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3740" firstSheet="9" activeTab="14"/>
  </bookViews>
  <sheets>
    <sheet name="Rekapitulace stavby" sheetId="1" r:id="rId1"/>
    <sheet name="01.01 - Architektonicko s..." sheetId="2" r:id="rId2"/>
    <sheet name="01.02 - Sanace " sheetId="3" r:id="rId3"/>
    <sheet name="01.03 - Zdravotechnické i..." sheetId="4" r:id="rId4"/>
    <sheet name="01.04 - Vytápění " sheetId="5" r:id="rId5"/>
    <sheet name="01.05 - Elektroinstalace" sheetId="6" r:id="rId6"/>
    <sheet name="01.06 - Vzduchotechnika a..." sheetId="7" r:id="rId7"/>
    <sheet name="PS1 - Skladovací technika" sheetId="8" r:id="rId8"/>
    <sheet name="VRN - Vedlejší rozpočtové..." sheetId="9" r:id="rId9"/>
    <sheet name="02.01 - Architektonicko s..." sheetId="10" r:id="rId10"/>
    <sheet name="02.02 - Sanace " sheetId="11" r:id="rId11"/>
    <sheet name="02.03 - Zdravotechnické i..." sheetId="12" r:id="rId12"/>
    <sheet name="02.04 - Vytápění  " sheetId="13" r:id="rId13"/>
    <sheet name="02.05 - Elektroinstalace" sheetId="14" r:id="rId14"/>
    <sheet name="02.06 - Vzduchotechnika a..." sheetId="15" r:id="rId15"/>
    <sheet name="PS2 - Skladovací technika " sheetId="16" r:id="rId16"/>
    <sheet name="VRN - Vedlejší rozpočtové..._01" sheetId="17" r:id="rId17"/>
  </sheets>
  <definedNames>
    <definedName name="_xlnm._FilterDatabase" localSheetId="1" hidden="1">'01.01 - Architektonicko s...'!$C$141:$K$1497</definedName>
    <definedName name="_xlnm._FilterDatabase" localSheetId="2" hidden="1">'01.02 - Sanace '!$C$132:$K$303</definedName>
    <definedName name="_xlnm._FilterDatabase" localSheetId="3" hidden="1">'01.03 - Zdravotechnické i...'!$C$129:$K$238</definedName>
    <definedName name="_xlnm._FilterDatabase" localSheetId="4" hidden="1">'01.04 - Vytápění '!$C$130:$K$380</definedName>
    <definedName name="_xlnm._FilterDatabase" localSheetId="5" hidden="1">'01.05 - Elektroinstalace'!$C$127:$K$298</definedName>
    <definedName name="_xlnm._FilterDatabase" localSheetId="6" hidden="1">'01.06 - Vzduchotechnika a...'!$C$125:$K$263</definedName>
    <definedName name="_xlnm._FilterDatabase" localSheetId="9" hidden="1">'02.01 - Architektonicko s...'!$C$141:$K$1556</definedName>
    <definedName name="_xlnm._FilterDatabase" localSheetId="10" hidden="1">'02.02 - Sanace '!$C$132:$K$307</definedName>
    <definedName name="_xlnm._FilterDatabase" localSheetId="11" hidden="1">'02.03 - Zdravotechnické i...'!$C$129:$K$234</definedName>
    <definedName name="_xlnm._FilterDatabase" localSheetId="12" hidden="1">'02.04 - Vytápění  '!$C$130:$K$380</definedName>
    <definedName name="_xlnm._FilterDatabase" localSheetId="13" hidden="1">'02.05 - Elektroinstalace'!$C$127:$K$264</definedName>
    <definedName name="_xlnm._FilterDatabase" localSheetId="14" hidden="1">'02.06 - Vzduchotechnika a...'!$C$125:$K$259</definedName>
    <definedName name="_xlnm._FilterDatabase" localSheetId="7" hidden="1">'PS1 - Skladovací technika'!$C$122:$K$150</definedName>
    <definedName name="_xlnm._FilterDatabase" localSheetId="15" hidden="1">'PS2 - Skladovací technika '!$C$122:$K$150</definedName>
    <definedName name="_xlnm._FilterDatabase" localSheetId="8" hidden="1">'VRN - Vedlejší rozpočtové...'!$C$123:$K$149</definedName>
    <definedName name="_xlnm._FilterDatabase" localSheetId="16" hidden="1">'VRN - Vedlejší rozpočtové..._01'!$C$123:$K$149</definedName>
    <definedName name="_xlnm.Print_Titles" localSheetId="1">'01.01 - Architektonicko s...'!$141:$141</definedName>
    <definedName name="_xlnm.Print_Titles" localSheetId="2">'01.02 - Sanace '!$132:$132</definedName>
    <definedName name="_xlnm.Print_Titles" localSheetId="3">'01.03 - Zdravotechnické i...'!$129:$129</definedName>
    <definedName name="_xlnm.Print_Titles" localSheetId="4">'01.04 - Vytápění '!$130:$130</definedName>
    <definedName name="_xlnm.Print_Titles" localSheetId="5">'01.05 - Elektroinstalace'!$127:$127</definedName>
    <definedName name="_xlnm.Print_Titles" localSheetId="6">'01.06 - Vzduchotechnika a...'!$125:$125</definedName>
    <definedName name="_xlnm.Print_Titles" localSheetId="9">'02.01 - Architektonicko s...'!$141:$141</definedName>
    <definedName name="_xlnm.Print_Titles" localSheetId="10">'02.02 - Sanace '!$132:$132</definedName>
    <definedName name="_xlnm.Print_Titles" localSheetId="11">'02.03 - Zdravotechnické i...'!$129:$129</definedName>
    <definedName name="_xlnm.Print_Titles" localSheetId="12">'02.04 - Vytápění  '!$130:$130</definedName>
    <definedName name="_xlnm.Print_Titles" localSheetId="13">'02.05 - Elektroinstalace'!$127:$127</definedName>
    <definedName name="_xlnm.Print_Titles" localSheetId="14">'02.06 - Vzduchotechnika a...'!$125:$125</definedName>
    <definedName name="_xlnm.Print_Titles" localSheetId="7">'PS1 - Skladovací technika'!$122:$122</definedName>
    <definedName name="_xlnm.Print_Titles" localSheetId="15">'PS2 - Skladovací technika '!$122:$122</definedName>
    <definedName name="_xlnm.Print_Titles" localSheetId="0">'Rekapitulace stavby'!$92:$92</definedName>
    <definedName name="_xlnm.Print_Titles" localSheetId="8">'VRN - Vedlejší rozpočtové...'!$123:$123</definedName>
    <definedName name="_xlnm.Print_Titles" localSheetId="16">'VRN - Vedlejší rozpočtové..._01'!$123:$123</definedName>
    <definedName name="_xlnm.Print_Area" localSheetId="1">'01.01 - Architektonicko s...'!$C$4:$J$76,'01.01 - Architektonicko s...'!$C$82:$J$121,'01.01 - Architektonicko s...'!$C$127:$K$1497</definedName>
    <definedName name="_xlnm.Print_Area" localSheetId="2">'01.02 - Sanace '!$C$4:$J$76,'01.02 - Sanace '!$C$82:$J$112,'01.02 - Sanace '!$C$118:$K$303</definedName>
    <definedName name="_xlnm.Print_Area" localSheetId="3">'01.03 - Zdravotechnické i...'!$C$4:$J$76,'01.03 - Zdravotechnické i...'!$C$82:$J$109,'01.03 - Zdravotechnické i...'!$C$115:$K$238</definedName>
    <definedName name="_xlnm.Print_Area" localSheetId="4">'01.04 - Vytápění '!$C$4:$J$76,'01.04 - Vytápění '!$C$82:$J$110,'01.04 - Vytápění '!$C$116:$K$380</definedName>
    <definedName name="_xlnm.Print_Area" localSheetId="5">'01.05 - Elektroinstalace'!$C$4:$J$76,'01.05 - Elektroinstalace'!$C$82:$J$107,'01.05 - Elektroinstalace'!$C$113:$K$298</definedName>
    <definedName name="_xlnm.Print_Area" localSheetId="6">'01.06 - Vzduchotechnika a...'!$C$4:$J$76,'01.06 - Vzduchotechnika a...'!$C$82:$J$105,'01.06 - Vzduchotechnika a...'!$C$111:$K$263</definedName>
    <definedName name="_xlnm.Print_Area" localSheetId="9">'02.01 - Architektonicko s...'!$C$4:$J$76,'02.01 - Architektonicko s...'!$C$82:$J$121,'02.01 - Architektonicko s...'!$C$127:$K$1556</definedName>
    <definedName name="_xlnm.Print_Area" localSheetId="10">'02.02 - Sanace '!$C$4:$J$76,'02.02 - Sanace '!$C$82:$J$112,'02.02 - Sanace '!$C$118:$K$307</definedName>
    <definedName name="_xlnm.Print_Area" localSheetId="11">'02.03 - Zdravotechnické i...'!$C$4:$J$76,'02.03 - Zdravotechnické i...'!$C$82:$J$109,'02.03 - Zdravotechnické i...'!$C$115:$K$234</definedName>
    <definedName name="_xlnm.Print_Area" localSheetId="12">'02.04 - Vytápění  '!$C$4:$J$76,'02.04 - Vytápění  '!$C$82:$J$110,'02.04 - Vytápění  '!$C$116:$K$380</definedName>
    <definedName name="_xlnm.Print_Area" localSheetId="13">'02.05 - Elektroinstalace'!$C$4:$J$76,'02.05 - Elektroinstalace'!$C$82:$J$107,'02.05 - Elektroinstalace'!$C$113:$K$264</definedName>
    <definedName name="_xlnm.Print_Area" localSheetId="14">'02.06 - Vzduchotechnika a...'!$C$4:$J$76,'02.06 - Vzduchotechnika a...'!$C$82:$J$105,'02.06 - Vzduchotechnika a...'!$C$111:$K$259</definedName>
    <definedName name="_xlnm.Print_Area" localSheetId="7">'PS1 - Skladovací technika'!$C$4:$J$76,'PS1 - Skladovací technika'!$C$82:$J$102,'PS1 - Skladovací technika'!$C$108:$K$150</definedName>
    <definedName name="_xlnm.Print_Area" localSheetId="15">'PS2 - Skladovací technika '!$C$4:$J$76,'PS2 - Skladovací technika '!$C$82:$J$102,'PS2 - Skladovací technika '!$C$108:$K$150</definedName>
    <definedName name="_xlnm.Print_Area" localSheetId="0">'Rekapitulace stavby'!$D$4:$AO$76,'Rekapitulace stavby'!$C$82:$AQ$113</definedName>
    <definedName name="_xlnm.Print_Area" localSheetId="8">'VRN - Vedlejší rozpočtové...'!$C$4:$J$76,'VRN - Vedlejší rozpočtové...'!$C$82:$J$103,'VRN - Vedlejší rozpočtové...'!$C$109:$K$149</definedName>
    <definedName name="_xlnm.Print_Area" localSheetId="16">'VRN - Vedlejší rozpočtové..._01'!$C$4:$J$76,'VRN - Vedlejší rozpočtové..._01'!$C$82:$J$103,'VRN - Vedlejší rozpočtové..._01'!$C$109:$K$149</definedName>
  </definedNames>
  <calcPr calcId="124519"/>
</workbook>
</file>

<file path=xl/calcChain.xml><?xml version="1.0" encoding="utf-8"?>
<calcChain xmlns="http://schemas.openxmlformats.org/spreadsheetml/2006/main">
  <c r="J39" i="17"/>
  <c r="J38"/>
  <c r="AY112" i="1"/>
  <c r="J37" i="17"/>
  <c r="AX112" i="1"/>
  <c r="BI147" i="1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121" s="1"/>
  <c r="J19"/>
  <c r="J14"/>
  <c r="J91" s="1"/>
  <c r="E7"/>
  <c r="E112"/>
  <c r="J39" i="16"/>
  <c r="J38"/>
  <c r="AY111" i="1" s="1"/>
  <c r="J37" i="16"/>
  <c r="AX111" i="1" s="1"/>
  <c r="BI149" i="16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91" s="1"/>
  <c r="E7"/>
  <c r="E85" s="1"/>
  <c r="J39" i="15"/>
  <c r="J38"/>
  <c r="AY110" i="1"/>
  <c r="J37" i="15"/>
  <c r="AX110" i="1"/>
  <c r="BI253" i="15"/>
  <c r="BH253"/>
  <c r="BG253"/>
  <c r="BF253"/>
  <c r="T253"/>
  <c r="T252"/>
  <c r="R253"/>
  <c r="R252"/>
  <c r="P253"/>
  <c r="P252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 s="1"/>
  <c r="J19"/>
  <c r="J14"/>
  <c r="J120"/>
  <c r="E7"/>
  <c r="E114"/>
  <c r="J39" i="14"/>
  <c r="J38"/>
  <c r="AY109" i="1" s="1"/>
  <c r="J37" i="14"/>
  <c r="AX109" i="1" s="1"/>
  <c r="BI263" i="14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J125"/>
  <c r="J124"/>
  <c r="F124"/>
  <c r="F122"/>
  <c r="E120"/>
  <c r="J94"/>
  <c r="J93"/>
  <c r="F93"/>
  <c r="F91"/>
  <c r="E89"/>
  <c r="J20"/>
  <c r="E20"/>
  <c r="F94"/>
  <c r="J19"/>
  <c r="J14"/>
  <c r="J122" s="1"/>
  <c r="E7"/>
  <c r="E116" s="1"/>
  <c r="J39" i="13"/>
  <c r="J38"/>
  <c r="AY108" i="1"/>
  <c r="J37" i="13"/>
  <c r="AX108" i="1"/>
  <c r="BI378" i="13"/>
  <c r="BH378"/>
  <c r="BG378"/>
  <c r="BF378"/>
  <c r="T378"/>
  <c r="T377"/>
  <c r="R378"/>
  <c r="R377"/>
  <c r="P378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94" s="1"/>
  <c r="J19"/>
  <c r="J14"/>
  <c r="J91"/>
  <c r="E7"/>
  <c r="E85"/>
  <c r="J39" i="12"/>
  <c r="J38"/>
  <c r="AY107" i="1" s="1"/>
  <c r="J37" i="12"/>
  <c r="AX107" i="1" s="1"/>
  <c r="BI233" i="12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T143" s="1"/>
  <c r="R144"/>
  <c r="R143" s="1"/>
  <c r="P144"/>
  <c r="P143" s="1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7"/>
  <c r="J126"/>
  <c r="F126"/>
  <c r="F124"/>
  <c r="E122"/>
  <c r="J94"/>
  <c r="J93"/>
  <c r="F93"/>
  <c r="F91"/>
  <c r="E89"/>
  <c r="J20"/>
  <c r="E20"/>
  <c r="F94" s="1"/>
  <c r="J19"/>
  <c r="J14"/>
  <c r="J124"/>
  <c r="E7"/>
  <c r="E85" s="1"/>
  <c r="J39" i="11"/>
  <c r="J38"/>
  <c r="AY106" i="1"/>
  <c r="J37" i="11"/>
  <c r="AX106" i="1"/>
  <c r="BI306" i="11"/>
  <c r="BH306"/>
  <c r="BG306"/>
  <c r="BF306"/>
  <c r="T306"/>
  <c r="T305"/>
  <c r="R306"/>
  <c r="R305"/>
  <c r="P306"/>
  <c r="P305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8"/>
  <c r="BH258"/>
  <c r="BG258"/>
  <c r="BF258"/>
  <c r="T258"/>
  <c r="R258"/>
  <c r="P258"/>
  <c r="BI256"/>
  <c r="BH256"/>
  <c r="BG256"/>
  <c r="BF256"/>
  <c r="T256"/>
  <c r="R256"/>
  <c r="P256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T243"/>
  <c r="R244"/>
  <c r="R243"/>
  <c r="P244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30"/>
  <c r="J129"/>
  <c r="F129"/>
  <c r="F127"/>
  <c r="E125"/>
  <c r="J94"/>
  <c r="J93"/>
  <c r="F93"/>
  <c r="F91"/>
  <c r="E89"/>
  <c r="J20"/>
  <c r="E20"/>
  <c r="F94"/>
  <c r="J19"/>
  <c r="J14"/>
  <c r="J127" s="1"/>
  <c r="E7"/>
  <c r="E121" s="1"/>
  <c r="J39" i="10"/>
  <c r="J38"/>
  <c r="AY105" i="1"/>
  <c r="J37" i="10"/>
  <c r="AX105" i="1"/>
  <c r="BI1532" i="10"/>
  <c r="BH1532"/>
  <c r="BG1532"/>
  <c r="BF1532"/>
  <c r="T1532"/>
  <c r="R1532"/>
  <c r="P1532"/>
  <c r="BI1507"/>
  <c r="BH1507"/>
  <c r="BG1507"/>
  <c r="BF1507"/>
  <c r="T1507"/>
  <c r="R1507"/>
  <c r="P1507"/>
  <c r="BI1504"/>
  <c r="BH1504"/>
  <c r="BG1504"/>
  <c r="BF1504"/>
  <c r="T1504"/>
  <c r="R1504"/>
  <c r="P1504"/>
  <c r="BI1492"/>
  <c r="BH1492"/>
  <c r="BG1492"/>
  <c r="BF1492"/>
  <c r="T1492"/>
  <c r="R1492"/>
  <c r="P1492"/>
  <c r="BI1489"/>
  <c r="BH1489"/>
  <c r="BG1489"/>
  <c r="BF1489"/>
  <c r="T1489"/>
  <c r="R1489"/>
  <c r="P1489"/>
  <c r="BI1478"/>
  <c r="BH1478"/>
  <c r="BG1478"/>
  <c r="BF1478"/>
  <c r="T1478"/>
  <c r="R1478"/>
  <c r="P1478"/>
  <c r="BI1471"/>
  <c r="BH1471"/>
  <c r="BG1471"/>
  <c r="BF1471"/>
  <c r="T1471"/>
  <c r="R1471"/>
  <c r="P1471"/>
  <c r="BI1465"/>
  <c r="BH1465"/>
  <c r="BG1465"/>
  <c r="BF1465"/>
  <c r="T1465"/>
  <c r="R1465"/>
  <c r="P1465"/>
  <c r="BI1459"/>
  <c r="BH1459"/>
  <c r="BG1459"/>
  <c r="BF1459"/>
  <c r="T1459"/>
  <c r="R1459"/>
  <c r="P1459"/>
  <c r="BI1453"/>
  <c r="BH1453"/>
  <c r="BG1453"/>
  <c r="BF1453"/>
  <c r="T1453"/>
  <c r="R1453"/>
  <c r="P1453"/>
  <c r="BI1447"/>
  <c r="BH1447"/>
  <c r="BG1447"/>
  <c r="BF1447"/>
  <c r="T1447"/>
  <c r="R1447"/>
  <c r="P1447"/>
  <c r="BI1441"/>
  <c r="BH1441"/>
  <c r="BG1441"/>
  <c r="BF1441"/>
  <c r="T1441"/>
  <c r="R1441"/>
  <c r="P1441"/>
  <c r="BI1435"/>
  <c r="BH1435"/>
  <c r="BG1435"/>
  <c r="BF1435"/>
  <c r="T1435"/>
  <c r="R1435"/>
  <c r="P1435"/>
  <c r="BI1431"/>
  <c r="BH1431"/>
  <c r="BG1431"/>
  <c r="BF1431"/>
  <c r="T1431"/>
  <c r="R1431"/>
  <c r="P1431"/>
  <c r="BI1415"/>
  <c r="BH1415"/>
  <c r="BG1415"/>
  <c r="BF1415"/>
  <c r="T1415"/>
  <c r="R1415"/>
  <c r="P1415"/>
  <c r="BI1412"/>
  <c r="BH1412"/>
  <c r="BG1412"/>
  <c r="BF1412"/>
  <c r="T1412"/>
  <c r="R1412"/>
  <c r="P1412"/>
  <c r="BI1409"/>
  <c r="BH1409"/>
  <c r="BG1409"/>
  <c r="BF1409"/>
  <c r="T1409"/>
  <c r="R1409"/>
  <c r="P1409"/>
  <c r="BI1403"/>
  <c r="BH1403"/>
  <c r="BG1403"/>
  <c r="BF1403"/>
  <c r="T1403"/>
  <c r="R1403"/>
  <c r="P1403"/>
  <c r="BI1391"/>
  <c r="BH1391"/>
  <c r="BG1391"/>
  <c r="BF1391"/>
  <c r="T1391"/>
  <c r="R1391"/>
  <c r="P1391"/>
  <c r="BI1388"/>
  <c r="BH1388"/>
  <c r="BG1388"/>
  <c r="BF1388"/>
  <c r="T1388"/>
  <c r="R1388"/>
  <c r="P1388"/>
  <c r="BI1378"/>
  <c r="BH1378"/>
  <c r="BG1378"/>
  <c r="BF1378"/>
  <c r="T1378"/>
  <c r="R1378"/>
  <c r="P1378"/>
  <c r="BI1369"/>
  <c r="BH1369"/>
  <c r="BG1369"/>
  <c r="BF1369"/>
  <c r="T1369"/>
  <c r="R1369"/>
  <c r="P1369"/>
  <c r="BI1360"/>
  <c r="BH1360"/>
  <c r="BG1360"/>
  <c r="BF1360"/>
  <c r="T1360"/>
  <c r="R1360"/>
  <c r="P1360"/>
  <c r="BI1351"/>
  <c r="BH1351"/>
  <c r="BG1351"/>
  <c r="BF1351"/>
  <c r="T1351"/>
  <c r="R1351"/>
  <c r="P1351"/>
  <c r="BI1342"/>
  <c r="BH1342"/>
  <c r="BG1342"/>
  <c r="BF1342"/>
  <c r="T1342"/>
  <c r="R1342"/>
  <c r="P1342"/>
  <c r="BI1338"/>
  <c r="BH1338"/>
  <c r="BG1338"/>
  <c r="BF1338"/>
  <c r="T1338"/>
  <c r="R1338"/>
  <c r="P1338"/>
  <c r="BI1335"/>
  <c r="BH1335"/>
  <c r="BG1335"/>
  <c r="BF1335"/>
  <c r="T1335"/>
  <c r="R1335"/>
  <c r="P1335"/>
  <c r="BI1329"/>
  <c r="BH1329"/>
  <c r="BG1329"/>
  <c r="BF1329"/>
  <c r="T1329"/>
  <c r="R1329"/>
  <c r="P1329"/>
  <c r="BI1322"/>
  <c r="BH1322"/>
  <c r="BG1322"/>
  <c r="BF1322"/>
  <c r="T1322"/>
  <c r="R1322"/>
  <c r="P1322"/>
  <c r="BI1316"/>
  <c r="BH1316"/>
  <c r="BG1316"/>
  <c r="BF1316"/>
  <c r="T1316"/>
  <c r="R1316"/>
  <c r="P1316"/>
  <c r="BI1308"/>
  <c r="BH1308"/>
  <c r="BG1308"/>
  <c r="BF1308"/>
  <c r="T1308"/>
  <c r="R1308"/>
  <c r="P1308"/>
  <c r="BI1285"/>
  <c r="BH1285"/>
  <c r="BG1285"/>
  <c r="BF1285"/>
  <c r="T1285"/>
  <c r="R1285"/>
  <c r="P1285"/>
  <c r="BI1277"/>
  <c r="BH1277"/>
  <c r="BG1277"/>
  <c r="BF1277"/>
  <c r="T1277"/>
  <c r="R1277"/>
  <c r="P1277"/>
  <c r="BI1267"/>
  <c r="BH1267"/>
  <c r="BG1267"/>
  <c r="BF1267"/>
  <c r="T1267"/>
  <c r="R1267"/>
  <c r="P1267"/>
  <c r="BI1260"/>
  <c r="BH1260"/>
  <c r="BG1260"/>
  <c r="BF1260"/>
  <c r="T1260"/>
  <c r="R1260"/>
  <c r="P1260"/>
  <c r="BI1252"/>
  <c r="BH1252"/>
  <c r="BG1252"/>
  <c r="BF1252"/>
  <c r="T1252"/>
  <c r="R1252"/>
  <c r="P1252"/>
  <c r="BI1248"/>
  <c r="BH1248"/>
  <c r="BG1248"/>
  <c r="BF1248"/>
  <c r="T1248"/>
  <c r="R1248"/>
  <c r="P1248"/>
  <c r="BI1245"/>
  <c r="BH1245"/>
  <c r="BG1245"/>
  <c r="BF1245"/>
  <c r="T1245"/>
  <c r="R1245"/>
  <c r="P1245"/>
  <c r="BI1242"/>
  <c r="BH1242"/>
  <c r="BG1242"/>
  <c r="BF1242"/>
  <c r="T1242"/>
  <c r="R1242"/>
  <c r="P1242"/>
  <c r="BI1236"/>
  <c r="BH1236"/>
  <c r="BG1236"/>
  <c r="BF1236"/>
  <c r="T1236"/>
  <c r="R1236"/>
  <c r="P1236"/>
  <c r="BI1228"/>
  <c r="BH1228"/>
  <c r="BG1228"/>
  <c r="BF1228"/>
  <c r="T1228"/>
  <c r="R1228"/>
  <c r="P1228"/>
  <c r="BI1222"/>
  <c r="BH1222"/>
  <c r="BG1222"/>
  <c r="BF1222"/>
  <c r="T1222"/>
  <c r="R1222"/>
  <c r="P1222"/>
  <c r="BI1215"/>
  <c r="BH1215"/>
  <c r="BG1215"/>
  <c r="BF1215"/>
  <c r="T1215"/>
  <c r="R1215"/>
  <c r="P1215"/>
  <c r="BI1212"/>
  <c r="BH1212"/>
  <c r="BG1212"/>
  <c r="BF1212"/>
  <c r="T1212"/>
  <c r="R1212"/>
  <c r="P1212"/>
  <c r="BI1209"/>
  <c r="BH1209"/>
  <c r="BG1209"/>
  <c r="BF1209"/>
  <c r="T1209"/>
  <c r="R1209"/>
  <c r="P1209"/>
  <c r="BI1202"/>
  <c r="BH1202"/>
  <c r="BG1202"/>
  <c r="BF1202"/>
  <c r="T1202"/>
  <c r="R1202"/>
  <c r="P1202"/>
  <c r="BI1197"/>
  <c r="BH1197"/>
  <c r="BG1197"/>
  <c r="BF1197"/>
  <c r="T1197"/>
  <c r="R1197"/>
  <c r="P1197"/>
  <c r="BI1192"/>
  <c r="BH1192"/>
  <c r="BG1192"/>
  <c r="BF1192"/>
  <c r="T1192"/>
  <c r="R1192"/>
  <c r="P1192"/>
  <c r="BI1187"/>
  <c r="BH1187"/>
  <c r="BG1187"/>
  <c r="BF1187"/>
  <c r="T1187"/>
  <c r="R1187"/>
  <c r="P1187"/>
  <c r="BI1180"/>
  <c r="BH1180"/>
  <c r="BG1180"/>
  <c r="BF1180"/>
  <c r="T1180"/>
  <c r="R1180"/>
  <c r="P1180"/>
  <c r="BI1174"/>
  <c r="BH1174"/>
  <c r="BG1174"/>
  <c r="BF1174"/>
  <c r="T1174"/>
  <c r="R1174"/>
  <c r="P1174"/>
  <c r="BI1168"/>
  <c r="BH1168"/>
  <c r="BG1168"/>
  <c r="BF1168"/>
  <c r="T1168"/>
  <c r="R1168"/>
  <c r="P1168"/>
  <c r="BI1162"/>
  <c r="BH1162"/>
  <c r="BG1162"/>
  <c r="BF1162"/>
  <c r="T1162"/>
  <c r="R1162"/>
  <c r="P1162"/>
  <c r="BI1156"/>
  <c r="BH1156"/>
  <c r="BG1156"/>
  <c r="BF1156"/>
  <c r="T1156"/>
  <c r="R1156"/>
  <c r="P1156"/>
  <c r="BI1149"/>
  <c r="BH1149"/>
  <c r="BG1149"/>
  <c r="BF1149"/>
  <c r="T1149"/>
  <c r="R1149"/>
  <c r="P1149"/>
  <c r="BI1142"/>
  <c r="BH1142"/>
  <c r="BG1142"/>
  <c r="BF1142"/>
  <c r="T1142"/>
  <c r="R1142"/>
  <c r="P1142"/>
  <c r="BI1135"/>
  <c r="BH1135"/>
  <c r="BG1135"/>
  <c r="BF1135"/>
  <c r="T1135"/>
  <c r="R1135"/>
  <c r="P1135"/>
  <c r="BI1126"/>
  <c r="BH1126"/>
  <c r="BG1126"/>
  <c r="BF1126"/>
  <c r="T1126"/>
  <c r="R1126"/>
  <c r="P1126"/>
  <c r="BI1120"/>
  <c r="BH1120"/>
  <c r="BG1120"/>
  <c r="BF1120"/>
  <c r="T1120"/>
  <c r="R1120"/>
  <c r="P1120"/>
  <c r="BI1114"/>
  <c r="BH1114"/>
  <c r="BG1114"/>
  <c r="BF1114"/>
  <c r="T1114"/>
  <c r="R1114"/>
  <c r="P1114"/>
  <c r="BI1109"/>
  <c r="BH1109"/>
  <c r="BG1109"/>
  <c r="BF1109"/>
  <c r="T1109"/>
  <c r="R1109"/>
  <c r="P1109"/>
  <c r="BI1103"/>
  <c r="BH1103"/>
  <c r="BG1103"/>
  <c r="BF1103"/>
  <c r="T1103"/>
  <c r="R1103"/>
  <c r="P1103"/>
  <c r="BI1094"/>
  <c r="BH1094"/>
  <c r="BG1094"/>
  <c r="BF1094"/>
  <c r="T1094"/>
  <c r="R1094"/>
  <c r="P1094"/>
  <c r="BI1086"/>
  <c r="BH1086"/>
  <c r="BG1086"/>
  <c r="BF1086"/>
  <c r="T1086"/>
  <c r="R1086"/>
  <c r="P1086"/>
  <c r="BI1080"/>
  <c r="BH1080"/>
  <c r="BG1080"/>
  <c r="BF1080"/>
  <c r="T1080"/>
  <c r="R1080"/>
  <c r="P1080"/>
  <c r="BI1074"/>
  <c r="BH1074"/>
  <c r="BG1074"/>
  <c r="BF1074"/>
  <c r="T1074"/>
  <c r="R1074"/>
  <c r="P1074"/>
  <c r="BI1068"/>
  <c r="BH1068"/>
  <c r="BG1068"/>
  <c r="BF1068"/>
  <c r="T1068"/>
  <c r="R1068"/>
  <c r="P1068"/>
  <c r="BI1062"/>
  <c r="BH1062"/>
  <c r="BG1062"/>
  <c r="BF1062"/>
  <c r="T1062"/>
  <c r="R1062"/>
  <c r="P1062"/>
  <c r="BI1056"/>
  <c r="BH1056"/>
  <c r="BG1056"/>
  <c r="BF1056"/>
  <c r="T1056"/>
  <c r="R1056"/>
  <c r="P1056"/>
  <c r="BI1050"/>
  <c r="BH1050"/>
  <c r="BG1050"/>
  <c r="BF1050"/>
  <c r="T1050"/>
  <c r="R1050"/>
  <c r="P1050"/>
  <c r="BI1044"/>
  <c r="BH1044"/>
  <c r="BG1044"/>
  <c r="BF1044"/>
  <c r="T1044"/>
  <c r="R1044"/>
  <c r="P1044"/>
  <c r="BI1038"/>
  <c r="BH1038"/>
  <c r="BG1038"/>
  <c r="BF1038"/>
  <c r="T1038"/>
  <c r="R1038"/>
  <c r="P1038"/>
  <c r="BI1032"/>
  <c r="BH1032"/>
  <c r="BG1032"/>
  <c r="BF1032"/>
  <c r="T1032"/>
  <c r="R1032"/>
  <c r="P1032"/>
  <c r="BI1026"/>
  <c r="BH1026"/>
  <c r="BG1026"/>
  <c r="BF1026"/>
  <c r="T1026"/>
  <c r="R1026"/>
  <c r="P1026"/>
  <c r="BI1020"/>
  <c r="BH1020"/>
  <c r="BG1020"/>
  <c r="BF1020"/>
  <c r="T1020"/>
  <c r="R1020"/>
  <c r="P1020"/>
  <c r="BI1016"/>
  <c r="BH1016"/>
  <c r="BG1016"/>
  <c r="BF1016"/>
  <c r="T1016"/>
  <c r="R1016"/>
  <c r="P1016"/>
  <c r="BI1006"/>
  <c r="BH1006"/>
  <c r="BG1006"/>
  <c r="BF1006"/>
  <c r="T1006"/>
  <c r="R1006"/>
  <c r="P1006"/>
  <c r="BI1000"/>
  <c r="BH1000"/>
  <c r="BG1000"/>
  <c r="BF1000"/>
  <c r="T1000"/>
  <c r="R1000"/>
  <c r="P1000"/>
  <c r="BI977"/>
  <c r="BH977"/>
  <c r="BG977"/>
  <c r="BF977"/>
  <c r="T977"/>
  <c r="R977"/>
  <c r="P977"/>
  <c r="BI971"/>
  <c r="BH971"/>
  <c r="BG971"/>
  <c r="BF971"/>
  <c r="T971"/>
  <c r="R971"/>
  <c r="P971"/>
  <c r="BI959"/>
  <c r="BH959"/>
  <c r="BG959"/>
  <c r="BF959"/>
  <c r="T959"/>
  <c r="R959"/>
  <c r="P959"/>
  <c r="BI953"/>
  <c r="BH953"/>
  <c r="BG953"/>
  <c r="BF953"/>
  <c r="T953"/>
  <c r="R953"/>
  <c r="P953"/>
  <c r="BI930"/>
  <c r="BH930"/>
  <c r="BG930"/>
  <c r="BF930"/>
  <c r="T930"/>
  <c r="R930"/>
  <c r="P930"/>
  <c r="BI924"/>
  <c r="BH924"/>
  <c r="BG924"/>
  <c r="BF924"/>
  <c r="T924"/>
  <c r="R924"/>
  <c r="P924"/>
  <c r="BI912"/>
  <c r="BH912"/>
  <c r="BG912"/>
  <c r="BF912"/>
  <c r="T912"/>
  <c r="R912"/>
  <c r="P912"/>
  <c r="BI907"/>
  <c r="BH907"/>
  <c r="BG907"/>
  <c r="BF907"/>
  <c r="T907"/>
  <c r="T906"/>
  <c r="R907"/>
  <c r="R906"/>
  <c r="P907"/>
  <c r="P906"/>
  <c r="BI903"/>
  <c r="BH903"/>
  <c r="BG903"/>
  <c r="BF903"/>
  <c r="T903"/>
  <c r="R903"/>
  <c r="P903"/>
  <c r="BI899"/>
  <c r="BH899"/>
  <c r="BG899"/>
  <c r="BF899"/>
  <c r="T899"/>
  <c r="R899"/>
  <c r="P899"/>
  <c r="BI896"/>
  <c r="BH896"/>
  <c r="BG896"/>
  <c r="BF896"/>
  <c r="T896"/>
  <c r="R896"/>
  <c r="P896"/>
  <c r="BI893"/>
  <c r="BH893"/>
  <c r="BG893"/>
  <c r="BF893"/>
  <c r="T893"/>
  <c r="R893"/>
  <c r="P893"/>
  <c r="BI881"/>
  <c r="BH881"/>
  <c r="BG881"/>
  <c r="BF881"/>
  <c r="T881"/>
  <c r="R881"/>
  <c r="P881"/>
  <c r="BI873"/>
  <c r="BH873"/>
  <c r="BG873"/>
  <c r="BF873"/>
  <c r="T873"/>
  <c r="R873"/>
  <c r="P873"/>
  <c r="BI850"/>
  <c r="BH850"/>
  <c r="BG850"/>
  <c r="BF850"/>
  <c r="T850"/>
  <c r="R850"/>
  <c r="P850"/>
  <c r="BI842"/>
  <c r="BH842"/>
  <c r="BG842"/>
  <c r="BF842"/>
  <c r="T842"/>
  <c r="R842"/>
  <c r="P842"/>
  <c r="BI833"/>
  <c r="BH833"/>
  <c r="BG833"/>
  <c r="BF833"/>
  <c r="T833"/>
  <c r="R833"/>
  <c r="P833"/>
  <c r="BI816"/>
  <c r="BH816"/>
  <c r="BG816"/>
  <c r="BF816"/>
  <c r="T816"/>
  <c r="R816"/>
  <c r="P816"/>
  <c r="BI808"/>
  <c r="BH808"/>
  <c r="BG808"/>
  <c r="BF808"/>
  <c r="T808"/>
  <c r="R808"/>
  <c r="P808"/>
  <c r="BI801"/>
  <c r="BH801"/>
  <c r="BG801"/>
  <c r="BF801"/>
  <c r="T801"/>
  <c r="R801"/>
  <c r="P801"/>
  <c r="BI794"/>
  <c r="BH794"/>
  <c r="BG794"/>
  <c r="BF794"/>
  <c r="T794"/>
  <c r="R794"/>
  <c r="P794"/>
  <c r="BI763"/>
  <c r="BH763"/>
  <c r="BG763"/>
  <c r="BF763"/>
  <c r="T763"/>
  <c r="R763"/>
  <c r="P763"/>
  <c r="BI751"/>
  <c r="BH751"/>
  <c r="BG751"/>
  <c r="BF751"/>
  <c r="T751"/>
  <c r="R751"/>
  <c r="P751"/>
  <c r="BI740"/>
  <c r="BH740"/>
  <c r="BG740"/>
  <c r="BF740"/>
  <c r="T740"/>
  <c r="R740"/>
  <c r="P740"/>
  <c r="BI725"/>
  <c r="BH725"/>
  <c r="BG725"/>
  <c r="BF725"/>
  <c r="T725"/>
  <c r="R725"/>
  <c r="P725"/>
  <c r="BI710"/>
  <c r="BH710"/>
  <c r="BG710"/>
  <c r="BF710"/>
  <c r="T710"/>
  <c r="R710"/>
  <c r="P710"/>
  <c r="BI701"/>
  <c r="BH701"/>
  <c r="BG701"/>
  <c r="BF701"/>
  <c r="T701"/>
  <c r="T691"/>
  <c r="R701"/>
  <c r="P701"/>
  <c r="P691"/>
  <c r="BI692"/>
  <c r="BH692"/>
  <c r="BG692"/>
  <c r="BF692"/>
  <c r="T692"/>
  <c r="R692"/>
  <c r="R691" s="1"/>
  <c r="P692"/>
  <c r="BI683"/>
  <c r="BH683"/>
  <c r="BG683"/>
  <c r="BF683"/>
  <c r="T683"/>
  <c r="R683"/>
  <c r="P683"/>
  <c r="BI674"/>
  <c r="BH674"/>
  <c r="BG674"/>
  <c r="BF674"/>
  <c r="T674"/>
  <c r="R674"/>
  <c r="P674"/>
  <c r="BI667"/>
  <c r="BH667"/>
  <c r="BG667"/>
  <c r="BF667"/>
  <c r="T667"/>
  <c r="R667"/>
  <c r="P667"/>
  <c r="BI660"/>
  <c r="BH660"/>
  <c r="BG660"/>
  <c r="BF660"/>
  <c r="T660"/>
  <c r="R660"/>
  <c r="P660"/>
  <c r="BI650"/>
  <c r="BH650"/>
  <c r="BG650"/>
  <c r="BF650"/>
  <c r="T650"/>
  <c r="R650"/>
  <c r="P650"/>
  <c r="BI643"/>
  <c r="BH643"/>
  <c r="BG643"/>
  <c r="BF643"/>
  <c r="T643"/>
  <c r="R643"/>
  <c r="P643"/>
  <c r="BI636"/>
  <c r="BH636"/>
  <c r="BG636"/>
  <c r="BF636"/>
  <c r="T636"/>
  <c r="R636"/>
  <c r="P636"/>
  <c r="BI629"/>
  <c r="BH629"/>
  <c r="BG629"/>
  <c r="BF629"/>
  <c r="T629"/>
  <c r="R629"/>
  <c r="P629"/>
  <c r="BI617"/>
  <c r="BH617"/>
  <c r="BG617"/>
  <c r="BF617"/>
  <c r="T617"/>
  <c r="R617"/>
  <c r="P617"/>
  <c r="BI611"/>
  <c r="BH611"/>
  <c r="BG611"/>
  <c r="BF611"/>
  <c r="T611"/>
  <c r="R611"/>
  <c r="P611"/>
  <c r="BI604"/>
  <c r="BH604"/>
  <c r="BG604"/>
  <c r="BF604"/>
  <c r="T604"/>
  <c r="R604"/>
  <c r="P604"/>
  <c r="BI595"/>
  <c r="BH595"/>
  <c r="BG595"/>
  <c r="BF595"/>
  <c r="T595"/>
  <c r="R595"/>
  <c r="P595"/>
  <c r="BI587"/>
  <c r="BH587"/>
  <c r="BG587"/>
  <c r="BF587"/>
  <c r="T587"/>
  <c r="R587"/>
  <c r="P587"/>
  <c r="BI579"/>
  <c r="BH579"/>
  <c r="BG579"/>
  <c r="BF579"/>
  <c r="T579"/>
  <c r="R579"/>
  <c r="P579"/>
  <c r="BI567"/>
  <c r="BH567"/>
  <c r="BG567"/>
  <c r="BF567"/>
  <c r="T567"/>
  <c r="R567"/>
  <c r="P567"/>
  <c r="BI555"/>
  <c r="BH555"/>
  <c r="BG555"/>
  <c r="BF555"/>
  <c r="T555"/>
  <c r="R555"/>
  <c r="P555"/>
  <c r="BI543"/>
  <c r="BH543"/>
  <c r="BG543"/>
  <c r="BF543"/>
  <c r="T543"/>
  <c r="R543"/>
  <c r="P543"/>
  <c r="BI529"/>
  <c r="BH529"/>
  <c r="BG529"/>
  <c r="BF529"/>
  <c r="T529"/>
  <c r="R529"/>
  <c r="P529"/>
  <c r="BI515"/>
  <c r="BH515"/>
  <c r="BG515"/>
  <c r="BF515"/>
  <c r="T515"/>
  <c r="R515"/>
  <c r="P515"/>
  <c r="BI500"/>
  <c r="BH500"/>
  <c r="BG500"/>
  <c r="BF500"/>
  <c r="T500"/>
  <c r="R500"/>
  <c r="P500"/>
  <c r="BI491"/>
  <c r="BH491"/>
  <c r="BG491"/>
  <c r="BF491"/>
  <c r="T491"/>
  <c r="R491"/>
  <c r="P491"/>
  <c r="BI479"/>
  <c r="BH479"/>
  <c r="BG479"/>
  <c r="BF479"/>
  <c r="T479"/>
  <c r="R479"/>
  <c r="P479"/>
  <c r="BI472"/>
  <c r="BH472"/>
  <c r="BG472"/>
  <c r="BF472"/>
  <c r="T472"/>
  <c r="R472"/>
  <c r="P472"/>
  <c r="BI465"/>
  <c r="BH465"/>
  <c r="BG465"/>
  <c r="BF465"/>
  <c r="T465"/>
  <c r="R465"/>
  <c r="P465"/>
  <c r="BI458"/>
  <c r="BH458"/>
  <c r="BG458"/>
  <c r="BF458"/>
  <c r="T458"/>
  <c r="R458"/>
  <c r="P458"/>
  <c r="BI451"/>
  <c r="BH451"/>
  <c r="BG451"/>
  <c r="BF451"/>
  <c r="T451"/>
  <c r="R451"/>
  <c r="P451"/>
  <c r="BI444"/>
  <c r="BH444"/>
  <c r="BG444"/>
  <c r="BF444"/>
  <c r="T444"/>
  <c r="R444"/>
  <c r="P444"/>
  <c r="BI429"/>
  <c r="BH429"/>
  <c r="BG429"/>
  <c r="BF429"/>
  <c r="T429"/>
  <c r="R429"/>
  <c r="P429"/>
  <c r="BI414"/>
  <c r="BH414"/>
  <c r="BG414"/>
  <c r="BF414"/>
  <c r="T414"/>
  <c r="R414"/>
  <c r="P414"/>
  <c r="BI399"/>
  <c r="BH399"/>
  <c r="BG399"/>
  <c r="BF399"/>
  <c r="T399"/>
  <c r="R399"/>
  <c r="P399"/>
  <c r="BI389"/>
  <c r="BH389"/>
  <c r="BG389"/>
  <c r="BF389"/>
  <c r="T389"/>
  <c r="R389"/>
  <c r="P389"/>
  <c r="BI356"/>
  <c r="BH356"/>
  <c r="BG356"/>
  <c r="BF356"/>
  <c r="T356"/>
  <c r="R356"/>
  <c r="P356"/>
  <c r="BI344"/>
  <c r="BH344"/>
  <c r="BG344"/>
  <c r="BF344"/>
  <c r="T344"/>
  <c r="R344"/>
  <c r="P344"/>
  <c r="BI332"/>
  <c r="BH332"/>
  <c r="BG332"/>
  <c r="BF332"/>
  <c r="T332"/>
  <c r="R332"/>
  <c r="P332"/>
  <c r="BI320"/>
  <c r="BH320"/>
  <c r="BG320"/>
  <c r="BF320"/>
  <c r="T320"/>
  <c r="R320"/>
  <c r="P320"/>
  <c r="BI308"/>
  <c r="BH308"/>
  <c r="BG308"/>
  <c r="BF308"/>
  <c r="T308"/>
  <c r="R308"/>
  <c r="P308"/>
  <c r="BI300"/>
  <c r="BH300"/>
  <c r="BG300"/>
  <c r="BF300"/>
  <c r="T300"/>
  <c r="R300"/>
  <c r="P300"/>
  <c r="BI294"/>
  <c r="BH294"/>
  <c r="BG294"/>
  <c r="BF294"/>
  <c r="T294"/>
  <c r="R294"/>
  <c r="P294"/>
  <c r="BI260"/>
  <c r="BH260"/>
  <c r="BG260"/>
  <c r="BF260"/>
  <c r="T260"/>
  <c r="R260"/>
  <c r="P260"/>
  <c r="BI253"/>
  <c r="BH253"/>
  <c r="BG253"/>
  <c r="BF253"/>
  <c r="T253"/>
  <c r="R253"/>
  <c r="P253"/>
  <c r="BI246"/>
  <c r="BH246"/>
  <c r="BG246"/>
  <c r="BF246"/>
  <c r="T246"/>
  <c r="R246"/>
  <c r="P246"/>
  <c r="BI239"/>
  <c r="BH239"/>
  <c r="BG239"/>
  <c r="BF239"/>
  <c r="T239"/>
  <c r="R239"/>
  <c r="P239"/>
  <c r="BI232"/>
  <c r="BH232"/>
  <c r="BG232"/>
  <c r="BF232"/>
  <c r="T232"/>
  <c r="R232"/>
  <c r="P232"/>
  <c r="BI225"/>
  <c r="BH225"/>
  <c r="BG225"/>
  <c r="BF225"/>
  <c r="T225"/>
  <c r="R225"/>
  <c r="P225"/>
  <c r="BI218"/>
  <c r="BH218"/>
  <c r="BG218"/>
  <c r="BF218"/>
  <c r="T218"/>
  <c r="R218"/>
  <c r="P218"/>
  <c r="BI211"/>
  <c r="BH211"/>
  <c r="BG211"/>
  <c r="BF211"/>
  <c r="T211"/>
  <c r="R211"/>
  <c r="P211"/>
  <c r="BI174"/>
  <c r="BH174"/>
  <c r="BG174"/>
  <c r="BF174"/>
  <c r="T174"/>
  <c r="R174"/>
  <c r="P174"/>
  <c r="BI165"/>
  <c r="BH165"/>
  <c r="BG165"/>
  <c r="BF165"/>
  <c r="T165"/>
  <c r="R165"/>
  <c r="P165"/>
  <c r="BI153"/>
  <c r="BH153"/>
  <c r="BG153"/>
  <c r="BF153"/>
  <c r="T153"/>
  <c r="R153"/>
  <c r="P153"/>
  <c r="BI145"/>
  <c r="BH145"/>
  <c r="BG145"/>
  <c r="BF145"/>
  <c r="T145"/>
  <c r="R145"/>
  <c r="P145"/>
  <c r="J139"/>
  <c r="J138"/>
  <c r="F138"/>
  <c r="F136"/>
  <c r="E134"/>
  <c r="J94"/>
  <c r="J93"/>
  <c r="F93"/>
  <c r="F91"/>
  <c r="E89"/>
  <c r="J20"/>
  <c r="E20"/>
  <c r="F94"/>
  <c r="J19"/>
  <c r="J14"/>
  <c r="J136" s="1"/>
  <c r="E7"/>
  <c r="E85" s="1"/>
  <c r="J39" i="9"/>
  <c r="J38"/>
  <c r="AY103" i="1"/>
  <c r="J37" i="9"/>
  <c r="AX103" i="1"/>
  <c r="BI147" i="9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94"/>
  <c r="J19"/>
  <c r="J14"/>
  <c r="J118" s="1"/>
  <c r="E7"/>
  <c r="E112" s="1"/>
  <c r="J39" i="8"/>
  <c r="J38"/>
  <c r="AY102" i="1"/>
  <c r="J37" i="8"/>
  <c r="AX102" i="1"/>
  <c r="BI149" i="8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94" s="1"/>
  <c r="J19"/>
  <c r="J14"/>
  <c r="J117"/>
  <c r="E7"/>
  <c r="E111"/>
  <c r="J39" i="7"/>
  <c r="J38"/>
  <c r="AY101" i="1" s="1"/>
  <c r="J37" i="7"/>
  <c r="AX101" i="1" s="1"/>
  <c r="BI257" i="7"/>
  <c r="BH257"/>
  <c r="BG257"/>
  <c r="BF257"/>
  <c r="T257"/>
  <c r="T256" s="1"/>
  <c r="R257"/>
  <c r="R256" s="1"/>
  <c r="P257"/>
  <c r="P256" s="1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 s="1"/>
  <c r="J19"/>
  <c r="J14"/>
  <c r="J91"/>
  <c r="E7"/>
  <c r="E85"/>
  <c r="J39" i="6"/>
  <c r="J38"/>
  <c r="AY100" i="1" s="1"/>
  <c r="J37" i="6"/>
  <c r="AX100" i="1"/>
  <c r="BI297" i="6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5"/>
  <c r="J124"/>
  <c r="F124"/>
  <c r="F122"/>
  <c r="E120"/>
  <c r="J94"/>
  <c r="J93"/>
  <c r="F93"/>
  <c r="F91"/>
  <c r="E89"/>
  <c r="J20"/>
  <c r="E20"/>
  <c r="F125" s="1"/>
  <c r="J19"/>
  <c r="J14"/>
  <c r="J91"/>
  <c r="E7"/>
  <c r="E85"/>
  <c r="J39" i="5"/>
  <c r="J38"/>
  <c r="AY99" i="1" s="1"/>
  <c r="J37" i="5"/>
  <c r="AX99" i="1" s="1"/>
  <c r="BI378" i="5"/>
  <c r="BH378"/>
  <c r="BG378"/>
  <c r="BF378"/>
  <c r="T378"/>
  <c r="T377" s="1"/>
  <c r="R378"/>
  <c r="R377" s="1"/>
  <c r="P378"/>
  <c r="P377" s="1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128"/>
  <c r="J19"/>
  <c r="J14"/>
  <c r="J125" s="1"/>
  <c r="E7"/>
  <c r="E119" s="1"/>
  <c r="J39" i="4"/>
  <c r="J38"/>
  <c r="AY98" i="1"/>
  <c r="J37" i="4"/>
  <c r="AX98" i="1"/>
  <c r="BI237" i="4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T143" s="1"/>
  <c r="R144"/>
  <c r="R143" s="1"/>
  <c r="P144"/>
  <c r="P143" s="1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7"/>
  <c r="J126"/>
  <c r="F126"/>
  <c r="F124"/>
  <c r="E122"/>
  <c r="J94"/>
  <c r="J93"/>
  <c r="F93"/>
  <c r="F91"/>
  <c r="E89"/>
  <c r="J20"/>
  <c r="E20"/>
  <c r="F94" s="1"/>
  <c r="J19"/>
  <c r="J14"/>
  <c r="J91"/>
  <c r="E7"/>
  <c r="E118" s="1"/>
  <c r="J39" i="3"/>
  <c r="J38"/>
  <c r="AY97" i="1"/>
  <c r="J37" i="3"/>
  <c r="AX97" i="1"/>
  <c r="BI302" i="3"/>
  <c r="BH302"/>
  <c r="BG302"/>
  <c r="BF302"/>
  <c r="T302"/>
  <c r="T301"/>
  <c r="R302"/>
  <c r="R301"/>
  <c r="P302"/>
  <c r="P301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4"/>
  <c r="BH254"/>
  <c r="BG254"/>
  <c r="BF254"/>
  <c r="T254"/>
  <c r="R254"/>
  <c r="P254"/>
  <c r="BI252"/>
  <c r="BH252"/>
  <c r="BG252"/>
  <c r="BF252"/>
  <c r="T252"/>
  <c r="R252"/>
  <c r="P252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T239" s="1"/>
  <c r="R240"/>
  <c r="R239" s="1"/>
  <c r="P240"/>
  <c r="P239" s="1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T160" s="1"/>
  <c r="R161"/>
  <c r="R160" s="1"/>
  <c r="P161"/>
  <c r="P160" s="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30"/>
  <c r="J129"/>
  <c r="F129"/>
  <c r="F127"/>
  <c r="E125"/>
  <c r="J94"/>
  <c r="J93"/>
  <c r="F93"/>
  <c r="F91"/>
  <c r="E89"/>
  <c r="J20"/>
  <c r="E20"/>
  <c r="F94"/>
  <c r="J19"/>
  <c r="J14"/>
  <c r="J127" s="1"/>
  <c r="E7"/>
  <c r="E85" s="1"/>
  <c r="J39" i="2"/>
  <c r="J38"/>
  <c r="AY96" i="1"/>
  <c r="J37" i="2"/>
  <c r="AX96" i="1"/>
  <c r="BI1471" i="2"/>
  <c r="BH1471"/>
  <c r="BG1471"/>
  <c r="BF1471"/>
  <c r="T1471"/>
  <c r="R1471"/>
  <c r="P1471"/>
  <c r="BI1444"/>
  <c r="BH1444"/>
  <c r="BG1444"/>
  <c r="BF1444"/>
  <c r="T1444"/>
  <c r="R1444"/>
  <c r="P1444"/>
  <c r="BI1441"/>
  <c r="BH1441"/>
  <c r="BG1441"/>
  <c r="BF1441"/>
  <c r="T1441"/>
  <c r="R1441"/>
  <c r="P1441"/>
  <c r="BI1429"/>
  <c r="BH1429"/>
  <c r="BG1429"/>
  <c r="BF1429"/>
  <c r="T1429"/>
  <c r="R1429"/>
  <c r="P1429"/>
  <c r="BI1426"/>
  <c r="BH1426"/>
  <c r="BG1426"/>
  <c r="BF1426"/>
  <c r="T1426"/>
  <c r="R1426"/>
  <c r="P1426"/>
  <c r="BI1415"/>
  <c r="BH1415"/>
  <c r="BG1415"/>
  <c r="BF1415"/>
  <c r="T1415"/>
  <c r="R1415"/>
  <c r="P1415"/>
  <c r="BI1408"/>
  <c r="BH1408"/>
  <c r="BG1408"/>
  <c r="BF1408"/>
  <c r="T1408"/>
  <c r="R1408"/>
  <c r="P1408"/>
  <c r="BI1402"/>
  <c r="BH1402"/>
  <c r="BG1402"/>
  <c r="BF1402"/>
  <c r="T1402"/>
  <c r="R1402"/>
  <c r="P1402"/>
  <c r="BI1396"/>
  <c r="BH1396"/>
  <c r="BG1396"/>
  <c r="BF1396"/>
  <c r="T1396"/>
  <c r="R1396"/>
  <c r="P1396"/>
  <c r="BI1390"/>
  <c r="BH1390"/>
  <c r="BG1390"/>
  <c r="BF1390"/>
  <c r="T1390"/>
  <c r="R1390"/>
  <c r="P1390"/>
  <c r="BI1384"/>
  <c r="BH1384"/>
  <c r="BG1384"/>
  <c r="BF1384"/>
  <c r="T1384"/>
  <c r="R1384"/>
  <c r="P1384"/>
  <c r="BI1378"/>
  <c r="BH1378"/>
  <c r="BG1378"/>
  <c r="BF1378"/>
  <c r="T1378"/>
  <c r="R1378"/>
  <c r="P1378"/>
  <c r="BI1372"/>
  <c r="BH1372"/>
  <c r="BG1372"/>
  <c r="BF1372"/>
  <c r="T1372"/>
  <c r="R1372"/>
  <c r="P1372"/>
  <c r="BI1368"/>
  <c r="BH1368"/>
  <c r="BG1368"/>
  <c r="BF1368"/>
  <c r="T1368"/>
  <c r="R1368"/>
  <c r="P1368"/>
  <c r="BI1357"/>
  <c r="BH1357"/>
  <c r="BG1357"/>
  <c r="BF1357"/>
  <c r="T1357"/>
  <c r="R1357"/>
  <c r="P1357"/>
  <c r="BI1354"/>
  <c r="BH1354"/>
  <c r="BG1354"/>
  <c r="BF1354"/>
  <c r="T1354"/>
  <c r="R1354"/>
  <c r="P1354"/>
  <c r="BI1351"/>
  <c r="BH1351"/>
  <c r="BG1351"/>
  <c r="BF1351"/>
  <c r="T1351"/>
  <c r="R1351"/>
  <c r="P1351"/>
  <c r="BI1345"/>
  <c r="BH1345"/>
  <c r="BG1345"/>
  <c r="BF1345"/>
  <c r="T1345"/>
  <c r="R1345"/>
  <c r="P1345"/>
  <c r="BI1336"/>
  <c r="BH1336"/>
  <c r="BG1336"/>
  <c r="BF1336"/>
  <c r="T1336"/>
  <c r="R1336"/>
  <c r="P1336"/>
  <c r="BI1333"/>
  <c r="BH1333"/>
  <c r="BG1333"/>
  <c r="BF1333"/>
  <c r="T1333"/>
  <c r="R1333"/>
  <c r="P1333"/>
  <c r="BI1323"/>
  <c r="BH1323"/>
  <c r="BG1323"/>
  <c r="BF1323"/>
  <c r="T1323"/>
  <c r="R1323"/>
  <c r="P1323"/>
  <c r="BI1314"/>
  <c r="BH1314"/>
  <c r="BG1314"/>
  <c r="BF1314"/>
  <c r="T1314"/>
  <c r="R1314"/>
  <c r="P1314"/>
  <c r="BI1305"/>
  <c r="BH1305"/>
  <c r="BG1305"/>
  <c r="BF1305"/>
  <c r="T1305"/>
  <c r="R1305"/>
  <c r="P1305"/>
  <c r="BI1296"/>
  <c r="BH1296"/>
  <c r="BG1296"/>
  <c r="BF1296"/>
  <c r="T1296"/>
  <c r="R1296"/>
  <c r="P1296"/>
  <c r="BI1287"/>
  <c r="BH1287"/>
  <c r="BG1287"/>
  <c r="BF1287"/>
  <c r="T1287"/>
  <c r="R1287"/>
  <c r="P1287"/>
  <c r="BI1283"/>
  <c r="BH1283"/>
  <c r="BG1283"/>
  <c r="BF1283"/>
  <c r="T1283"/>
  <c r="R1283"/>
  <c r="P1283"/>
  <c r="BI1280"/>
  <c r="BH1280"/>
  <c r="BG1280"/>
  <c r="BF1280"/>
  <c r="T1280"/>
  <c r="R1280"/>
  <c r="P1280"/>
  <c r="BI1274"/>
  <c r="BH1274"/>
  <c r="BG1274"/>
  <c r="BF1274"/>
  <c r="T1274"/>
  <c r="R1274"/>
  <c r="P1274"/>
  <c r="BI1267"/>
  <c r="BH1267"/>
  <c r="BG1267"/>
  <c r="BF1267"/>
  <c r="T1267"/>
  <c r="R1267"/>
  <c r="P1267"/>
  <c r="BI1261"/>
  <c r="BH1261"/>
  <c r="BG1261"/>
  <c r="BF1261"/>
  <c r="T1261"/>
  <c r="R1261"/>
  <c r="P1261"/>
  <c r="BI1253"/>
  <c r="BH1253"/>
  <c r="BG1253"/>
  <c r="BF1253"/>
  <c r="T1253"/>
  <c r="R1253"/>
  <c r="P1253"/>
  <c r="BI1228"/>
  <c r="BH1228"/>
  <c r="BG1228"/>
  <c r="BF1228"/>
  <c r="T1228"/>
  <c r="R1228"/>
  <c r="P1228"/>
  <c r="BI1220"/>
  <c r="BH1220"/>
  <c r="BG1220"/>
  <c r="BF1220"/>
  <c r="T1220"/>
  <c r="R1220"/>
  <c r="P1220"/>
  <c r="BI1210"/>
  <c r="BH1210"/>
  <c r="BG1210"/>
  <c r="BF1210"/>
  <c r="T1210"/>
  <c r="R1210"/>
  <c r="P1210"/>
  <c r="BI1203"/>
  <c r="BH1203"/>
  <c r="BG1203"/>
  <c r="BF1203"/>
  <c r="T1203"/>
  <c r="R1203"/>
  <c r="P1203"/>
  <c r="BI1195"/>
  <c r="BH1195"/>
  <c r="BG1195"/>
  <c r="BF1195"/>
  <c r="T1195"/>
  <c r="R1195"/>
  <c r="P1195"/>
  <c r="BI1191"/>
  <c r="BH1191"/>
  <c r="BG1191"/>
  <c r="BF1191"/>
  <c r="T1191"/>
  <c r="R1191"/>
  <c r="P1191"/>
  <c r="BI1188"/>
  <c r="BH1188"/>
  <c r="BG1188"/>
  <c r="BF1188"/>
  <c r="T1188"/>
  <c r="R1188"/>
  <c r="P1188"/>
  <c r="BI1185"/>
  <c r="BH1185"/>
  <c r="BG1185"/>
  <c r="BF1185"/>
  <c r="T1185"/>
  <c r="R1185"/>
  <c r="P1185"/>
  <c r="BI1179"/>
  <c r="BH1179"/>
  <c r="BG1179"/>
  <c r="BF1179"/>
  <c r="T1179"/>
  <c r="R1179"/>
  <c r="P1179"/>
  <c r="BI1171"/>
  <c r="BH1171"/>
  <c r="BG1171"/>
  <c r="BF1171"/>
  <c r="T1171"/>
  <c r="R1171"/>
  <c r="P1171"/>
  <c r="BI1165"/>
  <c r="BH1165"/>
  <c r="BG1165"/>
  <c r="BF1165"/>
  <c r="T1165"/>
  <c r="R1165"/>
  <c r="P1165"/>
  <c r="BI1158"/>
  <c r="BH1158"/>
  <c r="BG1158"/>
  <c r="BF1158"/>
  <c r="T1158"/>
  <c r="R1158"/>
  <c r="P1158"/>
  <c r="BI1155"/>
  <c r="BH1155"/>
  <c r="BG1155"/>
  <c r="BF1155"/>
  <c r="T1155"/>
  <c r="R1155"/>
  <c r="P1155"/>
  <c r="BI1152"/>
  <c r="BH1152"/>
  <c r="BG1152"/>
  <c r="BF1152"/>
  <c r="T1152"/>
  <c r="R1152"/>
  <c r="P1152"/>
  <c r="BI1145"/>
  <c r="BH1145"/>
  <c r="BG1145"/>
  <c r="BF1145"/>
  <c r="T1145"/>
  <c r="R1145"/>
  <c r="P1145"/>
  <c r="BI1140"/>
  <c r="BH1140"/>
  <c r="BG1140"/>
  <c r="BF1140"/>
  <c r="T1140"/>
  <c r="R1140"/>
  <c r="P1140"/>
  <c r="BI1135"/>
  <c r="BH1135"/>
  <c r="BG1135"/>
  <c r="BF1135"/>
  <c r="T1135"/>
  <c r="R1135"/>
  <c r="P1135"/>
  <c r="BI1130"/>
  <c r="BH1130"/>
  <c r="BG1130"/>
  <c r="BF1130"/>
  <c r="T1130"/>
  <c r="R1130"/>
  <c r="P1130"/>
  <c r="BI1125"/>
  <c r="BH1125"/>
  <c r="BG1125"/>
  <c r="BF1125"/>
  <c r="T1125"/>
  <c r="R1125"/>
  <c r="P1125"/>
  <c r="BI1118"/>
  <c r="BH1118"/>
  <c r="BG1118"/>
  <c r="BF1118"/>
  <c r="T1118"/>
  <c r="R1118"/>
  <c r="P1118"/>
  <c r="BI1112"/>
  <c r="BH1112"/>
  <c r="BG1112"/>
  <c r="BF1112"/>
  <c r="T1112"/>
  <c r="R1112"/>
  <c r="P1112"/>
  <c r="BI1106"/>
  <c r="BH1106"/>
  <c r="BG1106"/>
  <c r="BF1106"/>
  <c r="T1106"/>
  <c r="R1106"/>
  <c r="P1106"/>
  <c r="BI1100"/>
  <c r="BH1100"/>
  <c r="BG1100"/>
  <c r="BF1100"/>
  <c r="T1100"/>
  <c r="R1100"/>
  <c r="P1100"/>
  <c r="BI1095"/>
  <c r="BH1095"/>
  <c r="BG1095"/>
  <c r="BF1095"/>
  <c r="T1095"/>
  <c r="R1095"/>
  <c r="P1095"/>
  <c r="BI1089"/>
  <c r="BH1089"/>
  <c r="BG1089"/>
  <c r="BF1089"/>
  <c r="T1089"/>
  <c r="R1089"/>
  <c r="P1089"/>
  <c r="BI1082"/>
  <c r="BH1082"/>
  <c r="BG1082"/>
  <c r="BF1082"/>
  <c r="T1082"/>
  <c r="R1082"/>
  <c r="P1082"/>
  <c r="BI1076"/>
  <c r="BH1076"/>
  <c r="BG1076"/>
  <c r="BF1076"/>
  <c r="T1076"/>
  <c r="R1076"/>
  <c r="P1076"/>
  <c r="BI1070"/>
  <c r="BH1070"/>
  <c r="BG1070"/>
  <c r="BF1070"/>
  <c r="T1070"/>
  <c r="R1070"/>
  <c r="P1070"/>
  <c r="BI1064"/>
  <c r="BH1064"/>
  <c r="BG1064"/>
  <c r="BF1064"/>
  <c r="T1064"/>
  <c r="R1064"/>
  <c r="P1064"/>
  <c r="BI1058"/>
  <c r="BH1058"/>
  <c r="BG1058"/>
  <c r="BF1058"/>
  <c r="T1058"/>
  <c r="R1058"/>
  <c r="P1058"/>
  <c r="BI1052"/>
  <c r="BH1052"/>
  <c r="BG1052"/>
  <c r="BF1052"/>
  <c r="T1052"/>
  <c r="R1052"/>
  <c r="P1052"/>
  <c r="BI1046"/>
  <c r="BH1046"/>
  <c r="BG1046"/>
  <c r="BF1046"/>
  <c r="T1046"/>
  <c r="R1046"/>
  <c r="P1046"/>
  <c r="BI1040"/>
  <c r="BH1040"/>
  <c r="BG1040"/>
  <c r="BF1040"/>
  <c r="T1040"/>
  <c r="R1040"/>
  <c r="P1040"/>
  <c r="BI1034"/>
  <c r="BH1034"/>
  <c r="BG1034"/>
  <c r="BF1034"/>
  <c r="T1034"/>
  <c r="R1034"/>
  <c r="P1034"/>
  <c r="BI1028"/>
  <c r="BH1028"/>
  <c r="BG1028"/>
  <c r="BF1028"/>
  <c r="T1028"/>
  <c r="R1028"/>
  <c r="P1028"/>
  <c r="BI1022"/>
  <c r="BH1022"/>
  <c r="BG1022"/>
  <c r="BF1022"/>
  <c r="T1022"/>
  <c r="R1022"/>
  <c r="P1022"/>
  <c r="BI1016"/>
  <c r="BH1016"/>
  <c r="BG1016"/>
  <c r="BF1016"/>
  <c r="T1016"/>
  <c r="R1016"/>
  <c r="P1016"/>
  <c r="BI1010"/>
  <c r="BH1010"/>
  <c r="BG1010"/>
  <c r="BF1010"/>
  <c r="T1010"/>
  <c r="R1010"/>
  <c r="P1010"/>
  <c r="BI1004"/>
  <c r="BH1004"/>
  <c r="BG1004"/>
  <c r="BF1004"/>
  <c r="T1004"/>
  <c r="R1004"/>
  <c r="P1004"/>
  <c r="BI998"/>
  <c r="BH998"/>
  <c r="BG998"/>
  <c r="BF998"/>
  <c r="T998"/>
  <c r="R998"/>
  <c r="P998"/>
  <c r="BI994"/>
  <c r="BH994"/>
  <c r="BG994"/>
  <c r="BF994"/>
  <c r="T994"/>
  <c r="R994"/>
  <c r="P994"/>
  <c r="BI984"/>
  <c r="BH984"/>
  <c r="BG984"/>
  <c r="BF984"/>
  <c r="T984"/>
  <c r="R984"/>
  <c r="P984"/>
  <c r="BI978"/>
  <c r="BH978"/>
  <c r="BG978"/>
  <c r="BF978"/>
  <c r="T978"/>
  <c r="R978"/>
  <c r="P978"/>
  <c r="BI953"/>
  <c r="BH953"/>
  <c r="BG953"/>
  <c r="BF953"/>
  <c r="T953"/>
  <c r="R953"/>
  <c r="P953"/>
  <c r="BI947"/>
  <c r="BH947"/>
  <c r="BG947"/>
  <c r="BF947"/>
  <c r="T947"/>
  <c r="R947"/>
  <c r="P947"/>
  <c r="BI935"/>
  <c r="BH935"/>
  <c r="BG935"/>
  <c r="BF935"/>
  <c r="T935"/>
  <c r="R935"/>
  <c r="P935"/>
  <c r="BI929"/>
  <c r="BH929"/>
  <c r="BG929"/>
  <c r="BF929"/>
  <c r="T929"/>
  <c r="R929"/>
  <c r="P929"/>
  <c r="BI904"/>
  <c r="BH904"/>
  <c r="BG904"/>
  <c r="BF904"/>
  <c r="T904"/>
  <c r="R904"/>
  <c r="P904"/>
  <c r="BI898"/>
  <c r="BH898"/>
  <c r="BG898"/>
  <c r="BF898"/>
  <c r="T898"/>
  <c r="R898"/>
  <c r="P898"/>
  <c r="BI886"/>
  <c r="BH886"/>
  <c r="BG886"/>
  <c r="BF886"/>
  <c r="T886"/>
  <c r="R886"/>
  <c r="P886"/>
  <c r="BI881"/>
  <c r="BH881"/>
  <c r="BG881"/>
  <c r="BF881"/>
  <c r="T881"/>
  <c r="T880" s="1"/>
  <c r="R881"/>
  <c r="R880" s="1"/>
  <c r="P881"/>
  <c r="P880" s="1"/>
  <c r="BI877"/>
  <c r="BH877"/>
  <c r="BG877"/>
  <c r="BF877"/>
  <c r="T877"/>
  <c r="R877"/>
  <c r="P877"/>
  <c r="BI873"/>
  <c r="BH873"/>
  <c r="BG873"/>
  <c r="BF873"/>
  <c r="T873"/>
  <c r="R873"/>
  <c r="P873"/>
  <c r="BI870"/>
  <c r="BH870"/>
  <c r="BG870"/>
  <c r="BF870"/>
  <c r="T870"/>
  <c r="R870"/>
  <c r="P870"/>
  <c r="BI867"/>
  <c r="BH867"/>
  <c r="BG867"/>
  <c r="BF867"/>
  <c r="T867"/>
  <c r="R867"/>
  <c r="P867"/>
  <c r="BI855"/>
  <c r="BH855"/>
  <c r="BG855"/>
  <c r="BF855"/>
  <c r="T855"/>
  <c r="R855"/>
  <c r="P855"/>
  <c r="BI847"/>
  <c r="BH847"/>
  <c r="BG847"/>
  <c r="BF847"/>
  <c r="T847"/>
  <c r="R847"/>
  <c r="P847"/>
  <c r="BI822"/>
  <c r="BH822"/>
  <c r="BG822"/>
  <c r="BF822"/>
  <c r="T822"/>
  <c r="R822"/>
  <c r="P822"/>
  <c r="BI814"/>
  <c r="BH814"/>
  <c r="BG814"/>
  <c r="BF814"/>
  <c r="T814"/>
  <c r="R814"/>
  <c r="P814"/>
  <c r="BI805"/>
  <c r="BH805"/>
  <c r="BG805"/>
  <c r="BF805"/>
  <c r="T805"/>
  <c r="R805"/>
  <c r="P805"/>
  <c r="BI784"/>
  <c r="BH784"/>
  <c r="BG784"/>
  <c r="BF784"/>
  <c r="T784"/>
  <c r="R784"/>
  <c r="P784"/>
  <c r="BI776"/>
  <c r="BH776"/>
  <c r="BG776"/>
  <c r="BF776"/>
  <c r="T776"/>
  <c r="R776"/>
  <c r="P776"/>
  <c r="BI769"/>
  <c r="BH769"/>
  <c r="BG769"/>
  <c r="BF769"/>
  <c r="T769"/>
  <c r="R769"/>
  <c r="P769"/>
  <c r="BI762"/>
  <c r="BH762"/>
  <c r="BG762"/>
  <c r="BF762"/>
  <c r="T762"/>
  <c r="R762"/>
  <c r="P762"/>
  <c r="BI726"/>
  <c r="BH726"/>
  <c r="BG726"/>
  <c r="BF726"/>
  <c r="T726"/>
  <c r="R726"/>
  <c r="P726"/>
  <c r="BI714"/>
  <c r="BH714"/>
  <c r="BG714"/>
  <c r="BF714"/>
  <c r="T714"/>
  <c r="R714"/>
  <c r="P714"/>
  <c r="BI703"/>
  <c r="BH703"/>
  <c r="BG703"/>
  <c r="BF703"/>
  <c r="T703"/>
  <c r="R703"/>
  <c r="P703"/>
  <c r="BI685"/>
  <c r="BH685"/>
  <c r="BG685"/>
  <c r="BF685"/>
  <c r="T685"/>
  <c r="R685"/>
  <c r="P685"/>
  <c r="BI667"/>
  <c r="BH667"/>
  <c r="BG667"/>
  <c r="BF667"/>
  <c r="T667"/>
  <c r="R667"/>
  <c r="P667"/>
  <c r="BI658"/>
  <c r="BH658"/>
  <c r="BG658"/>
  <c r="BF658"/>
  <c r="T658"/>
  <c r="R658"/>
  <c r="P658"/>
  <c r="BI649"/>
  <c r="BH649"/>
  <c r="BG649"/>
  <c r="BF649"/>
  <c r="T649"/>
  <c r="R649"/>
  <c r="P649"/>
  <c r="BI640"/>
  <c r="BH640"/>
  <c r="BG640"/>
  <c r="BF640"/>
  <c r="T640"/>
  <c r="R640"/>
  <c r="P640"/>
  <c r="BI631"/>
  <c r="BH631"/>
  <c r="BG631"/>
  <c r="BF631"/>
  <c r="T631"/>
  <c r="R631"/>
  <c r="P631"/>
  <c r="BI624"/>
  <c r="BH624"/>
  <c r="BG624"/>
  <c r="BF624"/>
  <c r="T624"/>
  <c r="R624"/>
  <c r="P624"/>
  <c r="BI616"/>
  <c r="BH616"/>
  <c r="BG616"/>
  <c r="BF616"/>
  <c r="T616"/>
  <c r="R616"/>
  <c r="P616"/>
  <c r="BI609"/>
  <c r="BH609"/>
  <c r="BG609"/>
  <c r="BF609"/>
  <c r="T609"/>
  <c r="R609"/>
  <c r="P609"/>
  <c r="BI602"/>
  <c r="BH602"/>
  <c r="BG602"/>
  <c r="BF602"/>
  <c r="T602"/>
  <c r="R602"/>
  <c r="P602"/>
  <c r="BI595"/>
  <c r="BH595"/>
  <c r="BG595"/>
  <c r="BF595"/>
  <c r="T595"/>
  <c r="R595"/>
  <c r="P595"/>
  <c r="BI583"/>
  <c r="BH583"/>
  <c r="BG583"/>
  <c r="BF583"/>
  <c r="T583"/>
  <c r="R583"/>
  <c r="P583"/>
  <c r="BI577"/>
  <c r="BH577"/>
  <c r="BG577"/>
  <c r="BF577"/>
  <c r="T577"/>
  <c r="R577"/>
  <c r="P577"/>
  <c r="BI570"/>
  <c r="BH570"/>
  <c r="BG570"/>
  <c r="BF570"/>
  <c r="T570"/>
  <c r="R570"/>
  <c r="P570"/>
  <c r="BI561"/>
  <c r="BH561"/>
  <c r="BG561"/>
  <c r="BF561"/>
  <c r="T561"/>
  <c r="R561"/>
  <c r="P561"/>
  <c r="BI553"/>
  <c r="BH553"/>
  <c r="BG553"/>
  <c r="BF553"/>
  <c r="T553"/>
  <c r="R553"/>
  <c r="P553"/>
  <c r="BI545"/>
  <c r="BH545"/>
  <c r="BG545"/>
  <c r="BF545"/>
  <c r="T545"/>
  <c r="R545"/>
  <c r="P545"/>
  <c r="BI530"/>
  <c r="BH530"/>
  <c r="BG530"/>
  <c r="BF530"/>
  <c r="T530"/>
  <c r="R530"/>
  <c r="P530"/>
  <c r="BI515"/>
  <c r="BH515"/>
  <c r="BG515"/>
  <c r="BF515"/>
  <c r="T515"/>
  <c r="R515"/>
  <c r="P515"/>
  <c r="BI500"/>
  <c r="BH500"/>
  <c r="BG500"/>
  <c r="BF500"/>
  <c r="T500"/>
  <c r="R500"/>
  <c r="P500"/>
  <c r="BI486"/>
  <c r="BH486"/>
  <c r="BG486"/>
  <c r="BF486"/>
  <c r="T486"/>
  <c r="R486"/>
  <c r="P486"/>
  <c r="BI472"/>
  <c r="BH472"/>
  <c r="BG472"/>
  <c r="BF472"/>
  <c r="T472"/>
  <c r="R472"/>
  <c r="P472"/>
  <c r="BI458"/>
  <c r="BH458"/>
  <c r="BG458"/>
  <c r="BF458"/>
  <c r="T458"/>
  <c r="R458"/>
  <c r="P458"/>
  <c r="BI449"/>
  <c r="BH449"/>
  <c r="BG449"/>
  <c r="BF449"/>
  <c r="T449"/>
  <c r="R449"/>
  <c r="P449"/>
  <c r="BI438"/>
  <c r="BH438"/>
  <c r="BG438"/>
  <c r="BF438"/>
  <c r="T438"/>
  <c r="R438"/>
  <c r="P438"/>
  <c r="BI431"/>
  <c r="BH431"/>
  <c r="BG431"/>
  <c r="BF431"/>
  <c r="T431"/>
  <c r="R431"/>
  <c r="P431"/>
  <c r="BI424"/>
  <c r="BH424"/>
  <c r="BG424"/>
  <c r="BF424"/>
  <c r="T424"/>
  <c r="R424"/>
  <c r="P424"/>
  <c r="BI417"/>
  <c r="BH417"/>
  <c r="BG417"/>
  <c r="BF417"/>
  <c r="T417"/>
  <c r="R417"/>
  <c r="P417"/>
  <c r="BI402"/>
  <c r="BH402"/>
  <c r="BG402"/>
  <c r="BF402"/>
  <c r="T402"/>
  <c r="R402"/>
  <c r="P402"/>
  <c r="BI391"/>
  <c r="BH391"/>
  <c r="BG391"/>
  <c r="BF391"/>
  <c r="T391"/>
  <c r="R391"/>
  <c r="P391"/>
  <c r="BI380"/>
  <c r="BH380"/>
  <c r="BG380"/>
  <c r="BF380"/>
  <c r="T380"/>
  <c r="R380"/>
  <c r="P380"/>
  <c r="BI370"/>
  <c r="BH370"/>
  <c r="BG370"/>
  <c r="BF370"/>
  <c r="T370"/>
  <c r="R370"/>
  <c r="P370"/>
  <c r="BI342"/>
  <c r="BH342"/>
  <c r="BG342"/>
  <c r="BF342"/>
  <c r="T342"/>
  <c r="R342"/>
  <c r="P342"/>
  <c r="BI333"/>
  <c r="BH333"/>
  <c r="BG333"/>
  <c r="BF333"/>
  <c r="T333"/>
  <c r="R333"/>
  <c r="P333"/>
  <c r="BI321"/>
  <c r="BH321"/>
  <c r="BG321"/>
  <c r="BF321"/>
  <c r="T321"/>
  <c r="R321"/>
  <c r="P321"/>
  <c r="BI309"/>
  <c r="BH309"/>
  <c r="BG309"/>
  <c r="BF309"/>
  <c r="T309"/>
  <c r="R309"/>
  <c r="P309"/>
  <c r="BI297"/>
  <c r="BH297"/>
  <c r="BG297"/>
  <c r="BF297"/>
  <c r="T297"/>
  <c r="R297"/>
  <c r="P297"/>
  <c r="BI289"/>
  <c r="BH289"/>
  <c r="BG289"/>
  <c r="BF289"/>
  <c r="T289"/>
  <c r="R289"/>
  <c r="P289"/>
  <c r="BI283"/>
  <c r="BH283"/>
  <c r="BG283"/>
  <c r="BF283"/>
  <c r="T283"/>
  <c r="R283"/>
  <c r="P283"/>
  <c r="BI254"/>
  <c r="BH254"/>
  <c r="BG254"/>
  <c r="BF254"/>
  <c r="T254"/>
  <c r="R254"/>
  <c r="P254"/>
  <c r="BI247"/>
  <c r="BH247"/>
  <c r="BG247"/>
  <c r="BF247"/>
  <c r="T247"/>
  <c r="R247"/>
  <c r="P247"/>
  <c r="BI240"/>
  <c r="BH240"/>
  <c r="BG240"/>
  <c r="BF240"/>
  <c r="T240"/>
  <c r="R240"/>
  <c r="P240"/>
  <c r="BI233"/>
  <c r="BH233"/>
  <c r="BG233"/>
  <c r="BF233"/>
  <c r="T233"/>
  <c r="R233"/>
  <c r="P233"/>
  <c r="BI226"/>
  <c r="BH226"/>
  <c r="BG226"/>
  <c r="BF226"/>
  <c r="T226"/>
  <c r="R226"/>
  <c r="P226"/>
  <c r="BI219"/>
  <c r="BH219"/>
  <c r="BG219"/>
  <c r="BF219"/>
  <c r="T219"/>
  <c r="R219"/>
  <c r="P219"/>
  <c r="BI212"/>
  <c r="BH212"/>
  <c r="BG212"/>
  <c r="BF212"/>
  <c r="T212"/>
  <c r="R212"/>
  <c r="P212"/>
  <c r="BI205"/>
  <c r="BH205"/>
  <c r="BG205"/>
  <c r="BF205"/>
  <c r="T205"/>
  <c r="R205"/>
  <c r="P205"/>
  <c r="BI174"/>
  <c r="BH174"/>
  <c r="BG174"/>
  <c r="BF174"/>
  <c r="T174"/>
  <c r="R174"/>
  <c r="P174"/>
  <c r="BI165"/>
  <c r="BH165"/>
  <c r="BG165"/>
  <c r="BF165"/>
  <c r="T165"/>
  <c r="R165"/>
  <c r="P165"/>
  <c r="BI153"/>
  <c r="BH153"/>
  <c r="BG153"/>
  <c r="BF153"/>
  <c r="T153"/>
  <c r="R153"/>
  <c r="P153"/>
  <c r="BI145"/>
  <c r="BH145"/>
  <c r="BG145"/>
  <c r="BF145"/>
  <c r="T145"/>
  <c r="R145"/>
  <c r="P145"/>
  <c r="J139"/>
  <c r="J138"/>
  <c r="F138"/>
  <c r="F136"/>
  <c r="E134"/>
  <c r="J94"/>
  <c r="J93"/>
  <c r="F93"/>
  <c r="F91"/>
  <c r="E89"/>
  <c r="J20"/>
  <c r="E20"/>
  <c r="F94" s="1"/>
  <c r="J19"/>
  <c r="J14"/>
  <c r="J136"/>
  <c r="E7"/>
  <c r="E85"/>
  <c r="L90" i="1"/>
  <c r="AM90"/>
  <c r="AM89"/>
  <c r="L89"/>
  <c r="AM87"/>
  <c r="L87"/>
  <c r="L85"/>
  <c r="L84"/>
  <c r="BK1210" i="2"/>
  <c r="J1004"/>
  <c r="J784"/>
  <c r="J561"/>
  <c r="BK1323"/>
  <c r="J1100"/>
  <c r="BK1028"/>
  <c r="BK577"/>
  <c r="BK145"/>
  <c r="J1267"/>
  <c r="BK1070"/>
  <c r="J703"/>
  <c r="J219"/>
  <c r="BK1274"/>
  <c r="J1040"/>
  <c r="BK877"/>
  <c r="BK458"/>
  <c r="J145"/>
  <c r="BK1351"/>
  <c r="BK1125"/>
  <c r="BK978"/>
  <c r="J583"/>
  <c r="J391"/>
  <c r="J1396"/>
  <c r="J1283"/>
  <c r="J1125"/>
  <c r="J994"/>
  <c r="J877"/>
  <c r="J595"/>
  <c r="J226"/>
  <c r="BK1253"/>
  <c r="BK1130"/>
  <c r="BK881"/>
  <c r="BK667"/>
  <c r="J424"/>
  <c r="BK226"/>
  <c r="J1444"/>
  <c r="BK1426"/>
  <c r="BK1357"/>
  <c r="J1135"/>
  <c r="BK953"/>
  <c r="J515"/>
  <c r="J259" i="3"/>
  <c r="BK263"/>
  <c r="BK156"/>
  <c r="BK271"/>
  <c r="BK194"/>
  <c r="BK295"/>
  <c r="J245"/>
  <c r="J156"/>
  <c r="BK243"/>
  <c r="J190"/>
  <c r="BK141"/>
  <c r="BK233"/>
  <c r="J182"/>
  <c r="J302"/>
  <c r="BK235"/>
  <c r="BK149"/>
  <c r="BK216" i="4"/>
  <c r="BK161"/>
  <c r="BK218"/>
  <c r="J188"/>
  <c r="BK136"/>
  <c r="BK205"/>
  <c r="BK163"/>
  <c r="J232"/>
  <c r="J176"/>
  <c r="BK230"/>
  <c r="J186"/>
  <c r="BK227"/>
  <c r="BK209"/>
  <c r="J378" i="5"/>
  <c r="J323"/>
  <c r="BK278"/>
  <c r="J227"/>
  <c r="BK148"/>
  <c r="J309"/>
  <c r="J244"/>
  <c r="BK141"/>
  <c r="J362"/>
  <c r="J325"/>
  <c r="BK293"/>
  <c r="BK217"/>
  <c r="BK152"/>
  <c r="J344"/>
  <c r="J299"/>
  <c r="BK221"/>
  <c r="J186"/>
  <c r="J368"/>
  <c r="BK323"/>
  <c r="BK257"/>
  <c r="BK193"/>
  <c r="BK146"/>
  <c r="J360"/>
  <c r="BK280"/>
  <c r="J219"/>
  <c r="J148"/>
  <c r="BK342"/>
  <c r="BK309"/>
  <c r="BK275"/>
  <c r="BK250"/>
  <c r="J230"/>
  <c r="J181"/>
  <c r="J348"/>
  <c r="BK271"/>
  <c r="J221"/>
  <c r="J263" i="6"/>
  <c r="J229"/>
  <c r="J167"/>
  <c r="J278"/>
  <c r="J270"/>
  <c r="BK268"/>
  <c r="BK250"/>
  <c r="BK229"/>
  <c r="BK209"/>
  <c r="J144"/>
  <c r="J134"/>
  <c r="J293"/>
  <c r="BK239"/>
  <c r="BK213"/>
  <c r="J191"/>
  <c r="J159"/>
  <c r="J231"/>
  <c r="J161"/>
  <c r="J283"/>
  <c r="J209"/>
  <c r="BK149"/>
  <c r="BK235"/>
  <c r="BK163"/>
  <c r="J256"/>
  <c r="BK167"/>
  <c r="BK276"/>
  <c r="J217"/>
  <c r="J197"/>
  <c r="BK239" i="7"/>
  <c r="BK165"/>
  <c r="BK246"/>
  <c r="BK215"/>
  <c r="J137"/>
  <c r="BK191"/>
  <c r="J257"/>
  <c r="J153"/>
  <c r="J183"/>
  <c r="J239"/>
  <c r="BK169"/>
  <c r="BK225"/>
  <c r="J173"/>
  <c r="BK153"/>
  <c r="J237"/>
  <c r="BK195"/>
  <c r="BK143" i="8"/>
  <c r="J139"/>
  <c r="BK132"/>
  <c r="J147" i="9"/>
  <c r="J137"/>
  <c r="J1260" i="10"/>
  <c r="J1050"/>
  <c r="BK896"/>
  <c r="BK643"/>
  <c r="J232"/>
  <c r="J1351"/>
  <c r="J1142"/>
  <c r="BK1020"/>
  <c r="J674"/>
  <c r="J294"/>
  <c r="J1388"/>
  <c r="J1222"/>
  <c r="BK833"/>
  <c r="J500"/>
  <c r="J1447"/>
  <c r="J1285"/>
  <c r="J1086"/>
  <c r="BK740"/>
  <c r="J529"/>
  <c r="BK225"/>
  <c r="J1215"/>
  <c r="BK1050"/>
  <c r="J740"/>
  <c r="BK465"/>
  <c r="J1391"/>
  <c r="J1056"/>
  <c r="BK794"/>
  <c r="J429"/>
  <c r="BK1242"/>
  <c r="J1103"/>
  <c r="J816"/>
  <c r="BK211"/>
  <c r="J1504"/>
  <c r="BK1471"/>
  <c r="BK1403"/>
  <c r="BK1267"/>
  <c r="BK1080"/>
  <c r="BK850"/>
  <c r="BK451"/>
  <c r="J145"/>
  <c r="J237" i="11"/>
  <c r="J287"/>
  <c r="J169"/>
  <c r="J196"/>
  <c r="J265"/>
  <c r="J190"/>
  <c r="BK282"/>
  <c r="J202"/>
  <c r="BK139"/>
  <c r="BK235"/>
  <c r="J141"/>
  <c r="J251"/>
  <c r="J152"/>
  <c r="BK251"/>
  <c r="J198"/>
  <c r="BK190" i="12"/>
  <c r="J214"/>
  <c r="BK182"/>
  <c r="BK139"/>
  <c r="BK188"/>
  <c r="J132"/>
  <c r="J176"/>
  <c r="J192"/>
  <c r="BK155"/>
  <c r="BK221"/>
  <c r="J195"/>
  <c r="J155"/>
  <c r="BK136"/>
  <c r="BK342" i="13"/>
  <c r="BK219"/>
  <c r="BK161"/>
  <c r="J356"/>
  <c r="J295"/>
  <c r="BK223"/>
  <c r="BK163"/>
  <c r="BK307"/>
  <c r="J219"/>
  <c r="BK136"/>
  <c r="J305"/>
  <c r="J273"/>
  <c r="BK193"/>
  <c r="BK362"/>
  <c r="J299"/>
  <c r="J244"/>
  <c r="J158"/>
  <c r="J138"/>
  <c r="BK297"/>
  <c r="BK238"/>
  <c r="BK287"/>
  <c r="J246"/>
  <c r="J188"/>
  <c r="J378"/>
  <c r="BK340"/>
  <c r="J283"/>
  <c r="J193"/>
  <c r="BK233" i="14"/>
  <c r="BK165"/>
  <c r="BK247"/>
  <c r="BK187"/>
  <c r="J226"/>
  <c r="J171"/>
  <c r="J238"/>
  <c r="BK177"/>
  <c r="BK245"/>
  <c r="J191"/>
  <c r="J259"/>
  <c r="BK238"/>
  <c r="BK157"/>
  <c r="J213"/>
  <c r="J263"/>
  <c r="BK228"/>
  <c r="J167"/>
  <c r="BK225" i="15"/>
  <c r="BK129"/>
  <c r="J195"/>
  <c r="J163"/>
  <c r="BK205"/>
  <c r="BK167"/>
  <c r="BK219"/>
  <c r="BK143"/>
  <c r="BK201"/>
  <c r="J129"/>
  <c r="J169"/>
  <c r="J199"/>
  <c r="BK149"/>
  <c r="BK235"/>
  <c r="J145"/>
  <c r="BK145" i="16"/>
  <c r="J132"/>
  <c r="J141"/>
  <c r="BK140" i="17"/>
  <c r="J1314" i="2"/>
  <c r="BK994"/>
  <c r="J726"/>
  <c r="BK595"/>
  <c r="BK174"/>
  <c r="BK1145"/>
  <c r="J1022"/>
  <c r="BK616"/>
  <c r="BK380"/>
  <c r="J1351"/>
  <c r="BK1171"/>
  <c r="BK822"/>
  <c r="BK1402"/>
  <c r="BK1191"/>
  <c r="BK984"/>
  <c r="BK769"/>
  <c r="BK321"/>
  <c r="J1384"/>
  <c r="J1179"/>
  <c r="J1095"/>
  <c r="J822"/>
  <c r="BK449"/>
  <c r="BK233"/>
  <c r="J1305"/>
  <c r="J1155"/>
  <c r="J1052"/>
  <c r="BK929"/>
  <c r="J847"/>
  <c r="BK500"/>
  <c r="AS95" i="1"/>
  <c r="J867" i="2"/>
  <c r="BK561"/>
  <c r="BK283"/>
  <c r="J1441"/>
  <c r="BK1408"/>
  <c r="BK1228"/>
  <c r="BK1046"/>
  <c r="BK703"/>
  <c r="BK333"/>
  <c r="BK245" i="3"/>
  <c r="BK283"/>
  <c r="J188"/>
  <c r="J135"/>
  <c r="J247"/>
  <c r="J164"/>
  <c r="BK267"/>
  <c r="J202"/>
  <c r="J267"/>
  <c r="BK287"/>
  <c r="BK170"/>
  <c r="J274"/>
  <c r="J206"/>
  <c r="BK164"/>
  <c r="J263"/>
  <c r="J170"/>
  <c r="J139"/>
  <c r="BK190" i="4"/>
  <c r="J237"/>
  <c r="BK197"/>
  <c r="BK159"/>
  <c r="BK139"/>
  <c r="J211"/>
  <c r="BK165"/>
  <c r="J147"/>
  <c r="BK203"/>
  <c r="BK153"/>
  <c r="J182"/>
  <c r="BK174"/>
  <c r="BK223"/>
  <c r="BK182"/>
  <c r="BK350" i="5"/>
  <c r="J273"/>
  <c r="BK207"/>
  <c r="J152"/>
  <c r="J269"/>
  <c r="J188"/>
  <c r="BK374"/>
  <c r="J340"/>
  <c r="J301"/>
  <c r="J265"/>
  <c r="BK183"/>
  <c r="BK360"/>
  <c r="J319"/>
  <c r="J275"/>
  <c r="J207"/>
  <c r="J154"/>
  <c r="BK336"/>
  <c r="BK267"/>
  <c r="J204"/>
  <c r="BK134"/>
  <c r="J293"/>
  <c r="BK244"/>
  <c r="BK163"/>
  <c r="J321"/>
  <c r="J297"/>
  <c r="BK202"/>
  <c r="J333"/>
  <c r="J261"/>
  <c r="BK186"/>
  <c r="J295" i="6"/>
  <c r="J248"/>
  <c r="BK195"/>
  <c r="BK157"/>
  <c r="BK132"/>
  <c r="BK155"/>
  <c r="BK165"/>
  <c r="BK274"/>
  <c r="BK197"/>
  <c r="BK295"/>
  <c r="BK227"/>
  <c r="BK278"/>
  <c r="J211"/>
  <c r="J297"/>
  <c r="J237"/>
  <c r="BK199"/>
  <c r="J235" i="7"/>
  <c r="J171"/>
  <c r="J253"/>
  <c r="J185"/>
  <c r="J219"/>
  <c r="J167"/>
  <c r="BK227"/>
  <c r="BK145"/>
  <c r="J191"/>
  <c r="J211"/>
  <c r="BK171"/>
  <c r="BK233"/>
  <c r="J169"/>
  <c r="BK133"/>
  <c r="BK211"/>
  <c r="J129"/>
  <c r="J145" i="8"/>
  <c r="BK134"/>
  <c r="BK128"/>
  <c r="J134" i="9"/>
  <c r="J1342" i="10"/>
  <c r="BK1032"/>
  <c r="J751"/>
  <c r="J444"/>
  <c r="J1369"/>
  <c r="J1180"/>
  <c r="BK1056"/>
  <c r="BK692"/>
  <c r="J465"/>
  <c r="BK1415"/>
  <c r="BK1180"/>
  <c r="BK912"/>
  <c r="J660"/>
  <c r="J253"/>
  <c r="J1403"/>
  <c r="J1174"/>
  <c r="BK971"/>
  <c r="BK567"/>
  <c r="J260"/>
  <c r="BK1285"/>
  <c r="BK924"/>
  <c r="J725"/>
  <c r="BK320"/>
  <c r="J1453"/>
  <c r="J1114"/>
  <c r="J881"/>
  <c r="BK543"/>
  <c r="BK1369"/>
  <c r="J1162"/>
  <c r="J924"/>
  <c r="J451"/>
  <c r="BK1504"/>
  <c r="J1471"/>
  <c r="J1360"/>
  <c r="BK1215"/>
  <c r="J1000"/>
  <c r="J650"/>
  <c r="BK308"/>
  <c r="BK239" i="11"/>
  <c r="J139"/>
  <c r="J178"/>
  <c r="BK258"/>
  <c r="J278"/>
  <c r="J176"/>
  <c r="J239"/>
  <c r="BK160"/>
  <c r="J295"/>
  <c r="BK190"/>
  <c r="J282"/>
  <c r="BK182"/>
  <c r="J263"/>
  <c r="BK196"/>
  <c r="J216" i="12"/>
  <c r="BK223"/>
  <c r="J212"/>
  <c r="J228"/>
  <c r="BK161"/>
  <c r="BK205"/>
  <c r="BK233"/>
  <c r="J173"/>
  <c r="BK132"/>
  <c r="BK201"/>
  <c r="J151"/>
  <c r="J344" i="13"/>
  <c r="BK253"/>
  <c r="BK181"/>
  <c r="BK141"/>
  <c r="J340"/>
  <c r="J269"/>
  <c r="BK209"/>
  <c r="BK158"/>
  <c r="J313"/>
  <c r="J230"/>
  <c r="J152"/>
  <c r="BK336"/>
  <c r="BK291"/>
  <c r="BK241"/>
  <c r="BK138"/>
  <c r="J303"/>
  <c r="BK259"/>
  <c r="J146"/>
  <c r="BK333"/>
  <c r="J293"/>
  <c r="BK191"/>
  <c r="J263"/>
  <c r="J223"/>
  <c r="BK378"/>
  <c r="J354"/>
  <c r="J291"/>
  <c r="J178"/>
  <c r="BK224" i="14"/>
  <c r="J130"/>
  <c r="BK207"/>
  <c r="BK149"/>
  <c r="J218"/>
  <c r="J253"/>
  <c r="BK201"/>
  <c r="J251"/>
  <c r="J187"/>
  <c r="BK251"/>
  <c r="J209"/>
  <c r="J153"/>
  <c r="BK197"/>
  <c r="BK132"/>
  <c r="J224"/>
  <c r="J140"/>
  <c r="J139" i="15"/>
  <c r="J209"/>
  <c r="BK171"/>
  <c r="J217"/>
  <c r="J179"/>
  <c r="BK249"/>
  <c r="J147"/>
  <c r="BK197"/>
  <c r="BK151"/>
  <c r="J181"/>
  <c r="J201"/>
  <c r="J155"/>
  <c r="BK239"/>
  <c r="BK179"/>
  <c r="J134" i="16"/>
  <c r="BK132"/>
  <c r="J140" i="17"/>
  <c r="BK127"/>
  <c r="BK1378" i="2"/>
  <c r="BK847"/>
  <c r="BK658"/>
  <c r="BK289"/>
  <c r="BK1305"/>
  <c r="BK1095"/>
  <c r="BK935"/>
  <c r="BK609"/>
  <c r="J321"/>
  <c r="BK1384"/>
  <c r="J1158"/>
  <c r="BK631"/>
  <c r="BK205"/>
  <c r="BK1195"/>
  <c r="BK1016"/>
  <c r="J658"/>
  <c r="BK391"/>
  <c r="J1408"/>
  <c r="J1323"/>
  <c r="J1046"/>
  <c r="BK873"/>
  <c r="J640"/>
  <c r="J370"/>
  <c r="BK1368"/>
  <c r="J881"/>
  <c r="BK370"/>
  <c r="BK1345"/>
  <c r="J1171"/>
  <c r="BK1040"/>
  <c r="BK814"/>
  <c r="J616"/>
  <c r="J342"/>
  <c r="J1471"/>
  <c r="BK1415"/>
  <c r="J1368"/>
  <c r="J1185"/>
  <c r="J1010"/>
  <c r="BK714"/>
  <c r="BK417"/>
  <c r="J197" i="3"/>
  <c r="J152"/>
  <c r="BK168"/>
  <c r="J295"/>
  <c r="J240"/>
  <c r="BK158"/>
  <c r="BK237"/>
  <c r="BK161"/>
  <c r="BK259"/>
  <c r="J161"/>
  <c r="BK174"/>
  <c r="J137"/>
  <c r="BK209"/>
  <c r="J174"/>
  <c r="J278"/>
  <c r="BK188"/>
  <c r="BK143"/>
  <c r="J205" i="4"/>
  <c r="BK232"/>
  <c r="BK194"/>
  <c r="BK155"/>
  <c r="BK132"/>
  <c r="J194"/>
  <c r="J157"/>
  <c r="J218"/>
  <c r="J161"/>
  <c r="J216"/>
  <c r="BK192"/>
  <c r="J155"/>
  <c r="J190"/>
  <c r="J371" i="5"/>
  <c r="BK311"/>
  <c r="J253"/>
  <c r="J196"/>
  <c r="J156"/>
  <c r="BK283"/>
  <c r="BK209"/>
  <c r="BK378"/>
  <c r="J342"/>
  <c r="J307"/>
  <c r="J250"/>
  <c r="BK178"/>
  <c r="BK366"/>
  <c r="BK327"/>
  <c r="J257"/>
  <c r="J209"/>
  <c r="J161"/>
  <c r="BK354"/>
  <c r="BK299"/>
  <c r="BK227"/>
  <c r="BK168"/>
  <c r="BK364"/>
  <c r="J271"/>
  <c r="BK171"/>
  <c r="J350"/>
  <c r="BK313"/>
  <c r="J267"/>
  <c r="J248"/>
  <c r="BK161"/>
  <c r="J289"/>
  <c r="BK235"/>
  <c r="BK154"/>
  <c r="J254" i="6"/>
  <c r="J219"/>
  <c r="J165"/>
  <c r="BK289"/>
  <c r="J241"/>
  <c r="J199"/>
  <c r="BK183"/>
  <c r="J276"/>
  <c r="BK189"/>
  <c r="J132"/>
  <c r="J244"/>
  <c r="J169"/>
  <c r="J250"/>
  <c r="J189"/>
  <c r="J280"/>
  <c r="BK246"/>
  <c r="BK193"/>
  <c r="BK261"/>
  <c r="BK225"/>
  <c r="BK171"/>
  <c r="BK223" i="7"/>
  <c r="BK151"/>
  <c r="J223"/>
  <c r="BK163"/>
  <c r="J207"/>
  <c r="J135"/>
  <c r="J203"/>
  <c r="BK249"/>
  <c r="BK175"/>
  <c r="J195"/>
  <c r="J213"/>
  <c r="J163"/>
  <c r="BK131"/>
  <c r="J201"/>
  <c r="J147"/>
  <c r="BK130" i="8"/>
  <c r="J130"/>
  <c r="BK145"/>
  <c r="BK140" i="9"/>
  <c r="J130"/>
  <c r="BK1248" i="10"/>
  <c r="BK1062"/>
  <c r="J842"/>
  <c r="BK515"/>
  <c r="J1435"/>
  <c r="J1322"/>
  <c r="J1109"/>
  <c r="J1006"/>
  <c r="J604"/>
  <c r="J246"/>
  <c r="BK1322"/>
  <c r="BK1135"/>
  <c r="BK907"/>
  <c r="J617"/>
  <c r="BK1441"/>
  <c r="J1248"/>
  <c r="BK1120"/>
  <c r="J896"/>
  <c r="BK604"/>
  <c r="BK1412"/>
  <c r="BK1212"/>
  <c r="J833"/>
  <c r="BK660"/>
  <c r="J399"/>
  <c r="BK145"/>
  <c r="BK1142"/>
  <c r="J801"/>
  <c r="BK294"/>
  <c r="BK1277"/>
  <c r="J1135"/>
  <c r="BK903"/>
  <c r="J543"/>
  <c r="BK1507"/>
  <c r="BK1489"/>
  <c r="BK1459"/>
  <c r="BK1316"/>
  <c r="J1016"/>
  <c r="J808"/>
  <c r="BK500"/>
  <c r="J153"/>
  <c r="J207" i="11"/>
  <c r="J299"/>
  <c r="J194"/>
  <c r="J291"/>
  <c r="J267"/>
  <c r="BK192"/>
  <c r="J303"/>
  <c r="BK210"/>
  <c r="BK164"/>
  <c r="J180" i="12"/>
  <c r="J141"/>
  <c r="J157"/>
  <c r="BK203"/>
  <c r="BK157"/>
  <c r="BK216"/>
  <c r="J163"/>
  <c r="BK184"/>
  <c r="J233"/>
  <c r="J182"/>
  <c r="BK218"/>
  <c r="J321" i="13"/>
  <c r="BK214"/>
  <c r="J168"/>
  <c r="J358"/>
  <c r="J309"/>
  <c r="J235"/>
  <c r="J199"/>
  <c r="J364"/>
  <c r="BK301"/>
  <c r="J209"/>
  <c r="J371"/>
  <c r="BK325"/>
  <c r="J267"/>
  <c r="J204"/>
  <c r="J368"/>
  <c r="BK319"/>
  <c r="BK263"/>
  <c r="J207"/>
  <c r="J350"/>
  <c r="BK311"/>
  <c r="BK278"/>
  <c r="BK199"/>
  <c r="BK269"/>
  <c r="BK233"/>
  <c r="J156"/>
  <c r="J352"/>
  <c r="J307"/>
  <c r="BK235"/>
  <c r="J257" i="14"/>
  <c r="BK161"/>
  <c r="BK211"/>
  <c r="BK151"/>
  <c r="BK209"/>
  <c r="BK155"/>
  <c r="BK226"/>
  <c r="BK142"/>
  <c r="J215"/>
  <c r="BK135"/>
  <c r="J201"/>
  <c r="BK140"/>
  <c r="BK163"/>
  <c r="J235"/>
  <c r="BK171"/>
  <c r="J185" i="15"/>
  <c r="J242"/>
  <c r="BK193"/>
  <c r="J221"/>
  <c r="J193"/>
  <c r="BK145"/>
  <c r="BK203"/>
  <c r="J239"/>
  <c r="BK175"/>
  <c r="BK231"/>
  <c r="BK135"/>
  <c r="J171"/>
  <c r="J249"/>
  <c r="BK173"/>
  <c r="J149" i="16"/>
  <c r="BK143"/>
  <c r="BK137"/>
  <c r="J139"/>
  <c r="BK147" i="17"/>
  <c r="J130"/>
  <c r="J1354" i="2"/>
  <c r="J1112"/>
  <c r="J649"/>
  <c r="J458"/>
  <c r="BK1267"/>
  <c r="BK1082"/>
  <c r="BK640"/>
  <c r="J283"/>
  <c r="BK1287"/>
  <c r="BK1155"/>
  <c r="BK762"/>
  <c r="BK309"/>
  <c r="BK1261"/>
  <c r="J1082"/>
  <c r="BK886"/>
  <c r="BK486"/>
  <c r="BK254"/>
  <c r="BK1140"/>
  <c r="BK685"/>
  <c r="BK165"/>
  <c r="J1191"/>
  <c r="BK1022"/>
  <c r="BK904"/>
  <c r="BK726"/>
  <c r="J449"/>
  <c r="BK1354"/>
  <c r="J1140"/>
  <c r="J978"/>
  <c r="BK805"/>
  <c r="J609"/>
  <c r="J297"/>
  <c r="BK1441"/>
  <c r="BK1396"/>
  <c r="BK1100"/>
  <c r="J904"/>
  <c r="BK649"/>
  <c r="BK297"/>
  <c r="J168" i="3"/>
  <c r="BK240"/>
  <c r="J143"/>
  <c r="BK254"/>
  <c r="J172"/>
  <c r="BK278"/>
  <c r="BK172"/>
  <c r="BK274"/>
  <c r="J194"/>
  <c r="BK206"/>
  <c r="J149"/>
  <c r="J254"/>
  <c r="BK190"/>
  <c r="J141"/>
  <c r="BK252"/>
  <c r="J154"/>
  <c r="J227" i="4"/>
  <c r="J159"/>
  <c r="BK214"/>
  <c r="BK178"/>
  <c r="BK141"/>
  <c r="J220"/>
  <c r="BK186"/>
  <c r="J149"/>
  <c r="J174"/>
  <c r="J132"/>
  <c r="BK168"/>
  <c r="BK157"/>
  <c r="J201"/>
  <c r="BK144"/>
  <c r="J336" i="5"/>
  <c r="J241"/>
  <c r="BK181"/>
  <c r="J143"/>
  <c r="BK263"/>
  <c r="J168"/>
  <c r="BK358"/>
  <c r="J317"/>
  <c r="J285"/>
  <c r="J202"/>
  <c r="J150"/>
  <c r="J352"/>
  <c r="BK315"/>
  <c r="J233"/>
  <c r="BK191"/>
  <c r="BK136"/>
  <c r="BK340"/>
  <c r="J295"/>
  <c r="J217"/>
  <c r="J171"/>
  <c r="BK371"/>
  <c r="BK307"/>
  <c r="J255"/>
  <c r="J356"/>
  <c r="BK301"/>
  <c r="J214"/>
  <c r="BK325"/>
  <c r="BK259"/>
  <c r="J176"/>
  <c r="J289" i="6"/>
  <c r="BK252"/>
  <c r="J187"/>
  <c r="BK151"/>
  <c r="BK280"/>
  <c r="J142"/>
  <c r="J203"/>
  <c r="BK287"/>
  <c r="J227"/>
  <c r="BK161"/>
  <c r="BK263"/>
  <c r="BK185"/>
  <c r="J261"/>
  <c r="BK201"/>
  <c r="BK297"/>
  <c r="BK256"/>
  <c r="J215"/>
  <c r="BK147"/>
  <c r="J187" i="7"/>
  <c r="BK231"/>
  <c r="BK199"/>
  <c r="BK213"/>
  <c r="BK157"/>
  <c r="BK217"/>
  <c r="BK139"/>
  <c r="BK177"/>
  <c r="J205"/>
  <c r="BK147"/>
  <c r="BK219"/>
  <c r="BK161"/>
  <c r="BK257"/>
  <c r="BK193"/>
  <c r="J149" i="8"/>
  <c r="J126"/>
  <c r="J137"/>
  <c r="BK144" i="9"/>
  <c r="BK147"/>
  <c r="BK1360" i="10"/>
  <c r="BK1156"/>
  <c r="J903"/>
  <c r="BK479"/>
  <c r="J1459"/>
  <c r="J1252"/>
  <c r="J1044"/>
  <c r="J850"/>
  <c r="J491"/>
  <c r="BK1447"/>
  <c r="J1267"/>
  <c r="BK1126"/>
  <c r="BK725"/>
  <c r="BK458"/>
  <c r="J225"/>
  <c r="J1378"/>
  <c r="J1197"/>
  <c r="J912"/>
  <c r="BK617"/>
  <c r="J389"/>
  <c r="J1335"/>
  <c r="BK1109"/>
  <c r="BK763"/>
  <c r="J567"/>
  <c r="BK153"/>
  <c r="BK1197"/>
  <c r="BK1006"/>
  <c r="J629"/>
  <c r="J1415"/>
  <c r="BK1202"/>
  <c r="J1062"/>
  <c r="BK801"/>
  <c r="BK300"/>
  <c r="J1492"/>
  <c r="J1465"/>
  <c r="BK1329"/>
  <c r="BK1187"/>
  <c r="J899"/>
  <c r="BK674"/>
  <c r="BK389"/>
  <c r="BK267" i="11"/>
  <c r="J172"/>
  <c r="BK202"/>
  <c r="BK265"/>
  <c r="J200"/>
  <c r="BK303"/>
  <c r="J205"/>
  <c r="J160"/>
  <c r="BK232"/>
  <c r="BK152"/>
  <c r="BK278"/>
  <c r="BK217"/>
  <c r="BK135"/>
  <c r="BK244"/>
  <c r="J306"/>
  <c r="J188"/>
  <c r="J205" i="12"/>
  <c r="BK226"/>
  <c r="BK134"/>
  <c r="J153"/>
  <c r="BK199"/>
  <c r="BK141"/>
  <c r="BK192"/>
  <c r="BK207"/>
  <c r="BK159"/>
  <c r="BK212"/>
  <c r="J159"/>
  <c r="J149"/>
  <c r="J348" i="13"/>
  <c r="BK257"/>
  <c r="J186"/>
  <c r="J154"/>
  <c r="J342"/>
  <c r="BK265"/>
  <c r="BK202"/>
  <c r="BK156"/>
  <c r="J319"/>
  <c r="J241"/>
  <c r="J161"/>
  <c r="J333"/>
  <c r="BK280"/>
  <c r="BK250"/>
  <c r="J171"/>
  <c r="BK352"/>
  <c r="J278"/>
  <c r="J214"/>
  <c r="J141"/>
  <c r="BK327"/>
  <c r="BK255"/>
  <c r="BK271"/>
  <c r="J217"/>
  <c r="BK374"/>
  <c r="J336"/>
  <c r="J261"/>
  <c r="BK168"/>
  <c r="J205" i="14"/>
  <c r="BK145"/>
  <c r="J197"/>
  <c r="BK255"/>
  <c r="BK189"/>
  <c r="BK261"/>
  <c r="BK205"/>
  <c r="BK153"/>
  <c r="J228"/>
  <c r="J255"/>
  <c r="BK173"/>
  <c r="J132"/>
  <c r="J177"/>
  <c r="BK249"/>
  <c r="J195"/>
  <c r="BK233" i="15"/>
  <c r="BK147"/>
  <c r="J203"/>
  <c r="BK159"/>
  <c r="BK199"/>
  <c r="J161"/>
  <c r="J187"/>
  <c r="J135"/>
  <c r="J173"/>
  <c r="J235"/>
  <c r="J233"/>
  <c r="BK165"/>
  <c r="J137"/>
  <c r="BK207"/>
  <c r="J137" i="16"/>
  <c r="BK149"/>
  <c r="J147"/>
  <c r="J144" i="17"/>
  <c r="J137"/>
  <c r="J1274" i="2"/>
  <c r="BK1118"/>
  <c r="J762"/>
  <c r="J577"/>
  <c r="J1390"/>
  <c r="BK1203"/>
  <c r="J984"/>
  <c r="BK570"/>
  <c r="J205"/>
  <c r="BK1314"/>
  <c r="J1203"/>
  <c r="J870"/>
  <c r="BK342"/>
  <c r="J1336"/>
  <c r="J1152"/>
  <c r="J953"/>
  <c r="J631"/>
  <c r="J309"/>
  <c r="BK1372"/>
  <c r="J1253"/>
  <c r="BK1064"/>
  <c r="J935"/>
  <c r="J714"/>
  <c r="J417"/>
  <c r="J212"/>
  <c r="BK237" i="6"/>
  <c r="BK219"/>
  <c r="BK159"/>
  <c r="BK153"/>
  <c r="BK142"/>
  <c r="BK130"/>
  <c r="J235"/>
  <c r="BK207"/>
  <c r="J175"/>
  <c r="J285"/>
  <c r="J195"/>
  <c r="BK134"/>
  <c r="BK217"/>
  <c r="BK283"/>
  <c r="J205"/>
  <c r="BK137"/>
  <c r="J223"/>
  <c r="J183"/>
  <c r="BK291"/>
  <c r="J221"/>
  <c r="J163"/>
  <c r="J209" i="7"/>
  <c r="J143"/>
  <c r="J225"/>
  <c r="BK167"/>
  <c r="J199"/>
  <c r="BK155"/>
  <c r="J221"/>
  <c r="BK235"/>
  <c r="J133"/>
  <c r="J177"/>
  <c r="J131"/>
  <c r="BK179"/>
  <c r="BK137"/>
  <c r="J215"/>
  <c r="BK181"/>
  <c r="BK147" i="8"/>
  <c r="J141"/>
  <c r="J132"/>
  <c r="BK127" i="9"/>
  <c r="BK134"/>
  <c r="J1308" i="10"/>
  <c r="BK1086"/>
  <c r="J930"/>
  <c r="BK491"/>
  <c r="BK344"/>
  <c r="J1338"/>
  <c r="J1120"/>
  <c r="BK881"/>
  <c r="J595"/>
  <c r="BK232"/>
  <c r="BK1351"/>
  <c r="BK1149"/>
  <c r="J692"/>
  <c r="BK444"/>
  <c r="BK165"/>
  <c r="BK1308"/>
  <c r="J1080"/>
  <c r="J710"/>
  <c r="J472"/>
  <c r="J1441"/>
  <c r="BK1114"/>
  <c r="J959"/>
  <c r="J683"/>
  <c r="J414"/>
  <c r="J1329"/>
  <c r="BK1074"/>
  <c r="BK873"/>
  <c r="J239"/>
  <c r="J1156"/>
  <c r="J977"/>
  <c r="BK472"/>
  <c r="J1532"/>
  <c r="J1489"/>
  <c r="J1412"/>
  <c r="J1242"/>
  <c r="BK1026"/>
  <c r="J873"/>
  <c r="BK587"/>
  <c r="BK287" i="11"/>
  <c r="J164"/>
  <c r="J210"/>
  <c r="BK306"/>
  <c r="J214"/>
  <c r="J156"/>
  <c r="BK249"/>
  <c r="J147"/>
  <c r="BK176"/>
  <c r="BK271"/>
  <c r="BK178"/>
  <c r="J271"/>
  <c r="BK207"/>
  <c r="BK291"/>
  <c r="BK205"/>
  <c r="BK145"/>
  <c r="BK153" i="12"/>
  <c r="BK147"/>
  <c r="J199"/>
  <c r="J231"/>
  <c r="BK180"/>
  <c r="J221"/>
  <c r="J147"/>
  <c r="J161"/>
  <c r="J134"/>
  <c r="J207"/>
  <c r="J167"/>
  <c r="BK163"/>
  <c r="BK317" i="13"/>
  <c r="J233"/>
  <c r="J173"/>
  <c r="BK360"/>
  <c r="J311"/>
  <c r="J259"/>
  <c r="J176"/>
  <c r="BK346"/>
  <c r="BK283"/>
  <c r="BK173"/>
  <c r="BK354"/>
  <c r="BK303"/>
  <c r="J253"/>
  <c r="J181"/>
  <c r="J327"/>
  <c r="J287"/>
  <c r="BK212"/>
  <c r="J134"/>
  <c r="BK321"/>
  <c r="BK267"/>
  <c r="BK176"/>
  <c r="J250"/>
  <c r="BK207"/>
  <c r="BK148"/>
  <c r="BK356"/>
  <c r="J297"/>
  <c r="BK204"/>
  <c r="BK240" i="14"/>
  <c r="BK175"/>
  <c r="BK231"/>
  <c r="J161"/>
  <c r="J193"/>
  <c r="BK137"/>
  <c r="J220"/>
  <c r="BK159"/>
  <c r="BK235"/>
  <c r="J157"/>
  <c r="BK215"/>
  <c r="J159"/>
  <c r="J203"/>
  <c r="BK167"/>
  <c r="BK243"/>
  <c r="J189"/>
  <c r="BK223" i="15"/>
  <c r="BK221"/>
  <c r="J175"/>
  <c r="J227"/>
  <c r="BK169"/>
  <c r="BK139"/>
  <c r="BK183"/>
  <c r="J215"/>
  <c r="BK187"/>
  <c r="BK245"/>
  <c r="BK209"/>
  <c r="BK177"/>
  <c r="J245"/>
  <c r="J189"/>
  <c r="BK128" i="16"/>
  <c r="J145"/>
  <c r="BK141"/>
  <c r="BK139"/>
  <c r="BK144" i="17"/>
  <c r="J134"/>
  <c r="BK1179" i="2"/>
  <c r="BK1058"/>
  <c r="J667"/>
  <c r="J553"/>
  <c r="J153"/>
  <c r="BK1158"/>
  <c r="J1034"/>
  <c r="BK855"/>
  <c r="J438"/>
  <c r="J1372"/>
  <c r="BK1106"/>
  <c r="BK431"/>
  <c r="AS104" i="1"/>
  <c r="J570" i="2"/>
  <c r="J240"/>
  <c r="BK1333"/>
  <c r="BK1152"/>
  <c r="BK1010"/>
  <c r="J769"/>
  <c r="J431"/>
  <c r="BK247"/>
  <c r="J1345"/>
  <c r="J1165"/>
  <c r="J1076"/>
  <c r="J947"/>
  <c r="BK602"/>
  <c r="BK424"/>
  <c r="J1261"/>
  <c r="J1145"/>
  <c r="J1028"/>
  <c r="BK776"/>
  <c r="J530"/>
  <c r="BK240"/>
  <c r="BK1444"/>
  <c r="J1426"/>
  <c r="J1287"/>
  <c r="J1130"/>
  <c r="BK898"/>
  <c r="J545"/>
  <c r="J174"/>
  <c r="BK166" i="3"/>
  <c r="J243"/>
  <c r="J145"/>
  <c r="J261"/>
  <c r="J186"/>
  <c r="BK299"/>
  <c r="J233"/>
  <c r="BK139"/>
  <c r="J231"/>
  <c r="BK261"/>
  <c r="BK152"/>
  <c r="J235"/>
  <c r="BK186"/>
  <c r="BK137"/>
  <c r="J237"/>
  <c r="J166"/>
  <c r="BK201" i="4"/>
  <c r="J139"/>
  <c r="BK211"/>
  <c r="J184"/>
  <c r="BK147"/>
  <c r="BK237"/>
  <c r="J178"/>
  <c r="J136"/>
  <c r="BK199"/>
  <c r="J141"/>
  <c r="BK171"/>
  <c r="BK184"/>
  <c r="BK225"/>
  <c r="BK188"/>
  <c r="J364" i="5"/>
  <c r="BK317"/>
  <c r="J259"/>
  <c r="J223"/>
  <c r="J173"/>
  <c r="BK138"/>
  <c r="J199"/>
  <c r="J134"/>
  <c r="J346"/>
  <c r="BK319"/>
  <c r="J280"/>
  <c r="BK212"/>
  <c r="J138"/>
  <c r="BK333"/>
  <c r="BK287"/>
  <c r="BK225"/>
  <c r="BK188"/>
  <c r="J366"/>
  <c r="BK305"/>
  <c r="J246"/>
  <c r="BK176"/>
  <c r="J374"/>
  <c r="BK338"/>
  <c r="BK248"/>
  <c r="BK156"/>
  <c r="BK348"/>
  <c r="J303"/>
  <c r="J283"/>
  <c r="BK261"/>
  <c r="J235"/>
  <c r="BK196"/>
  <c r="J354"/>
  <c r="J278"/>
  <c r="BK219"/>
  <c r="BK272" i="6"/>
  <c r="BK231"/>
  <c r="J177"/>
  <c r="J147"/>
  <c r="J287"/>
  <c r="BK221"/>
  <c r="J193"/>
  <c r="J181"/>
  <c r="J130"/>
  <c r="BK205"/>
  <c r="J151"/>
  <c r="J265"/>
  <c r="BK187"/>
  <c r="J139"/>
  <c r="BK223"/>
  <c r="J155"/>
  <c r="J213"/>
  <c r="J157"/>
  <c r="BK258"/>
  <c r="BK211"/>
  <c r="BK144"/>
  <c r="J197" i="7"/>
  <c r="BK129"/>
  <c r="J217"/>
  <c r="BK143"/>
  <c r="J159"/>
  <c r="J246"/>
  <c r="J181"/>
  <c r="BK207"/>
  <c r="J139"/>
  <c r="J179"/>
  <c r="J141"/>
  <c r="BK183"/>
  <c r="J149"/>
  <c r="J243"/>
  <c r="J165"/>
  <c r="BK137" i="8"/>
  <c r="J147"/>
  <c r="J134"/>
  <c r="J127" i="9"/>
  <c r="J140"/>
  <c r="J1228" i="10"/>
  <c r="BK1016"/>
  <c r="BK701"/>
  <c r="BK429"/>
  <c r="BK1388"/>
  <c r="J1168"/>
  <c r="J1026"/>
  <c r="J636"/>
  <c r="J344"/>
  <c r="BK1338"/>
  <c r="BK1174"/>
  <c r="J953"/>
  <c r="BK667"/>
  <c r="BK414"/>
  <c r="J1409"/>
  <c r="BK1192"/>
  <c r="J794"/>
  <c r="J479"/>
  <c r="J165"/>
  <c r="BK1252"/>
  <c r="J1094"/>
  <c r="BK611"/>
  <c r="J356"/>
  <c r="J1316"/>
  <c r="BK1044"/>
  <c r="J763"/>
  <c r="BK253"/>
  <c r="BK1245"/>
  <c r="J1038"/>
  <c r="BK710"/>
  <c r="J332"/>
  <c r="J1507"/>
  <c r="J1478"/>
  <c r="BK1453"/>
  <c r="BK1236"/>
  <c r="BK893"/>
  <c r="J579"/>
  <c r="BK246"/>
  <c r="BK174" i="11"/>
  <c r="J241"/>
  <c r="BK156"/>
  <c r="J256"/>
  <c r="J182"/>
  <c r="BK275"/>
  <c r="J192"/>
  <c r="BK141"/>
  <c r="BK188"/>
  <c r="BK299"/>
  <c r="BK241"/>
  <c r="BK149"/>
  <c r="BK256"/>
  <c r="BK169"/>
  <c r="J232"/>
  <c r="J137"/>
  <c r="BK231" i="12"/>
  <c r="J218"/>
  <c r="J144"/>
  <c r="BK170"/>
  <c r="J226"/>
  <c r="BK165"/>
  <c r="BK186"/>
  <c r="BK144"/>
  <c r="BK209"/>
  <c r="BK173"/>
  <c r="J139"/>
  <c r="J330" i="13"/>
  <c r="BK246"/>
  <c r="BK165"/>
  <c r="BK344"/>
  <c r="BK299"/>
  <c r="BK225"/>
  <c r="J150"/>
  <c r="BK273"/>
  <c r="J196"/>
  <c r="J346"/>
  <c r="BK295"/>
  <c r="J257"/>
  <c r="J191"/>
  <c r="BK358"/>
  <c r="BK313"/>
  <c r="J275"/>
  <c r="BK196"/>
  <c r="J360"/>
  <c r="BK309"/>
  <c r="BK230"/>
  <c r="BK150"/>
  <c r="BK248"/>
  <c r="BK171"/>
  <c r="J366"/>
  <c r="J338"/>
  <c r="J280"/>
  <c r="J136"/>
  <c r="J199" i="14"/>
  <c r="J222"/>
  <c r="J173"/>
  <c r="J231"/>
  <c r="BK179"/>
  <c r="J233"/>
  <c r="BK183"/>
  <c r="BK259"/>
  <c r="BK199"/>
  <c r="J151"/>
  <c r="BK222"/>
  <c r="J165"/>
  <c r="J137"/>
  <c r="J181"/>
  <c r="BK257"/>
  <c r="BK220"/>
  <c r="J155"/>
  <c r="J131" i="15"/>
  <c r="J219"/>
  <c r="J167"/>
  <c r="BK215"/>
  <c r="J177"/>
  <c r="BK242"/>
  <c r="J153"/>
  <c r="J211"/>
  <c r="J253"/>
  <c r="BK161"/>
  <c r="BK195"/>
  <c r="BK141"/>
  <c r="BK217"/>
  <c r="J151"/>
  <c r="J126" i="16"/>
  <c r="J130"/>
  <c r="BK130"/>
  <c r="J147" i="17"/>
  <c r="BK134"/>
  <c r="BK1135" i="2"/>
  <c r="BK870"/>
  <c r="J602"/>
  <c r="J380"/>
  <c r="J1333"/>
  <c r="BK1185"/>
  <c r="BK1076"/>
  <c r="J929"/>
  <c r="J472"/>
  <c r="J165"/>
  <c r="BK1283"/>
  <c r="BK1052"/>
  <c r="BK472"/>
  <c r="BK153"/>
  <c r="J1280"/>
  <c r="BK1112"/>
  <c r="J805"/>
  <c r="BK515"/>
  <c r="BK1004"/>
  <c r="J886"/>
  <c r="BK624"/>
  <c r="J247"/>
  <c r="BK1296"/>
  <c r="BK1188"/>
  <c r="J1064"/>
  <c r="J685"/>
  <c r="J486"/>
  <c r="BK1471"/>
  <c r="J1429"/>
  <c r="BK1390"/>
  <c r="J1188"/>
  <c r="J1016"/>
  <c r="J776"/>
  <c r="BK438"/>
  <c r="BK192" i="3"/>
  <c r="BK145"/>
  <c r="J199"/>
  <c r="BK302"/>
  <c r="J209"/>
  <c r="BK147"/>
  <c r="J252"/>
  <c r="J147"/>
  <c r="BK202"/>
  <c r="BK231"/>
  <c r="J283"/>
  <c r="BK197"/>
  <c r="J299"/>
  <c r="BK199"/>
  <c r="J158"/>
  <c r="J230" i="4"/>
  <c r="BK176"/>
  <c r="J209"/>
  <c r="J180"/>
  <c r="J144"/>
  <c r="J223"/>
  <c r="J192"/>
  <c r="BK151"/>
  <c r="BK180"/>
  <c r="J235"/>
  <c r="BK235"/>
  <c r="J171"/>
  <c r="BK220"/>
  <c r="BK149"/>
  <c r="J330" i="5"/>
  <c r="BK289"/>
  <c r="BK230"/>
  <c r="BK150"/>
  <c r="J291"/>
  <c r="J225"/>
  <c r="BK158"/>
  <c r="BK352"/>
  <c r="J327"/>
  <c r="BK297"/>
  <c r="BK241"/>
  <c r="BK165"/>
  <c r="BK356"/>
  <c r="BK303"/>
  <c r="BK238"/>
  <c r="BK204"/>
  <c r="J146"/>
  <c r="BK321"/>
  <c r="BK273"/>
  <c r="J183"/>
  <c r="J136"/>
  <c r="BK344"/>
  <c r="BK265"/>
  <c r="BK199"/>
  <c r="J274" i="6"/>
  <c r="J252"/>
  <c r="BK248"/>
  <c r="J225"/>
  <c r="BK215"/>
  <c r="J268"/>
  <c r="BK203"/>
  <c r="J185"/>
  <c r="J171"/>
  <c r="BK244"/>
  <c r="J153"/>
  <c r="BK285"/>
  <c r="J179"/>
  <c r="BK270"/>
  <c r="BK191"/>
  <c r="J291"/>
  <c r="BK233"/>
  <c r="J173"/>
  <c r="BK265"/>
  <c r="J233"/>
  <c r="J201"/>
  <c r="BK139"/>
  <c r="BK173" i="7"/>
  <c r="BK243"/>
  <c r="BK203"/>
  <c r="BK237"/>
  <c r="BK187"/>
  <c r="J249"/>
  <c r="J193"/>
  <c r="BK197"/>
  <c r="J161"/>
  <c r="BK185"/>
  <c r="J145"/>
  <c r="J175"/>
  <c r="J155"/>
  <c r="BK209"/>
  <c r="BK149"/>
  <c r="BK139" i="8"/>
  <c r="BK149"/>
  <c r="BK141"/>
  <c r="BK137" i="9"/>
  <c r="J1431" i="10"/>
  <c r="J1209"/>
  <c r="BK977"/>
  <c r="J667"/>
  <c r="BK399"/>
  <c r="BK1431"/>
  <c r="J1187"/>
  <c r="BK1038"/>
  <c r="BK816"/>
  <c r="BK555"/>
  <c r="J218"/>
  <c r="J1277"/>
  <c r="BK959"/>
  <c r="BK529"/>
  <c r="J300"/>
  <c r="BK1260"/>
  <c r="BK1162"/>
  <c r="BK842"/>
  <c r="BK579"/>
  <c r="BK356"/>
  <c r="BK1168"/>
  <c r="BK1000"/>
  <c r="J515"/>
  <c r="BK239"/>
  <c r="J1212"/>
  <c r="J1032"/>
  <c r="J643"/>
  <c r="BK1335"/>
  <c r="J1126"/>
  <c r="J971"/>
  <c r="BK650"/>
  <c r="BK1532"/>
  <c r="BK1478"/>
  <c r="BK1391"/>
  <c r="BK1103"/>
  <c r="BK930"/>
  <c r="BK751"/>
  <c r="J320"/>
  <c r="J180" i="11"/>
  <c r="BK263"/>
  <c r="BK198"/>
  <c r="J258"/>
  <c r="BK143"/>
  <c r="BK147"/>
  <c r="J217"/>
  <c r="J145"/>
  <c r="J249"/>
  <c r="BK180"/>
  <c r="J186" i="12"/>
  <c r="J184"/>
  <c r="BK178"/>
  <c r="J209"/>
  <c r="BK151"/>
  <c r="J203"/>
  <c r="J223"/>
  <c r="J165"/>
  <c r="J136"/>
  <c r="J190"/>
  <c r="J201"/>
  <c r="J362" i="13"/>
  <c r="J271"/>
  <c r="BK183"/>
  <c r="BK146"/>
  <c r="J315"/>
  <c r="BK244"/>
  <c r="J183"/>
  <c r="BK338"/>
  <c r="J265"/>
  <c r="J165"/>
  <c r="BK348"/>
  <c r="BK275"/>
  <c r="J212"/>
  <c r="BK134"/>
  <c r="BK293"/>
  <c r="J227"/>
  <c r="J143"/>
  <c r="J325"/>
  <c r="BK261"/>
  <c r="BK178"/>
  <c r="J255"/>
  <c r="BK186"/>
  <c r="J374"/>
  <c r="BK350"/>
  <c r="J248"/>
  <c r="BK154"/>
  <c r="BK203" i="14"/>
  <c r="J149"/>
  <c r="BK193"/>
  <c r="BK130"/>
  <c r="BK191"/>
  <c r="J135"/>
  <c r="J185"/>
  <c r="J243"/>
  <c r="J179"/>
  <c r="J247"/>
  <c r="BK181"/>
  <c r="J147"/>
  <c r="BK185"/>
  <c r="J261"/>
  <c r="BK213"/>
  <c r="BK253" i="15"/>
  <c r="BK153"/>
  <c r="J223"/>
  <c r="BK189"/>
  <c r="BK155"/>
  <c r="J197"/>
  <c r="J157"/>
  <c r="J205"/>
  <c r="BK137"/>
  <c r="J191"/>
  <c r="J133"/>
  <c r="BK227"/>
  <c r="J207"/>
  <c r="BK157"/>
  <c r="BK213"/>
  <c r="J149"/>
  <c r="J143" i="16"/>
  <c r="J128"/>
  <c r="BK126"/>
  <c r="J127" i="17"/>
  <c r="J1195" i="2"/>
  <c r="J1106"/>
  <c r="J814"/>
  <c r="BK545"/>
  <c r="BK1336"/>
  <c r="J1228"/>
  <c r="J1070"/>
  <c r="J898"/>
  <c r="J289"/>
  <c r="J1402"/>
  <c r="BK1220"/>
  <c r="BK998"/>
  <c r="J402"/>
  <c r="J1296"/>
  <c r="J1118"/>
  <c r="BK947"/>
  <c r="BK583"/>
  <c r="J333"/>
  <c r="J1378"/>
  <c r="BK1165"/>
  <c r="BK1034"/>
  <c r="J855"/>
  <c r="J500"/>
  <c r="J254"/>
  <c r="J1357"/>
  <c r="J1210"/>
  <c r="J1089"/>
  <c r="J998"/>
  <c r="BK867"/>
  <c r="BK553"/>
  <c r="BK212"/>
  <c r="J1220"/>
  <c r="BK1089"/>
  <c r="J873"/>
  <c r="J624"/>
  <c r="BK402"/>
  <c r="BK219"/>
  <c r="BK1429"/>
  <c r="J1415"/>
  <c r="BK1280"/>
  <c r="J1058"/>
  <c r="BK784"/>
  <c r="BK530"/>
  <c r="J233"/>
  <c r="BK182" i="3"/>
  <c r="BK247"/>
  <c r="BK154"/>
  <c r="J287"/>
  <c r="BK184"/>
  <c r="J291"/>
  <c r="BK228"/>
  <c r="BK135"/>
  <c r="J192"/>
  <c r="J184"/>
  <c r="BK291"/>
  <c r="J228"/>
  <c r="BK180"/>
  <c r="J271"/>
  <c r="J180"/>
  <c r="J207" i="4"/>
  <c r="BK134"/>
  <c r="J203"/>
  <c r="J168"/>
  <c r="J134"/>
  <c r="J199"/>
  <c r="J153"/>
  <c r="BK207"/>
  <c r="J165"/>
  <c r="J225"/>
  <c r="J197"/>
  <c r="J163"/>
  <c r="J214"/>
  <c r="J151"/>
  <c r="BK362" i="5"/>
  <c r="BK295"/>
  <c r="BK233"/>
  <c r="J193"/>
  <c r="J141"/>
  <c r="BK246"/>
  <c r="J165"/>
  <c r="BK368"/>
  <c r="J338"/>
  <c r="J313"/>
  <c r="BK269"/>
  <c r="J191"/>
  <c r="BK143"/>
  <c r="BK330"/>
  <c r="J263"/>
  <c r="J212"/>
  <c r="J158"/>
  <c r="J311"/>
  <c r="J287"/>
  <c r="BK214"/>
  <c r="J163"/>
  <c r="BK346"/>
  <c r="BK291"/>
  <c r="J238"/>
  <c r="J358"/>
  <c r="J315"/>
  <c r="BK285"/>
  <c r="BK255"/>
  <c r="BK223"/>
  <c r="J178"/>
  <c r="J305"/>
  <c r="BK253"/>
  <c r="BK173"/>
  <c r="BK241" i="6"/>
  <c r="BK179"/>
  <c r="J137"/>
  <c r="BK177"/>
  <c r="BK254"/>
  <c r="BK173"/>
  <c r="BK293"/>
  <c r="J258"/>
  <c r="BK175"/>
  <c r="J239"/>
  <c r="BK169"/>
  <c r="J272"/>
  <c r="J207"/>
  <c r="J149"/>
  <c r="J246"/>
  <c r="BK181"/>
  <c r="J233" i="7"/>
  <c r="BK135"/>
  <c r="BK221"/>
  <c r="BK141"/>
  <c r="BK189"/>
  <c r="BK253"/>
  <c r="BK205"/>
  <c r="J231"/>
  <c r="BK159"/>
  <c r="J151"/>
  <c r="BK201"/>
  <c r="J157"/>
  <c r="J227"/>
  <c r="J189"/>
  <c r="BK126" i="8"/>
  <c r="J143"/>
  <c r="J128"/>
  <c r="J144" i="9"/>
  <c r="BK130"/>
  <c r="J1236" i="10"/>
  <c r="J1068"/>
  <c r="BK899"/>
  <c r="BK595"/>
  <c r="J174"/>
  <c r="BK1209"/>
  <c r="BK1068"/>
  <c r="BK953"/>
  <c r="BK629"/>
  <c r="J308"/>
  <c r="BK1378"/>
  <c r="J1192"/>
  <c r="BK1094"/>
  <c r="BK636"/>
  <c r="BK332"/>
  <c r="BK1435"/>
  <c r="BK1228"/>
  <c r="J1074"/>
  <c r="J701"/>
  <c r="J458"/>
  <c r="BK1409"/>
  <c r="J1245"/>
  <c r="BK808"/>
  <c r="J555"/>
  <c r="J211"/>
  <c r="J1202"/>
  <c r="J893"/>
  <c r="J611"/>
  <c r="BK218"/>
  <c r="BK1222"/>
  <c r="J1020"/>
  <c r="J587"/>
  <c r="BK174"/>
  <c r="BK1492"/>
  <c r="BK1465"/>
  <c r="BK1342"/>
  <c r="J1149"/>
  <c r="J907"/>
  <c r="BK683"/>
  <c r="BK260"/>
  <c r="BK247" i="11"/>
  <c r="J143"/>
  <c r="BK214"/>
  <c r="J135"/>
  <c r="J244"/>
  <c r="J149"/>
  <c r="BK237"/>
  <c r="J174"/>
  <c r="J275"/>
  <c r="BK172"/>
  <c r="J247"/>
  <c r="BK200"/>
  <c r="BK295"/>
  <c r="J235"/>
  <c r="BK137"/>
  <c r="BK194"/>
  <c r="BK195" i="12"/>
  <c r="BK176"/>
  <c r="BK167"/>
  <c r="BK197"/>
  <c r="BK228"/>
  <c r="J170"/>
  <c r="J188"/>
  <c r="BK149"/>
  <c r="BK214"/>
  <c r="J178"/>
  <c r="J197"/>
  <c r="BK368" i="13"/>
  <c r="BK305"/>
  <c r="J202"/>
  <c r="BK366"/>
  <c r="BK330"/>
  <c r="J289"/>
  <c r="BK217"/>
  <c r="J148"/>
  <c r="BK315"/>
  <c r="BK221"/>
  <c r="BK143"/>
  <c r="J285"/>
  <c r="J238"/>
  <c r="BK152"/>
  <c r="BK323"/>
  <c r="BK285"/>
  <c r="BK188"/>
  <c r="BK371"/>
  <c r="J323"/>
  <c r="BK289"/>
  <c r="J221"/>
  <c r="J301"/>
  <c r="BK227"/>
  <c r="J163"/>
  <c r="BK364"/>
  <c r="J317"/>
  <c r="J225"/>
  <c r="BK263" i="14"/>
  <c r="J183"/>
  <c r="J249"/>
  <c r="BK195"/>
  <c r="J245"/>
  <c r="J142"/>
  <c r="BK218"/>
  <c r="BK147"/>
  <c r="J211"/>
  <c r="J175"/>
  <c r="J240"/>
  <c r="BK169"/>
  <c r="J145"/>
  <c r="J169"/>
  <c r="BK253"/>
  <c r="J207"/>
  <c r="J163"/>
  <c r="J159" i="15"/>
  <c r="J231"/>
  <c r="BK185"/>
  <c r="J143"/>
  <c r="BK191"/>
  <c r="BK133"/>
  <c r="BK163"/>
  <c r="J213"/>
  <c r="J165"/>
  <c r="J225"/>
  <c r="BK211"/>
  <c r="BK181"/>
  <c r="BK131"/>
  <c r="J183"/>
  <c r="J141"/>
  <c r="BK147" i="16"/>
  <c r="BK134"/>
  <c r="BK130" i="17"/>
  <c r="BK137"/>
  <c r="T296" i="2" l="1"/>
  <c r="T569"/>
  <c r="R666"/>
  <c r="P997"/>
  <c r="T1124"/>
  <c r="BK1194"/>
  <c r="J1194" s="1"/>
  <c r="J115" s="1"/>
  <c r="T1332"/>
  <c r="BK1440"/>
  <c r="J1440"/>
  <c r="J120"/>
  <c r="BK151" i="3"/>
  <c r="J151" s="1"/>
  <c r="J100" s="1"/>
  <c r="BK163"/>
  <c r="J163" s="1"/>
  <c r="J102" s="1"/>
  <c r="BK196"/>
  <c r="J196" s="1"/>
  <c r="J104" s="1"/>
  <c r="BK201"/>
  <c r="J201"/>
  <c r="J105" s="1"/>
  <c r="R230"/>
  <c r="P242"/>
  <c r="P131" i="4"/>
  <c r="P173"/>
  <c r="P213"/>
  <c r="P229"/>
  <c r="T160" i="5"/>
  <c r="R201"/>
  <c r="P282"/>
  <c r="P146" i="6"/>
  <c r="BK260"/>
  <c r="J260"/>
  <c r="J104"/>
  <c r="T267"/>
  <c r="P128" i="7"/>
  <c r="P242"/>
  <c r="P241"/>
  <c r="P125" i="8"/>
  <c r="BK126" i="9"/>
  <c r="BK143"/>
  <c r="J143"/>
  <c r="J102" s="1"/>
  <c r="BK144" i="10"/>
  <c r="J144" s="1"/>
  <c r="J100" s="1"/>
  <c r="BK443"/>
  <c r="J443"/>
  <c r="J102" s="1"/>
  <c r="R793"/>
  <c r="T892"/>
  <c r="T1019"/>
  <c r="P1186"/>
  <c r="BK1251"/>
  <c r="J1251" s="1"/>
  <c r="J115" s="1"/>
  <c r="T1387"/>
  <c r="BK1503"/>
  <c r="J1503" s="1"/>
  <c r="J120" s="1"/>
  <c r="R134" i="11"/>
  <c r="BK216"/>
  <c r="J216" s="1"/>
  <c r="J106" s="1"/>
  <c r="R246"/>
  <c r="P131" i="12"/>
  <c r="R146"/>
  <c r="P194"/>
  <c r="P225"/>
  <c r="BK133" i="13"/>
  <c r="J133" s="1"/>
  <c r="J100" s="1"/>
  <c r="R216"/>
  <c r="R252"/>
  <c r="R370"/>
  <c r="BK129" i="14"/>
  <c r="J129" s="1"/>
  <c r="J99" s="1"/>
  <c r="BK134"/>
  <c r="J134"/>
  <c r="J100" s="1"/>
  <c r="P139"/>
  <c r="P217"/>
  <c r="BK242"/>
  <c r="J242" s="1"/>
  <c r="J106" s="1"/>
  <c r="BK128" i="15"/>
  <c r="BK127"/>
  <c r="BK230"/>
  <c r="J230"/>
  <c r="J101" s="1"/>
  <c r="T136" i="16"/>
  <c r="P144" i="2"/>
  <c r="T416"/>
  <c r="T648"/>
  <c r="R761"/>
  <c r="R866"/>
  <c r="R885"/>
  <c r="BK1088"/>
  <c r="J1088"/>
  <c r="J112" s="1"/>
  <c r="BK1151"/>
  <c r="J1151" s="1"/>
  <c r="J114" s="1"/>
  <c r="BK1286"/>
  <c r="J1286"/>
  <c r="J116" s="1"/>
  <c r="BK1371"/>
  <c r="J1371" s="1"/>
  <c r="J118" s="1"/>
  <c r="BK1414"/>
  <c r="J1414"/>
  <c r="J119" s="1"/>
  <c r="T151" i="3"/>
  <c r="R163"/>
  <c r="T196"/>
  <c r="T201"/>
  <c r="T230"/>
  <c r="R242"/>
  <c r="BK138" i="4"/>
  <c r="J138" s="1"/>
  <c r="J100" s="1"/>
  <c r="P146"/>
  <c r="BK196"/>
  <c r="J196" s="1"/>
  <c r="J104" s="1"/>
  <c r="BK222"/>
  <c r="J222"/>
  <c r="J106" s="1"/>
  <c r="R229"/>
  <c r="R133" i="5"/>
  <c r="T195"/>
  <c r="T211"/>
  <c r="T216"/>
  <c r="P252"/>
  <c r="P370"/>
  <c r="R129" i="6"/>
  <c r="P136"/>
  <c r="R141"/>
  <c r="R243"/>
  <c r="R267"/>
  <c r="T128" i="7"/>
  <c r="T242"/>
  <c r="T241"/>
  <c r="T136" i="8"/>
  <c r="R126" i="9"/>
  <c r="P143"/>
  <c r="P307" i="10"/>
  <c r="T603"/>
  <c r="BK793"/>
  <c r="J793" s="1"/>
  <c r="J106" s="1"/>
  <c r="BK892"/>
  <c r="J892"/>
  <c r="J107" s="1"/>
  <c r="P1019"/>
  <c r="T1186"/>
  <c r="T1251"/>
  <c r="BK1387"/>
  <c r="J1387"/>
  <c r="J117" s="1"/>
  <c r="P1503"/>
  <c r="R151" i="11"/>
  <c r="BK187"/>
  <c r="J187" s="1"/>
  <c r="J103" s="1"/>
  <c r="P204"/>
  <c r="T216"/>
  <c r="T246"/>
  <c r="BK131" i="12"/>
  <c r="J131" s="1"/>
  <c r="J99" s="1"/>
  <c r="P146"/>
  <c r="BK194"/>
  <c r="J194" s="1"/>
  <c r="J104" s="1"/>
  <c r="BK220"/>
  <c r="J220"/>
  <c r="J106" s="1"/>
  <c r="T225"/>
  <c r="P133" i="13"/>
  <c r="T216"/>
  <c r="T252"/>
  <c r="T370"/>
  <c r="T129" i="14"/>
  <c r="T134"/>
  <c r="T139"/>
  <c r="T217"/>
  <c r="R242"/>
  <c r="R128" i="15"/>
  <c r="T230"/>
  <c r="P136" i="16"/>
  <c r="T144" i="2"/>
  <c r="P416"/>
  <c r="BK666"/>
  <c r="J666"/>
  <c r="J105" s="1"/>
  <c r="BK885"/>
  <c r="T885"/>
  <c r="P1088"/>
  <c r="T1194"/>
  <c r="R1332"/>
  <c r="P1440"/>
  <c r="P151" i="3"/>
  <c r="T163"/>
  <c r="R196"/>
  <c r="P201"/>
  <c r="BK230"/>
  <c r="J230" s="1"/>
  <c r="J107" s="1"/>
  <c r="P273"/>
  <c r="BK146" i="4"/>
  <c r="J146" s="1"/>
  <c r="J102" s="1"/>
  <c r="T196"/>
  <c r="P222"/>
  <c r="P234"/>
  <c r="BK133" i="5"/>
  <c r="J133" s="1"/>
  <c r="J100" s="1"/>
  <c r="BK195"/>
  <c r="J195"/>
  <c r="J102" s="1"/>
  <c r="BK211"/>
  <c r="J211" s="1"/>
  <c r="J104" s="1"/>
  <c r="P216"/>
  <c r="R252"/>
  <c r="R370"/>
  <c r="T146" i="6"/>
  <c r="R260"/>
  <c r="R282"/>
  <c r="BK128" i="7"/>
  <c r="J128"/>
  <c r="J100" s="1"/>
  <c r="BK242"/>
  <c r="BK241" s="1"/>
  <c r="J241" s="1"/>
  <c r="J102" s="1"/>
  <c r="T125" i="8"/>
  <c r="T124" s="1"/>
  <c r="T123" s="1"/>
  <c r="P126" i="9"/>
  <c r="R307" i="10"/>
  <c r="R603"/>
  <c r="P709"/>
  <c r="T911"/>
  <c r="BK1102"/>
  <c r="J1102" s="1"/>
  <c r="J112" s="1"/>
  <c r="P1208"/>
  <c r="BK1341"/>
  <c r="J1341" s="1"/>
  <c r="J116" s="1"/>
  <c r="BK1434"/>
  <c r="J1434"/>
  <c r="J118" s="1"/>
  <c r="P1477"/>
  <c r="P151" i="11"/>
  <c r="P187"/>
  <c r="R204"/>
  <c r="P209"/>
  <c r="BK234"/>
  <c r="J234"/>
  <c r="J107" s="1"/>
  <c r="R277"/>
  <c r="T131" i="12"/>
  <c r="BK175"/>
  <c r="J175" s="1"/>
  <c r="J103" s="1"/>
  <c r="BK211"/>
  <c r="J211"/>
  <c r="J105" s="1"/>
  <c r="BK225"/>
  <c r="J225" s="1"/>
  <c r="J107" s="1"/>
  <c r="T230"/>
  <c r="T133" i="13"/>
  <c r="BK201"/>
  <c r="J201"/>
  <c r="J103" s="1"/>
  <c r="R211"/>
  <c r="R282"/>
  <c r="BK144" i="14"/>
  <c r="BK230"/>
  <c r="J230"/>
  <c r="J104" s="1"/>
  <c r="BK237"/>
  <c r="J237" s="1"/>
  <c r="J105" s="1"/>
  <c r="P128" i="15"/>
  <c r="R238"/>
  <c r="R237" s="1"/>
  <c r="BK125" i="16"/>
  <c r="J125" s="1"/>
  <c r="J100" s="1"/>
  <c r="BK144" i="2"/>
  <c r="R416"/>
  <c r="P648"/>
  <c r="T761"/>
  <c r="T866"/>
  <c r="P885"/>
  <c r="R997"/>
  <c r="BK1124"/>
  <c r="J1124" s="1"/>
  <c r="J113" s="1"/>
  <c r="P1151"/>
  <c r="P1286"/>
  <c r="T1371"/>
  <c r="R1414"/>
  <c r="R151" i="3"/>
  <c r="P163"/>
  <c r="P196"/>
  <c r="R201"/>
  <c r="P230"/>
  <c r="T242"/>
  <c r="BK131" i="4"/>
  <c r="J131"/>
  <c r="J99" s="1"/>
  <c r="T138"/>
  <c r="R173"/>
  <c r="T213"/>
  <c r="T229"/>
  <c r="P133" i="5"/>
  <c r="P195"/>
  <c r="P211"/>
  <c r="T282"/>
  <c r="R146" i="6"/>
  <c r="P260"/>
  <c r="BK282"/>
  <c r="J282" s="1"/>
  <c r="J106" s="1"/>
  <c r="R230" i="7"/>
  <c r="R125" i="8"/>
  <c r="R133" i="9"/>
  <c r="BK307" i="10"/>
  <c r="J307" s="1"/>
  <c r="J101" s="1"/>
  <c r="BK603"/>
  <c r="J603"/>
  <c r="J103" s="1"/>
  <c r="R709"/>
  <c r="BK911"/>
  <c r="P1102"/>
  <c r="BK1208"/>
  <c r="J1208"/>
  <c r="J114" s="1"/>
  <c r="R1341"/>
  <c r="R1434"/>
  <c r="R1477"/>
  <c r="R138" i="12"/>
  <c r="P175"/>
  <c r="P211"/>
  <c r="T220"/>
  <c r="P230"/>
  <c r="T160" i="13"/>
  <c r="T195"/>
  <c r="BK211"/>
  <c r="J211" s="1"/>
  <c r="J104" s="1"/>
  <c r="BK282"/>
  <c r="J282"/>
  <c r="J107" s="1"/>
  <c r="R144" i="14"/>
  <c r="T230"/>
  <c r="T237"/>
  <c r="BK238" i="15"/>
  <c r="BK237"/>
  <c r="J237" s="1"/>
  <c r="J102" s="1"/>
  <c r="R136" i="16"/>
  <c r="R296" i="2"/>
  <c r="R569"/>
  <c r="T666"/>
  <c r="BK866"/>
  <c r="J866"/>
  <c r="J107" s="1"/>
  <c r="T1088"/>
  <c r="R1151"/>
  <c r="R1286"/>
  <c r="P1371"/>
  <c r="T1414"/>
  <c r="BK134" i="3"/>
  <c r="T179"/>
  <c r="T208"/>
  <c r="T273"/>
  <c r="P138" i="4"/>
  <c r="T173"/>
  <c r="R213"/>
  <c r="BK234"/>
  <c r="J234" s="1"/>
  <c r="J108" s="1"/>
  <c r="R160" i="5"/>
  <c r="P201"/>
  <c r="BK282"/>
  <c r="J282"/>
  <c r="J107" s="1"/>
  <c r="P129" i="6"/>
  <c r="T136"/>
  <c r="T141"/>
  <c r="T243"/>
  <c r="P282"/>
  <c r="P230" i="7"/>
  <c r="BK136" i="8"/>
  <c r="J136" s="1"/>
  <c r="J101" s="1"/>
  <c r="T126" i="9"/>
  <c r="T143"/>
  <c r="T307" i="10"/>
  <c r="P603"/>
  <c r="T709"/>
  <c r="P911"/>
  <c r="T1102"/>
  <c r="R1251"/>
  <c r="P1387"/>
  <c r="R1503"/>
  <c r="BK151" i="11"/>
  <c r="J151"/>
  <c r="J100" s="1"/>
  <c r="T171"/>
  <c r="T204"/>
  <c r="R209"/>
  <c r="BK246"/>
  <c r="J246"/>
  <c r="J109" s="1"/>
  <c r="T277"/>
  <c r="BK138" i="12"/>
  <c r="J138"/>
  <c r="J100" s="1"/>
  <c r="BK146"/>
  <c r="J146" s="1"/>
  <c r="J102" s="1"/>
  <c r="R194"/>
  <c r="P220"/>
  <c r="P160" i="13"/>
  <c r="P195"/>
  <c r="T201"/>
  <c r="BK216"/>
  <c r="J216" s="1"/>
  <c r="J105" s="1"/>
  <c r="P252"/>
  <c r="BK370"/>
  <c r="J370" s="1"/>
  <c r="J108" s="1"/>
  <c r="P129" i="14"/>
  <c r="P134"/>
  <c r="BK139"/>
  <c r="J139"/>
  <c r="J101" s="1"/>
  <c r="BK217"/>
  <c r="J217" s="1"/>
  <c r="J103" s="1"/>
  <c r="P242"/>
  <c r="R230" i="15"/>
  <c r="P125" i="16"/>
  <c r="T126" i="17"/>
  <c r="BK296" i="2"/>
  <c r="J296"/>
  <c r="J101" s="1"/>
  <c r="BK569"/>
  <c r="J569" s="1"/>
  <c r="J103" s="1"/>
  <c r="R648"/>
  <c r="P761"/>
  <c r="P866"/>
  <c r="P1124"/>
  <c r="P1194"/>
  <c r="BK1332"/>
  <c r="J1332" s="1"/>
  <c r="J117" s="1"/>
  <c r="R1440"/>
  <c r="T134" i="3"/>
  <c r="T133" s="1"/>
  <c r="P179"/>
  <c r="P208"/>
  <c r="R273"/>
  <c r="T131" i="4"/>
  <c r="T146"/>
  <c r="P196"/>
  <c r="T222"/>
  <c r="T234"/>
  <c r="P160" i="5"/>
  <c r="T201"/>
  <c r="R282"/>
  <c r="BK129" i="6"/>
  <c r="J129"/>
  <c r="J99" s="1"/>
  <c r="BK136"/>
  <c r="J136" s="1"/>
  <c r="J100" s="1"/>
  <c r="BK141"/>
  <c r="J141"/>
  <c r="J101" s="1"/>
  <c r="BK243"/>
  <c r="J243" s="1"/>
  <c r="J103" s="1"/>
  <c r="BK267"/>
  <c r="J267"/>
  <c r="J105" s="1"/>
  <c r="R128" i="7"/>
  <c r="R127" s="1"/>
  <c r="R126" s="1"/>
  <c r="R242"/>
  <c r="R241"/>
  <c r="P136" i="8"/>
  <c r="P124"/>
  <c r="P123" s="1"/>
  <c r="AU102" i="1" s="1"/>
  <c r="BK133" i="9"/>
  <c r="J133"/>
  <c r="J101" s="1"/>
  <c r="R143"/>
  <c r="T144" i="10"/>
  <c r="T443"/>
  <c r="BK709"/>
  <c r="J709"/>
  <c r="J105" s="1"/>
  <c r="R911"/>
  <c r="R1102"/>
  <c r="R1208"/>
  <c r="P1341"/>
  <c r="P1434"/>
  <c r="BK1477"/>
  <c r="J1477"/>
  <c r="J119" s="1"/>
  <c r="BK134" i="11"/>
  <c r="T151"/>
  <c r="R171"/>
  <c r="BK204"/>
  <c r="J204"/>
  <c r="J104" s="1"/>
  <c r="R216"/>
  <c r="T234"/>
  <c r="P246"/>
  <c r="T138" i="12"/>
  <c r="R175"/>
  <c r="R211"/>
  <c r="R225"/>
  <c r="R133" i="13"/>
  <c r="R201"/>
  <c r="P216"/>
  <c r="BK252"/>
  <c r="J252" s="1"/>
  <c r="J106" s="1"/>
  <c r="P370"/>
  <c r="T144" i="14"/>
  <c r="R230"/>
  <c r="R237"/>
  <c r="P238" i="15"/>
  <c r="P237"/>
  <c r="BK136" i="16"/>
  <c r="J136"/>
  <c r="J101" s="1"/>
  <c r="T133" i="17"/>
  <c r="R144" i="2"/>
  <c r="R143"/>
  <c r="BK416"/>
  <c r="J416"/>
  <c r="J102" s="1"/>
  <c r="BK648"/>
  <c r="J648" s="1"/>
  <c r="J104" s="1"/>
  <c r="BK761"/>
  <c r="J761"/>
  <c r="J106" s="1"/>
  <c r="T997"/>
  <c r="R1124"/>
  <c r="R1194"/>
  <c r="P1332"/>
  <c r="T1440"/>
  <c r="R134" i="3"/>
  <c r="R179"/>
  <c r="R208"/>
  <c r="BK242"/>
  <c r="J242" s="1"/>
  <c r="J109" s="1"/>
  <c r="R138" i="4"/>
  <c r="BK173"/>
  <c r="J173" s="1"/>
  <c r="J103" s="1"/>
  <c r="BK213"/>
  <c r="J213"/>
  <c r="J105" s="1"/>
  <c r="BK229"/>
  <c r="J229" s="1"/>
  <c r="J107" s="1"/>
  <c r="R234"/>
  <c r="BK160" i="5"/>
  <c r="J160" s="1"/>
  <c r="J101" s="1"/>
  <c r="R195"/>
  <c r="R211"/>
  <c r="R216"/>
  <c r="T252"/>
  <c r="T370"/>
  <c r="BK146" i="6"/>
  <c r="J146" s="1"/>
  <c r="J102" s="1"/>
  <c r="T260"/>
  <c r="T282"/>
  <c r="T230" i="7"/>
  <c r="R136" i="8"/>
  <c r="P133" i="9"/>
  <c r="P144" i="10"/>
  <c r="R443"/>
  <c r="P793"/>
  <c r="R892"/>
  <c r="BK1019"/>
  <c r="J1019" s="1"/>
  <c r="J111" s="1"/>
  <c r="BK1186"/>
  <c r="J1186"/>
  <c r="J113" s="1"/>
  <c r="T1208"/>
  <c r="T1341"/>
  <c r="T1434"/>
  <c r="T1477"/>
  <c r="T134" i="11"/>
  <c r="BK171"/>
  <c r="J171"/>
  <c r="J102" s="1"/>
  <c r="T187"/>
  <c r="BK209"/>
  <c r="J209"/>
  <c r="J105" s="1"/>
  <c r="T209"/>
  <c r="P234"/>
  <c r="BK277"/>
  <c r="J277" s="1"/>
  <c r="J110" s="1"/>
  <c r="R131" i="12"/>
  <c r="T146"/>
  <c r="T194"/>
  <c r="R220"/>
  <c r="R230"/>
  <c r="R130" s="1"/>
  <c r="BK160" i="13"/>
  <c r="J160"/>
  <c r="J101" s="1"/>
  <c r="BK195"/>
  <c r="J195" s="1"/>
  <c r="J102" s="1"/>
  <c r="P201"/>
  <c r="T211"/>
  <c r="T282"/>
  <c r="P144" i="14"/>
  <c r="P128" s="1"/>
  <c r="AU109" i="1" s="1"/>
  <c r="P230" i="14"/>
  <c r="P237"/>
  <c r="T128" i="15"/>
  <c r="T127"/>
  <c r="T238"/>
  <c r="T237" s="1"/>
  <c r="T125" i="16"/>
  <c r="T124" s="1"/>
  <c r="T123" s="1"/>
  <c r="R126" i="17"/>
  <c r="P143"/>
  <c r="P296" i="2"/>
  <c r="P569"/>
  <c r="P666"/>
  <c r="BK997"/>
  <c r="J997" s="1"/>
  <c r="J111" s="1"/>
  <c r="R1088"/>
  <c r="T1151"/>
  <c r="T1286"/>
  <c r="R1371"/>
  <c r="P1414"/>
  <c r="P134" i="3"/>
  <c r="P133" s="1"/>
  <c r="AU97" i="1" s="1"/>
  <c r="BK179" i="3"/>
  <c r="J179"/>
  <c r="J103" s="1"/>
  <c r="BK208"/>
  <c r="J208" s="1"/>
  <c r="J106" s="1"/>
  <c r="BK273"/>
  <c r="J273"/>
  <c r="J110" s="1"/>
  <c r="R131" i="4"/>
  <c r="R146"/>
  <c r="R196"/>
  <c r="R222"/>
  <c r="T133" i="5"/>
  <c r="BK201"/>
  <c r="J201"/>
  <c r="J103" s="1"/>
  <c r="BK216"/>
  <c r="J216" s="1"/>
  <c r="J105" s="1"/>
  <c r="BK252"/>
  <c r="J252"/>
  <c r="J106" s="1"/>
  <c r="BK370"/>
  <c r="J370" s="1"/>
  <c r="J108" s="1"/>
  <c r="T129" i="6"/>
  <c r="R136"/>
  <c r="P141"/>
  <c r="P243"/>
  <c r="P267"/>
  <c r="BK230" i="7"/>
  <c r="J230" s="1"/>
  <c r="J101" s="1"/>
  <c r="BK125" i="8"/>
  <c r="J125"/>
  <c r="J100" s="1"/>
  <c r="T133" i="9"/>
  <c r="R144" i="10"/>
  <c r="R143"/>
  <c r="P443"/>
  <c r="T793"/>
  <c r="P892"/>
  <c r="R1019"/>
  <c r="R1186"/>
  <c r="P1251"/>
  <c r="R1387"/>
  <c r="T1503"/>
  <c r="P134" i="11"/>
  <c r="P171"/>
  <c r="R187"/>
  <c r="P216"/>
  <c r="R234"/>
  <c r="P277"/>
  <c r="P138" i="12"/>
  <c r="T175"/>
  <c r="T211"/>
  <c r="BK230"/>
  <c r="J230" s="1"/>
  <c r="J108" s="1"/>
  <c r="R160" i="13"/>
  <c r="R195"/>
  <c r="R132" s="1"/>
  <c r="R131" s="1"/>
  <c r="P211"/>
  <c r="P282"/>
  <c r="R129" i="14"/>
  <c r="R134"/>
  <c r="R139"/>
  <c r="R217"/>
  <c r="T242"/>
  <c r="P230" i="15"/>
  <c r="R125" i="16"/>
  <c r="BK126" i="17"/>
  <c r="J126" s="1"/>
  <c r="J100" s="1"/>
  <c r="P126"/>
  <c r="BK133"/>
  <c r="J133" s="1"/>
  <c r="J101" s="1"/>
  <c r="P133"/>
  <c r="R133"/>
  <c r="BK143"/>
  <c r="J143"/>
  <c r="J102" s="1"/>
  <c r="R143"/>
  <c r="T143"/>
  <c r="BK143" i="4"/>
  <c r="J143" s="1"/>
  <c r="J101" s="1"/>
  <c r="BK691" i="10"/>
  <c r="J691"/>
  <c r="J104" s="1"/>
  <c r="BK906"/>
  <c r="J906" s="1"/>
  <c r="J108" s="1"/>
  <c r="BK243" i="11"/>
  <c r="J243"/>
  <c r="J108" s="1"/>
  <c r="BK168"/>
  <c r="J168" s="1"/>
  <c r="J101" s="1"/>
  <c r="BK143" i="12"/>
  <c r="J143"/>
  <c r="J101" s="1"/>
  <c r="BK377" i="13"/>
  <c r="J377" s="1"/>
  <c r="J109" s="1"/>
  <c r="BK880" i="2"/>
  <c r="J880"/>
  <c r="J108" s="1"/>
  <c r="BK160" i="3"/>
  <c r="J160" s="1"/>
  <c r="J101" s="1"/>
  <c r="BK377" i="5"/>
  <c r="J377"/>
  <c r="J109" s="1"/>
  <c r="BK305" i="11"/>
  <c r="J305" s="1"/>
  <c r="J111" s="1"/>
  <c r="BK301" i="3"/>
  <c r="J301"/>
  <c r="J111" s="1"/>
  <c r="BK239"/>
  <c r="J239" s="1"/>
  <c r="J108" s="1"/>
  <c r="BK256" i="7"/>
  <c r="J256"/>
  <c r="J104" s="1"/>
  <c r="BK252" i="15"/>
  <c r="J252" s="1"/>
  <c r="J104" s="1"/>
  <c r="BE127" i="17"/>
  <c r="J118"/>
  <c r="E85"/>
  <c r="BE147"/>
  <c r="F94"/>
  <c r="BE130"/>
  <c r="BE134"/>
  <c r="BE137"/>
  <c r="BE140"/>
  <c r="BE144"/>
  <c r="BE141" i="16"/>
  <c r="F94"/>
  <c r="BE128"/>
  <c r="BE132"/>
  <c r="BE143"/>
  <c r="BE145"/>
  <c r="E111"/>
  <c r="BE137"/>
  <c r="J127" i="15"/>
  <c r="J99"/>
  <c r="J128"/>
  <c r="J100"/>
  <c r="J117" i="16"/>
  <c r="BE126"/>
  <c r="BE149"/>
  <c r="J238" i="15"/>
  <c r="J103" s="1"/>
  <c r="BE130" i="16"/>
  <c r="BE134"/>
  <c r="BE139"/>
  <c r="BE147"/>
  <c r="J144" i="14"/>
  <c r="J102" s="1"/>
  <c r="BE199" i="15"/>
  <c r="BE201"/>
  <c r="BE203"/>
  <c r="BE205"/>
  <c r="BE231"/>
  <c r="BE253"/>
  <c r="J91"/>
  <c r="F123"/>
  <c r="BE133"/>
  <c r="BE191"/>
  <c r="E85"/>
  <c r="BE145"/>
  <c r="BE149"/>
  <c r="BE157"/>
  <c r="BE165"/>
  <c r="BE185"/>
  <c r="BE193"/>
  <c r="BE221"/>
  <c r="BE223"/>
  <c r="BE147"/>
  <c r="BE161"/>
  <c r="BE167"/>
  <c r="BE169"/>
  <c r="BE177"/>
  <c r="BE179"/>
  <c r="BE183"/>
  <c r="BE217"/>
  <c r="BE219"/>
  <c r="BE225"/>
  <c r="BE227"/>
  <c r="BE129"/>
  <c r="BE131"/>
  <c r="BE139"/>
  <c r="BE159"/>
  <c r="BE173"/>
  <c r="BE195"/>
  <c r="BE197"/>
  <c r="BE235"/>
  <c r="BE153"/>
  <c r="BE181"/>
  <c r="BE207"/>
  <c r="BE233"/>
  <c r="BE245"/>
  <c r="BE249"/>
  <c r="BE135"/>
  <c r="BE137"/>
  <c r="BE151"/>
  <c r="BE141"/>
  <c r="BE143"/>
  <c r="BE155"/>
  <c r="BE163"/>
  <c r="BE171"/>
  <c r="BE175"/>
  <c r="BE187"/>
  <c r="BE189"/>
  <c r="BE209"/>
  <c r="BE211"/>
  <c r="BE213"/>
  <c r="BE215"/>
  <c r="BE239"/>
  <c r="BE242"/>
  <c r="BE159" i="14"/>
  <c r="BE173"/>
  <c r="BE177"/>
  <c r="BE199"/>
  <c r="BE263"/>
  <c r="BK132" i="13"/>
  <c r="BK131" s="1"/>
  <c r="J131" s="1"/>
  <c r="J32" s="1"/>
  <c r="BE140" i="14"/>
  <c r="BE145"/>
  <c r="BE147"/>
  <c r="BE151"/>
  <c r="BE215"/>
  <c r="BE222"/>
  <c r="BE240"/>
  <c r="BE243"/>
  <c r="BE247"/>
  <c r="BE259"/>
  <c r="J91"/>
  <c r="BE175"/>
  <c r="BE187"/>
  <c r="BE195"/>
  <c r="BE197"/>
  <c r="BE211"/>
  <c r="BE218"/>
  <c r="F125"/>
  <c r="BE137"/>
  <c r="BE142"/>
  <c r="BE153"/>
  <c r="BE165"/>
  <c r="BE231"/>
  <c r="BE130"/>
  <c r="BE149"/>
  <c r="BE167"/>
  <c r="BE171"/>
  <c r="BE189"/>
  <c r="BE193"/>
  <c r="BE207"/>
  <c r="BE245"/>
  <c r="E85"/>
  <c r="BE157"/>
  <c r="BE161"/>
  <c r="BE163"/>
  <c r="BE181"/>
  <c r="BE183"/>
  <c r="BE185"/>
  <c r="BE205"/>
  <c r="BE220"/>
  <c r="BE233"/>
  <c r="BE251"/>
  <c r="BE261"/>
  <c r="BE132"/>
  <c r="BE169"/>
  <c r="BE201"/>
  <c r="BE203"/>
  <c r="BE224"/>
  <c r="BE235"/>
  <c r="BE238"/>
  <c r="BE255"/>
  <c r="BE257"/>
  <c r="BE135"/>
  <c r="BE155"/>
  <c r="BE179"/>
  <c r="BE191"/>
  <c r="BE209"/>
  <c r="BE213"/>
  <c r="BE226"/>
  <c r="BE228"/>
  <c r="BE249"/>
  <c r="BE253"/>
  <c r="BE148" i="13"/>
  <c r="BE161"/>
  <c r="BE207"/>
  <c r="BE209"/>
  <c r="BE212"/>
  <c r="BE214"/>
  <c r="BE233"/>
  <c r="BE271"/>
  <c r="BE309"/>
  <c r="BE311"/>
  <c r="BE313"/>
  <c r="BE323"/>
  <c r="BE325"/>
  <c r="BE327"/>
  <c r="BE330"/>
  <c r="BE333"/>
  <c r="BE346"/>
  <c r="BE348"/>
  <c r="BE371"/>
  <c r="BE374"/>
  <c r="BE378"/>
  <c r="BE158"/>
  <c r="BE173"/>
  <c r="BE176"/>
  <c r="BE196"/>
  <c r="BE202"/>
  <c r="BE241"/>
  <c r="BE259"/>
  <c r="BE278"/>
  <c r="BE297"/>
  <c r="BE303"/>
  <c r="F128"/>
  <c r="BE154"/>
  <c r="BE165"/>
  <c r="BE171"/>
  <c r="BE204"/>
  <c r="BE225"/>
  <c r="BE244"/>
  <c r="BE273"/>
  <c r="BE305"/>
  <c r="BE307"/>
  <c r="BE315"/>
  <c r="BE317"/>
  <c r="BE319"/>
  <c r="BE338"/>
  <c r="BE340"/>
  <c r="BE342"/>
  <c r="BE344"/>
  <c r="BE362"/>
  <c r="BE364"/>
  <c r="BE366"/>
  <c r="BE368"/>
  <c r="J125"/>
  <c r="BE150"/>
  <c r="BE152"/>
  <c r="BE183"/>
  <c r="BE193"/>
  <c r="BE199"/>
  <c r="BE219"/>
  <c r="BE235"/>
  <c r="BE238"/>
  <c r="BE255"/>
  <c r="BE295"/>
  <c r="BE321"/>
  <c r="BK130" i="12"/>
  <c r="J130"/>
  <c r="J98" s="1"/>
  <c r="BE217" i="13"/>
  <c r="BE223"/>
  <c r="BE299"/>
  <c r="BE360"/>
  <c r="BE146"/>
  <c r="BE156"/>
  <c r="BE163"/>
  <c r="BE168"/>
  <c r="BE178"/>
  <c r="BE181"/>
  <c r="BE188"/>
  <c r="BE191"/>
  <c r="BE253"/>
  <c r="BE257"/>
  <c r="BE269"/>
  <c r="BE275"/>
  <c r="BE280"/>
  <c r="BE291"/>
  <c r="BE293"/>
  <c r="BE350"/>
  <c r="E119"/>
  <c r="BE138"/>
  <c r="BE141"/>
  <c r="BE143"/>
  <c r="BE186"/>
  <c r="BE230"/>
  <c r="BE246"/>
  <c r="BE248"/>
  <c r="BE250"/>
  <c r="BE261"/>
  <c r="BE134"/>
  <c r="BE136"/>
  <c r="BE221"/>
  <c r="BE227"/>
  <c r="BE263"/>
  <c r="BE265"/>
  <c r="BE267"/>
  <c r="BE283"/>
  <c r="BE285"/>
  <c r="BE287"/>
  <c r="BE289"/>
  <c r="BE301"/>
  <c r="BE336"/>
  <c r="BE352"/>
  <c r="BE354"/>
  <c r="BE356"/>
  <c r="BE358"/>
  <c r="J134" i="11"/>
  <c r="J99"/>
  <c r="BE144" i="12"/>
  <c r="BE155"/>
  <c r="BE165"/>
  <c r="BE176"/>
  <c r="BE190"/>
  <c r="BE203"/>
  <c r="BE228"/>
  <c r="BE136"/>
  <c r="BE147"/>
  <c r="BE226"/>
  <c r="E118"/>
  <c r="BE139"/>
  <c r="BE151"/>
  <c r="BE195"/>
  <c r="BE141"/>
  <c r="BE184"/>
  <c r="BE186"/>
  <c r="BE197"/>
  <c r="BE192"/>
  <c r="BE205"/>
  <c r="BE212"/>
  <c r="BE214"/>
  <c r="BE216"/>
  <c r="BE218"/>
  <c r="BE221"/>
  <c r="J91"/>
  <c r="F127"/>
  <c r="BE149"/>
  <c r="BE159"/>
  <c r="BE161"/>
  <c r="BE231"/>
  <c r="BE153"/>
  <c r="BE157"/>
  <c r="BE167"/>
  <c r="BE170"/>
  <c r="BE173"/>
  <c r="BE178"/>
  <c r="BE180"/>
  <c r="BE188"/>
  <c r="BE207"/>
  <c r="BE209"/>
  <c r="BE233"/>
  <c r="BE132"/>
  <c r="BE134"/>
  <c r="BE163"/>
  <c r="BE182"/>
  <c r="BE199"/>
  <c r="BE201"/>
  <c r="BE223"/>
  <c r="BK143" i="10"/>
  <c r="J143" s="1"/>
  <c r="J99" s="1"/>
  <c r="J911"/>
  <c r="J110"/>
  <c r="E85" i="11"/>
  <c r="BE149"/>
  <c r="BE172"/>
  <c r="BE174"/>
  <c r="BE178"/>
  <c r="BE282"/>
  <c r="BE200"/>
  <c r="BE202"/>
  <c r="BE239"/>
  <c r="BE247"/>
  <c r="BE275"/>
  <c r="BE287"/>
  <c r="BE169"/>
  <c r="BE192"/>
  <c r="BE194"/>
  <c r="BE196"/>
  <c r="BE207"/>
  <c r="BE258"/>
  <c r="BE263"/>
  <c r="BE265"/>
  <c r="BE137"/>
  <c r="BE205"/>
  <c r="BE210"/>
  <c r="BE235"/>
  <c r="BE237"/>
  <c r="BE241"/>
  <c r="BE267"/>
  <c r="BE306"/>
  <c r="F130"/>
  <c r="BE135"/>
  <c r="BE152"/>
  <c r="BE164"/>
  <c r="BE180"/>
  <c r="BE214"/>
  <c r="BE217"/>
  <c r="BE232"/>
  <c r="BE251"/>
  <c r="BE295"/>
  <c r="J91"/>
  <c r="BE139"/>
  <c r="BE143"/>
  <c r="BE176"/>
  <c r="BE190"/>
  <c r="BE271"/>
  <c r="BE278"/>
  <c r="BE141"/>
  <c r="BE145"/>
  <c r="BE160"/>
  <c r="BE182"/>
  <c r="BE188"/>
  <c r="BE244"/>
  <c r="BE256"/>
  <c r="BE291"/>
  <c r="BE147"/>
  <c r="BE156"/>
  <c r="BE198"/>
  <c r="BE249"/>
  <c r="BE299"/>
  <c r="BE303"/>
  <c r="J91" i="10"/>
  <c r="BE211"/>
  <c r="BE218"/>
  <c r="BE232"/>
  <c r="BE344"/>
  <c r="BE399"/>
  <c r="BE472"/>
  <c r="BE479"/>
  <c r="BE611"/>
  <c r="BE710"/>
  <c r="BE1056"/>
  <c r="BE1062"/>
  <c r="BE1109"/>
  <c r="BE1135"/>
  <c r="BE1162"/>
  <c r="BE1242"/>
  <c r="BE1415"/>
  <c r="BE1435"/>
  <c r="BE1441"/>
  <c r="BE1465"/>
  <c r="BE1471"/>
  <c r="BE1478"/>
  <c r="BE1489"/>
  <c r="BE1492"/>
  <c r="BE1504"/>
  <c r="BE1507"/>
  <c r="BE1532"/>
  <c r="E130"/>
  <c r="F139"/>
  <c r="BE153"/>
  <c r="BE225"/>
  <c r="BE239"/>
  <c r="BE414"/>
  <c r="BE491"/>
  <c r="BE500"/>
  <c r="BE629"/>
  <c r="BE725"/>
  <c r="BE740"/>
  <c r="BE1006"/>
  <c r="BE1080"/>
  <c r="BE1086"/>
  <c r="BE1209"/>
  <c r="BE1212"/>
  <c r="BE1316"/>
  <c r="BE1351"/>
  <c r="BE1409"/>
  <c r="J126" i="9"/>
  <c r="J100" s="1"/>
  <c r="BE145" i="10"/>
  <c r="BE308"/>
  <c r="BE320"/>
  <c r="BE332"/>
  <c r="BE567"/>
  <c r="BE587"/>
  <c r="BE650"/>
  <c r="BE667"/>
  <c r="BE683"/>
  <c r="BE692"/>
  <c r="BE833"/>
  <c r="BE842"/>
  <c r="BE899"/>
  <c r="BE903"/>
  <c r="BE907"/>
  <c r="BE912"/>
  <c r="BE971"/>
  <c r="BE1168"/>
  <c r="BE1187"/>
  <c r="BE1248"/>
  <c r="BE1252"/>
  <c r="BE1277"/>
  <c r="BE1335"/>
  <c r="BE1342"/>
  <c r="BE1360"/>
  <c r="BE1369"/>
  <c r="BE1459"/>
  <c r="BE300"/>
  <c r="BE429"/>
  <c r="BE444"/>
  <c r="BE529"/>
  <c r="BE579"/>
  <c r="BE595"/>
  <c r="BE636"/>
  <c r="BE701"/>
  <c r="BE881"/>
  <c r="BE893"/>
  <c r="BE1016"/>
  <c r="BE1026"/>
  <c r="BE1149"/>
  <c r="BE1156"/>
  <c r="BE1202"/>
  <c r="BE1228"/>
  <c r="BE1267"/>
  <c r="BE1338"/>
  <c r="BE1378"/>
  <c r="BE1388"/>
  <c r="BE1403"/>
  <c r="BE1431"/>
  <c r="BE543"/>
  <c r="BE643"/>
  <c r="BE873"/>
  <c r="BE924"/>
  <c r="BE930"/>
  <c r="BE1032"/>
  <c r="BE1044"/>
  <c r="BE1050"/>
  <c r="BE1236"/>
  <c r="BE1322"/>
  <c r="BE356"/>
  <c r="BE389"/>
  <c r="BE555"/>
  <c r="BE604"/>
  <c r="BE674"/>
  <c r="BE763"/>
  <c r="BE801"/>
  <c r="BE850"/>
  <c r="BE896"/>
  <c r="BE977"/>
  <c r="BE1020"/>
  <c r="BE1068"/>
  <c r="BE1074"/>
  <c r="BE165"/>
  <c r="BE174"/>
  <c r="BE451"/>
  <c r="BE515"/>
  <c r="BE660"/>
  <c r="BE751"/>
  <c r="BE794"/>
  <c r="BE959"/>
  <c r="BE1094"/>
  <c r="BE1114"/>
  <c r="BE1126"/>
  <c r="BE1192"/>
  <c r="BE1197"/>
  <c r="BE1245"/>
  <c r="BE1260"/>
  <c r="BE1285"/>
  <c r="BE1308"/>
  <c r="BE1447"/>
  <c r="BE246"/>
  <c r="BE253"/>
  <c r="BE260"/>
  <c r="BE294"/>
  <c r="BE458"/>
  <c r="BE465"/>
  <c r="BE617"/>
  <c r="BE808"/>
  <c r="BE816"/>
  <c r="BE953"/>
  <c r="BE1000"/>
  <c r="BE1038"/>
  <c r="BE1103"/>
  <c r="BE1120"/>
  <c r="BE1142"/>
  <c r="BE1174"/>
  <c r="BE1180"/>
  <c r="BE1215"/>
  <c r="BE1222"/>
  <c r="BE1329"/>
  <c r="BE1391"/>
  <c r="BE1412"/>
  <c r="BE1453"/>
  <c r="F121" i="9"/>
  <c r="E85"/>
  <c r="BE144"/>
  <c r="BE147"/>
  <c r="BE134"/>
  <c r="J91"/>
  <c r="BE137"/>
  <c r="BE140"/>
  <c r="BE127"/>
  <c r="BE130"/>
  <c r="BK127" i="7"/>
  <c r="J127"/>
  <c r="J99" s="1"/>
  <c r="E85" i="8"/>
  <c r="BE134"/>
  <c r="J91"/>
  <c r="F120"/>
  <c r="J242" i="7"/>
  <c r="J103" s="1"/>
  <c r="BE126" i="8"/>
  <c r="BE128"/>
  <c r="BE137"/>
  <c r="BE149"/>
  <c r="BE130"/>
  <c r="BE139"/>
  <c r="BE145"/>
  <c r="BE147"/>
  <c r="BE132"/>
  <c r="BE141"/>
  <c r="BE143"/>
  <c r="BK128" i="6"/>
  <c r="J128"/>
  <c r="J98" s="1"/>
  <c r="E114" i="7"/>
  <c r="BE139"/>
  <c r="BE151"/>
  <c r="BE161"/>
  <c r="BE167"/>
  <c r="BE197"/>
  <c r="BE221"/>
  <c r="BE187"/>
  <c r="BE189"/>
  <c r="BE191"/>
  <c r="BE243"/>
  <c r="BE249"/>
  <c r="J120"/>
  <c r="BE137"/>
  <c r="BE155"/>
  <c r="BE173"/>
  <c r="BE207"/>
  <c r="BE215"/>
  <c r="BE217"/>
  <c r="BE227"/>
  <c r="BE235"/>
  <c r="BE253"/>
  <c r="BE135"/>
  <c r="BE141"/>
  <c r="BE149"/>
  <c r="BE153"/>
  <c r="BE163"/>
  <c r="BE165"/>
  <c r="BE179"/>
  <c r="BE193"/>
  <c r="BE219"/>
  <c r="BE223"/>
  <c r="BE239"/>
  <c r="BE129"/>
  <c r="BE133"/>
  <c r="BE143"/>
  <c r="BE169"/>
  <c r="BE171"/>
  <c r="BE183"/>
  <c r="BE185"/>
  <c r="BE209"/>
  <c r="BE211"/>
  <c r="F123"/>
  <c r="BE131"/>
  <c r="BE225"/>
  <c r="BE231"/>
  <c r="BE233"/>
  <c r="BE257"/>
  <c r="BE147"/>
  <c r="BE157"/>
  <c r="BE159"/>
  <c r="BE175"/>
  <c r="BE181"/>
  <c r="BE195"/>
  <c r="BE237"/>
  <c r="BE145"/>
  <c r="BE177"/>
  <c r="BE199"/>
  <c r="BE201"/>
  <c r="BE203"/>
  <c r="BE205"/>
  <c r="BE213"/>
  <c r="BE246"/>
  <c r="E116" i="6"/>
  <c r="BE155"/>
  <c r="BE173"/>
  <c r="BE177"/>
  <c r="BE203"/>
  <c r="BE205"/>
  <c r="BE227"/>
  <c r="BE268"/>
  <c r="BE280"/>
  <c r="BE283"/>
  <c r="BE295"/>
  <c r="BE297"/>
  <c r="J122"/>
  <c r="BE153"/>
  <c r="BE159"/>
  <c r="BE161"/>
  <c r="BE175"/>
  <c r="BE237"/>
  <c r="BE248"/>
  <c r="BE263"/>
  <c r="BE287"/>
  <c r="BE130"/>
  <c r="BE147"/>
  <c r="BE151"/>
  <c r="BE201"/>
  <c r="BE211"/>
  <c r="BE241"/>
  <c r="BE244"/>
  <c r="F94"/>
  <c r="BE132"/>
  <c r="BE144"/>
  <c r="BE157"/>
  <c r="BE171"/>
  <c r="BE231"/>
  <c r="BE261"/>
  <c r="BE270"/>
  <c r="BE278"/>
  <c r="BK132" i="5"/>
  <c r="BK131" s="1"/>
  <c r="J131" s="1"/>
  <c r="J98" s="1"/>
  <c r="BE179" i="6"/>
  <c r="BE181"/>
  <c r="BE183"/>
  <c r="BE185"/>
  <c r="BE197"/>
  <c r="BE199"/>
  <c r="BE213"/>
  <c r="BE215"/>
  <c r="BE219"/>
  <c r="BE221"/>
  <c r="BE233"/>
  <c r="BE246"/>
  <c r="BE272"/>
  <c r="BE134"/>
  <c r="BE137"/>
  <c r="BE163"/>
  <c r="BE167"/>
  <c r="BE217"/>
  <c r="BE229"/>
  <c r="BE250"/>
  <c r="BE252"/>
  <c r="BE258"/>
  <c r="BE289"/>
  <c r="BE149"/>
  <c r="BE165"/>
  <c r="BE169"/>
  <c r="BE187"/>
  <c r="BE193"/>
  <c r="BE195"/>
  <c r="BE239"/>
  <c r="BE254"/>
  <c r="BE256"/>
  <c r="BE293"/>
  <c r="BE139"/>
  <c r="BE142"/>
  <c r="BE189"/>
  <c r="BE191"/>
  <c r="BE207"/>
  <c r="BE209"/>
  <c r="BE223"/>
  <c r="BE225"/>
  <c r="BE235"/>
  <c r="BE265"/>
  <c r="BE274"/>
  <c r="BE276"/>
  <c r="BE285"/>
  <c r="BE291"/>
  <c r="BE158" i="5"/>
  <c r="BE161"/>
  <c r="BE191"/>
  <c r="BE196"/>
  <c r="BE202"/>
  <c r="BE207"/>
  <c r="BE209"/>
  <c r="BE263"/>
  <c r="BE273"/>
  <c r="BE285"/>
  <c r="BE297"/>
  <c r="BE299"/>
  <c r="BE309"/>
  <c r="J91"/>
  <c r="BE134"/>
  <c r="BE136"/>
  <c r="BE146"/>
  <c r="BE148"/>
  <c r="BE154"/>
  <c r="BE156"/>
  <c r="BE165"/>
  <c r="BE168"/>
  <c r="BE171"/>
  <c r="BE173"/>
  <c r="BE204"/>
  <c r="BE225"/>
  <c r="BE244"/>
  <c r="BE278"/>
  <c r="BE152"/>
  <c r="BE183"/>
  <c r="BE186"/>
  <c r="BE223"/>
  <c r="BE233"/>
  <c r="BE257"/>
  <c r="BE303"/>
  <c r="BE311"/>
  <c r="BE317"/>
  <c r="BE319"/>
  <c r="BE321"/>
  <c r="BE323"/>
  <c r="BE325"/>
  <c r="BE330"/>
  <c r="BE333"/>
  <c r="BE336"/>
  <c r="BE366"/>
  <c r="BE368"/>
  <c r="BE188"/>
  <c r="BE199"/>
  <c r="BE219"/>
  <c r="BE230"/>
  <c r="BE238"/>
  <c r="BE241"/>
  <c r="BE250"/>
  <c r="BE253"/>
  <c r="BE261"/>
  <c r="BE280"/>
  <c r="BE283"/>
  <c r="BE301"/>
  <c r="BE315"/>
  <c r="BE327"/>
  <c r="BE344"/>
  <c r="BE346"/>
  <c r="BE348"/>
  <c r="BE350"/>
  <c r="BE352"/>
  <c r="BE358"/>
  <c r="BE360"/>
  <c r="BE362"/>
  <c r="BE364"/>
  <c r="F94"/>
  <c r="BE138"/>
  <c r="BE141"/>
  <c r="BE163"/>
  <c r="BE176"/>
  <c r="BE178"/>
  <c r="BE181"/>
  <c r="BE193"/>
  <c r="BE217"/>
  <c r="BE227"/>
  <c r="BE259"/>
  <c r="BE271"/>
  <c r="BE291"/>
  <c r="BE293"/>
  <c r="BE338"/>
  <c r="BK130" i="4"/>
  <c r="J130"/>
  <c r="BE235" i="5"/>
  <c r="BE289"/>
  <c r="BE354"/>
  <c r="BE356"/>
  <c r="BE371"/>
  <c r="E85"/>
  <c r="BE143"/>
  <c r="BE150"/>
  <c r="BE212"/>
  <c r="BE221"/>
  <c r="BE275"/>
  <c r="BE287"/>
  <c r="BE295"/>
  <c r="BE214"/>
  <c r="BE246"/>
  <c r="BE248"/>
  <c r="BE255"/>
  <c r="BE265"/>
  <c r="BE267"/>
  <c r="BE269"/>
  <c r="BE305"/>
  <c r="BE307"/>
  <c r="BE313"/>
  <c r="BE340"/>
  <c r="BE342"/>
  <c r="BE374"/>
  <c r="BE378"/>
  <c r="F127" i="4"/>
  <c r="BE136"/>
  <c r="BE139"/>
  <c r="BE141"/>
  <c r="BE168"/>
  <c r="BE174"/>
  <c r="BE230"/>
  <c r="J124"/>
  <c r="BE180"/>
  <c r="BE182"/>
  <c r="BE207"/>
  <c r="BE214"/>
  <c r="E85"/>
  <c r="BE147"/>
  <c r="BE155"/>
  <c r="BE157"/>
  <c r="BE159"/>
  <c r="BE161"/>
  <c r="BE163"/>
  <c r="BE165"/>
  <c r="BE176"/>
  <c r="BE178"/>
  <c r="BE197"/>
  <c r="BE199"/>
  <c r="BE201"/>
  <c r="BE203"/>
  <c r="BE205"/>
  <c r="BE218"/>
  <c r="J134" i="3"/>
  <c r="J99" s="1"/>
  <c r="BE149" i="4"/>
  <c r="BE171"/>
  <c r="BE184"/>
  <c r="BE186"/>
  <c r="BE188"/>
  <c r="BE190"/>
  <c r="BE192"/>
  <c r="BE194"/>
  <c r="BE209"/>
  <c r="BE211"/>
  <c r="BE220"/>
  <c r="BE132"/>
  <c r="BE134"/>
  <c r="BE144"/>
  <c r="BE153"/>
  <c r="BE216"/>
  <c r="BE232"/>
  <c r="BE151"/>
  <c r="BE223"/>
  <c r="BE225"/>
  <c r="BE227"/>
  <c r="BE235"/>
  <c r="BE237"/>
  <c r="BE135" i="3"/>
  <c r="BE194"/>
  <c r="BE202"/>
  <c r="BE233"/>
  <c r="BE259"/>
  <c r="BE295"/>
  <c r="BE152"/>
  <c r="BE154"/>
  <c r="BE299"/>
  <c r="BE158"/>
  <c r="BE161"/>
  <c r="BE164"/>
  <c r="BE166"/>
  <c r="BE192"/>
  <c r="BE197"/>
  <c r="BE199"/>
  <c r="BE243"/>
  <c r="BE252"/>
  <c r="BE274"/>
  <c r="BE291"/>
  <c r="J91"/>
  <c r="BE141"/>
  <c r="BE145"/>
  <c r="BE147"/>
  <c r="BE149"/>
  <c r="BE170"/>
  <c r="BE172"/>
  <c r="BE182"/>
  <c r="BE237"/>
  <c r="BE240"/>
  <c r="BE245"/>
  <c r="BE261"/>
  <c r="BE283"/>
  <c r="BE143"/>
  <c r="BE168"/>
  <c r="BE186"/>
  <c r="BE206"/>
  <c r="BE235"/>
  <c r="J885" i="2"/>
  <c r="J110"/>
  <c r="E121" i="3"/>
  <c r="F130"/>
  <c r="BE137"/>
  <c r="BE139"/>
  <c r="BE180"/>
  <c r="BE228"/>
  <c r="BE231"/>
  <c r="J144" i="2"/>
  <c r="J100" s="1"/>
  <c r="BE190" i="3"/>
  <c r="BE254"/>
  <c r="BE287"/>
  <c r="BE156"/>
  <c r="BE174"/>
  <c r="BE184"/>
  <c r="BE188"/>
  <c r="BE209"/>
  <c r="BE247"/>
  <c r="BE263"/>
  <c r="BE267"/>
  <c r="BE271"/>
  <c r="BE278"/>
  <c r="BE302"/>
  <c r="J91" i="2"/>
  <c r="E130"/>
  <c r="BE145"/>
  <c r="BE153"/>
  <c r="BE449"/>
  <c r="BE472"/>
  <c r="BE486"/>
  <c r="BE583"/>
  <c r="BE595"/>
  <c r="BE855"/>
  <c r="BE867"/>
  <c r="BE870"/>
  <c r="BE881"/>
  <c r="BE1034"/>
  <c r="BE1076"/>
  <c r="BE1082"/>
  <c r="BE1089"/>
  <c r="BE1140"/>
  <c r="BE1261"/>
  <c r="BE1336"/>
  <c r="BE1345"/>
  <c r="BE1384"/>
  <c r="BE1402"/>
  <c r="BE1408"/>
  <c r="BE1415"/>
  <c r="BE1426"/>
  <c r="BE1429"/>
  <c r="BE1441"/>
  <c r="BE1444"/>
  <c r="BE1471"/>
  <c r="BE174"/>
  <c r="BE321"/>
  <c r="BE458"/>
  <c r="BE545"/>
  <c r="BE577"/>
  <c r="BE631"/>
  <c r="BE649"/>
  <c r="BE703"/>
  <c r="BE784"/>
  <c r="BE822"/>
  <c r="BE877"/>
  <c r="BE947"/>
  <c r="BE984"/>
  <c r="BE1070"/>
  <c r="BE1152"/>
  <c r="BE1155"/>
  <c r="BE1158"/>
  <c r="BE1203"/>
  <c r="BE1305"/>
  <c r="BE1396"/>
  <c r="BE283"/>
  <c r="BE297"/>
  <c r="BE333"/>
  <c r="BE530"/>
  <c r="BE609"/>
  <c r="BE814"/>
  <c r="BE1171"/>
  <c r="BE1179"/>
  <c r="BE1185"/>
  <c r="BE1195"/>
  <c r="BE1253"/>
  <c r="BE1267"/>
  <c r="BE1274"/>
  <c r="BE1287"/>
  <c r="BE1323"/>
  <c r="BE1333"/>
  <c r="BE1351"/>
  <c r="BE1378"/>
  <c r="F139"/>
  <c r="BE309"/>
  <c r="BE616"/>
  <c r="BE624"/>
  <c r="BE658"/>
  <c r="BE805"/>
  <c r="BE886"/>
  <c r="BE898"/>
  <c r="BE929"/>
  <c r="BE994"/>
  <c r="BE1106"/>
  <c r="BE1112"/>
  <c r="BE1130"/>
  <c r="BE1210"/>
  <c r="BE1220"/>
  <c r="BE1354"/>
  <c r="BE219"/>
  <c r="BE289"/>
  <c r="BE370"/>
  <c r="BE553"/>
  <c r="BE714"/>
  <c r="BE776"/>
  <c r="BE847"/>
  <c r="BE904"/>
  <c r="BE1004"/>
  <c r="BE1022"/>
  <c r="BE1028"/>
  <c r="BE1052"/>
  <c r="BE1058"/>
  <c r="BE1064"/>
  <c r="BE1100"/>
  <c r="BE1314"/>
  <c r="BE1372"/>
  <c r="BE165"/>
  <c r="BE226"/>
  <c r="BE240"/>
  <c r="BE380"/>
  <c r="BE515"/>
  <c r="BE561"/>
  <c r="BE570"/>
  <c r="BE602"/>
  <c r="BE640"/>
  <c r="BE769"/>
  <c r="BE1118"/>
  <c r="BE1125"/>
  <c r="BE1228"/>
  <c r="BE1368"/>
  <c r="BE233"/>
  <c r="BE391"/>
  <c r="BE424"/>
  <c r="BE500"/>
  <c r="BE667"/>
  <c r="BE726"/>
  <c r="BE762"/>
  <c r="BE873"/>
  <c r="BE998"/>
  <c r="BE1010"/>
  <c r="BE1040"/>
  <c r="BE1135"/>
  <c r="BE1191"/>
  <c r="BE1357"/>
  <c r="BE205"/>
  <c r="BE212"/>
  <c r="BE247"/>
  <c r="BE254"/>
  <c r="BE342"/>
  <c r="BE402"/>
  <c r="BE417"/>
  <c r="BE431"/>
  <c r="BE438"/>
  <c r="BE685"/>
  <c r="BE935"/>
  <c r="BE953"/>
  <c r="BE978"/>
  <c r="BE1016"/>
  <c r="BE1046"/>
  <c r="BE1095"/>
  <c r="BE1145"/>
  <c r="BE1165"/>
  <c r="BE1188"/>
  <c r="BE1280"/>
  <c r="BE1283"/>
  <c r="BE1296"/>
  <c r="BE1390"/>
  <c r="F37"/>
  <c r="BB96" i="1" s="1"/>
  <c r="F36" i="7"/>
  <c r="BA101" i="1" s="1"/>
  <c r="F37" i="9"/>
  <c r="BB103" i="1" s="1"/>
  <c r="F39" i="11"/>
  <c r="BD106" i="1" s="1"/>
  <c r="F37" i="12"/>
  <c r="BB107" i="1" s="1"/>
  <c r="F39" i="12"/>
  <c r="BD107" i="1" s="1"/>
  <c r="F38" i="13"/>
  <c r="BC108" i="1" s="1"/>
  <c r="F36" i="14"/>
  <c r="BA109" i="1" s="1"/>
  <c r="F38" i="14"/>
  <c r="BC109" i="1" s="1"/>
  <c r="J36" i="16"/>
  <c r="AW111" i="1" s="1"/>
  <c r="J36" i="17"/>
  <c r="AW112" i="1" s="1"/>
  <c r="F38" i="2"/>
  <c r="BC96" i="1" s="1"/>
  <c r="F38" i="7"/>
  <c r="BC101" i="1" s="1"/>
  <c r="F39" i="9"/>
  <c r="BD103" i="1" s="1"/>
  <c r="F36" i="11"/>
  <c r="BA106" i="1" s="1"/>
  <c r="F37" i="11"/>
  <c r="BB106" i="1" s="1"/>
  <c r="J36" i="12"/>
  <c r="AW107" i="1" s="1"/>
  <c r="F39" i="13"/>
  <c r="BD108" i="1" s="1"/>
  <c r="F36" i="13"/>
  <c r="BA108" i="1" s="1"/>
  <c r="J36" i="14"/>
  <c r="AW109" i="1" s="1"/>
  <c r="F39" i="14"/>
  <c r="BD109" i="1" s="1"/>
  <c r="F36" i="16"/>
  <c r="BA111" i="1" s="1"/>
  <c r="F39" i="16"/>
  <c r="BD111" i="1" s="1"/>
  <c r="F39" i="2"/>
  <c r="BD96" i="1" s="1"/>
  <c r="F39" i="7"/>
  <c r="BD101" i="1" s="1"/>
  <c r="F36" i="10"/>
  <c r="BA105" i="1" s="1"/>
  <c r="F39" i="15"/>
  <c r="BD110" i="1"/>
  <c r="F37" i="17"/>
  <c r="BB112" i="1"/>
  <c r="J36" i="2"/>
  <c r="AW96" i="1"/>
  <c r="J36" i="7"/>
  <c r="AW101" i="1"/>
  <c r="F36" i="9"/>
  <c r="BA103" i="1"/>
  <c r="F37" i="10"/>
  <c r="BB105" i="1"/>
  <c r="F36" i="15"/>
  <c r="BA110" i="1"/>
  <c r="F36" i="17"/>
  <c r="BA112" i="1"/>
  <c r="F36" i="3"/>
  <c r="BA97" i="1"/>
  <c r="F37" i="4"/>
  <c r="BB98" i="1"/>
  <c r="F39" i="4"/>
  <c r="BD98" i="1"/>
  <c r="J36" i="5"/>
  <c r="AW99" i="1"/>
  <c r="F36" i="6"/>
  <c r="BA100" i="1"/>
  <c r="F38" i="6"/>
  <c r="BC100" i="1"/>
  <c r="F36" i="8"/>
  <c r="BA102" i="1"/>
  <c r="J36" i="8"/>
  <c r="AW102" i="1"/>
  <c r="J36" i="10"/>
  <c r="AW105" i="1"/>
  <c r="F38" i="15"/>
  <c r="BC110" i="1"/>
  <c r="F38" i="17"/>
  <c r="BC112" i="1"/>
  <c r="AS94"/>
  <c r="F39" i="3"/>
  <c r="BD97" i="1" s="1"/>
  <c r="F38" i="3"/>
  <c r="BC97" i="1" s="1"/>
  <c r="F36" i="4"/>
  <c r="BA98" i="1" s="1"/>
  <c r="J36" i="4"/>
  <c r="AW98" i="1" s="1"/>
  <c r="J32" i="4"/>
  <c r="F39" i="5"/>
  <c r="BD99" i="1"/>
  <c r="F38" i="5"/>
  <c r="BC99" i="1"/>
  <c r="J36" i="6"/>
  <c r="AW100" i="1"/>
  <c r="F39" i="6"/>
  <c r="BD100" i="1"/>
  <c r="F39" i="8"/>
  <c r="BD102" i="1"/>
  <c r="F38" i="9"/>
  <c r="BC103" i="1"/>
  <c r="F38" i="10"/>
  <c r="BC105" i="1"/>
  <c r="J36" i="15"/>
  <c r="AW110" i="1"/>
  <c r="F39" i="17"/>
  <c r="BD112" i="1"/>
  <c r="J36" i="3"/>
  <c r="AW97" i="1"/>
  <c r="F37" i="3"/>
  <c r="BB97" i="1"/>
  <c r="F38" i="4"/>
  <c r="BC98" i="1"/>
  <c r="F36" i="5"/>
  <c r="BA99" i="1"/>
  <c r="F37" i="5"/>
  <c r="BB99" i="1"/>
  <c r="F37" i="6"/>
  <c r="BB100" i="1"/>
  <c r="F38" i="8"/>
  <c r="BC102" i="1"/>
  <c r="F37" i="8"/>
  <c r="BB102" i="1"/>
  <c r="F39" i="10"/>
  <c r="BD105" i="1"/>
  <c r="F37" i="15"/>
  <c r="BB110" i="1"/>
  <c r="F36" i="2"/>
  <c r="BA96" i="1"/>
  <c r="F37" i="7"/>
  <c r="BB101" i="1"/>
  <c r="J36" i="9"/>
  <c r="AW103" i="1"/>
  <c r="F38" i="11"/>
  <c r="BC106" i="1"/>
  <c r="J36" i="11"/>
  <c r="AW106" i="1"/>
  <c r="F38" i="12"/>
  <c r="BC107" i="1"/>
  <c r="F36" i="12"/>
  <c r="BA107" i="1"/>
  <c r="F37" i="13"/>
  <c r="BB108" i="1"/>
  <c r="J36" i="13"/>
  <c r="AW108" i="1"/>
  <c r="F37" i="14"/>
  <c r="BB109" i="1"/>
  <c r="F38" i="16"/>
  <c r="BC111" i="1"/>
  <c r="F37" i="16"/>
  <c r="BB111" i="1"/>
  <c r="T126" i="15" l="1"/>
  <c r="R130" i="4"/>
  <c r="T133" i="11"/>
  <c r="BK143" i="2"/>
  <c r="T130" i="12"/>
  <c r="T128" i="6"/>
  <c r="BK884" i="2"/>
  <c r="J884"/>
  <c r="J109" s="1"/>
  <c r="BK125" i="9"/>
  <c r="J125" s="1"/>
  <c r="J99" s="1"/>
  <c r="P143" i="10"/>
  <c r="T125" i="9"/>
  <c r="T124" s="1"/>
  <c r="BK133" i="3"/>
  <c r="J133" s="1"/>
  <c r="J98" s="1"/>
  <c r="R128" i="6"/>
  <c r="BK128" i="14"/>
  <c r="J128" s="1"/>
  <c r="J32" s="1"/>
  <c r="AG109" i="1" s="1"/>
  <c r="T884" i="2"/>
  <c r="P132" i="13"/>
  <c r="P131"/>
  <c r="AU108" i="1" s="1"/>
  <c r="R125" i="9"/>
  <c r="R124" s="1"/>
  <c r="R133" i="11"/>
  <c r="P127" i="7"/>
  <c r="P126"/>
  <c r="AU101" i="1" s="1"/>
  <c r="P125" i="17"/>
  <c r="P124" s="1"/>
  <c r="AU112" i="1" s="1"/>
  <c r="T125" i="17"/>
  <c r="T124"/>
  <c r="R124" i="8"/>
  <c r="R123"/>
  <c r="P127" i="15"/>
  <c r="P126"/>
  <c r="AU110" i="1" s="1"/>
  <c r="P130" i="12"/>
  <c r="AU107" i="1" s="1"/>
  <c r="BK133" i="11"/>
  <c r="J133" s="1"/>
  <c r="J32" s="1"/>
  <c r="AG106" i="1" s="1"/>
  <c r="R910" i="10"/>
  <c r="R142" s="1"/>
  <c r="P910"/>
  <c r="P132" i="5"/>
  <c r="P131"/>
  <c r="AU99" i="1" s="1"/>
  <c r="BK126" i="15"/>
  <c r="J126" s="1"/>
  <c r="J98" s="1"/>
  <c r="T130" i="4"/>
  <c r="R128" i="14"/>
  <c r="P124" i="16"/>
  <c r="P123"/>
  <c r="AU111" i="1" s="1"/>
  <c r="P143" i="2"/>
  <c r="P133" i="11"/>
  <c r="AU106" i="1"/>
  <c r="T143" i="10"/>
  <c r="R124" i="16"/>
  <c r="R123" s="1"/>
  <c r="P884" i="2"/>
  <c r="T132" i="13"/>
  <c r="T131"/>
  <c r="R884" i="2"/>
  <c r="R142"/>
  <c r="P128" i="6"/>
  <c r="AU100" i="1"/>
  <c r="R125" i="17"/>
  <c r="R124"/>
  <c r="R133" i="3"/>
  <c r="T128" i="14"/>
  <c r="BK910" i="10"/>
  <c r="J910"/>
  <c r="J109" s="1"/>
  <c r="P125" i="9"/>
  <c r="P124" s="1"/>
  <c r="AU103" i="1" s="1"/>
  <c r="R127" i="15"/>
  <c r="R126"/>
  <c r="T127" i="7"/>
  <c r="T126"/>
  <c r="T132" i="5"/>
  <c r="T131"/>
  <c r="R132"/>
  <c r="R131"/>
  <c r="T910" i="10"/>
  <c r="T143" i="2"/>
  <c r="T142" s="1"/>
  <c r="P130" i="4"/>
  <c r="AU98" i="1" s="1"/>
  <c r="BK124" i="8"/>
  <c r="J124" s="1"/>
  <c r="J99" s="1"/>
  <c r="BK125" i="17"/>
  <c r="J125"/>
  <c r="J99" s="1"/>
  <c r="BK124" i="16"/>
  <c r="J124" s="1"/>
  <c r="J99" s="1"/>
  <c r="AG108" i="1"/>
  <c r="J98" i="13"/>
  <c r="J132"/>
  <c r="J99"/>
  <c r="BK142" i="10"/>
  <c r="J142"/>
  <c r="J98" s="1"/>
  <c r="BK126" i="7"/>
  <c r="J126" s="1"/>
  <c r="J98" s="1"/>
  <c r="J132" i="5"/>
  <c r="J99"/>
  <c r="AG98" i="1"/>
  <c r="J98" i="4"/>
  <c r="F35"/>
  <c r="AZ98" i="1"/>
  <c r="J32" i="5"/>
  <c r="AG99" i="1"/>
  <c r="J35" i="6"/>
  <c r="AV100" i="1"/>
  <c r="AT100" s="1"/>
  <c r="BC95"/>
  <c r="AY95" s="1"/>
  <c r="F35" i="11"/>
  <c r="AZ106" i="1" s="1"/>
  <c r="F35" i="14"/>
  <c r="AZ109" i="1" s="1"/>
  <c r="J35" i="15"/>
  <c r="AV110" i="1" s="1"/>
  <c r="AT110" s="1"/>
  <c r="BC104"/>
  <c r="AY104"/>
  <c r="J35" i="3"/>
  <c r="AV97" i="1"/>
  <c r="AT97" s="1"/>
  <c r="F35" i="7"/>
  <c r="AZ101" i="1" s="1"/>
  <c r="J35" i="9"/>
  <c r="AV103" i="1" s="1"/>
  <c r="AT103" s="1"/>
  <c r="F35" i="12"/>
  <c r="AZ107" i="1"/>
  <c r="J32" i="12"/>
  <c r="AG107" i="1"/>
  <c r="F35" i="13"/>
  <c r="AZ108" i="1"/>
  <c r="F35" i="16"/>
  <c r="AZ111" i="1"/>
  <c r="BD104"/>
  <c r="BB104"/>
  <c r="AX104" s="1"/>
  <c r="F35" i="3"/>
  <c r="AZ97" i="1" s="1"/>
  <c r="J32" i="6"/>
  <c r="AG100" i="1" s="1"/>
  <c r="J35" i="7"/>
  <c r="AV101" i="1" s="1"/>
  <c r="AT101" s="1"/>
  <c r="F35" i="9"/>
  <c r="AZ103" i="1"/>
  <c r="J35" i="12"/>
  <c r="AV107" i="1"/>
  <c r="AT107" s="1"/>
  <c r="J35" i="13"/>
  <c r="AV108" i="1" s="1"/>
  <c r="AT108" s="1"/>
  <c r="AN108" s="1"/>
  <c r="J35" i="16"/>
  <c r="AV111" i="1" s="1"/>
  <c r="AT111" s="1"/>
  <c r="F35" i="17"/>
  <c r="AZ112" i="1"/>
  <c r="J35" i="17"/>
  <c r="AV112" i="1"/>
  <c r="AT112" s="1"/>
  <c r="J35" i="2"/>
  <c r="AV96" i="1" s="1"/>
  <c r="AT96" s="1"/>
  <c r="F35" i="2"/>
  <c r="AZ96" i="1"/>
  <c r="J35" i="4"/>
  <c r="AV98" i="1"/>
  <c r="AT98" s="1"/>
  <c r="AN98" s="1"/>
  <c r="F35" i="6"/>
  <c r="AZ100" i="1"/>
  <c r="BD95"/>
  <c r="J35" i="11"/>
  <c r="AV106" i="1" s="1"/>
  <c r="AT106" s="1"/>
  <c r="J35" i="14"/>
  <c r="AV109" i="1"/>
  <c r="AT109" s="1"/>
  <c r="F35" i="15"/>
  <c r="AZ110" i="1"/>
  <c r="BA104"/>
  <c r="AW104"/>
  <c r="F35" i="5"/>
  <c r="AZ99" i="1"/>
  <c r="F35" i="8"/>
  <c r="AZ102" i="1"/>
  <c r="BA95"/>
  <c r="F35" i="10"/>
  <c r="AZ105" i="1" s="1"/>
  <c r="J35" i="5"/>
  <c r="AV99" i="1" s="1"/>
  <c r="AT99" s="1"/>
  <c r="J35" i="8"/>
  <c r="AV102" i="1"/>
  <c r="AT102" s="1"/>
  <c r="BB95"/>
  <c r="AX95" s="1"/>
  <c r="J35" i="10"/>
  <c r="AV105" i="1" s="1"/>
  <c r="AT105" s="1"/>
  <c r="AN109" l="1"/>
  <c r="P142" i="2"/>
  <c r="AU96" i="1"/>
  <c r="P142" i="10"/>
  <c r="AU105" i="1"/>
  <c r="T142" i="10"/>
  <c r="BK142" i="2"/>
  <c r="J142" s="1"/>
  <c r="J32" s="1"/>
  <c r="AG96" i="1" s="1"/>
  <c r="J98" i="14"/>
  <c r="BK124" i="9"/>
  <c r="J124"/>
  <c r="BK123" i="8"/>
  <c r="J123"/>
  <c r="BK123" i="16"/>
  <c r="J123"/>
  <c r="J98" s="1"/>
  <c r="BK124" i="17"/>
  <c r="J124" s="1"/>
  <c r="J98" s="1"/>
  <c r="J143" i="2"/>
  <c r="J99"/>
  <c r="J98" i="11"/>
  <c r="J41" i="14"/>
  <c r="AN107" i="1"/>
  <c r="J41" i="13"/>
  <c r="J41" i="12"/>
  <c r="J41" i="11"/>
  <c r="AN100" i="1"/>
  <c r="AN99"/>
  <c r="J41" i="6"/>
  <c r="J41" i="5"/>
  <c r="J41" i="4"/>
  <c r="AN106" i="1"/>
  <c r="AU95"/>
  <c r="AU104"/>
  <c r="AZ95"/>
  <c r="J32" i="9"/>
  <c r="AG103" i="1" s="1"/>
  <c r="J32" i="8"/>
  <c r="AG102" i="1" s="1"/>
  <c r="AW95"/>
  <c r="J32" i="3"/>
  <c r="AG97" i="1"/>
  <c r="BC94"/>
  <c r="AY94"/>
  <c r="J32" i="15"/>
  <c r="AG110" i="1"/>
  <c r="BD94"/>
  <c r="W33"/>
  <c r="J32" i="7"/>
  <c r="AG101" i="1"/>
  <c r="AN101" s="1"/>
  <c r="BB94"/>
  <c r="W31" s="1"/>
  <c r="AZ104"/>
  <c r="AV104" s="1"/>
  <c r="AT104" s="1"/>
  <c r="J32" i="10"/>
  <c r="AG105" i="1"/>
  <c r="BA94"/>
  <c r="AW94"/>
  <c r="AK30" s="1"/>
  <c r="J41" i="2" l="1"/>
  <c r="J41" i="9"/>
  <c r="J41" i="15"/>
  <c r="J41" i="8"/>
  <c r="J41" i="3"/>
  <c r="J98" i="9"/>
  <c r="J98" i="8"/>
  <c r="J98" i="2"/>
  <c r="J41" i="10"/>
  <c r="AN105" i="1"/>
  <c r="J41" i="7"/>
  <c r="AN110" i="1"/>
  <c r="AN97"/>
  <c r="AN103"/>
  <c r="AN96"/>
  <c r="AU94"/>
  <c r="AN102"/>
  <c r="AX94"/>
  <c r="AZ94"/>
  <c r="W29"/>
  <c r="J32" i="17"/>
  <c r="AG112" i="1"/>
  <c r="J32" i="16"/>
  <c r="AG111" i="1"/>
  <c r="AV95"/>
  <c r="AT95"/>
  <c r="AG95"/>
  <c r="W30"/>
  <c r="W32"/>
  <c r="J41" i="17" l="1"/>
  <c r="J41" i="16"/>
  <c r="AN95" i="1"/>
  <c r="AN111"/>
  <c r="AN112"/>
  <c r="AG104"/>
  <c r="AN104" s="1"/>
  <c r="AV94"/>
  <c r="AK29" s="1"/>
  <c r="AG94" l="1"/>
  <c r="AK26"/>
  <c r="AT94"/>
  <c r="AN94" l="1"/>
  <c r="AK35"/>
</calcChain>
</file>

<file path=xl/sharedStrings.xml><?xml version="1.0" encoding="utf-8"?>
<sst xmlns="http://schemas.openxmlformats.org/spreadsheetml/2006/main" count="42667" uniqueCount="2927">
  <si>
    <t>Export Komplet</t>
  </si>
  <si>
    <t/>
  </si>
  <si>
    <t>2.0</t>
  </si>
  <si>
    <t>False</t>
  </si>
  <si>
    <t>{91459399-d421-407b-872d-b003de0d8b7d}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</si>
  <si>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</si>
  <si>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</si>
  <si>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</si>
  <si>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</si>
  <si>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</si>
  <si>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</si>
  <si>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</si>
  <si>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</si>
  <si>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</si>
  <si>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0412024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</si>
  <si>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</si>
  <si>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</si>
  <si>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ČÁSTI 1. PP BUDOVY ZBROJNICE UNIVERZITY PALACKÉHO V OLOMOUCI</t>
  </si>
  <si>
    <t>KSO:</t>
  </si>
  <si>
    <t>CC-CZ:</t>
  </si>
  <si>
    <t>Místo:</t>
  </si>
  <si>
    <t>Biskupské nám. 842/1,Olomouc</t>
  </si>
  <si>
    <t>Datum:</t>
  </si>
  <si>
    <t>23. 7. 2024</t>
  </si>
  <si>
    <t>Zadavatel:</t>
  </si>
  <si>
    <t>IČ:</t>
  </si>
  <si>
    <t>Univerzita Palackého v Olomouci</t>
  </si>
  <si>
    <t>DIČ:</t>
  </si>
  <si>
    <t>Uchazeč:</t>
  </si>
  <si>
    <t>Vyplň údaj</t>
  </si>
  <si>
    <t>Projektant:</t>
  </si>
  <si>
    <t>ATELIER POLÁCH &amp; BRAVENEC s.r.o.</t>
  </si>
  <si>
    <t>True</t>
  </si>
  <si>
    <t>Zpracovatel:</t>
  </si>
  <si>
    <t>Zdeněk Závodník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</si>
  <si>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</si>
  <si>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</si>
  <si>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</si>
  <si>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</si>
  <si>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</si>
  <si>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</si>
  <si>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</si>
  <si>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</si>
  <si>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</si>
  <si>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</si>
  <si>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</si>
  <si>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</si>
  <si>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</si>
  <si>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</si>
  <si>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</si>
  <si>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</si>
  <si>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</si>
  <si>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</si>
  <si>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</si>
  <si>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</si>
  <si>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</si>
  <si>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</si>
  <si>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</si>
  <si>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</si>
  <si>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</si>
  <si>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</si>
  <si>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</si>
  <si>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</si>
  <si>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</si>
  <si>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</si>
  <si>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</si>
  <si>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</si>
  <si>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</si>
  <si>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</si>
  <si>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</si>
  <si>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</si>
  <si>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</si>
  <si>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</si>
  <si>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</si>
  <si>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</si>
  <si>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</si>
  <si>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</si>
  <si>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</si>
  <si>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</si>
  <si>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</si>
  <si>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E1</t>
  </si>
  <si>
    <t>ETAPA 1</t>
  </si>
  <si>
    <t>STA</t>
  </si>
  <si>
    <t>1</t>
  </si>
  <si>
    <t>{0361e9a0-6cf1-475c-879c-54d9b073c236}</t>
  </si>
  <si>
    <t>2</t>
  </si>
  <si>
    <t>/</t>
  </si>
  <si>
    <t>01.01</t>
  </si>
  <si>
    <t xml:space="preserve">Architektonicko stavební řešení </t>
  </si>
  <si>
    <t>Soupis</t>
  </si>
  <si>
    <t>{ab7bc427-72ba-4038-9f9f-65305728c92c}</t>
  </si>
  <si>
    <t>01.02</t>
  </si>
  <si>
    <t xml:space="preserve">Sanace </t>
  </si>
  <si>
    <t>{39553a27-55ec-4bab-a3e1-130306f1b314}</t>
  </si>
  <si>
    <t>01.03</t>
  </si>
  <si>
    <t>Zdravotechnické instalace</t>
  </si>
  <si>
    <t>{190cad8f-d482-44ad-83d9-122eb22aabe0}</t>
  </si>
  <si>
    <t>01.04</t>
  </si>
  <si>
    <t xml:space="preserve">Vytápění </t>
  </si>
  <si>
    <t>{532f8508-ed7b-4bfe-a5ab-0b845459bebf}</t>
  </si>
  <si>
    <t>01.05</t>
  </si>
  <si>
    <t>Elektroinstalace</t>
  </si>
  <si>
    <t>{9391364f-d852-4edf-adb2-729d08005a39}</t>
  </si>
  <si>
    <t>01.06</t>
  </si>
  <si>
    <t xml:space="preserve">Vzduchotechnika a chlazení </t>
  </si>
  <si>
    <t>{a0a83f9e-4a54-476e-b601-4a132842d4b1}</t>
  </si>
  <si>
    <t>PS1</t>
  </si>
  <si>
    <t>Skladovací technika</t>
  </si>
  <si>
    <t>{45c47ed2-69cc-45cc-a361-35e31abb6a82}</t>
  </si>
  <si>
    <t>VRN</t>
  </si>
  <si>
    <t>Vedlejší rozpočtové náklady</t>
  </si>
  <si>
    <t>{5caaa91f-2371-41ab-b01f-e3d33a0b1fb3}</t>
  </si>
  <si>
    <t>E2</t>
  </si>
  <si>
    <t>ETAPA 2</t>
  </si>
  <si>
    <t>{3bc89493-c5d4-437a-b9f7-505d87482c0a}</t>
  </si>
  <si>
    <t>02.01</t>
  </si>
  <si>
    <t>{7634747c-b940-4c05-848d-157f9a4c1e87}</t>
  </si>
  <si>
    <t>02.02</t>
  </si>
  <si>
    <t>{45c16e4d-d43b-4412-809f-94ed03cb1740}</t>
  </si>
  <si>
    <t>02.03</t>
  </si>
  <si>
    <t>{1c1d8367-1398-4d4a-9674-44fbb9b6babf}</t>
  </si>
  <si>
    <t>02.04</t>
  </si>
  <si>
    <t xml:space="preserve">Vytápění  </t>
  </si>
  <si>
    <t>{82f2f1bd-7daf-49ce-a921-16216f978553}</t>
  </si>
  <si>
    <t>02.05</t>
  </si>
  <si>
    <t>{979c3708-d141-4b2a-861f-819f1bc9feaa}</t>
  </si>
  <si>
    <t>02.06</t>
  </si>
  <si>
    <t>Vzduchotechnika a chlazení</t>
  </si>
  <si>
    <t>{af9fb145-884d-4317-a2e2-b21aa739bee1}</t>
  </si>
  <si>
    <t>PS2</t>
  </si>
  <si>
    <t xml:space="preserve">Skladovací technika </t>
  </si>
  <si>
    <t>{7299bb02-8e66-4419-8e2e-b9295e924bea}</t>
  </si>
  <si>
    <t>{3d437fe0-2bc9-44ab-aae1-cf07894e105d}</t>
  </si>
  <si>
    <t>KRYCÍ LIST SOUPISU PRACÍ</t>
  </si>
  <si>
    <t>Objekt:</t>
  </si>
  <si>
    <t>E1 - ETAPA 1</t>
  </si>
  <si>
    <t>Soupis:</t>
  </si>
  <si>
    <t xml:space="preserve">01.01 - Architektonicko stavební řešení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</si>
  <si>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</si>
  <si>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</si>
  <si>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</si>
  <si>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</si>
  <si>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</si>
  <si>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</si>
  <si>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</si>
  <si>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</si>
  <si>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</si>
  <si>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</si>
  <si>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</si>
  <si>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</si>
  <si>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</si>
  <si>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</si>
  <si>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</si>
  <si>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</si>
  <si>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</si>
  <si>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766 - Konstrukce truhlářské</t>
  </si>
  <si>
    <t xml:space="preserve">    767 - Konstrukce zámečnické</t>
  </si>
  <si>
    <t xml:space="preserve">    7671 - PSV Ostatní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</si>
  <si>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</si>
  <si>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</si>
  <si>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</si>
  <si>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</si>
  <si>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</si>
  <si>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</si>
  <si>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</si>
  <si>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</si>
  <si>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</si>
  <si>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</si>
  <si>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</si>
  <si>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</si>
  <si>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</si>
  <si>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</si>
  <si>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</si>
  <si>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</si>
  <si>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</si>
  <si>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</si>
  <si>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</si>
  <si>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</si>
  <si>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</si>
  <si>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</si>
  <si>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</si>
  <si>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</si>
  <si>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</si>
  <si>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113106161</t>
  </si>
  <si>
    <t>Rozebrání dlažeb vozovek z drobných kostek s ložem z kameniva ručně</t>
  </si>
  <si>
    <t>m2</t>
  </si>
  <si>
    <t>CS ÚRS 2024 01</t>
  </si>
  <si>
    <t>4</t>
  </si>
  <si>
    <t>-407812804</t>
  </si>
  <si>
    <t>PP</t>
  </si>
  <si>
    <t>Rozebrání dlažeb vozovek a ploch s přemístěním hmot na skládku na vzdálenost do 3 m nebo s naložením na dopravní prostředek, s jakoukoliv výplní spár ručně z drobných kostek nebo odseků s ložem z kameniva</t>
  </si>
  <si>
    <t>Online PSC</t>
  </si>
  <si>
    <t>https://podminky.urs.cz/item/CS_URS_2024_01/113106161</t>
  </si>
  <si>
    <t>VV</t>
  </si>
  <si>
    <t>Rozebrání kostek v místě nového světlíku</t>
  </si>
  <si>
    <t>3*2</t>
  </si>
  <si>
    <t>Mezisoučet</t>
  </si>
  <si>
    <t>3</t>
  </si>
  <si>
    <t>Součet</t>
  </si>
  <si>
    <t>122211101</t>
  </si>
  <si>
    <t>Odkopávky a prokopávky v hornině třídy těžitelnosti I, skupiny 3 ručně</t>
  </si>
  <si>
    <t>m3</t>
  </si>
  <si>
    <t>33930853</t>
  </si>
  <si>
    <t>Odkopávky a prokopávky ručně zapažené i nezapažené v hornině třídy těžitelnosti I skupiny 3</t>
  </si>
  <si>
    <t>https://podminky.urs.cz/item/CS_URS_2024_01/122211101</t>
  </si>
  <si>
    <t>Odkop plochy</t>
  </si>
  <si>
    <t>etapa 1</t>
  </si>
  <si>
    <t>základní vrstva A1, B1</t>
  </si>
  <si>
    <t>A1</t>
  </si>
  <si>
    <t>(26,73+23,34+35,87+3,18)*0,15</t>
  </si>
  <si>
    <t>B1</t>
  </si>
  <si>
    <t>(35,87+172,01+60,93+51,55+44,73+46,91+21,41+44,02+44,22)*0,15</t>
  </si>
  <si>
    <t>131313701</t>
  </si>
  <si>
    <t>Hloubení nezapažených jam v soudržných horninách třídy těžitelnosti II skupiny 4 ručně</t>
  </si>
  <si>
    <t>1348600043</t>
  </si>
  <si>
    <t>Hloubení nezapažených jam ručně s urovnáním dna do předepsaného profilu a spádu v hornině třídy těžitelnosti II skupiny 4 soudržných</t>
  </si>
  <si>
    <t>https://podminky.urs.cz/item/CS_URS_2024_01/131313701</t>
  </si>
  <si>
    <t xml:space="preserve">Výkop jámy pro světlíky </t>
  </si>
  <si>
    <t>(2,8/3*(0,9*1,5+sqrt(0,9*1,5*2*3,5)+2*2))</t>
  </si>
  <si>
    <t>132212331</t>
  </si>
  <si>
    <t>Hloubení nezapažených rýh šířky do 2000 mm v soudržných horninách třídy těžitelnosti I skupiny 3 ručně</t>
  </si>
  <si>
    <t>1933564287</t>
  </si>
  <si>
    <t>Hloubení nezapažených rýh šířky přes 800 do 2 000 mm ručně s urovnáním dna do předepsaného profilu a spádu v hornině třídy těžitelnosti I skupiny 3 soudržných</t>
  </si>
  <si>
    <t>https://podminky.urs.cz/item/CS_URS_2024_01/132212331</t>
  </si>
  <si>
    <t>Výkop pro nový kanál</t>
  </si>
  <si>
    <t>2*1,3*0,85</t>
  </si>
  <si>
    <t>7,65*1,3*0,85</t>
  </si>
  <si>
    <t>10,605*1,5*0,85</t>
  </si>
  <si>
    <t>9,695*1,6*0,85</t>
  </si>
  <si>
    <t>2,7*2,62*0,85</t>
  </si>
  <si>
    <t>1*2,135*0,85</t>
  </si>
  <si>
    <t>10,185*1,9*0,85</t>
  </si>
  <si>
    <t>5,815*1,9*0,85</t>
  </si>
  <si>
    <t>2,85*1,9*0,85</t>
  </si>
  <si>
    <t>1,97*1,3*0,85</t>
  </si>
  <si>
    <t>1,955*1,3*0,85</t>
  </si>
  <si>
    <t>13,42*1,6*0,85</t>
  </si>
  <si>
    <t>1,925*1,3*0,85</t>
  </si>
  <si>
    <t>6,525*1,3*0,85</t>
  </si>
  <si>
    <t>5,73*1,3*0,85</t>
  </si>
  <si>
    <t>9,43*1,3*0,85</t>
  </si>
  <si>
    <t>8,07*2,125*0,85</t>
  </si>
  <si>
    <t>1,725*2,125*0,85</t>
  </si>
  <si>
    <t>(2,5+4,9+7,55+2+5,2+7+2+5+11+21,95+32+2*5+8,5)*0,6*0,6*-1</t>
  </si>
  <si>
    <t>5</t>
  </si>
  <si>
    <t>161111502</t>
  </si>
  <si>
    <t>Svislé přemístění výkopku z horniny třídy těžitelnosti I skupiny 1 až 3 hl výkopu přes 3 do 6 m nošením</t>
  </si>
  <si>
    <t>-900144419</t>
  </si>
  <si>
    <t>Svislé přemístění výkopku nošením bez naložení, avšak s vyprázdněním nádoby na hromady nebo do dopravního prostředku z horniny třídy těžitelnosti I skupiny 1 až 3, při hloubce výkopu přes 3 do 6 m</t>
  </si>
  <si>
    <t>https://podminky.urs.cz/item/CS_URS_2024_01/161111502</t>
  </si>
  <si>
    <t>Svislá přeprava</t>
  </si>
  <si>
    <t>91,616+15,724+108,666</t>
  </si>
  <si>
    <t>6</t>
  </si>
  <si>
    <t>162211201</t>
  </si>
  <si>
    <t>Vodorovné přemístění do 10 m nošením výkopku z horniny třídy těžitelnosti I skupiny 1 až 3</t>
  </si>
  <si>
    <t>-1791737249</t>
  </si>
  <si>
    <t>Vodorovné přemístění výkopku nebo sypaniny nošením s vyprázdněním nádoby na hromady nebo do dopravního prostředku na vzdálenost do 10 m z horniny třídy těžitelnosti I, skupiny 1 až 3</t>
  </si>
  <si>
    <t>https://podminky.urs.cz/item/CS_URS_2024_01/162211201</t>
  </si>
  <si>
    <t>přeprava</t>
  </si>
  <si>
    <t>7</t>
  </si>
  <si>
    <t>162211311</t>
  </si>
  <si>
    <t>Vodorovné přemístění výkopku z horniny třídy těžitelnosti I skupiny 1 až 3 stavebním kolečkem do 10 m</t>
  </si>
  <si>
    <t>1102453965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</si>
  <si>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</si>
  <si>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https://podminky.urs.cz/item/CS_URS_2024_01/162211311</t>
  </si>
  <si>
    <t>8</t>
  </si>
  <si>
    <t>162211319</t>
  </si>
  <si>
    <t>Příplatek k vodorovnému přemístění výkopku z horniny třídy těžitelnosti I skupiny 1 až 3 stavebním kolečkem za každých dalších 10 m</t>
  </si>
  <si>
    <t>-2115744695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</si>
  <si>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</si>
  <si>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https://podminky.urs.cz/item/CS_URS_2024_01/162211319</t>
  </si>
  <si>
    <t>(91,616+15,724+108,666)*10</t>
  </si>
  <si>
    <t>9</t>
  </si>
  <si>
    <t>162751117</t>
  </si>
  <si>
    <t>Vodorovné přemístění přes 9 000 do 10000 m výkopku/sypaniny z horniny třídy těžitelnosti I skupiny 1 až 3</t>
  </si>
  <si>
    <t>1583056323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</si>
  <si>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</si>
  <si>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</si>
  <si>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10</t>
  </si>
  <si>
    <t>162751119</t>
  </si>
  <si>
    <t>Příplatek k vodorovnému přemístění výkopku/sypaniny z horniny třídy těžitelnosti I skupiny 1 až 3 ZKD 1000 m přes 10000 m</t>
  </si>
  <si>
    <t>647705854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</si>
  <si>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</si>
  <si>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</si>
  <si>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11</t>
  </si>
  <si>
    <t>167111101</t>
  </si>
  <si>
    <t>Nakládání výkopku z hornin třídy těžitelnosti I skupiny 1 až 3 ručně</t>
  </si>
  <si>
    <t>-472750696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</si>
  <si>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</si>
  <si>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</si>
  <si>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175111201</t>
  </si>
  <si>
    <t>Obsypání objektu nad přilehlým původním terénem sypaninou bez prohození, uloženou do 3 m ručně</t>
  </si>
  <si>
    <t>271299655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</si>
  <si>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</si>
  <si>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https://podminky.urs.cz/item/CS_URS_2024_01/175111201</t>
  </si>
  <si>
    <t>Obsyp kanálu</t>
  </si>
  <si>
    <t>2*0,3*0,85</t>
  </si>
  <si>
    <t>7,65*0,3*0,85</t>
  </si>
  <si>
    <t>10,605*0,3*0,85</t>
  </si>
  <si>
    <t>9,695*0,3*0,85</t>
  </si>
  <si>
    <t>2,7*0,3*0,85</t>
  </si>
  <si>
    <t>1*0,3*0,85</t>
  </si>
  <si>
    <t>10,185*0,3*0,85</t>
  </si>
  <si>
    <t>5,815*0,3*0,85</t>
  </si>
  <si>
    <t>2,85*0,3*0,85</t>
  </si>
  <si>
    <t>1,97*0,3*0,85</t>
  </si>
  <si>
    <t>1,955*0,3*0,85</t>
  </si>
  <si>
    <t>13,42*0,3*0,85</t>
  </si>
  <si>
    <t>1,925*0,3*0,85</t>
  </si>
  <si>
    <t>6,525*0,3*0,85</t>
  </si>
  <si>
    <t>5,73*0,3*0,85</t>
  </si>
  <si>
    <t>9,43*0,3*0,85</t>
  </si>
  <si>
    <t>8,07*0,3*0,85</t>
  </si>
  <si>
    <t>1,725*0,3*0,85</t>
  </si>
  <si>
    <t>13</t>
  </si>
  <si>
    <t>M</t>
  </si>
  <si>
    <t>58343872</t>
  </si>
  <si>
    <t>kamenivo drcené hrubé frakce 8/16</t>
  </si>
  <si>
    <t>t</t>
  </si>
  <si>
    <t>204757808</t>
  </si>
  <si>
    <t>materiál</t>
  </si>
  <si>
    <t>28,292*1,8*1,05</t>
  </si>
  <si>
    <t>14</t>
  </si>
  <si>
    <t>997013655</t>
  </si>
  <si>
    <t>Poplatek za uložení na skládce (skládkovné) zeminy a kamení kód odpadu 17 05 04</t>
  </si>
  <si>
    <t>377798302</t>
  </si>
  <si>
    <t>Poplatek za uložení stavebního odpadu na skládce (skládkovné) zeminy a kamení zatříděného do Katalogu odpadů pod kódem 17 05 04</t>
  </si>
  <si>
    <t>https://podminky.urs.cz/item/CS_URS_2024_01/997013655</t>
  </si>
  <si>
    <t xml:space="preserve">Poplatek </t>
  </si>
  <si>
    <t>(91,616+15,724+108,666)*1,9</t>
  </si>
  <si>
    <t>Zakládání</t>
  </si>
  <si>
    <t>15</t>
  </si>
  <si>
    <t>271532213</t>
  </si>
  <si>
    <t>Podsyp pod základové konstrukce se zhutněním z hrubého kameniva frakce 8 až 16 mm - prané</t>
  </si>
  <si>
    <t>1201435711</t>
  </si>
  <si>
    <t>Podsyp pod základové konstrukce se zhutněním a urovnáním povrchu z kameniva hrubého, frakce 8 - 16 mm</t>
  </si>
  <si>
    <t>https://podminky.urs.cz/item/CS_URS_2024_01/271532213</t>
  </si>
  <si>
    <t>Podkladní podsyp</t>
  </si>
  <si>
    <t>etapa1</t>
  </si>
  <si>
    <t>(26,73+23,34+35,87+3,18)*0,075</t>
  </si>
  <si>
    <t>(35,87+172,01+60,93+51,55+44,73+46,91+21,41+44,02+44,22)*0,075</t>
  </si>
  <si>
    <t>16</t>
  </si>
  <si>
    <t>273313811</t>
  </si>
  <si>
    <t>Základové desky z betonu tř. C 25/30</t>
  </si>
  <si>
    <t>767407627</t>
  </si>
  <si>
    <t>Základy z betonu prostého desky z betonu kamenem neprokládaného tř. C 25/30</t>
  </si>
  <si>
    <t>https://podminky.urs.cz/item/CS_URS_2024_01/273313811</t>
  </si>
  <si>
    <t>Podkladní beton</t>
  </si>
  <si>
    <t>17</t>
  </si>
  <si>
    <t>273321611</t>
  </si>
  <si>
    <t>Základové desky ze ŽB bez zvýšených nároků na prostředí tř. C 30/37</t>
  </si>
  <si>
    <t>-613041138</t>
  </si>
  <si>
    <t>Základy z betonu železového (bez výztuže) desky z betonu bez zvláštních nároků na prostředí tř. C 30/37</t>
  </si>
  <si>
    <t>https://podminky.urs.cz/item/CS_URS_2024_01/273321611</t>
  </si>
  <si>
    <t>Podkladní betonová deska</t>
  </si>
  <si>
    <t>18</t>
  </si>
  <si>
    <t>273362021</t>
  </si>
  <si>
    <t>Výztuž základových desek svařovanými sítěmi Kari</t>
  </si>
  <si>
    <t>-129901975</t>
  </si>
  <si>
    <t>Výztuž základů desek ze svařovaných sítí z drátů typu KARI</t>
  </si>
  <si>
    <t>https://podminky.urs.cz/item/CS_URS_2024_01/273362021</t>
  </si>
  <si>
    <t>Podkladní betonová deska - výztuž Kari 100/100/8</t>
  </si>
  <si>
    <t>12680/1000</t>
  </si>
  <si>
    <t>19</t>
  </si>
  <si>
    <t>273321511</t>
  </si>
  <si>
    <t>Základové desky ze ŽB bez zvýšených nároků na prostředí tř. C 25/30</t>
  </si>
  <si>
    <t>-1142465767</t>
  </si>
  <si>
    <t>Základy z betonu železového (bez výztuže) desky z betonu bez zvláštních nároků na prostředí tř. C 25/30</t>
  </si>
  <si>
    <t>https://podminky.urs.cz/item/CS_URS_2024_01/273321511</t>
  </si>
  <si>
    <t>Podkladní beton kanálu</t>
  </si>
  <si>
    <t>2*1*0,15</t>
  </si>
  <si>
    <t>7,65*1*0,15</t>
  </si>
  <si>
    <t>10,605*1,2*0,15</t>
  </si>
  <si>
    <t>9,695*1,3*0,15</t>
  </si>
  <si>
    <t>2,7*2,32*0,15</t>
  </si>
  <si>
    <t>1*1,835*0,15</t>
  </si>
  <si>
    <t>10,185*1,6*0,15</t>
  </si>
  <si>
    <t>5,815*1,6*0,15</t>
  </si>
  <si>
    <t>2,85*1,6*0,15</t>
  </si>
  <si>
    <t>1,97*1*0,15</t>
  </si>
  <si>
    <t>1,955*1*0,15</t>
  </si>
  <si>
    <t>13,42*1,3*0,15</t>
  </si>
  <si>
    <t>1,925*1*0,15</t>
  </si>
  <si>
    <t>6,525*1*0,15</t>
  </si>
  <si>
    <t>5,73*1*0,15</t>
  </si>
  <si>
    <t>9,43*1*0,15</t>
  </si>
  <si>
    <t>8,07*1,825*0,15</t>
  </si>
  <si>
    <t>1,725*1,825*0,15</t>
  </si>
  <si>
    <t>20</t>
  </si>
  <si>
    <t>1861838933</t>
  </si>
  <si>
    <t>světlík</t>
  </si>
  <si>
    <t>0,9*1,5*0,2</t>
  </si>
  <si>
    <t>273351121</t>
  </si>
  <si>
    <t>Zřízení bednění základových desek</t>
  </si>
  <si>
    <t>-658182420</t>
  </si>
  <si>
    <t>Bednění základů desek zřízení</t>
  </si>
  <si>
    <t>https://podminky.urs.cz/item/CS_URS_2024_01/273351121</t>
  </si>
  <si>
    <t>Stěny desky kanálu - bednění</t>
  </si>
  <si>
    <t>(1+3+7,65+0,2+10,605+9,695+10,185+4,687+1,97+1+1,97+3,475+1,13+1,82+0,835+1+1,835+0,505+10,19+3,8+2,005+1+2,005+6,15+2+1+2+6,65+2)*0,15</t>
  </si>
  <si>
    <t>(5,815+5,815)*0,15</t>
  </si>
  <si>
    <t>(2,85+0,3+13,42+6,224+5,73+9,43+1+8,429+3,735+6,525+1,725+1,925+1+1,925+5,495+1,97+1+1,97+5,56+1,955+1+1,955+1,483)*0,15</t>
  </si>
  <si>
    <t>(3,55+8,07+3,55+1,6+1,725+4,87+1,725+1,6)*0,15</t>
  </si>
  <si>
    <t>22</t>
  </si>
  <si>
    <t>273351122</t>
  </si>
  <si>
    <t>Odstranění bednění základových desek</t>
  </si>
  <si>
    <t>705650868</t>
  </si>
  <si>
    <t>Bednění základů desek odstranění</t>
  </si>
  <si>
    <t>https://podminky.urs.cz/item/CS_URS_2024_01/273351122</t>
  </si>
  <si>
    <t>Stěny desky kanálu - odbednění</t>
  </si>
  <si>
    <t>23</t>
  </si>
  <si>
    <t>1413639358</t>
  </si>
  <si>
    <t xml:space="preserve">dno kanálu </t>
  </si>
  <si>
    <t>hl. 700 mm</t>
  </si>
  <si>
    <t>2302,06/1000</t>
  </si>
  <si>
    <t>hl. 850 mm</t>
  </si>
  <si>
    <t>191,18/1000</t>
  </si>
  <si>
    <t>hl. 950 mm</t>
  </si>
  <si>
    <t>416,33/1000</t>
  </si>
  <si>
    <t>94,8/1000</t>
  </si>
  <si>
    <t>Svislé a kompletní konstrukce</t>
  </si>
  <si>
    <t>24</t>
  </si>
  <si>
    <t>317168011</t>
  </si>
  <si>
    <t>Překlad keramický plochý š 115 mm dl 1000 mm</t>
  </si>
  <si>
    <t>kus</t>
  </si>
  <si>
    <t>1089252356</t>
  </si>
  <si>
    <t>Překlady keramické ploché osazené do maltového lože, výšky překladu 71 mm šířky 115 mm, délky 1000 mm</t>
  </si>
  <si>
    <t>https://podminky.urs.cz/item/CS_URS_2024_01/317168011</t>
  </si>
  <si>
    <t>vnitřní překlad</t>
  </si>
  <si>
    <t>25</t>
  </si>
  <si>
    <t>317168013</t>
  </si>
  <si>
    <t>Překlad keramický plochý š 115 mm dl 1500 mm</t>
  </si>
  <si>
    <t>-332280358</t>
  </si>
  <si>
    <t>Překlady keramické ploché osazené do maltového lože, výšky překladu 71 mm šířky 115 mm, délky 1500 mm</t>
  </si>
  <si>
    <t>https://podminky.urs.cz/item/CS_URS_2024_01/317168013</t>
  </si>
  <si>
    <t>26</t>
  </si>
  <si>
    <t>317168015</t>
  </si>
  <si>
    <t>Překlad keramický plochý š 115 mm dl 2000 mm</t>
  </si>
  <si>
    <t>-1758834742</t>
  </si>
  <si>
    <t>Překlady keramické ploché osazené do maltového lože, výšky překladu 71 mm šířky 115 mm, délky 2000 mm</t>
  </si>
  <si>
    <t>https://podminky.urs.cz/item/CS_URS_2024_01/317168015</t>
  </si>
  <si>
    <t>27</t>
  </si>
  <si>
    <t>341321410</t>
  </si>
  <si>
    <t>Stěny nosné ze ŽB tř. C 25/30</t>
  </si>
  <si>
    <t>-1160700145</t>
  </si>
  <si>
    <t>Stěny a příčky z betonu železového (bez výztuže) nosné tř. C 25/30</t>
  </si>
  <si>
    <t>https://podminky.urs.cz/item/CS_URS_2024_01/341321410</t>
  </si>
  <si>
    <t>Stěny kanálu</t>
  </si>
  <si>
    <t>(1+3+7,65+0,2+10,605+9,695+10,185+4,687+1,97+1+1,97+3,475+1,13+1,82+0,835+1+1,835+0,505+10,19+3,8+2,005+1+2,005+6,15+2+1+2+6,65+2)*0,7*0,15</t>
  </si>
  <si>
    <t>(5,815+5,815)*0,8*0,15</t>
  </si>
  <si>
    <t>(2,85+0,3+13,42+6,224+5,73+9,43+1+8,429+3,735+6,525+1,725+1,925+1+1,925+5,495+1,97+1+1,97+5,56+1,955+1+1,955+1,483)*0,7*0,15</t>
  </si>
  <si>
    <t>(3,55+8,07+3,55+1,6+1,725+4,87+1,725+1,6)*0,95*0,15</t>
  </si>
  <si>
    <t>28</t>
  </si>
  <si>
    <t>341321610</t>
  </si>
  <si>
    <t>Stěny nosné ze ŽB tř. C 30/37</t>
  </si>
  <si>
    <t>-447427954</t>
  </si>
  <si>
    <t>Stěny a příčky z betonu železového (bez výztuže) nosné tř. C 30/37</t>
  </si>
  <si>
    <t>https://podminky.urs.cz/item/CS_URS_2024_01/341321610</t>
  </si>
  <si>
    <t>Stěny světlíku</t>
  </si>
  <si>
    <t>(0,9+0,9+1,5+1,5)*2,55*0,15</t>
  </si>
  <si>
    <t>29</t>
  </si>
  <si>
    <t>341351111</t>
  </si>
  <si>
    <t>Zřízení oboustranného bednění nosných stěn</t>
  </si>
  <si>
    <t>-37572660</t>
  </si>
  <si>
    <t>Bednění stěn a příček nosných rovné oboustranné za každou stranu zřízení</t>
  </si>
  <si>
    <t>https://podminky.urs.cz/item/CS_URS_2024_01/341351111</t>
  </si>
  <si>
    <t>Stěny kanálu - bednění</t>
  </si>
  <si>
    <t>(1+3+7,65+0,2+10,605+9,695+10,185+4,687+1,97+1+1,97+3,475+1,13+1,82+0,835+1+1,835+0,505+10,19+3,8+2,005+1+2,005+6,15+2+1+2+6,65+2)*0,7*2</t>
  </si>
  <si>
    <t>(5,815+5,815)*0,8*2</t>
  </si>
  <si>
    <t>(2,85+0,3+13,42+6,224+5,73+9,43+1+8,429+3,735+6,525+1,725+1,925+1+1,925+5,495+1,97+1+1,97+5,56+1,955+1+1,955+1,483)*0,7*2</t>
  </si>
  <si>
    <t>(3,55+8,07+3,55+1,6+1,725+4,87+1,725+1,6)*0,95*2</t>
  </si>
  <si>
    <t>(0,9+0,9+1,5+1,5)*2,55*2</t>
  </si>
  <si>
    <t>30</t>
  </si>
  <si>
    <t>341351112</t>
  </si>
  <si>
    <t>Odstranění oboustranného bednění nosných stěn</t>
  </si>
  <si>
    <t>-1463187656</t>
  </si>
  <si>
    <t>Bednění stěn a příček nosných rovné oboustranné za každou stranu odstranění</t>
  </si>
  <si>
    <t>https://podminky.urs.cz/item/CS_URS_2024_01/341351112</t>
  </si>
  <si>
    <t>Stěny kanálu - odbednění</t>
  </si>
  <si>
    <t>31</t>
  </si>
  <si>
    <t>341361821</t>
  </si>
  <si>
    <t>Výztuž stěn betonářskou ocelí 10 505</t>
  </si>
  <si>
    <t>-827462139</t>
  </si>
  <si>
    <t>Výztuž stěn a příček nosných svislých nebo šikmých, rovných nebo oblých z betonářské oceli 10 505 (R) nebo BSt 500</t>
  </si>
  <si>
    <t>https://podminky.urs.cz/item/CS_URS_2024_01/341361821</t>
  </si>
  <si>
    <t>výztuž stěn kanálů</t>
  </si>
  <si>
    <t>(1696,63+1313,75)/1000</t>
  </si>
  <si>
    <t>(114,83+97,24)/1000</t>
  </si>
  <si>
    <t>(287,69+239,67)/1000</t>
  </si>
  <si>
    <t>(412,51+13,64)/1000</t>
  </si>
  <si>
    <t>32</t>
  </si>
  <si>
    <t>342244211</t>
  </si>
  <si>
    <t>Příčka z cihel broušených na tenkovrstvou maltu tloušťky 115 mm</t>
  </si>
  <si>
    <t>-496333220</t>
  </si>
  <si>
    <t>Příčky jednoduché z cihel děrovaných broušených, na tenkovrstvou maltu, pevnost cihel do P15, tl. příčky 115 mm</t>
  </si>
  <si>
    <t>https://podminky.urs.cz/item/CS_URS_2024_01/342244211</t>
  </si>
  <si>
    <t xml:space="preserve">Nové vyzdívky </t>
  </si>
  <si>
    <t>5,78*3,15</t>
  </si>
  <si>
    <t>5,85*3,15</t>
  </si>
  <si>
    <t>(1,68+2,48)*3,15</t>
  </si>
  <si>
    <t>5,8*3,15</t>
  </si>
  <si>
    <t>(1,8+0,7+1,1+1,6)*3,15</t>
  </si>
  <si>
    <t>4,77*3,15</t>
  </si>
  <si>
    <t>4,81*3,15</t>
  </si>
  <si>
    <t>1,6*2,2*6</t>
  </si>
  <si>
    <t>2,2*3,15</t>
  </si>
  <si>
    <t>33</t>
  </si>
  <si>
    <t>342291111</t>
  </si>
  <si>
    <t>Ukotvení příček montážní polyuretanovou pěnou tl příčky do 100 mm</t>
  </si>
  <si>
    <t>m</t>
  </si>
  <si>
    <t>-2099561606</t>
  </si>
  <si>
    <t>Ukotvení příček polyuretanovou pěnou, tl. příčky do 100 mm</t>
  </si>
  <si>
    <t>https://podminky.urs.cz/item/CS_URS_2024_01/342291111</t>
  </si>
  <si>
    <t>5,78</t>
  </si>
  <si>
    <t>5,85</t>
  </si>
  <si>
    <t>(1,68+2,48)</t>
  </si>
  <si>
    <t>5,8</t>
  </si>
  <si>
    <t>(1,8+0,7+1,1+1,6)</t>
  </si>
  <si>
    <t>4,77</t>
  </si>
  <si>
    <t>4,81</t>
  </si>
  <si>
    <t>1,6*6</t>
  </si>
  <si>
    <t>2,2</t>
  </si>
  <si>
    <t>34</t>
  </si>
  <si>
    <t>342291121</t>
  </si>
  <si>
    <t>Ukotvení příček k cihelným konstrukcím plochými kotvami</t>
  </si>
  <si>
    <t>2000580641</t>
  </si>
  <si>
    <t>Ukotvení příček plochými kotvami, do konstrukce cihelné</t>
  </si>
  <si>
    <t>https://podminky.urs.cz/item/CS_URS_2024_01/342291121</t>
  </si>
  <si>
    <t>2*3,15</t>
  </si>
  <si>
    <t>3*3,15</t>
  </si>
  <si>
    <t>2*2,2*6</t>
  </si>
  <si>
    <t>35</t>
  </si>
  <si>
    <t>346244371</t>
  </si>
  <si>
    <t>Zazdívka o tl 140 mm rýh, nik nebo kapes z cihel pálených</t>
  </si>
  <si>
    <t>-381575869</t>
  </si>
  <si>
    <t>Zazdívka rýh, potrubí, nik (výklenků) nebo kapes z pálených cihel na maltu tl. 140 mm</t>
  </si>
  <si>
    <t>https://podminky.urs.cz/item/CS_URS_2024_01/346244371</t>
  </si>
  <si>
    <t>Zazdívka I nosníků</t>
  </si>
  <si>
    <t>2,5*0,2*2</t>
  </si>
  <si>
    <t>36</t>
  </si>
  <si>
    <t>346244381</t>
  </si>
  <si>
    <t>Plentování jednostranné v do 200 mm válcovaných nosníků cihlami</t>
  </si>
  <si>
    <t>1172749909</t>
  </si>
  <si>
    <t>Plentování ocelových válcovaných nosníků jednostranné cihlami na maltu, výška stojiny do 200 mm</t>
  </si>
  <si>
    <t>https://podminky.urs.cz/item/CS_URS_2024_01/346244381</t>
  </si>
  <si>
    <t>zazdívka rýhy pro vložení I nosníků</t>
  </si>
  <si>
    <t>2,5*2*0,15</t>
  </si>
  <si>
    <t>37</t>
  </si>
  <si>
    <t>346244821</t>
  </si>
  <si>
    <t>Přizdívky izolační tl 140 mm z cihel dl 290 mm pevnosti P 10 až P 20 na MC 10</t>
  </si>
  <si>
    <t>-1531932835</t>
  </si>
  <si>
    <t>Přizdívky izolační a ochranné z cihel pálených na maltu MC-10 včetně vytvoření požlábku v ohybu izolace vodorovné na svislou, se zatřenou cementovou omítkou z malty min. MC 10 tl. 20 mm pod izolaci z cihel plných dl. 290 mm, P 10 až P 20 tl. 140 mm</t>
  </si>
  <si>
    <t>https://podminky.urs.cz/item/CS_URS_2024_01/346244821</t>
  </si>
  <si>
    <t>Srovnání stěn probouraných světlíků</t>
  </si>
  <si>
    <t>1,2*2,5*4</t>
  </si>
  <si>
    <t>Vodorovné konstrukce</t>
  </si>
  <si>
    <t>38</t>
  </si>
  <si>
    <t>411121221</t>
  </si>
  <si>
    <t>Montáž prefabrikovaných ŽB stropů ze stropních desek dl do 900 mm</t>
  </si>
  <si>
    <t>1767550328</t>
  </si>
  <si>
    <t>Montáž prefabrikovaných železobetonových stropů se zalitím spár, včetně podpěrné konstrukce, na cementovou maltu ze stropních desek, šířky do 600 mm a délky do 900 mm</t>
  </si>
  <si>
    <t>https://podminky.urs.cz/item/CS_URS_2024_01/411121221</t>
  </si>
  <si>
    <t>Zastropení kanálu</t>
  </si>
  <si>
    <t>A - 89/29/9</t>
  </si>
  <si>
    <t>130</t>
  </si>
  <si>
    <t>39</t>
  </si>
  <si>
    <t>59341746</t>
  </si>
  <si>
    <t>deska stropní plná PZD 890x290x90mm, 5kN/m2</t>
  </si>
  <si>
    <t>-1943777659</t>
  </si>
  <si>
    <t>40</t>
  </si>
  <si>
    <t>411121232</t>
  </si>
  <si>
    <t>Montáž prefabrikovaných ŽB stropů ze stropních desek dl přes 900 do 1800 mm</t>
  </si>
  <si>
    <t>961156100</t>
  </si>
  <si>
    <t>Montáž prefabrikovaných železobetonových stropů se zalitím spár, včetně podpěrné konstrukce, na cementovou maltu ze stropních desek, šířky do 600 mm a délky přes 900 do 1800 mm</t>
  </si>
  <si>
    <t>https://podminky.urs.cz/item/CS_URS_2024_01/411121232</t>
  </si>
  <si>
    <t>B - 119/29/9</t>
  </si>
  <si>
    <t>113</t>
  </si>
  <si>
    <t>E - 149/29/9</t>
  </si>
  <si>
    <t>64</t>
  </si>
  <si>
    <t>F - 179/29/9</t>
  </si>
  <si>
    <t>41</t>
  </si>
  <si>
    <t>59341218</t>
  </si>
  <si>
    <t>deska stropní plná PZD 1200x300x90mm</t>
  </si>
  <si>
    <t>-542057282</t>
  </si>
  <si>
    <t>42</t>
  </si>
  <si>
    <t>59341219</t>
  </si>
  <si>
    <t>deska stropní plná PZD 1500x300x90mm</t>
  </si>
  <si>
    <t>-1470527910</t>
  </si>
  <si>
    <t>43</t>
  </si>
  <si>
    <t>59341220</t>
  </si>
  <si>
    <t>deska stropní plná PZD 1800x300x90mm</t>
  </si>
  <si>
    <t>1715259293</t>
  </si>
  <si>
    <t>44</t>
  </si>
  <si>
    <t>411121243</t>
  </si>
  <si>
    <t>Montáž prefabrikovaných ŽB stropů ze stropních desek dl přes 1800 do 2700 mm</t>
  </si>
  <si>
    <t>-1729982982</t>
  </si>
  <si>
    <t>Montáž prefabrikovaných železobetonových stropů se zalitím spár, včetně podpěrné konstrukce, na cementovou maltu ze stropních desek, šířky do 600 mm a délky přes 1800 do 2700 mm</t>
  </si>
  <si>
    <t>https://podminky.urs.cz/item/CS_URS_2024_01/411121243</t>
  </si>
  <si>
    <t>C - 239/29/9</t>
  </si>
  <si>
    <t>45</t>
  </si>
  <si>
    <t>59341123</t>
  </si>
  <si>
    <t>deska stropní plná PZD 2390x290x100mm</t>
  </si>
  <si>
    <t>-1828471924</t>
  </si>
  <si>
    <t>46</t>
  </si>
  <si>
    <t>413941121</t>
  </si>
  <si>
    <t>Osazování ocelových válcovaných nosníků stropů I, IE, U, UE nebo L do č.12 nebo výšky do 120 mm</t>
  </si>
  <si>
    <t>704392981</t>
  </si>
  <si>
    <t>Osazování ocelových válcovaných nosníků ve stropech I nebo IE nebo U nebo UE nebo L do č.12 nebo výšky do 120 mm</t>
  </si>
  <si>
    <t>https://podminky.urs.cz/item/CS_URS_2024_01/413941121</t>
  </si>
  <si>
    <t>Osazení ocelových nosníků</t>
  </si>
  <si>
    <t>9xI100</t>
  </si>
  <si>
    <t>9*1,6*8,34/1000</t>
  </si>
  <si>
    <t>47</t>
  </si>
  <si>
    <t>13010712</t>
  </si>
  <si>
    <t>ocel profilová jakost S235JR (11 375) průřez I (IPN) 100</t>
  </si>
  <si>
    <t>689021934</t>
  </si>
  <si>
    <t>Komunikace pozemní</t>
  </si>
  <si>
    <t>48</t>
  </si>
  <si>
    <t>564831011</t>
  </si>
  <si>
    <t>Podklad ze štěrkodrtě ŠD plochy do 100 m2 tl 100 mm</t>
  </si>
  <si>
    <t>152489039</t>
  </si>
  <si>
    <t>Podklad ze štěrkodrti ŠD s rozprostřením a zhutněním plochy jednotlivě do 100 m2, po zhutnění tl. 100 mm</t>
  </si>
  <si>
    <t>https://podminky.urs.cz/item/CS_URS_2024_01/564831011</t>
  </si>
  <si>
    <t>Zpětné položení kostek kolem světlíku</t>
  </si>
  <si>
    <t>podkladní vrstva</t>
  </si>
  <si>
    <t>49</t>
  </si>
  <si>
    <t>591211111</t>
  </si>
  <si>
    <t>Kladení dlažby z kostek drobných z kamene do lože z kameniva těženého tl 50 mm</t>
  </si>
  <si>
    <t>1860327494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</si>
  <si>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</si>
  <si>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https://podminky.urs.cz/item/CS_URS_2024_01/591211111</t>
  </si>
  <si>
    <t>Úpravy povrchů, podlahy a osazování výplní</t>
  </si>
  <si>
    <t>50</t>
  </si>
  <si>
    <t>612131121</t>
  </si>
  <si>
    <t>Penetrační disperzní nátěr vnitřních stěn nanášený ručně</t>
  </si>
  <si>
    <t>-1575883931</t>
  </si>
  <si>
    <t>Podkladní a spojovací vrstva vnitřních omítaných ploch penetrace disperzní nanášená ručně stěn</t>
  </si>
  <si>
    <t>https://podminky.urs.cz/item/CS_URS_2024_01/612131121</t>
  </si>
  <si>
    <t>Nové vyzdívky  - penetrace</t>
  </si>
  <si>
    <t>5,78*3,15*2</t>
  </si>
  <si>
    <t>5,85*3,15*2</t>
  </si>
  <si>
    <t>(1,68+2,48)*3,15*2</t>
  </si>
  <si>
    <t>5,8*3,15*2</t>
  </si>
  <si>
    <t>(1,8+0,7+1,1+1,6)*3,15*2</t>
  </si>
  <si>
    <t>4,77*3,15*2</t>
  </si>
  <si>
    <t>4,81*3,15*2</t>
  </si>
  <si>
    <t>1,6*2,2*6*2</t>
  </si>
  <si>
    <t>2,2*3,15*2</t>
  </si>
  <si>
    <t>51</t>
  </si>
  <si>
    <t>612321141</t>
  </si>
  <si>
    <t>Vápenocementová omítka štuková dvouvrstvá vnitřních stěn nanášená ručně</t>
  </si>
  <si>
    <t>1683934585</t>
  </si>
  <si>
    <t>Omítka vápenocementová vnitřních ploch nanášená ručně dvouvrstvá, tloušťky jádrové omítky do 10 mm a tloušťky štuku do 3 mm štuková svislých konstrukcí stěn</t>
  </si>
  <si>
    <t>https://podminky.urs.cz/item/CS_URS_2024_01/612321141</t>
  </si>
  <si>
    <t>Nové vyzdívky  - omítka</t>
  </si>
  <si>
    <t>52</t>
  </si>
  <si>
    <t>622326456</t>
  </si>
  <si>
    <t>Oprava vnější vápenocementové omítky s celoplošným přeštukováním členitosti 3 v rozsahu přes 40 do 50 %</t>
  </si>
  <si>
    <t>-65328568</t>
  </si>
  <si>
    <t>Oprava vápenocementové omítky s celoplošným přeštukováním vnějších ploch stupně členitosti 3, v rozsahu opravované plochy přes 40 do 50%</t>
  </si>
  <si>
    <t>https://podminky.urs.cz/item/CS_URS_2024_01/622326456</t>
  </si>
  <si>
    <t>Oprava vnější fasády</t>
  </si>
  <si>
    <t>Křížkovského</t>
  </si>
  <si>
    <t>46,54*1,2</t>
  </si>
  <si>
    <t>Wurmova</t>
  </si>
  <si>
    <t>(38,6-3)*1,2</t>
  </si>
  <si>
    <t>53</t>
  </si>
  <si>
    <t>632481215</t>
  </si>
  <si>
    <t>Separační vrstva z geotextilie</t>
  </si>
  <si>
    <t>-1949180951</t>
  </si>
  <si>
    <t>Separační vrstva k oddělení podlahových vrstev z geotextilie</t>
  </si>
  <si>
    <t>https://podminky.urs.cz/item/CS_URS_2024_01/632481215</t>
  </si>
  <si>
    <t>Podkladní textilie</t>
  </si>
  <si>
    <t>(26,73+23,34+35,87+3,18)*1,2</t>
  </si>
  <si>
    <t>(35,87+172,01+60,93+51,55+44,73+46,91+21,41+44,02+44,22)*1,2</t>
  </si>
  <si>
    <t>54</t>
  </si>
  <si>
    <t>634112112</t>
  </si>
  <si>
    <t>Obvodová dilatace podlahovým páskem z pěnového PE mezi stěnou a mazaninou nebo potěrem v 100 mm</t>
  </si>
  <si>
    <t>-282856855</t>
  </si>
  <si>
    <t>Obvodová dilatace mezi stěnou a mazaninou nebo potěrem podlahovým páskem z pěnového PE tl. do 10 mm, výšky 100 mm</t>
  </si>
  <si>
    <t>https://podminky.urs.cz/item/CS_URS_2024_01/634112112</t>
  </si>
  <si>
    <t>obvodová dilatace</t>
  </si>
  <si>
    <t>(5,78+5,78+11+11)</t>
  </si>
  <si>
    <t>(5,85+5,85+11+11)</t>
  </si>
  <si>
    <t>(5,8+5,8+11+11)</t>
  </si>
  <si>
    <t>(4,11+4,11+11,42+11,42)</t>
  </si>
  <si>
    <t>(4,75+4,75+11,2+11,2)</t>
  </si>
  <si>
    <t>(4,77+4,77+11,1+11,1)</t>
  </si>
  <si>
    <t>(4,65+4,65+11,1+11,1)</t>
  </si>
  <si>
    <t>(4,73+4,73+11,1+11,1)</t>
  </si>
  <si>
    <t>(4,81+4,81+11,1+11,1)</t>
  </si>
  <si>
    <t>(1,7+1,7)</t>
  </si>
  <si>
    <t>(1,6+1,6)</t>
  </si>
  <si>
    <t>(2+2)</t>
  </si>
  <si>
    <t>(1,7*1,7)*10</t>
  </si>
  <si>
    <t>nové příčky</t>
  </si>
  <si>
    <t>5,78*2</t>
  </si>
  <si>
    <t>5,85*2</t>
  </si>
  <si>
    <t>(1,68+2,48)*2</t>
  </si>
  <si>
    <t>5,8*2</t>
  </si>
  <si>
    <t>(1,8+0,7+1,1+1,6)*2</t>
  </si>
  <si>
    <t>4,77*2</t>
  </si>
  <si>
    <t>4,81*2</t>
  </si>
  <si>
    <t>1,6*2*6</t>
  </si>
  <si>
    <t>2,2*2</t>
  </si>
  <si>
    <t>Ostatní konstrukce a práce, bourání</t>
  </si>
  <si>
    <t>55</t>
  </si>
  <si>
    <t>949101112</t>
  </si>
  <si>
    <t>Lešení pomocné pro objekty pozemních staveb s lešeňovou podlahou v přes 1,9 do 3,5 m zatížení do 150 kg/m2</t>
  </si>
  <si>
    <t>1176211912</t>
  </si>
  <si>
    <t>Lešení pomocné pracovní pro objekty pozemních staveb pro zatížení do 150 kg/m2, o výšce lešeňové podlahy přes 1,9 do 3,5 m</t>
  </si>
  <si>
    <t>https://podminky.urs.cz/item/CS_URS_2024_01/949101112</t>
  </si>
  <si>
    <t>Lešení</t>
  </si>
  <si>
    <t>35,87+26,73+23,34+172,01+35,87+60,93+51,55+11,11+12,52+4,86+44,73+3,18+46,91+4,14+21,41+44,02+44,22+4,16</t>
  </si>
  <si>
    <t>56</t>
  </si>
  <si>
    <t>952901111</t>
  </si>
  <si>
    <t>Vyčištění budov bytové a občanské výstavby při výšce podlaží do 4 m</t>
  </si>
  <si>
    <t>79165899</t>
  </si>
  <si>
    <t>Vyčištění budov nebo objektů před předáním do užívání budov bytové nebo občanské výstavby, světlé výšky podlaží do 4 m</t>
  </si>
  <si>
    <t>https://podminky.urs.cz/item/CS_URS_2024_01/952901111</t>
  </si>
  <si>
    <t>Úklid</t>
  </si>
  <si>
    <t>57</t>
  </si>
  <si>
    <t>961044111</t>
  </si>
  <si>
    <t>Bourání základů z betonu prostého</t>
  </si>
  <si>
    <t>-79274249</t>
  </si>
  <si>
    <t>https://podminky.urs.cz/item/CS_URS_2024_01/961044111</t>
  </si>
  <si>
    <t>Bourání kanálů</t>
  </si>
  <si>
    <t>(2,5+4,9+7,55+2+5,2+7+2+5+11+21,95+32+2*5+8,5)*(0,6+0,6+0,6)*0,15</t>
  </si>
  <si>
    <t>58</t>
  </si>
  <si>
    <t>962031132</t>
  </si>
  <si>
    <t>Bourání příček nebo přizdívek z cihel pálených tl do 100 mm</t>
  </si>
  <si>
    <t>-1904921613</t>
  </si>
  <si>
    <t>Bourání příček nebo přizdívek z cihel pálených plných nebo dutých, tl. do 100 mm</t>
  </si>
  <si>
    <t>https://podminky.urs.cz/item/CS_URS_2024_01/962031132</t>
  </si>
  <si>
    <t>Bourání příček</t>
  </si>
  <si>
    <t>5,78*4,55</t>
  </si>
  <si>
    <t>5,85*4,55</t>
  </si>
  <si>
    <t>(1,75+2,5)*3,5</t>
  </si>
  <si>
    <t>1,6*2,3</t>
  </si>
  <si>
    <t>5,8*4,55</t>
  </si>
  <si>
    <t>(1,8+0,7+1,3+1,6)*3,5</t>
  </si>
  <si>
    <t>1,65*2,3</t>
  </si>
  <si>
    <t>4,77*4,15</t>
  </si>
  <si>
    <t>2,2*2,3</t>
  </si>
  <si>
    <t>4,8*4,15</t>
  </si>
  <si>
    <t>59</t>
  </si>
  <si>
    <t>962032111</t>
  </si>
  <si>
    <t>Bourání zdiva z keramických děrovaných cihel na MVC do 1 m3</t>
  </si>
  <si>
    <t>-2014828171</t>
  </si>
  <si>
    <t>Bourání zdiva nadzákladového z cihel keramických děrovaných na maltu vápenocementovou, objemu do 1 m3</t>
  </si>
  <si>
    <t>https://podminky.urs.cz/item/CS_URS_2024_01/962032111</t>
  </si>
  <si>
    <t>Otevření původních okenních otvorů</t>
  </si>
  <si>
    <t>((3+0,8)/2*3)*1,2*2</t>
  </si>
  <si>
    <t>0,975*0,8*0,225*2</t>
  </si>
  <si>
    <t>60</t>
  </si>
  <si>
    <t>963015111</t>
  </si>
  <si>
    <t>Demontáž prefabrikovaných krycích desek kanálů, šachet nebo žump do hmotnosti 0,06 t</t>
  </si>
  <si>
    <t>-673400344</t>
  </si>
  <si>
    <t>Demontáž prefabrikovaných krycích desek kanálů, šachet nebo žump hmotnosti do 0,06 t</t>
  </si>
  <si>
    <t>https://podminky.urs.cz/item/CS_URS_2024_01/963015111</t>
  </si>
  <si>
    <t xml:space="preserve">Demontáž stropních desek kanálů </t>
  </si>
  <si>
    <t>(2,5+4,9+7,55+2+5,2+7+2+5+11+21,95+32+2*5+8,5)/0,3-0,667</t>
  </si>
  <si>
    <t>61</t>
  </si>
  <si>
    <t>965042141</t>
  </si>
  <si>
    <t>Bourání podkladů pod dlažby nebo mazanin betonových nebo z litého asfaltu tl do 100 mm pl přes 4 m2</t>
  </si>
  <si>
    <t>197926443</t>
  </si>
  <si>
    <t>Bourání mazanin betonových nebo z litého asfaltu tl. do 100 mm, plochy přes 4 m2</t>
  </si>
  <si>
    <t>https://podminky.urs.cz/item/CS_URS_2024_01/965042141</t>
  </si>
  <si>
    <t>Bourání podklahy</t>
  </si>
  <si>
    <t>5,78*11*0,15</t>
  </si>
  <si>
    <t>5,85*11*0,15</t>
  </si>
  <si>
    <t>5,8*11*0,15</t>
  </si>
  <si>
    <t>4,11*11,42*0,15</t>
  </si>
  <si>
    <t>4,75*11,2*0,15</t>
  </si>
  <si>
    <t>4,77*11,1*0,15</t>
  </si>
  <si>
    <t>4,65*11,1*0,15</t>
  </si>
  <si>
    <t>4,73*11,1*0,15</t>
  </si>
  <si>
    <t>4,81*11,1*0,15</t>
  </si>
  <si>
    <t>1,7*1,6*0,15</t>
  </si>
  <si>
    <t>1,5*1,6*0,15</t>
  </si>
  <si>
    <t>2*1,6*0,15</t>
  </si>
  <si>
    <t>1,7*1,5*0,15*10</t>
  </si>
  <si>
    <t>1,6*2,3*0,15</t>
  </si>
  <si>
    <t>62</t>
  </si>
  <si>
    <t>974031164</t>
  </si>
  <si>
    <t>Vysekání rýh ve zdivu cihelném hl do 150 mm š do 150 mm</t>
  </si>
  <si>
    <t>2027694763</t>
  </si>
  <si>
    <t>Vysekání rýh ve zdivu cihelném na maltu vápennou nebo vápenocementovou do hl. 150 mm a šířky do 150 mm</t>
  </si>
  <si>
    <t>https://podminky.urs.cz/item/CS_URS_2024_01/974031164</t>
  </si>
  <si>
    <t>Sekání rýhy pro vložení I nosníků</t>
  </si>
  <si>
    <t>2,5*2</t>
  </si>
  <si>
    <t>63</t>
  </si>
  <si>
    <t>978019361</t>
  </si>
  <si>
    <t>Otlučení (osekání) vnější vápenné nebo vápenocementové omítky stupně členitosti 3 až 5 v rozsahu přes 40 do 50 %</t>
  </si>
  <si>
    <t>1124448335</t>
  </si>
  <si>
    <t>Otlučení vápenných nebo vápenocementových omítek vnějších ploch s vyškrabáním spar a s očištěním zdiva stupně členitosti 3 až 5, v rozsahu přes 40 do 50 %</t>
  </si>
  <si>
    <t>https://podminky.urs.cz/item/CS_URS_2024_01/978019361</t>
  </si>
  <si>
    <t>Otlučení vnější fasády</t>
  </si>
  <si>
    <t>997</t>
  </si>
  <si>
    <t>Přesun sutě</t>
  </si>
  <si>
    <t>997013211</t>
  </si>
  <si>
    <t>Vnitrostaveništní doprava suti a vybouraných hmot pro budovy v do 6 m ručně</t>
  </si>
  <si>
    <t>-558690677</t>
  </si>
  <si>
    <t>Vnitrostaveništní doprava suti a vybouraných hmot vodorovně do 50 m s naložením ručně pro budovy a haly výšky do 6 m</t>
  </si>
  <si>
    <t>https://podminky.urs.cz/item/CS_URS_2024_01/997013211</t>
  </si>
  <si>
    <t>65</t>
  </si>
  <si>
    <t>997013501</t>
  </si>
  <si>
    <t>Odvoz suti a vybouraných hmot na skládku nebo meziskládku do 1 km se složením</t>
  </si>
  <si>
    <t>2004790030</t>
  </si>
  <si>
    <t>Odvoz suti a vybouraných hmot na skládku nebo meziskládku se složením, na vzdálenost do 1 km</t>
  </si>
  <si>
    <t>https://podminky.urs.cz/item/CS_URS_2024_01/997013501</t>
  </si>
  <si>
    <t>66</t>
  </si>
  <si>
    <t>997013509</t>
  </si>
  <si>
    <t>Příplatek k odvozu suti a vybouraných hmot na skládku ZKD 1 km přes 1 km</t>
  </si>
  <si>
    <t>-1994528372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</si>
  <si>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</si>
  <si>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</si>
  <si>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341,186*10 'Přepočtené koeficientem množství</t>
  </si>
  <si>
    <t>67</t>
  </si>
  <si>
    <t>997013631</t>
  </si>
  <si>
    <t>Poplatek za uložení na skládce (skládkovné) stavebního odpadu směsného kód odpadu 17 09 04</t>
  </si>
  <si>
    <t>-1350572866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</si>
  <si>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</si>
  <si>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</si>
  <si>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998</t>
  </si>
  <si>
    <t>Přesun hmot</t>
  </si>
  <si>
    <t>68</t>
  </si>
  <si>
    <t>998018001</t>
  </si>
  <si>
    <t>Přesun hmot pro budovy ruční pro budovy v do 6 m</t>
  </si>
  <si>
    <t>1254345264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</si>
  <si>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</si>
  <si>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https://podminky.urs.cz/item/CS_URS_2024_01/998018001</t>
  </si>
  <si>
    <t>PSV</t>
  </si>
  <si>
    <t>Práce a dodávky PSV</t>
  </si>
  <si>
    <t>711</t>
  </si>
  <si>
    <t>Izolace proti vodě, vlhkosti a plynům</t>
  </si>
  <si>
    <t>69</t>
  </si>
  <si>
    <t>711111001</t>
  </si>
  <si>
    <t>Provedení izolace proti zemní vlhkosti vodorovné za studena nátěrem penetračním</t>
  </si>
  <si>
    <t>1535465681</t>
  </si>
  <si>
    <t>Provedení izolace proti zemní vlhkosti natěradly a tmely za studena na ploše vodorovné V nátěrem penetračním</t>
  </si>
  <si>
    <t>https://podminky.urs.cz/item/CS_URS_2024_01/711111001</t>
  </si>
  <si>
    <t>Hydroizolace - penetrace</t>
  </si>
  <si>
    <t>(26,73+23,34+35,87+3,18)</t>
  </si>
  <si>
    <t>(35,87+172,01+60,93+51,55+44,73+46,91+21,41+44,02+44,22)</t>
  </si>
  <si>
    <t>70</t>
  </si>
  <si>
    <t>11163150</t>
  </si>
  <si>
    <t>lak penetrační asfaltový</t>
  </si>
  <si>
    <t>634281800</t>
  </si>
  <si>
    <t>610,77*0,4/1000*1,15</t>
  </si>
  <si>
    <t>71</t>
  </si>
  <si>
    <t>711112001</t>
  </si>
  <si>
    <t>Provedení izolace proti zemní vlhkosti svislé za studena nátěrem penetračním</t>
  </si>
  <si>
    <t>1308432839</t>
  </si>
  <si>
    <t>Provedení izolace proti zemní vlhkosti natěradly a tmely za studena na ploše svislé S nátěrem penetračním</t>
  </si>
  <si>
    <t>https://podminky.urs.cz/item/CS_URS_2024_01/711112001</t>
  </si>
  <si>
    <t>(5,78+5,78+11+11)*0,3</t>
  </si>
  <si>
    <t>(5,85+5,85+11+11)*0,3</t>
  </si>
  <si>
    <t>(5,8+5,8+11+11)*0,3</t>
  </si>
  <si>
    <t>(4,11+4,11+11,42+11,42)*0,3</t>
  </si>
  <si>
    <t>(4,75+4,75+11,2+11,2)*0,3</t>
  </si>
  <si>
    <t>(4,77+4,77+11,1+11,1)*0,3</t>
  </si>
  <si>
    <t>(4,65+4,65+11,1+11,1)*0,3</t>
  </si>
  <si>
    <t>(4,73+4,73+11,1+11,1)*0,3</t>
  </si>
  <si>
    <t>(4,81+4,81+11,1+11,1)*0,3</t>
  </si>
  <si>
    <t>(1,7+1,7)*0,3</t>
  </si>
  <si>
    <t>(1,6+1,6)*0,3</t>
  </si>
  <si>
    <t>(2+2)*0,3</t>
  </si>
  <si>
    <t>(1,7*1,7)*0,3*10</t>
  </si>
  <si>
    <t>72</t>
  </si>
  <si>
    <t>-585308388</t>
  </si>
  <si>
    <t>112,554*0,4/1000*1,15</t>
  </si>
  <si>
    <t>73</t>
  </si>
  <si>
    <t>711141559</t>
  </si>
  <si>
    <t>Provedení izolace proti zemní vlhkosti pásy přitavením vodorovné NAIP</t>
  </si>
  <si>
    <t>1551921028</t>
  </si>
  <si>
    <t>Provedení izolace proti zemní vlhkosti pásy přitavením NAIP na ploše vodorovné V</t>
  </si>
  <si>
    <t>https://podminky.urs.cz/item/CS_URS_2024_01/711141559</t>
  </si>
  <si>
    <t xml:space="preserve">Hydroizolace </t>
  </si>
  <si>
    <t>74</t>
  </si>
  <si>
    <t>62836110</t>
  </si>
  <si>
    <t>pás asfaltový natavitelný oxidovaný s vložkou z hliníkové fólie / hliníkové fólie s textilií, se spalitelnou PE folií nebo jemnozrnným minerálním posypem tl 4,0mm</t>
  </si>
  <si>
    <t>-687461303</t>
  </si>
  <si>
    <t>610,77*1,2</t>
  </si>
  <si>
    <t>75</t>
  </si>
  <si>
    <t>711142559</t>
  </si>
  <si>
    <t>Provedení izolace proti zemní vlhkosti pásy přitavením svislé NAIP</t>
  </si>
  <si>
    <t>-885952663</t>
  </si>
  <si>
    <t>Provedení izolace proti zemní vlhkosti pásy přitavením NAIP na ploše svislé S</t>
  </si>
  <si>
    <t>https://podminky.urs.cz/item/CS_URS_2024_01/711142559</t>
  </si>
  <si>
    <t>76</t>
  </si>
  <si>
    <t>1341486854</t>
  </si>
  <si>
    <t>35,698*1,2</t>
  </si>
  <si>
    <t>77</t>
  </si>
  <si>
    <t>711161112</t>
  </si>
  <si>
    <t>Izolace proti zemní vlhkosti nopovou fólií vodorovná, nopek v 8,0 mm, tl do 0,6 mm</t>
  </si>
  <si>
    <t>1929720535</t>
  </si>
  <si>
    <t>Izolace proti zemní vlhkosti a beztlakové vodě nopovými fóliemi na ploše vodorovné V vrstva ochranná, odvětrávací a drenážní výška nopku 8,0 mm, tl. fólie do 0,6 mm</t>
  </si>
  <si>
    <t>https://podminky.urs.cz/item/CS_URS_2024_01/711161112</t>
  </si>
  <si>
    <t>Nopová izolace</t>
  </si>
  <si>
    <t>(0,9+0,9+1,5+1,5)*2,55</t>
  </si>
  <si>
    <t>78</t>
  </si>
  <si>
    <t>998711121</t>
  </si>
  <si>
    <t>Přesun hmot tonážní pro izolace proti vodě, vlhkosti a plynům ruční v objektech v do 6 m</t>
  </si>
  <si>
    <t>-1072709912</t>
  </si>
  <si>
    <t>Přesun hmot pro izolace proti vodě, vlhkosti a plynům stanovený z hmotnosti přesunovaného materiálu vodorovná dopravní vzdálenost do 50 m ruční (bez užití mechanizace) v objektech výšky do 6 m</t>
  </si>
  <si>
    <t>https://podminky.urs.cz/item/CS_URS_2024_01/998711121</t>
  </si>
  <si>
    <t>766</t>
  </si>
  <si>
    <t>Konstrukce truhlářské</t>
  </si>
  <si>
    <t>79</t>
  </si>
  <si>
    <t>R-766-002</t>
  </si>
  <si>
    <t>Repase stávajících dřevěných euro sklepních oken, dvoukřídlých ,sklopných 1250x440 mm - ozn. T1.2</t>
  </si>
  <si>
    <t>-28650658</t>
  </si>
  <si>
    <t>P</t>
  </si>
  <si>
    <t xml:space="preserve">Poznámka k položce:_x000D_
Repase stávajících dřevěných euro sklepních oken, dvoukřídlých ,sklopných, do pískovcového ostění, s předsazenou  mříží z tahokovu._x000D_
zásah musí být zaměřen především na: _x000D_
• důkladnou revizi osazení veškerých sklepních oken, _x000D_
• provedení odstranění poškozených nánosů barev po provedení sond a dohodě o dalším postupu prací se zástupci památkové péče a autorského dozoru _x000D_
• nezbytné je odborné doplnění mechanických poškození _x000D_
• citlivé barevné sjednocení nátěrem u kování _x000D_
Nová povrchová úprava - tmavě hnědá - odstín dle stávajících , seřízení závěsů _x000D_
Repase kování  , vč. ovládacího mechanismu_x000D_
</t>
  </si>
  <si>
    <t>prvek T1.2</t>
  </si>
  <si>
    <t>80</t>
  </si>
  <si>
    <t>R-766-003</t>
  </si>
  <si>
    <t>Repase stávajících dřevěných masívních dvoukřídlých dubových vrat se středovým vstupem 3150x4200 mm - ozn. T5.4</t>
  </si>
  <si>
    <t>-1498007269</t>
  </si>
  <si>
    <t xml:space="preserve">Poznámka k položce:_x000D_
Repase stávajících dřevěných masívních dvoukřídlých dubových vrat se středovým vstupem _x000D_
zásah musí být zaměřen především na: _x000D_
• důkladnou revizi osazení veškerýchvrat _x000D_
• provedení odstranění poškozených nánosů barev po provedení sond a dohodě o dalším postupu prací se zástupci památkové péče a autorského dozoru _x000D_
• nezbytné je odborné doplnění mechanických poškození _x000D_
• citlivé barevné sjednocení nátěrem u kování _x000D_
Nová povrchová úprava - lazura dub - odstín dle stávajících , seřízení závěsů _x000D_
Repase kování. _x000D_
</t>
  </si>
  <si>
    <t>prvek T5.4</t>
  </si>
  <si>
    <t>81</t>
  </si>
  <si>
    <t>R-766-004</t>
  </si>
  <si>
    <t>Repase stávajících dřevěných masívních dvoukřídlých dubových vrat se středovým vstupem 3150x3700 mm - ozn. T5.5</t>
  </si>
  <si>
    <t>300694314</t>
  </si>
  <si>
    <t>prvek T5.5</t>
  </si>
  <si>
    <t>82</t>
  </si>
  <si>
    <t>R-766-006</t>
  </si>
  <si>
    <t>Repase stávajících dřevěných masívních dvoukřídlých fládrovaných kazetových dveří se segmentovým záklenkem 1500x1970-2200 mm - ozn. T10L</t>
  </si>
  <si>
    <t>1191334290</t>
  </si>
  <si>
    <t xml:space="preserve">Poznámka k položce:_x000D_
Repase stávajících dřevěných masívních dvoukřídlých fládrovaných kazetových dveří se segmentovým záklenkem._x000D_
Demontáž + zpětná montáž po repasi, demontáž stávající dřevěné obložkové zárubně, D+M nové dřevěné obložkové zárubně do zděné příčky._x000D_
zásah musí být zaměřen především na: _x000D_
- provedení odstranění poškozených nánosů barev po provedení sond a dohodě o dalším postupu prací se zástupci památkové péče a autorského dozoru _x000D_
- doplnění mechanických poškození _x000D_
- povrchová úprava - fládrování, barevnost dle stávajících, _x000D_
- seřízení závěsů ,repase kování_x000D_
</t>
  </si>
  <si>
    <t>prvek T10L</t>
  </si>
  <si>
    <t>83</t>
  </si>
  <si>
    <t>R-766-007</t>
  </si>
  <si>
    <t>Repase stávajících dřevěných masívních dvoukřídlých fládrovaných kazerových dveří se segmentovým záklenkem. 1500x1970-2200 mm - ozn. T11L</t>
  </si>
  <si>
    <t>157151651</t>
  </si>
  <si>
    <t xml:space="preserve">Poznámka k položce:_x000D_
Repase stávajících dřevěných masívních dvoukřídlých fládrovaných kazerových dveří se segmentovým záklenkem._x000D_
Demontáž + zpětná montáž po repasi, demontáž stávající dřevěné obložkové zárubně, D+M nové dřevěné obložkové zárubně do zděné příčky._x000D_
zásah musí být zaměřen především na: _x000D_
- provedení odstranění poškozených nánosů barev po provedení sond a dohodě o dalším postupu prací se zástupci památkové péče a autorského dozoru _x000D_
- doplnění mechanických poškození _x000D_
- povrchová úprava - fládrování, barevnost dle stávajících, _x000D_
- seřízení závěsů ,repase kování. _x000D_
</t>
  </si>
  <si>
    <t>prvek T11L</t>
  </si>
  <si>
    <t>84</t>
  </si>
  <si>
    <t>R-766-008</t>
  </si>
  <si>
    <t>Repase stávajících dřevěných masívních dvoukřídlých fládrovaných kazerových dveří se segmentovým záklenkem. 1500x1960-2170 mm - ozn. T12L</t>
  </si>
  <si>
    <t>-1802578190</t>
  </si>
  <si>
    <t xml:space="preserve">Poznámka k položce:_x000D_
Repase stávajících dřevěných masívních dvoukřídlých fládrovanýchkazetových  dveří se segmentovým záklenkem._x000D_
Demontáž + zpětná montáž po repasi, demontáž stávající dřevěné obložkové zárubně, D+M nové dřevěné obložkové zárubně do zděné příčky._x000D_
zásah musí být zaměřen především na: _x000D_
- provedení odstranění poškozených nánosů barev po provedení sond a dohodě o dalším postupu prací se zástupci památkové péče a autorského dozoru _x000D_
- doplnění mechanických poškození _x000D_
- povrchová úprava - fládrování, barevnost dle stávajících, _x000D_
- seřízení závěsů ,repase kování. _x000D_
</t>
  </si>
  <si>
    <t>prvek T12L</t>
  </si>
  <si>
    <t>85</t>
  </si>
  <si>
    <t>R-766-009</t>
  </si>
  <si>
    <t>D+M  dřevěných masívních fládrovaných kazerových dveří se segmentovým záklenkem 1000x1970 mm, vč. obložkové zárubně - ozn. T13L</t>
  </si>
  <si>
    <t>293211354</t>
  </si>
  <si>
    <t xml:space="preserve">Poznámka k položce:_x000D_
_x000D_
Dřevěné masívní  jednokřídlé fládrované kazetové  dveře se segmentovým záklenkem._x000D_
Provedení, profilace a povrchová úprava vč, kování - dle stávajících výrobků_x000D_
Vč. obložkové dřevěné zárubně do zděné příčky._x000D_
Kování - štítové, koule - klika ,mosazné, zámek vložkový  _x000D_
_x000D_
</t>
  </si>
  <si>
    <t>prvek T13L</t>
  </si>
  <si>
    <t>86</t>
  </si>
  <si>
    <t>R-766-010</t>
  </si>
  <si>
    <t>Repase stávajících dřevěných masívních dvoukřídlých fládrovaných kazerových dveří se segmentovým záklenkem. 1500x1970-2200 mm - ozn. T14L</t>
  </si>
  <si>
    <t>-675673931</t>
  </si>
  <si>
    <t xml:space="preserve">Poznámka k položce:_x000D_
Repase stávajících dřevěných masívních dvoukřídlých fládrovaných kazetových dveří se segmentovým záklenkem._x000D_
Demontáž + zpětná montáž po repasi, demontáž stávající dřevěné obložkové zárubně, D+M nové dřevěné obložkové zárubně do zděné příčky._x000D_
zásah musí být zaměřen především na: _x000D_
- provedení odstranění poškozených nánosů barev po provedení sond a dohodě o dalším postupu prací se zástupci památkové péče a autorského dozoru _x000D_
- doplnění mechanických poškození _x000D_
- povrchová úprava - fládrování, barevnost dle stávajících, _x000D_
- seřízení závěsů ,repase kování. _x000D_
</t>
  </si>
  <si>
    <t>prvek T14L</t>
  </si>
  <si>
    <t>87</t>
  </si>
  <si>
    <t>R-766-011</t>
  </si>
  <si>
    <t>Repase stávajících dřevěných masívních dvoukřídlých fládrovaných kazerových dveří se segmentovým záklenkem 2000x1970-2500 mm - ozn. T15L</t>
  </si>
  <si>
    <t>1767289479</t>
  </si>
  <si>
    <t>prvek T15L</t>
  </si>
  <si>
    <t>88</t>
  </si>
  <si>
    <t>R-766-012</t>
  </si>
  <si>
    <t>Repase stávajících dřevěných masívních dvoukřídlých fládrovaných kazerových dveří se segmentovým záklenkem 820x1900-1960 mm - ozn. T16L</t>
  </si>
  <si>
    <t>1727526416</t>
  </si>
  <si>
    <t xml:space="preserve">Poznámka k položce:_x000D_
Repase stávajících dřevěných masívních jednokřídlých fládrovaných kazetových dveří se segmentovým záklenkem._x000D_
Demontáž + zpětná montáž po repasi, demontáž stávající dřevěné obložkové zárubně, D+M nové dřevěné obložkové zárubně do zděné příčky._x000D_
zásah musí být zaměřen především na: _x000D_
- provedení odstranění poškozených nánosů barev po provedení sond a dohodě o dalším postupu prací se zástupci památkové péče a autorského dozoru _x000D_
- doplnění mechanických poškození _x000D_
- povrchová úprava - fládrování, barevnost dle stávajících, _x000D_
- seřízení závěsů ,repase kování. _x000D_
</t>
  </si>
  <si>
    <t>prvek T16L</t>
  </si>
  <si>
    <t>89</t>
  </si>
  <si>
    <t>R-766-013</t>
  </si>
  <si>
    <t>Repase stávajících dřevěných masívních dvoukřídlých fládrovaných kazerových dveří se segmentovým záklenkem 920x2040-2130 mm - ozn. T17L</t>
  </si>
  <si>
    <t>-295895552</t>
  </si>
  <si>
    <t>prvek T17L</t>
  </si>
  <si>
    <t>90</t>
  </si>
  <si>
    <t>R-766-014</t>
  </si>
  <si>
    <t>Repase stávajících dřevěných masívních dvoukřídlých fládrovaných kazerových dveří se segmentovým záklenkem 600/1970 mm - ozn. T18P</t>
  </si>
  <si>
    <t>2025806426</t>
  </si>
  <si>
    <t xml:space="preserve">Poznámka k položce:_x000D_
Repase stávajících dřevěných masívních jednokřídlých fládrovaných kazetových dveří se segmentovým záklenkem._x000D_
Demontáž + zpětná montáž po repasi, demontáž stávající dřevěné obložkové zárubně, D+M nové dřevěné obložkové zárubně do zděné příčky._x000D_
zásah musí být zaměřen především na: _x000D_
- provedení odstranění poškozených nánosů barev po provedení sond a dohodě o dalším postupu prací se zástupci památkové péče a autorského dozoru _x000D_
- doplnění mechanických poškození _x000D_
- povrchová úprava - fládrování, barevnost dle stávajících, _x000D_
- seřízení závěsů ,repase kování_x000D_
</t>
  </si>
  <si>
    <t>prvek T18P</t>
  </si>
  <si>
    <t>91</t>
  </si>
  <si>
    <t>R-766-015</t>
  </si>
  <si>
    <t>Repase stávajících dřevěných masívních dvoukřídlých fládrovaných kazerových dveří se segmentovým záklenkem 600/1970 mm - ozn. T19L</t>
  </si>
  <si>
    <t>1523935936</t>
  </si>
  <si>
    <t xml:space="preserve">Poznámka k položce:_x000D_
Repase stávajících dřevěných typových jednokřídlých dveří._x000D_
Demontáž + zpětná montáž po repasi, demontáž stávající ocelové zárubně, D+M nové ocelové zárubně do zděné příčky._x000D_
zásah musí být zaměřen především na: _x000D_
- provedení odstranění poškozených nánosů barev - doplnění mechanických poškození _x000D_
- povrchová úprava - nástřik lomená bílá , barevnost dle stávajících, _x000D_
- seřízení závěsů ,repase kování. _x000D_
- povrchová úprava zárubně - světle šedá - dle stávajících_x000D_
</t>
  </si>
  <si>
    <t>prvek T19L</t>
  </si>
  <si>
    <t>92</t>
  </si>
  <si>
    <t>R-766-026</t>
  </si>
  <si>
    <t>Repase stávajících dřevěných masívních dvoukřídlých fládrovaných kazerových dveří  1500/1970 mm do požární dřevěné obložkové zárubně - ozn. T30P</t>
  </si>
  <si>
    <t>-2002187346</t>
  </si>
  <si>
    <t xml:space="preserve">Poznámka k položce:_x000D_
Repase stávajících dřevěných masívních dvoukřídlých požárních  fládrovaných  kazetových dveří do požární dřevěné obložkové zárubně._x000D_
Demontáž + zpětná montáž po repasi, demontáž stávající dřevěné obložkové zárubně, D+M nové dřevěné obložkové zárubně do zděné příčky._x000D_
- doplnění mechanických poškození _x000D_
- povrch.úprava- fládrování, barevnost dle stávajících, _x000D_
- seřízení závěsů ,repase kování vč. doplnění el. karetních zámků-kódovaný vstup na zaměstnaneckou kartu,- doplnění požárního vybavení dveří - zpěňovacích pásků, samozavíračů ._x000D_
- vč. atestu na kompletní výrobek_x000D_
</t>
  </si>
  <si>
    <t>prvek T30P</t>
  </si>
  <si>
    <t>93</t>
  </si>
  <si>
    <t>R-766-027</t>
  </si>
  <si>
    <t>Repase stávajících dřevěných masívních dvoukřídlých fládrovaných kazerových dveří  1500/1970 mm do požární dřevěné obložkové zárubně - ozn. T31P</t>
  </si>
  <si>
    <t>-1038395790</t>
  </si>
  <si>
    <t xml:space="preserve">Poznámka k položce:_x000D_
Repase stávajících dřevěných masívních dvoukřídlých požárních  fládrovaných  kazetových dveří do požární dřevěné obložkové zárubně._x000D_
Demontáž + zpětná montáž po repasi, demontáž stávající dřevěné obložkové zárubně, D+M nové dřevěné obložkové zárubně do zděné příčky._x000D_
- do L křídla doplnění kazet a demontáž stávajících ventilačních mřížek_x000D_
- doplnění mechanických poškození _x000D_
- povrch.úprava- fládrování, barevnost dle stávajících, _x000D_
- seřízení závěsů ,repase kování vč. doplnění el. karetních zámků-kódovaný vstup na zaměstnaneckou kartu,- doplnění požárního vybavení dveří - zpěňovacích pásků, samozavíračů _x000D_
- vč. atestu na kompletní výrobek_x000D_
</t>
  </si>
  <si>
    <t>prvek T31P</t>
  </si>
  <si>
    <t>767</t>
  </si>
  <si>
    <t>Konstrukce zámečnické</t>
  </si>
  <si>
    <t>94</t>
  </si>
  <si>
    <t>R-767-001</t>
  </si>
  <si>
    <t>Repase stávajících zámečnických krytů sklepních oken a anglických dvorků, do pískovcového ostěn 1250x440 + 1550x500 - ozn. Z1</t>
  </si>
  <si>
    <t>-780109374</t>
  </si>
  <si>
    <t xml:space="preserve">Poznámka k položce:_x000D_
Repase stávajících zámečnických krytů sklepních oken a anglických dvorků, do pískovcového ostění, _x000D_
zásah musí být zaměřen především na: _x000D_
• důkladnou revizi osazení veškerých prvků, _x000D_
• nezbytné je odborné doplnění mechanických poškození  _x000D_
• povrchová úprava - pozinkování_x000D_
</t>
  </si>
  <si>
    <t>prvek Z1</t>
  </si>
  <si>
    <t>95</t>
  </si>
  <si>
    <t>R-767-002</t>
  </si>
  <si>
    <t>Repase stávajících dvířek přípojkových a rozvodných skříní elektro - ozn. Z2</t>
  </si>
  <si>
    <t>376634220</t>
  </si>
  <si>
    <t>prvek Z2</t>
  </si>
  <si>
    <t>96</t>
  </si>
  <si>
    <t>R-767-003</t>
  </si>
  <si>
    <t>Restaurování probíjené mříže sklepních oken v 1. pp 1250x440 mm - ozn. Z3</t>
  </si>
  <si>
    <t>196096916</t>
  </si>
  <si>
    <t xml:space="preserve">Poznámka k položce:_x000D_
Restaurování probíjené mříže sklepních oken v 1. pp_x000D_
 Mříže složená ze tří vodorovných respektive sedmi svislých hranolových, vzájemně probíjených prutů, ukotvených do mohutných pískovcových ostění  _x000D_
Restaurátorský zásah musí být zaměřen především na: _x000D_
• důkladnou revizi osazení veškerých mříží _x000D_
• ponechání mříží in situ _x000D_
• provedení opálení starých nánosů barev po provedení sond a dohodě o dalším postupu prací se zástupci památkové péče a autorského dozoru _x000D_
• provedení opískování všech kovových částí _x000D_
• nezbytné je doplnění mechanických poškození _x000D_
• šopování (plamen + zinek) _x000D_
• citlivé barevné sjednocení nátěrem _x000D_
</t>
  </si>
  <si>
    <t>prvek Z3</t>
  </si>
  <si>
    <t>97</t>
  </si>
  <si>
    <t>R-767-004</t>
  </si>
  <si>
    <t>Repase stávající ventilační žaluzie 300X300 mm - ozn. Z4</t>
  </si>
  <si>
    <t>1506888675</t>
  </si>
  <si>
    <t>prvek Z4</t>
  </si>
  <si>
    <t>98</t>
  </si>
  <si>
    <t>R-767-012</t>
  </si>
  <si>
    <t>Perforovaný kryt ventilační šachty s osazovacím rámem, uzamykatelný, vnitřní rozměr šachty 1200/600 mm, vnější rozměr 1500/900mm - ozn. Z16</t>
  </si>
  <si>
    <t>1791205546</t>
  </si>
  <si>
    <t xml:space="preserve">Poznámka k položce:_x000D_
Perforovaný kryt ventilační šachty s osazovacím rámem, uzamykatelný. Vnitřní rozměr šachty 1200/600 mm, vnější rozměr 1500/900._x000D_
Kryt proveden z ocelového perforovaného plechu tl. 5 mm,výřezy ve čtvercovém rostru 100/100 mm, povrch. úprava pozinkování + nástřik grafit mat._x000D_
 _x000D_
_x000D_
Nutná výrobní dokumentace po provedení želbet. šachet._x000D_
</t>
  </si>
  <si>
    <t>prvek Z16</t>
  </si>
  <si>
    <t>99</t>
  </si>
  <si>
    <t>R-767-014</t>
  </si>
  <si>
    <t>Repase stávajících jednokřídlových ocelových dveří do ocelové zárubně 900/2150-2240 mm - ozn. Z18</t>
  </si>
  <si>
    <t>-1767029330</t>
  </si>
  <si>
    <t xml:space="preserve">Poznámka k položce:_x000D_
Repase stávajících jednokřídlových ocelových ocelových kazetových dveří do ocelové zárubně se segmentovým záklenkem._x000D_
-  odstranění poškozených nánosů barev _x000D_
- doplnění mechanických poškození _x000D_
- obnova povrchové úpravy , barevnost dle stávajících, _x000D_
- seřízení a repase veškerého kování _x000D_
Demontáž a zpětná montáž_x000D_
</t>
  </si>
  <si>
    <t>prvek Z18</t>
  </si>
  <si>
    <t>7671</t>
  </si>
  <si>
    <t>PSV Ostatní</t>
  </si>
  <si>
    <t>100</t>
  </si>
  <si>
    <t>R-7671-001</t>
  </si>
  <si>
    <t>Repase stávajících nástěnných exterierových svítidel  - ozn. O1</t>
  </si>
  <si>
    <t>-254240837</t>
  </si>
  <si>
    <t>prvek O1</t>
  </si>
  <si>
    <t>101</t>
  </si>
  <si>
    <t>R-7671-002</t>
  </si>
  <si>
    <t>Repase - výměna stávajících zvonkových tabel vestavěných do vstupních portálů  - ozn. O2</t>
  </si>
  <si>
    <t>-226916918</t>
  </si>
  <si>
    <t>prvek O2</t>
  </si>
  <si>
    <t>102</t>
  </si>
  <si>
    <t>R-7671-003</t>
  </si>
  <si>
    <t>Repase stávajících nástěnných exterierových signalizací pro TP, vestavěných do vstupních portálů  - ozn. O3</t>
  </si>
  <si>
    <t>907204914</t>
  </si>
  <si>
    <t>prvek O3</t>
  </si>
  <si>
    <t>103</t>
  </si>
  <si>
    <t>R-7671-004</t>
  </si>
  <si>
    <t>Repase - demontáž a zpětná montáž značek IS  - ozn. O4</t>
  </si>
  <si>
    <t>-48659455</t>
  </si>
  <si>
    <t>prvek O4</t>
  </si>
  <si>
    <t>104</t>
  </si>
  <si>
    <t>R-7671-005</t>
  </si>
  <si>
    <t>Demontáž, D+M  nových informačních desek 950x950x10 mm z tvrzeného bezpečnostního skla se zabroušenými hranami  - ozn. O5</t>
  </si>
  <si>
    <t>-156065357</t>
  </si>
  <si>
    <t xml:space="preserve">Poznámka k položce:_x000D_
Demontáž stávajících informačních desek_x000D_
Dodávka a montáž nových informačních desek z tvrzeného bezpečnostního skla se zabroušenými hranami_x000D_
vč. kotevních systémových nerezových prvků M6 s vnitřním závitem a krytkou, kotvení do zdiva na chemické kotvy, odsazení od líce zdiva 15 mm s distanční vložkou_x000D_
 vč. grafického potisku- historie objektu, atp - dle samostatného výtvarného návrhu_x000D_
</t>
  </si>
  <si>
    <t>prvek O5</t>
  </si>
  <si>
    <t>771</t>
  </si>
  <si>
    <t>Podlahy z dlaždic</t>
  </si>
  <si>
    <t>105</t>
  </si>
  <si>
    <t>771121011</t>
  </si>
  <si>
    <t>Nátěr penetrační na podlahu</t>
  </si>
  <si>
    <t>-2115807156</t>
  </si>
  <si>
    <t>Příprava podkladu před provedením dlažby nátěr penetrační na podlahu</t>
  </si>
  <si>
    <t>https://podminky.urs.cz/item/CS_URS_2024_01/771121011</t>
  </si>
  <si>
    <t>106</t>
  </si>
  <si>
    <t>771151021</t>
  </si>
  <si>
    <t>Samonivelační stěrka podlah pevnosti 30 MPa tl 3 mm</t>
  </si>
  <si>
    <t>-1663089205</t>
  </si>
  <si>
    <t>Příprava podkladu před provedením dlažby samonivelační stěrka min.pevnosti 30 MPa, tloušťky do 3 mm</t>
  </si>
  <si>
    <t>https://podminky.urs.cz/item/CS_URS_2024_01/771151021</t>
  </si>
  <si>
    <t>107</t>
  </si>
  <si>
    <t>771474112</t>
  </si>
  <si>
    <t>Montáž soklů z dlaždic keramických rovných flexibilní lepidlo v přes 65 do 90 mm</t>
  </si>
  <si>
    <t>-1685981027</t>
  </si>
  <si>
    <t>Montáž soklů z dlaždic keramických lepených flexibilním lepidlem rovných, výšky přes 65 do 90 mm</t>
  </si>
  <si>
    <t>https://podminky.urs.cz/item/CS_URS_2024_01/771474112</t>
  </si>
  <si>
    <t>sokl</t>
  </si>
  <si>
    <t>89,12*1,1</t>
  </si>
  <si>
    <t>108</t>
  </si>
  <si>
    <t>59761184</t>
  </si>
  <si>
    <t>sokl keramický mrazuvzdorný povrch hladký/matný tl do 10mm výšky přes 65 do 90mm</t>
  </si>
  <si>
    <t>62668402</t>
  </si>
  <si>
    <t>98,032*1,1-0,835</t>
  </si>
  <si>
    <t>109</t>
  </si>
  <si>
    <t>771574416</t>
  </si>
  <si>
    <t>Montáž podlah keramických hladkých lepených cementovým flexibilním lepidlem přes 9 do 12 ks/m2</t>
  </si>
  <si>
    <t>-1742604696</t>
  </si>
  <si>
    <t>Montáž podlah z dlaždic keramických lepených cementovým flexibilním lepidlem hladkých, tloušťky do 10 mm přes 9 do 12 ks/m2</t>
  </si>
  <si>
    <t>https://podminky.urs.cz/item/CS_URS_2024_01/771574416</t>
  </si>
  <si>
    <t>Kladení dlažby</t>
  </si>
  <si>
    <t>110</t>
  </si>
  <si>
    <t>59761160</t>
  </si>
  <si>
    <t>dlažba keramická slinutá mrazuvzdorná povrch hladký/matný tl do 10mm přes 9 do 12ks/m2</t>
  </si>
  <si>
    <t>317484475</t>
  </si>
  <si>
    <t>111</t>
  </si>
  <si>
    <t>771577112</t>
  </si>
  <si>
    <t>Příplatek k montáži podlah keramických lepených flexibilním lepidlem za omezený prostor</t>
  </si>
  <si>
    <t>1216500244</t>
  </si>
  <si>
    <t>Montáž podlah z dlaždic keramických lepených flexibilním lepidlem Příplatek k cenám za podlahy v omezeném prostoru</t>
  </si>
  <si>
    <t>https://podminky.urs.cz/item/CS_URS_2024_01/771577112</t>
  </si>
  <si>
    <t>112</t>
  </si>
  <si>
    <t>771577113</t>
  </si>
  <si>
    <t>Příplatek k montáži podlah keramických lepených flexibilním lepidlem za spárování bílým cementem</t>
  </si>
  <si>
    <t>1970076974</t>
  </si>
  <si>
    <t>Montáž podlah z dlaždic keramických lepených flexibilním lepidlem Příplatek k cenám za spárování cement bílý</t>
  </si>
  <si>
    <t>https://podminky.urs.cz/item/CS_URS_2024_01/771577113</t>
  </si>
  <si>
    <t>998771121</t>
  </si>
  <si>
    <t>Přesun hmot tonážní pro podlahy z dlaždic ruční v objektech v do 6 m</t>
  </si>
  <si>
    <t>-261409768</t>
  </si>
  <si>
    <t>Přesun hmot pro podlahy z dlaždic stanovený z hmotnosti přesunovaného materiálu vodorovná dopravní vzdálenost do 50 m ruční (bez užití mechanizace) v objektech výšky do 6 m</t>
  </si>
  <si>
    <t>https://podminky.urs.cz/item/CS_URS_2024_01/998771121</t>
  </si>
  <si>
    <t>776</t>
  </si>
  <si>
    <t>Podlahy povlakové</t>
  </si>
  <si>
    <t>114</t>
  </si>
  <si>
    <t>776111112</t>
  </si>
  <si>
    <t>Broušení betonového podkladu povlakových podlah</t>
  </si>
  <si>
    <t>-975098428</t>
  </si>
  <si>
    <t>Příprava podkladu povlakových podlah a stěn broušení podlah nového podkladu betonového</t>
  </si>
  <si>
    <t>https://podminky.urs.cz/item/CS_URS_2024_01/776111112</t>
  </si>
  <si>
    <t>Broušení podkladu</t>
  </si>
  <si>
    <t>115</t>
  </si>
  <si>
    <t>776111311</t>
  </si>
  <si>
    <t>Vysátí podkladu povlakových podlah</t>
  </si>
  <si>
    <t>1974017195</t>
  </si>
  <si>
    <t>Příprava podkladu vysátí podlah</t>
  </si>
  <si>
    <t>https://podminky.urs.cz/item/CS_URS_2024_01/776111311</t>
  </si>
  <si>
    <t>Úprava podlahového betonu</t>
  </si>
  <si>
    <t>521,65</t>
  </si>
  <si>
    <t>116</t>
  </si>
  <si>
    <t>776121112</t>
  </si>
  <si>
    <t>Vodou ředitelná penetrace savého podkladu povlakových podlah</t>
  </si>
  <si>
    <t>418592392</t>
  </si>
  <si>
    <t>Příprava podkladu povlakových podlah a stěn penetrace vodou ředitelná podlah</t>
  </si>
  <si>
    <t>https://podminky.urs.cz/item/CS_URS_2024_01/776121112</t>
  </si>
  <si>
    <t>Příprava podkladu</t>
  </si>
  <si>
    <t>druhá vrstva</t>
  </si>
  <si>
    <t>117</t>
  </si>
  <si>
    <t>776141124</t>
  </si>
  <si>
    <t>Stěrka podlahová nivelační pro vyrovnání podkladu povlakových podlah pevnosti 30 MPa tl přes 8 do 10 mm</t>
  </si>
  <si>
    <t>-1208987960</t>
  </si>
  <si>
    <t>Příprava podkladu povlakových podlah a stěn vyrovnání samonivelační stěrkou podlah min.pevnosti 30 MPa, tloušťky přes 8 do 10 mm</t>
  </si>
  <si>
    <t>https://podminky.urs.cz/item/CS_URS_2024_01/776141124</t>
  </si>
  <si>
    <t>118</t>
  </si>
  <si>
    <t>776201812</t>
  </si>
  <si>
    <t>Demontáž lepených povlakových podlah s podložkou ručně</t>
  </si>
  <si>
    <t>-523859464</t>
  </si>
  <si>
    <t>Demontáž povlakových podlahovin lepených ručně s podložkou</t>
  </si>
  <si>
    <t>https://podminky.urs.cz/item/CS_URS_2024_01/776201812</t>
  </si>
  <si>
    <t>Odstranění PVC</t>
  </si>
  <si>
    <t>5,78*11</t>
  </si>
  <si>
    <t>5,85*11</t>
  </si>
  <si>
    <t>5,8*11</t>
  </si>
  <si>
    <t>4,11*11,42</t>
  </si>
  <si>
    <t>4,75*11,2</t>
  </si>
  <si>
    <t>4,77*11,1</t>
  </si>
  <si>
    <t>4,65*11,1</t>
  </si>
  <si>
    <t>4,73*11,1</t>
  </si>
  <si>
    <t>4,81*11,1</t>
  </si>
  <si>
    <t>1,7*1,6</t>
  </si>
  <si>
    <t>1,5*1,6</t>
  </si>
  <si>
    <t>2*1,6</t>
  </si>
  <si>
    <t>1,7*1,5*10</t>
  </si>
  <si>
    <t>119</t>
  </si>
  <si>
    <t>776231111</t>
  </si>
  <si>
    <t>Lepení lamel a čtverců z vinylu standardním lepidlem</t>
  </si>
  <si>
    <t>1211012107</t>
  </si>
  <si>
    <t>Montáž podlahovin z vinylu lepením lamel nebo čtverců standardním lepidlem</t>
  </si>
  <si>
    <t>https://podminky.urs.cz/item/CS_URS_2024_01/776231111</t>
  </si>
  <si>
    <t>Montáž vinylu</t>
  </si>
  <si>
    <t>120</t>
  </si>
  <si>
    <t>28411052</t>
  </si>
  <si>
    <t>dílce vinylové tl 3,0mm, nášlapná vrstva 0,70mm, úprava PUR, třída zátěže 23/34/43, otlak 0,05mm, R10, třída otěru T, hořlavost Bfl S1, bez ftalátů</t>
  </si>
  <si>
    <t>1372351817</t>
  </si>
  <si>
    <t>521,65*1,1</t>
  </si>
  <si>
    <t>121</t>
  </si>
  <si>
    <t>776411111</t>
  </si>
  <si>
    <t>Montáž obvodových soklíků výšky do 80 mm</t>
  </si>
  <si>
    <t>-439143134</t>
  </si>
  <si>
    <t>Montáž soklíků lepením obvodových, výšky do 80 mm</t>
  </si>
  <si>
    <t>https://podminky.urs.cz/item/CS_URS_2024_01/776411111</t>
  </si>
  <si>
    <t>Soklík</t>
  </si>
  <si>
    <t>122</t>
  </si>
  <si>
    <t>28411003</t>
  </si>
  <si>
    <t>lišta soklová PVC 30x30mm</t>
  </si>
  <si>
    <t>375643134</t>
  </si>
  <si>
    <t>573,815*1,1</t>
  </si>
  <si>
    <t>123</t>
  </si>
  <si>
    <t>776991111</t>
  </si>
  <si>
    <t>Spárování silikonem</t>
  </si>
  <si>
    <t>-2081069356</t>
  </si>
  <si>
    <t>Ostatní práce spárování silikonem</t>
  </si>
  <si>
    <t>https://podminky.urs.cz/item/CS_URS_2024_01/776991111</t>
  </si>
  <si>
    <t>124</t>
  </si>
  <si>
    <t>998776121</t>
  </si>
  <si>
    <t>Přesun hmot tonážní pro podlahy povlakové ruční v objektech v do 6 m</t>
  </si>
  <si>
    <t>158301500</t>
  </si>
  <si>
    <t>Přesun hmot pro podlahy povlakové stanovený z hmotnosti přesunovaného materiálu vodorovná dopravní vzdálenost do 50 m ruční (bez užití mechanizace) v objektech výšky do 6 m</t>
  </si>
  <si>
    <t>https://podminky.urs.cz/item/CS_URS_2024_01/998776121</t>
  </si>
  <si>
    <t>777</t>
  </si>
  <si>
    <t>Podlahy lité</t>
  </si>
  <si>
    <t>125</t>
  </si>
  <si>
    <t>777121115</t>
  </si>
  <si>
    <t>Vyrovnání podkladu podlah stěrkou plněnou pískem pl přes 1,0 m2 tl přes 3 do 5 mm</t>
  </si>
  <si>
    <t>654099980</t>
  </si>
  <si>
    <t>Vyrovnání podkladu epoxidovou stěrkou plněnou pískem, tloušťky přes 3 do 5 mm, plochy přes 1,0 m2</t>
  </si>
  <si>
    <t>https://podminky.urs.cz/item/CS_URS_2024_01/777121115</t>
  </si>
  <si>
    <t xml:space="preserve">Epoxidová stěrka </t>
  </si>
  <si>
    <t>etapa č. 1</t>
  </si>
  <si>
    <t>skladba C1</t>
  </si>
  <si>
    <t>4,86+4,14+4,16</t>
  </si>
  <si>
    <t>126</t>
  </si>
  <si>
    <t>777121125</t>
  </si>
  <si>
    <t>Příplatek k ceně vyrovnání podlahy přes 1,0 m2 stěrkou plněnou pískem ZKD 1 mm přes 5 mm</t>
  </si>
  <si>
    <t>-722086254</t>
  </si>
  <si>
    <t>Vyrovnání podkladu epoxidovou stěrkou plněnou pískem, tloušťky Příplatek k ceně za každý další 1 mm vyrovnání tloušťky přes 5 mm, plochy přes 1,0m2</t>
  </si>
  <si>
    <t>https://podminky.urs.cz/item/CS_URS_2024_01/777121125</t>
  </si>
  <si>
    <t>(4,86+4,14+4,16)*7</t>
  </si>
  <si>
    <t>127</t>
  </si>
  <si>
    <t>777131111</t>
  </si>
  <si>
    <t>Penetrační epoxidový nátěr podlahy plněný pískem</t>
  </si>
  <si>
    <t>1344163701</t>
  </si>
  <si>
    <t>Penetrační nátěr podlahy epoxidový předem plněný pískem</t>
  </si>
  <si>
    <t>https://podminky.urs.cz/item/CS_URS_2024_01/777131111</t>
  </si>
  <si>
    <t>128</t>
  </si>
  <si>
    <t>777511105</t>
  </si>
  <si>
    <t>Krycí epoxidová stěrka tloušťky přes 2 do 3 mm dekorativní lité podlahy</t>
  </si>
  <si>
    <t>818799758</t>
  </si>
  <si>
    <t>Krycí stěrka dekorativní epoxidová, tloušťky přes 2 do 3 mm</t>
  </si>
  <si>
    <t>https://podminky.urs.cz/item/CS_URS_2024_01/777511105</t>
  </si>
  <si>
    <t>129</t>
  </si>
  <si>
    <t>777612103</t>
  </si>
  <si>
    <t>Uzavírací epoxidový transparentní nátěr podlahy</t>
  </si>
  <si>
    <t>438937470</t>
  </si>
  <si>
    <t>Uzavírací nátěr podlahy epoxidový transparentní</t>
  </si>
  <si>
    <t>https://podminky.urs.cz/item/CS_URS_2024_01/777612103</t>
  </si>
  <si>
    <t>781</t>
  </si>
  <si>
    <t>Dokončovací práce - obklady</t>
  </si>
  <si>
    <t>781121011</t>
  </si>
  <si>
    <t>Nátěr penetrační na stěnu</t>
  </si>
  <si>
    <t>987447249</t>
  </si>
  <si>
    <t>Příprava podkladu před provedením obkladu nátěr penetrační na stěnu</t>
  </si>
  <si>
    <t>https://podminky.urs.cz/item/CS_URS_2024_01/781121011</t>
  </si>
  <si>
    <t>131</t>
  </si>
  <si>
    <t>781474112</t>
  </si>
  <si>
    <t>Montáž obkladů vnitřních keramických hladkých přes 9 do 12 ks/m2 lepených flexibilním lepidlem</t>
  </si>
  <si>
    <t>-1615098987</t>
  </si>
  <si>
    <t>Montáž obkladů vnitřních stěn z dlaždic keramických lepených flexibilním lepidlem maloformátových hladkých přes 9 do 12 ks/m2</t>
  </si>
  <si>
    <t>https://podminky.urs.cz/item/CS_URS_2024_01/781474112</t>
  </si>
  <si>
    <t>Keramický obklad</t>
  </si>
  <si>
    <t>mč P1.50</t>
  </si>
  <si>
    <t>(1,62+1,62+0,7+0,7)*1,5</t>
  </si>
  <si>
    <t>(1,62+1,62+1,1+1,1)*1,5</t>
  </si>
  <si>
    <t>132</t>
  </si>
  <si>
    <t>59761040</t>
  </si>
  <si>
    <t>obklad keramický hladký přes 19 do 22ks/m2</t>
  </si>
  <si>
    <t>312753844</t>
  </si>
  <si>
    <t>15,12*1,1</t>
  </si>
  <si>
    <t>133</t>
  </si>
  <si>
    <t>781477111</t>
  </si>
  <si>
    <t>Příplatek k montáži obkladů vnitřních keramických hladkých za plochu do 10 m2</t>
  </si>
  <si>
    <t>-1476322090</t>
  </si>
  <si>
    <t>Montáž obkladů vnitřních stěn z dlaždic keramických Příplatek k cenám za plochu do 10 m2 jednotlivě</t>
  </si>
  <si>
    <t>https://podminky.urs.cz/item/CS_URS_2024_01/781477111</t>
  </si>
  <si>
    <t>134</t>
  </si>
  <si>
    <t>781477113</t>
  </si>
  <si>
    <t>Příplatek k montáži obkladů vnitřních keramických hladkých za spárování bílým cementem</t>
  </si>
  <si>
    <t>2088663330</t>
  </si>
  <si>
    <t>Montáž obkladů vnitřních stěn z dlaždic keramických Příplatek k cenám za spárování cement bílý</t>
  </si>
  <si>
    <t>https://podminky.urs.cz/item/CS_URS_2024_01/781477113</t>
  </si>
  <si>
    <t>135</t>
  </si>
  <si>
    <t>781495115</t>
  </si>
  <si>
    <t>Spárování vnitřních obkladů silikonem</t>
  </si>
  <si>
    <t>2051666047</t>
  </si>
  <si>
    <t>Obklad - dokončující práce ostatní práce spárování silikonem</t>
  </si>
  <si>
    <t>https://podminky.urs.cz/item/CS_URS_2024_01/781495115</t>
  </si>
  <si>
    <t>Keramický obklad - silikon</t>
  </si>
  <si>
    <t>(1,62+1,62+0,7+0,7)</t>
  </si>
  <si>
    <t>1,5*4</t>
  </si>
  <si>
    <t>(1,62+1,62+1,1+1,1)</t>
  </si>
  <si>
    <t>136</t>
  </si>
  <si>
    <t>998781101</t>
  </si>
  <si>
    <t>Přesun hmot tonážní pro obklady keramické v objektech v do 6 m</t>
  </si>
  <si>
    <t>900939793</t>
  </si>
  <si>
    <t>Přesun hmot pro obklady keramické  stanovený z hmotnosti přesunovaného materiálu vodorovná dopravní vzdálenost do 50 m v objektech výšky do 6 m</t>
  </si>
  <si>
    <t>https://podminky.urs.cz/item/CS_URS_2024_01/998781101</t>
  </si>
  <si>
    <t>782</t>
  </si>
  <si>
    <t>Dokončovací práce - obklady z kamene</t>
  </si>
  <si>
    <t>137</t>
  </si>
  <si>
    <t>R-782-001</t>
  </si>
  <si>
    <t>Restaurování - Pískovcové bosované nároží předsazených prvků  fasády 650x700 mm - ozn. K1</t>
  </si>
  <si>
    <t>1010460877</t>
  </si>
  <si>
    <t xml:space="preserve">Poznámka k položce:_x000D_
_x000D_
• Čištění kamenného povrchu od usazených a hrubých nečistot _x000D_
• Odsolení spodních partií _x000D_
• Chemické lokální dočištění černot _x000D_
• Mechanické odstranění dožitých a tvrdých vysprávek _x000D_
• Zprůchodnění krust _x000D_
• Obnova funkčnosti spárování _x000D_
• Biocidní ošetření _x000D_
• Opakované lokální zpevnění korodovaných partií  _x000D_
• Výměna armatur za nerezové _x000D_
• Zajištění trhlin nerezovými čepy, injektáž _x000D_
• Nezbytné doplnění mech. poškození a spár minerální směsí _x000D_
• Lokální, lazurní barevná retuš doplněných částí _x000D_
• Hydrofobní ošetření _x000D_
• Povrchová úprava hladkých kamenných vložek_x000D_
</t>
  </si>
  <si>
    <t xml:space="preserve">prvek K1 </t>
  </si>
  <si>
    <t>138</t>
  </si>
  <si>
    <t>R-782-002</t>
  </si>
  <si>
    <t>Restaurování - Pískovcové ostění sklepních oken 1650x900x225 mm - ozn. K2</t>
  </si>
  <si>
    <t>1711511692</t>
  </si>
  <si>
    <t>prvek K2</t>
  </si>
  <si>
    <t>139</t>
  </si>
  <si>
    <t>R-782-003</t>
  </si>
  <si>
    <t>Restaurování - Pískovcový okenní profilovaný parapet oken 1. np  - 2050x250x200 mm - ozn. K3</t>
  </si>
  <si>
    <t>-629041706</t>
  </si>
  <si>
    <t xml:space="preserve">Poznámka k položce:_x000D_
• Čištění kamenného povrchu od usazených a hrubých nečistot _x000D_
• Odsolení spodních partií _x000D_
• Chemické lokální dočištění černot _x000D_
• Mechanické odstranění dožitých a tvrdých vysprávek _x000D_
• Zprůchodnění krust _x000D_
• Obnova funkčnosti spárování _x000D_
• Biocidní ošetření _x000D_
• Opakované lokální zpevnění korodovaných partií  _x000D_
• Výměna armatur za nerezové _x000D_
• Zajištění trhlin nerezovými čepy, injektáž _x000D_
• Nezbytné doplnění mech. poškození a spár minerální směsí _x000D_
• Lokální, lazurní barevná retuš doplněných částí _x000D_
• Hydrofobní ošetření _x000D_
• Povrchová úprava hladkých kamenných vložek_x000D_
</t>
  </si>
  <si>
    <t>prvek K3</t>
  </si>
  <si>
    <t>140</t>
  </si>
  <si>
    <t>R-782-004</t>
  </si>
  <si>
    <t>Restaurování - Pískovcový obklad soklu s krycí římsou s okapnicí 100x35 mm - ozn. K4</t>
  </si>
  <si>
    <t>845000271</t>
  </si>
  <si>
    <t>prvek K4</t>
  </si>
  <si>
    <t>38,595+46,54</t>
  </si>
  <si>
    <t>141</t>
  </si>
  <si>
    <t>R-782-005</t>
  </si>
  <si>
    <t>Restaurování - Pískovcový portál při levém nároží jižní fasády vč. 2 ks nákolníků 3950x4200 mm - ozn. K5</t>
  </si>
  <si>
    <t>222116377</t>
  </si>
  <si>
    <t>prvek K5</t>
  </si>
  <si>
    <t>142</t>
  </si>
  <si>
    <t>R-782-006</t>
  </si>
  <si>
    <t>Restaurování - Pískovcové bosované nároží při  levém okraji jižní fasády , a při pravém nároží západní fasády 3300x400 mm - ozn. K6</t>
  </si>
  <si>
    <t>-1152581567</t>
  </si>
  <si>
    <t>prvek K6</t>
  </si>
  <si>
    <t>143</t>
  </si>
  <si>
    <t>R-782-007</t>
  </si>
  <si>
    <t>Restaurování - Pískovcový vstupní portál západní fasády vč. 2 ks nákolníků, římsy a 2 ks čuček 6800x5500 mm - ozn. K7</t>
  </si>
  <si>
    <t>2047690478</t>
  </si>
  <si>
    <t>prvek K7</t>
  </si>
  <si>
    <t>783</t>
  </si>
  <si>
    <t>Dokončovací práce - nátěry</t>
  </si>
  <si>
    <t>144</t>
  </si>
  <si>
    <t>783801501</t>
  </si>
  <si>
    <t>Omytí omítek před provedením nátěru</t>
  </si>
  <si>
    <t>-787327980</t>
  </si>
  <si>
    <t>Příprava podkladu omítek před provedením nátěru omytí</t>
  </si>
  <si>
    <t>https://podminky.urs.cz/item/CS_URS_2024_01/783801501</t>
  </si>
  <si>
    <t>145</t>
  </si>
  <si>
    <t>783823163</t>
  </si>
  <si>
    <t>Penetrační silikátový nátěr omítek stupně členitosti 3</t>
  </si>
  <si>
    <t>825790901</t>
  </si>
  <si>
    <t>Penetrační nátěr omítek hladkých omítek hladkých, zrnitých tenkovrstvých nebo štukových stupně členitosti 3 silikátový</t>
  </si>
  <si>
    <t>https://podminky.urs.cz/item/CS_URS_2024_01/783823163</t>
  </si>
  <si>
    <t>146</t>
  </si>
  <si>
    <t>783827143</t>
  </si>
  <si>
    <t>Krycí jednonásobný silikátový nátěr omítek stupně členitosti 3</t>
  </si>
  <si>
    <t>-1197799741</t>
  </si>
  <si>
    <t>Krycí (ochranný ) nátěr omítek jednonásobný hladkých omítek hladkých, zrnitých tenkovrstvých nebo štukových stupně členitosti 3 silikátový</t>
  </si>
  <si>
    <t>https://podminky.urs.cz/item/CS_URS_2024_01/783827143</t>
  </si>
  <si>
    <t>Oprava vnější fasády - nátěr 2x</t>
  </si>
  <si>
    <t>46,54*1,2*2</t>
  </si>
  <si>
    <t>(38,6-3)*1,2*2</t>
  </si>
  <si>
    <t>784</t>
  </si>
  <si>
    <t>Dokončovací práce - malby a tapety</t>
  </si>
  <si>
    <t>147</t>
  </si>
  <si>
    <t>784121001</t>
  </si>
  <si>
    <t>Oškrabání malby v místnostech v do 3,80 m</t>
  </si>
  <si>
    <t>-1972444510</t>
  </si>
  <si>
    <t>Oškrabání malby v místnostech výšky do 3,80 m</t>
  </si>
  <si>
    <t>https://podminky.urs.cz/item/CS_URS_2024_01/784121001</t>
  </si>
  <si>
    <t>148</t>
  </si>
  <si>
    <t>784181101</t>
  </si>
  <si>
    <t>Základní akrylátová jednonásobná bezbarvá penetrace podkladu v místnostech v do 3,80 m</t>
  </si>
  <si>
    <t>343872539</t>
  </si>
  <si>
    <t>Penetrace podkladu jednonásobná základní akrylátová bezbarvá v místnostech výšky do 3,80 m</t>
  </si>
  <si>
    <t>https://podminky.urs.cz/item/CS_URS_2024_01/784181101</t>
  </si>
  <si>
    <t>malba - klenby</t>
  </si>
  <si>
    <t>5,78*11*1,35</t>
  </si>
  <si>
    <t>5,85*11*1,35</t>
  </si>
  <si>
    <t>5,8*11*1,35</t>
  </si>
  <si>
    <t>4,11*11,42*1,35</t>
  </si>
  <si>
    <t>4,75*11,2*1,35</t>
  </si>
  <si>
    <t>4,77*11,1*1,35</t>
  </si>
  <si>
    <t>4,65*11,1*1,35</t>
  </si>
  <si>
    <t>4,73*11,1*1,35</t>
  </si>
  <si>
    <t>4,81*11,1*1,35</t>
  </si>
  <si>
    <t>1,7*1,6*1,35</t>
  </si>
  <si>
    <t>1,5*1,6*1,35</t>
  </si>
  <si>
    <t>2*1,6*1,35</t>
  </si>
  <si>
    <t>1,7*1,5*1,35*10</t>
  </si>
  <si>
    <t>1,6*2,3*1,35</t>
  </si>
  <si>
    <t>285,231</t>
  </si>
  <si>
    <t>149</t>
  </si>
  <si>
    <t>784211101</t>
  </si>
  <si>
    <t>Dvojnásobné bílé malby ze směsí za mokra výborně oděruvzdorných v místnostech v do 3,80 m</t>
  </si>
  <si>
    <t>1568806971</t>
  </si>
  <si>
    <t>Malby z malířských směsí oděruvzdorných za mokra dvojnásobné, bílé za mokra oděruvzdorné výborně v místnostech výšky do 3,80 m</t>
  </si>
  <si>
    <t>https://podminky.urs.cz/item/CS_URS_2024_01/784211101</t>
  </si>
  <si>
    <t xml:space="preserve">01.02 - Sanace </t>
  </si>
  <si>
    <t>1 - Zemní práce</t>
  </si>
  <si>
    <t>2 - Základy a zvláštní zakládání</t>
  </si>
  <si>
    <t>3 - Svislé a kompletní konstrukce</t>
  </si>
  <si>
    <t>5 - Komunikace</t>
  </si>
  <si>
    <t>6 - Úpravy povrchu, podlahy</t>
  </si>
  <si>
    <t>96 - Bourání konstrukcí</t>
  </si>
  <si>
    <t>S01 - Prorážení otvorů</t>
  </si>
  <si>
    <t>SA - Sanace</t>
  </si>
  <si>
    <t>711 - Izolace proti vodě</t>
  </si>
  <si>
    <t>728 - Vzduchotechnika</t>
  </si>
  <si>
    <t>M21 - Elektromontáže</t>
  </si>
  <si>
    <t>D96 - Přesuny suti a vybouraných hmot</t>
  </si>
  <si>
    <t>VN - Vedlejší náklady</t>
  </si>
  <si>
    <t>122202509R00</t>
  </si>
  <si>
    <t>Příplatek za lepivost pro hor. 3</t>
  </si>
  <si>
    <t>139601102R00</t>
  </si>
  <si>
    <t>Ruční výkop jam, rýh a šachet v hornině tř. 3</t>
  </si>
  <si>
    <t>162701105R00</t>
  </si>
  <si>
    <t>Vodorovné přemístění výkopku z hor.1-4 do 10000 m</t>
  </si>
  <si>
    <t>162201203R00</t>
  </si>
  <si>
    <t>Vodorovné přemíst.výkopku, kolečko hor.1-4, do 10m</t>
  </si>
  <si>
    <t>162201210R00</t>
  </si>
  <si>
    <t>Příplatek za dalš.10 m, kolečko, výkop. z hor.1- 4</t>
  </si>
  <si>
    <t>167101101R00</t>
  </si>
  <si>
    <t>Nakládání výkopku z hor.1-4</t>
  </si>
  <si>
    <t>174101102R00</t>
  </si>
  <si>
    <t>Zásyp ruční se zhutněním</t>
  </si>
  <si>
    <t>199000002R00</t>
  </si>
  <si>
    <t>Poplatek za skládku horniny 1- 4</t>
  </si>
  <si>
    <t>Základy a zvláštní zakládání</t>
  </si>
  <si>
    <t>213151121R00</t>
  </si>
  <si>
    <t>Montáž geotextílie</t>
  </si>
  <si>
    <t>235681111R00</t>
  </si>
  <si>
    <t>Těsnění hradicích stěn nepropustnou hrázkou ze zhutněné sypaniny s dodáním jílu</t>
  </si>
  <si>
    <t>289970111R00</t>
  </si>
  <si>
    <t>Vrstva separační geotextilie 300g/m2</t>
  </si>
  <si>
    <t>289970.san 1</t>
  </si>
  <si>
    <t>Dodávka a osazení třívrstvého plošného geodrénu</t>
  </si>
  <si>
    <t>347081241R00</t>
  </si>
  <si>
    <t>Předstěna tl.50mm, z paropropustných cemento-polystyrénových desek vč. podkladové úpravy hydrofilní sanační omítkou, finální úpravy paropropustným štukem</t>
  </si>
  <si>
    <t>Komunikace</t>
  </si>
  <si>
    <t>113106121R00</t>
  </si>
  <si>
    <t>Rozebrání dlažeb z betonových dlaždic na sucho</t>
  </si>
  <si>
    <t>113106221R00</t>
  </si>
  <si>
    <t>Rozebrání dlažeb z drobných kostek v kam. těženém</t>
  </si>
  <si>
    <t>564861111RT4</t>
  </si>
  <si>
    <t>Podklad ze štěrkodrti po zhutnění tloušťky 20 cm štěrkodrť frakce 0-63 mm</t>
  </si>
  <si>
    <t>591241111R00</t>
  </si>
  <si>
    <t>Kladení dlažby drobné kostky, lože z MC tl. 5 cm</t>
  </si>
  <si>
    <t>596215021R00</t>
  </si>
  <si>
    <t>Kladení betonových dlaždic do drtě tl. 5 cm</t>
  </si>
  <si>
    <t>58380056R</t>
  </si>
  <si>
    <t>Mozaika dlažební žulová 40 až 60 mm</t>
  </si>
  <si>
    <t>20% na doplnění stávající</t>
  </si>
  <si>
    <t>75,15*0,2</t>
  </si>
  <si>
    <t>Úpravy povrchu, podlahy</t>
  </si>
  <si>
    <t>602013102R00</t>
  </si>
  <si>
    <t>Postřik na bázi Románského vápna ručně, 80% krytí</t>
  </si>
  <si>
    <t>602022151RT4</t>
  </si>
  <si>
    <t>Omítka štuková na bázi portlanského vápna, tl. 2,0 mm</t>
  </si>
  <si>
    <t>610411129R00</t>
  </si>
  <si>
    <t>Nástřik neutralizačním roztokem proti solí</t>
  </si>
  <si>
    <t>612433212R00</t>
  </si>
  <si>
    <t>Omítka na bázi Románského vápna, tl. 2,0 cm</t>
  </si>
  <si>
    <t>R-02</t>
  </si>
  <si>
    <t>Příplatek za úpravu návaznosti styčné spáry stávajících a nových omítek</t>
  </si>
  <si>
    <t>bm</t>
  </si>
  <si>
    <t>San. odsol.2</t>
  </si>
  <si>
    <t>Otevření pórovitosti zdiva propařováním</t>
  </si>
  <si>
    <t>612430032RAA</t>
  </si>
  <si>
    <t>Omítka na bázi Románského vápna, tl. 3,0 cm zvýšená složitost</t>
  </si>
  <si>
    <t>Bourání konstrukcí</t>
  </si>
  <si>
    <t>289902111R00</t>
  </si>
  <si>
    <t>Otlučení nebo odsekání omítek stěn</t>
  </si>
  <si>
    <t>978023411R00</t>
  </si>
  <si>
    <t>Vysekání a úprava spár zdiva cihelného mimo komín.</t>
  </si>
  <si>
    <t>S01</t>
  </si>
  <si>
    <t>Prorážení otvorů</t>
  </si>
  <si>
    <t>970031018R00</t>
  </si>
  <si>
    <t>Vrtání jádrové do zdiva cihelného d 14-18 mm</t>
  </si>
  <si>
    <t>2,3+1,7+1,7+2,1+1,7+1,7+1,7+1,7+1,7+1,7+1,7+1,7+1,7+1,7+1,7+1,7+2,3+1,7+1,7</t>
  </si>
  <si>
    <t>970031035R00</t>
  </si>
  <si>
    <t>Vrtání jádrové do zdiva cihelného d 35-39 mm pro katody systému elektroosmózy ( 1ks / 1,0bm )</t>
  </si>
  <si>
    <t>SA</t>
  </si>
  <si>
    <t>Sanace</t>
  </si>
  <si>
    <t>REM-1010T00</t>
  </si>
  <si>
    <t>Netlaková horizontální injektáž zdiva dvouřadá  na bázi injektážních krému obsah účinné látky min. 85%</t>
  </si>
  <si>
    <t>Vrty d=12mm osově do 150mm, ve dvou řadách 80mm nad sebou, materiál ve specifikaci dle dokumentace D.1.1.2 Sanace vlhkosti</t>
  </si>
  <si>
    <t>2,2*0,7</t>
  </si>
  <si>
    <t>6,2*1,7</t>
  </si>
  <si>
    <t>8,5*1,7</t>
  </si>
  <si>
    <t>4,1*1,7</t>
  </si>
  <si>
    <t>1,6*0,95</t>
  </si>
  <si>
    <t>6,0*1,7</t>
  </si>
  <si>
    <t>6,3*1,7</t>
  </si>
  <si>
    <t>4,3*1,6</t>
  </si>
  <si>
    <t>3,8*1,9</t>
  </si>
  <si>
    <t>1,3*2,1</t>
  </si>
  <si>
    <t>3,9*1,7</t>
  </si>
  <si>
    <t>REM-1011T00</t>
  </si>
  <si>
    <t>Netlaková vertikální injektáž zdiva jednořadá na bázi injektážních krému  obsah účinné látky min. 85%</t>
  </si>
  <si>
    <t>Izolace proti vodě</t>
  </si>
  <si>
    <t>632479124R00</t>
  </si>
  <si>
    <t>Reprofilační opravná maltal tl. do 20 mm, včetně spojovacího můstku</t>
  </si>
  <si>
    <t>711212001RW6</t>
  </si>
  <si>
    <t>Nátěr hydroizolační s krystalizací, vč. dodávky HI hmoty zemní vlhkost</t>
  </si>
  <si>
    <t>711823129RT2</t>
  </si>
  <si>
    <t>Montáž ukončovací lišty k nopové fólii včetně dodávky lišty</t>
  </si>
  <si>
    <t>319300114R02</t>
  </si>
  <si>
    <t>Rubová izolace nerezové desky se zpětnými zámky, svislé provedení</t>
  </si>
  <si>
    <t>728</t>
  </si>
  <si>
    <t>Vzduchotechnika</t>
  </si>
  <si>
    <t>VZT - 01</t>
  </si>
  <si>
    <t>Nástěnný odvlhčovač, specifikace dle projektové dokumentace vč. příslušenství k zapojení a závěsu do stěn nebo stropu</t>
  </si>
  <si>
    <t>ks</t>
  </si>
  <si>
    <t>M21</t>
  </si>
  <si>
    <t>Elektromontáže</t>
  </si>
  <si>
    <t>900      R02</t>
  </si>
  <si>
    <t>HZS - rozměření a vytyčení aktivní (mírné-drátové) elektroosmózy</t>
  </si>
  <si>
    <t>h</t>
  </si>
  <si>
    <t>R - EL. 1001</t>
  </si>
  <si>
    <t>D+M mírné drátové elektroosmózy - řídící jednotka systému elektroosmózy</t>
  </si>
  <si>
    <t>R - EL. 1002</t>
  </si>
  <si>
    <t>D+M mírné drátové elektroosmózy - provedení  kladné pásové elektrody ( ANODY )</t>
  </si>
  <si>
    <t>Síťová elektroda (anoda + pól) -  pás ze skelných vláken potažených vodivým plastem vysoký 25-30cm, kontaktní vodič titan stříbro (3:4). Instalace n</t>
  </si>
  <si>
    <t>42,1+35,4+20,2+15,4+4,8+6,6+6,7+4,8+6,7+6,7+15,6+7,8+7,8+9,7+4,8+6,6+6,7+6,7+3,2+2,2+7,8+9,7</t>
  </si>
  <si>
    <t>R - EL. 1003</t>
  </si>
  <si>
    <t>D+M mírné drátové elektroosmózy - provedení  záporné tyčové elektrody ( KATODY )</t>
  </si>
  <si>
    <t>R - EL. 1004</t>
  </si>
  <si>
    <t>D+M mírné drátové elektroosmózy - propojovací vedení systému</t>
  </si>
  <si>
    <t>vč. dodávky systémových vodičů a těsněných spojů</t>
  </si>
  <si>
    <t>4,1+3,2+3,6+10,9+1,7+1,7+1,7+1,7+1,7+1,7+2,1+1,7+1,7+1,7+1,7+1,7+5,9+7,0+1,7+1,7+2,1+2,3+7,1</t>
  </si>
  <si>
    <t>R - EL. 1005</t>
  </si>
  <si>
    <t>Vybudování kontrolních bodů systému mírné drátové elektroosmózy</t>
  </si>
  <si>
    <t>R - EL. 1006</t>
  </si>
  <si>
    <t>Kontrolní bod pevné sítě měřičských bodů pro sledování vývoje a změn vlhkosti zdiva, při odvlhčování , systémem mírné (drátové) elektroosmózy</t>
  </si>
  <si>
    <t>R - EL. 1008</t>
  </si>
  <si>
    <t>Vyrovnání zdiva maltou s elektrovodivými příadami - podklad kladného pólu</t>
  </si>
  <si>
    <t>(42,1+35,4+20,2+15,4+4,8+6,6+6,7+4,8+6,7+6,7+15,6+7,8+7,8+9,7+4,8+6,6+6,7+6,7+3,2+2,2+7,8+9,7)*0,35</t>
  </si>
  <si>
    <t>R - EL. 1009</t>
  </si>
  <si>
    <t>Krycí omítka s elektrovodivými příadami - krytí kladného pólu</t>
  </si>
  <si>
    <t>R - 2101</t>
  </si>
  <si>
    <t>Vysoušení extrémně zavlhlého zdiva nad 10 % hm.vl. topnými sál.panely</t>
  </si>
  <si>
    <t>D96</t>
  </si>
  <si>
    <t>Přesuny suti a vybouraných hmot</t>
  </si>
  <si>
    <t>979081111R00</t>
  </si>
  <si>
    <t>Odvoz suti a vybour. hmot na skládku do 1 km</t>
  </si>
  <si>
    <t>1131,22*0,05*1,9</t>
  </si>
  <si>
    <t>979081121R00</t>
  </si>
  <si>
    <t>Příplatek k odvozu za každý další 1 km</t>
  </si>
  <si>
    <t>skladka do 15 km</t>
  </si>
  <si>
    <t>1131,22*0,05*1,9*20,0</t>
  </si>
  <si>
    <t>979082111R00</t>
  </si>
  <si>
    <t>Vnitrostaveništní doprava suti do 10 m</t>
  </si>
  <si>
    <t>979082121R00</t>
  </si>
  <si>
    <t>Příplatek k vnitrost. dopravě suti za dalších 5 m</t>
  </si>
  <si>
    <t>1131,22*0,05*1,9*10,0</t>
  </si>
  <si>
    <t>979981104R00</t>
  </si>
  <si>
    <t>Kontejner, suť bez příměsí, odvoz a likvidace, 9 t</t>
  </si>
  <si>
    <t>979990107R00</t>
  </si>
  <si>
    <t>Poplatek za skládku suti - směs betonu,cihel,omítek</t>
  </si>
  <si>
    <t>979011229R00</t>
  </si>
  <si>
    <t>Přípl.k svislé dopr.suti za každé další PP nošením</t>
  </si>
  <si>
    <t>VN</t>
  </si>
  <si>
    <t>Vedlejší náklady</t>
  </si>
  <si>
    <t>VN-1</t>
  </si>
  <si>
    <t>přesun stavební kapacit</t>
  </si>
  <si>
    <t>%</t>
  </si>
  <si>
    <t>01.03 - Zdravotechnické instalace</t>
  </si>
  <si>
    <t>13 - Hloubené vykopávky</t>
  </si>
  <si>
    <t>17 - Konstrukce ze zemin</t>
  </si>
  <si>
    <t>61 - Úprava povrchů vnitřní</t>
  </si>
  <si>
    <t>721 - Vnitřní kanalizace</t>
  </si>
  <si>
    <t>722 - Vnitřní vodovod</t>
  </si>
  <si>
    <t>725 - Zařizovací předměty</t>
  </si>
  <si>
    <t>97 - Prorážení otvorů a ostatní bourací práce</t>
  </si>
  <si>
    <t>H99 - Ostatní přesuny hmot</t>
  </si>
  <si>
    <t>S - Přesuny sutí</t>
  </si>
  <si>
    <t>Hloubené vykopávky</t>
  </si>
  <si>
    <t>139711101RT3</t>
  </si>
  <si>
    <t>Vykopávka v uzavřených prostorách v hor.1-4</t>
  </si>
  <si>
    <t>132201110R00</t>
  </si>
  <si>
    <t>Hloubení rýh š.do 60 cm v hor.3 do 50 m3, STROJNĚ</t>
  </si>
  <si>
    <t>132201119R00</t>
  </si>
  <si>
    <t>Přípl.za lepivost,hloubení rýh 60 cm,hor.3,STROJNĚ</t>
  </si>
  <si>
    <t>Konstrukce ze zemin</t>
  </si>
  <si>
    <t>175101101RT2</t>
  </si>
  <si>
    <t>Podsyp, obsyp potrubí bez prohození sypaniny, s dodáním štěrkopísku frakce 0 - 22 mm</t>
  </si>
  <si>
    <t>174101101R00</t>
  </si>
  <si>
    <t>Zásyp jam, rýh, šachet se zhutněním</t>
  </si>
  <si>
    <t>Úprava povrchů vnitřní</t>
  </si>
  <si>
    <t>612403388R00</t>
  </si>
  <si>
    <t>Hrubá výplň rýh ve stěnách do 15x15cm maltou z SMS</t>
  </si>
  <si>
    <t>721</t>
  </si>
  <si>
    <t>Vnitřní kanalizace</t>
  </si>
  <si>
    <t>721170958R00</t>
  </si>
  <si>
    <t>Provedení opravy vnitřní kanalizace, potrubí plastové, vsazení odbočky, potrubí hrdlové, D 200 mm</t>
  </si>
  <si>
    <t>721176102R00</t>
  </si>
  <si>
    <t>Potrubí HT připojovací, D 40 x 1,8 mm</t>
  </si>
  <si>
    <t>721176103R00</t>
  </si>
  <si>
    <t>Potrubí HT připojovací, D 50 x 1,8 mm</t>
  </si>
  <si>
    <t>721176115R00</t>
  </si>
  <si>
    <t>Potrubí HT odpadní svislé, D 110 x 2,7 mm</t>
  </si>
  <si>
    <t>721176225R00</t>
  </si>
  <si>
    <t>Potrubí KG svodné (ležaté) v zemi, D 200 x 4,9 mm</t>
  </si>
  <si>
    <t>721194104R00</t>
  </si>
  <si>
    <t>Vyvedení odpadních výpustek, D 40 x 1,8 mm</t>
  </si>
  <si>
    <t>721194109R00</t>
  </si>
  <si>
    <t>Vyvedení odpadních výpustek, D 110 x 2,3 mm</t>
  </si>
  <si>
    <t>721225202R00</t>
  </si>
  <si>
    <t>Uzávěrka zápachová s ocelovou nálevkou, DN 50 mm</t>
  </si>
  <si>
    <t>721176222R00</t>
  </si>
  <si>
    <t>Potrubí KG svodné (ležaté) v zemi, D 110 x 3,2 mm</t>
  </si>
  <si>
    <t>72129010VD</t>
  </si>
  <si>
    <t>Napojení šachta</t>
  </si>
  <si>
    <t>soubor</t>
  </si>
  <si>
    <t>Poznámka k položce:_x000D_
zaústění do stávající šachty - vyvrtání otvoru, zapravení nového potrubí, utěsnění - kompletní dodávka + montáž</t>
  </si>
  <si>
    <t>72129011VD</t>
  </si>
  <si>
    <t>Napojení světlík</t>
  </si>
  <si>
    <t>Poznámka k položce:_x000D_
napojení světlíku na kanalizační potrubí - osazení vpusti, prostup, vyčištění a utěsnění - kompletní dodávka + montáž</t>
  </si>
  <si>
    <t>721290112R00</t>
  </si>
  <si>
    <t>Zkouška těsnosti kanalizace vodou DN 200 mm</t>
  </si>
  <si>
    <t>722</t>
  </si>
  <si>
    <t>Vnitřní vodovod</t>
  </si>
  <si>
    <t>722172411R00</t>
  </si>
  <si>
    <t>Potrubí plastové PP-R, včetně zednických výpomocí, D 20 x 2,8 mm, PN 16</t>
  </si>
  <si>
    <t>722172413R00</t>
  </si>
  <si>
    <t>Potrubí plastové PP-R, včetně zednických výpomocí, D 32 x 4,4 mm, PN 16</t>
  </si>
  <si>
    <t>722172416R00</t>
  </si>
  <si>
    <t>Potrubí plastové PP-R, včetně zednických výpomocí, D 63 x 8,6 mm, PN 16</t>
  </si>
  <si>
    <t>722254110R00</t>
  </si>
  <si>
    <t>Demontáž hydrantových skříní</t>
  </si>
  <si>
    <t>722254111R00</t>
  </si>
  <si>
    <t>Montáž hydrantové skříně s výzbrojí</t>
  </si>
  <si>
    <t>722290226R00</t>
  </si>
  <si>
    <t>Zkouška tlaku potrubí závitového DN 50 mm</t>
  </si>
  <si>
    <t>722290234R00</t>
  </si>
  <si>
    <t>Proplach a dezinfekce vodovodního potrubí DN 80 mm</t>
  </si>
  <si>
    <t>722221122R00</t>
  </si>
  <si>
    <t>Kohout vodovodní, kulový, zahradní, IVAR FIV.08003, DN 15 mm x DN 20 mm</t>
  </si>
  <si>
    <t>722181212RT7</t>
  </si>
  <si>
    <t>Izolace návleková tl. stěny 9 mm, vnitřní průměr 22 mm</t>
  </si>
  <si>
    <t>722181212RU2</t>
  </si>
  <si>
    <t>Izolace návleková tl. stěny 9 mm, vnitřní průměr 35 mm</t>
  </si>
  <si>
    <t>722181212RY3</t>
  </si>
  <si>
    <t>Izolace návleková tl. stěny 9 mm, vnitřní průměr 63 mm</t>
  </si>
  <si>
    <t>725</t>
  </si>
  <si>
    <t>Zařizovací předměty</t>
  </si>
  <si>
    <t>725210911R00</t>
  </si>
  <si>
    <t>Demontáž a zpětná montáž umyvadla bez výtokových armtur</t>
  </si>
  <si>
    <t>725114911R00</t>
  </si>
  <si>
    <t>Odmontování klozetové mísy a sedátka</t>
  </si>
  <si>
    <t>725114912R00</t>
  </si>
  <si>
    <t>Zpětná montáž klozetové mísy a sedátka</t>
  </si>
  <si>
    <t>725530811R00</t>
  </si>
  <si>
    <t>Demontáž, zásobník elektrický přepadový  12 l</t>
  </si>
  <si>
    <t>725539102R00</t>
  </si>
  <si>
    <t>Montáž elektrických ohřívačů, ostatní typy</t>
  </si>
  <si>
    <t>7220002VD</t>
  </si>
  <si>
    <t>Malý elektrický ohřívač vody TO 5.1 UP</t>
  </si>
  <si>
    <t>725823111RT1</t>
  </si>
  <si>
    <t>Baterie umyvadlová stojánková, ruční, bez otvírání odpadu</t>
  </si>
  <si>
    <t>725860213R00</t>
  </si>
  <si>
    <t>Sifon umyvadlový, D 32/40 mm</t>
  </si>
  <si>
    <t>969011121R00</t>
  </si>
  <si>
    <t>Vybourání vodovod., plynového vedení DN do 52 mm</t>
  </si>
  <si>
    <t>969021121R00</t>
  </si>
  <si>
    <t>Vybourání kanalizačního potrubí DN do 200 mm</t>
  </si>
  <si>
    <t>965042141RT4</t>
  </si>
  <si>
    <t>Bourání mazanin betonových tl. 10 cm, nad 4 m2, pneumat. kladivo, tl. mazaniny 8 - 10 cm</t>
  </si>
  <si>
    <t>965082933RT2</t>
  </si>
  <si>
    <t>Odstranění násypu tl. do 20 cm, plocha nad 2 m2</t>
  </si>
  <si>
    <t>Prorážení otvorů a ostatní bourací práce</t>
  </si>
  <si>
    <t>974031153R00</t>
  </si>
  <si>
    <t>Vysekání rýh ve zdi cihelné 10 x 10 cm</t>
  </si>
  <si>
    <t>974031164R00</t>
  </si>
  <si>
    <t>Vysekání rýh ve zdi cihelné 15 x 15 cm</t>
  </si>
  <si>
    <t>971052481R0X</t>
  </si>
  <si>
    <t>Vybourání otvorů zdi želbet. pl. 0,25 m2, tl. 160cm</t>
  </si>
  <si>
    <t>H99</t>
  </si>
  <si>
    <t>Ostatní přesuny hmot</t>
  </si>
  <si>
    <t>999281145R00</t>
  </si>
  <si>
    <t>Přesun hmot pro opravy a údržbu do v. 6 m, nošením</t>
  </si>
  <si>
    <t>999281108R00</t>
  </si>
  <si>
    <t>Přesun hmot pro opravy a údržbu do výšky 12 m</t>
  </si>
  <si>
    <t>S</t>
  </si>
  <si>
    <t>Přesuny sutí</t>
  </si>
  <si>
    <t>979990101R00</t>
  </si>
  <si>
    <t>Poplatek za uložení směsi betonu a cihel skupina 170101 a 170102</t>
  </si>
  <si>
    <t xml:space="preserve">01.04 - Vytápění </t>
  </si>
  <si>
    <t xml:space="preserve">PSV - Práce a dodávky PSV   </t>
  </si>
  <si>
    <t xml:space="preserve">    713 - Izolace tepelné   </t>
  </si>
  <si>
    <t xml:space="preserve">    722 - Zdravotechnika - vnitřní vodovod   </t>
  </si>
  <si>
    <t xml:space="preserve">    724 - Zdravotechnika - strojní vybavení   </t>
  </si>
  <si>
    <t xml:space="preserve">    725 - Zdravotechnika - zařizovací předměty   </t>
  </si>
  <si>
    <t xml:space="preserve">    731 - Ústřední vytápění - kotelny   </t>
  </si>
  <si>
    <t xml:space="preserve">    732 - Ústřední vytápění - strojovny   </t>
  </si>
  <si>
    <t xml:space="preserve">    733 - Ústřední vytápění - rozvodné potrubí   </t>
  </si>
  <si>
    <t xml:space="preserve">    734 - Ústřední vytápění - armatury   </t>
  </si>
  <si>
    <t xml:space="preserve">    735 - Ústřední vytápění - otopná tělesa   </t>
  </si>
  <si>
    <t xml:space="preserve">    783 - Dokončovací práce - nátěry   </t>
  </si>
  <si>
    <t xml:space="preserve">Práce a dodávky PSV   </t>
  </si>
  <si>
    <t>713</t>
  </si>
  <si>
    <t xml:space="preserve">Izolace tepelné   </t>
  </si>
  <si>
    <t>713463311</t>
  </si>
  <si>
    <t>Montáž izolace tepelné potrubí potrubními pouzdry s Al fólií s přesahem Al páskou 1x D do 50 mm</t>
  </si>
  <si>
    <t>63154531</t>
  </si>
  <si>
    <t>pouzdro izolační potrubní z minerální vlny s Al fólií max. 250/100°C 28/30mm</t>
  </si>
  <si>
    <t>713463311r</t>
  </si>
  <si>
    <t>Montáž izolace tepelné potrubí kaučukovými  potrubními pouzdry lepený spoj  1x D do 50 mm</t>
  </si>
  <si>
    <t>Poznámka k položce:_x000D_
včetně potřebného příslušenství</t>
  </si>
  <si>
    <t>0713813r</t>
  </si>
  <si>
    <t>Izolační pouzdro s lepeným spojem ze syntetického kaučuku pro potrubí DN 32, tl.19 mm</t>
  </si>
  <si>
    <t>713463312</t>
  </si>
  <si>
    <t>Montáž izolace tepelné potrubí potrubními pouzdry s Al fólií s přesahem Al páskou 1x D do 100 mm</t>
  </si>
  <si>
    <t>Poznámka k položce:_x000D_
tepelněizolační  pouzdra  z kamenné vlny z jednoho nebo více segmentů se zámkem  a povrchovou úpravou z hliníkové fólie na skleněné výztužné mřížce 2/2 mm, lambda 0,0329 W/m/K</t>
  </si>
  <si>
    <t>63154577</t>
  </si>
  <si>
    <t>pouzdro izolační potrubní z minerální vlny s Al fólií max. 250/100°C 76/40mm</t>
  </si>
  <si>
    <t>63154610</t>
  </si>
  <si>
    <t>pouzdro izolační potrubní z minerální vlny s Al fólií max. 250/100°C 108/50mm</t>
  </si>
  <si>
    <t>713463313r</t>
  </si>
  <si>
    <t>Montáž izolace tepelné potrubí kaučukovými  potrubními pouzdry lepený spoj  1x  D do 100 mm</t>
  </si>
  <si>
    <t>63154423r</t>
  </si>
  <si>
    <t>Izolační pouzdro s lepeným spojem ze syntetického kaučuku pro potrubí DN 65, tl.32 mm</t>
  </si>
  <si>
    <t>63154443r</t>
  </si>
  <si>
    <t>Izolační pouzdro s lepeným spojem ze syntetického kaučuku pro potrubí DN 100, tl.32mm</t>
  </si>
  <si>
    <t>998713101</t>
  </si>
  <si>
    <t>Přesun hmot tonážní pro izolace tepelné v objektech v do 6 m</t>
  </si>
  <si>
    <t>998713193</t>
  </si>
  <si>
    <t>Příplatek k přesunu hmot tonážní 713 za zvětšený přesun do 500 m</t>
  </si>
  <si>
    <t xml:space="preserve">Zdravotechnika - vnitřní vodovod   </t>
  </si>
  <si>
    <t>722263205</t>
  </si>
  <si>
    <t>Vodoměr závitový jednovtokový suchoběžný do 100°C G 1/2 x 80 mm Qn 1,5 m3/h horizontální</t>
  </si>
  <si>
    <t>722263254r</t>
  </si>
  <si>
    <t>Oddělovací člen pro doplňovací systémy dle normy EN 1717, pro přímé napojení na rozvody pitné vody DN 25</t>
  </si>
  <si>
    <t>722263255r</t>
  </si>
  <si>
    <t>Kompaktní automatické doplňovací zařízení</t>
  </si>
  <si>
    <t>Poznámka k položce:_x000D_
pro soustavy s membránovou tlakovou expanzní nádobou pro přímé doplňování z rozvodů pitné vody Délka (mm): 240; Šířka (mm): 91; Výška (mm): 304; Hmotnost (kg): 3; DN připojení: R 1/2, R 1/2;</t>
  </si>
  <si>
    <t>722270102r</t>
  </si>
  <si>
    <t>Instalační armatura pro snadnou montáž změkčovacího filtru</t>
  </si>
  <si>
    <t>Poznámka k položce:_x000D_
2 x nerezové napojovací hadice 600 mm 1“ DN19  1 x montážní blok se zkušebním ventilem a obtokem 1“</t>
  </si>
  <si>
    <t>722270103r</t>
  </si>
  <si>
    <t>Kapky měření tvrdosti vody</t>
  </si>
  <si>
    <t>722270104r</t>
  </si>
  <si>
    <t>Chemie prvotního spouštění</t>
  </si>
  <si>
    <t>kg</t>
  </si>
  <si>
    <t>Poznámka k položce:_x000D_
regenerační sůl</t>
  </si>
  <si>
    <t>722270105r</t>
  </si>
  <si>
    <t>Filtr mechanických nečistot</t>
  </si>
  <si>
    <t>722270110r</t>
  </si>
  <si>
    <t>Inhibitor koroze</t>
  </si>
  <si>
    <t>Poznámka k položce:_x000D_
Inhibitor koroze</t>
  </si>
  <si>
    <t>722270111r</t>
  </si>
  <si>
    <t>Zásobní nádrž 50 l pro dávkovací čerpadlo</t>
  </si>
  <si>
    <t>722270112r</t>
  </si>
  <si>
    <t>Dávkovací čerpadlo s proporcionálním dávkováním</t>
  </si>
  <si>
    <t>Poznámka k položce:_x000D_
-vodoměr 3/4“ - sací a výtlačné armatury - vstřikovač - kontrola vyprázdnění</t>
  </si>
  <si>
    <t>722270113r</t>
  </si>
  <si>
    <t>Směšovací membánový ventl 20x20 (1/2")</t>
  </si>
  <si>
    <t>722270114r</t>
  </si>
  <si>
    <t>Kabinetový automatický  změkčovací filtrm3/hod</t>
  </si>
  <si>
    <t>Poznámka k položce:_x000D_
Objemové řízení, napojení 1“, max. průtok 1,0 m3/hod, zařízení ve složení: 1 x automatický řídící ventil  1 x sklolaminátová láhev s podstavcem 1 x kabinetová solná nádoba 1 x 10 l změkčovací pryskyřice</t>
  </si>
  <si>
    <t>998722101</t>
  </si>
  <si>
    <t>Přesun hmot tonážní pro vnitřní vodovod v objektech v do 6 m</t>
  </si>
  <si>
    <t>998722193</t>
  </si>
  <si>
    <t>Příplatek k přesunu hmot tonážní 722 za zvětšený přesun do 500 m</t>
  </si>
  <si>
    <t>724</t>
  </si>
  <si>
    <t xml:space="preserve">Zdravotechnika - strojní vybavení   </t>
  </si>
  <si>
    <t>724399101</t>
  </si>
  <si>
    <t>Montáž úpravny TV</t>
  </si>
  <si>
    <t>Poznámka k položce:_x000D_
včetně kompletního příslušenství na straně studené vody</t>
  </si>
  <si>
    <t>724399111r</t>
  </si>
  <si>
    <t>Uvedení úpravny vody  do provozu servisním technikem</t>
  </si>
  <si>
    <t xml:space="preserve">Zdravotechnika - zařizovací předměty   </t>
  </si>
  <si>
    <t>725539306</t>
  </si>
  <si>
    <t>Montáž ohřívačů zásobníkových stacionárních tlakových do 1000 litrů</t>
  </si>
  <si>
    <t>725539306r</t>
  </si>
  <si>
    <t>Stojatý AKU zásobníkový zásobník  teplé vody 1000 litrů</t>
  </si>
  <si>
    <t>Poznámka k položce:_x000D_
Stojatý smaltovaný akumulační zásobník včetně snímatelné i izolace nádoba vnitřní úpravy , Výška (mm): 2120; Průměr (mm): 790/990</t>
  </si>
  <si>
    <t>998725101</t>
  </si>
  <si>
    <t>Přesun hmot tonážní pro zařizovací předměty v objektech v do 6 m</t>
  </si>
  <si>
    <t>998725193</t>
  </si>
  <si>
    <t>Příplatek k přesunu hmot tonážní 725 za zvětšený přesun do 500 m</t>
  </si>
  <si>
    <t>731</t>
  </si>
  <si>
    <t xml:space="preserve">Ústřední vytápění - kotelny   </t>
  </si>
  <si>
    <t>731244400r</t>
  </si>
  <si>
    <t>Topná zkouška 72 hod dle ČSN</t>
  </si>
  <si>
    <t>soub</t>
  </si>
  <si>
    <t>731244401r</t>
  </si>
  <si>
    <t>Vyregulování topného systému</t>
  </si>
  <si>
    <t>hod</t>
  </si>
  <si>
    <t>732</t>
  </si>
  <si>
    <t xml:space="preserve">Ústřední vytápění - strojovny   </t>
  </si>
  <si>
    <t>732199100</t>
  </si>
  <si>
    <t>Montáž orientačních štítků</t>
  </si>
  <si>
    <t>732331617</t>
  </si>
  <si>
    <t>Nádoba tlaková expanzní s membránou závitové připojení PN 0,6 o objemu 80 l</t>
  </si>
  <si>
    <t>732331621</t>
  </si>
  <si>
    <t>Nádoba tlaková expanzní s membránou závitové připojení PN 0,6 o objemu 200 l</t>
  </si>
  <si>
    <t>732331778</t>
  </si>
  <si>
    <t>Příslušenství k expanzním nádobám bezpečnostní uzávěr G 1 k měření tlaku</t>
  </si>
  <si>
    <t>732429215</t>
  </si>
  <si>
    <t>Montáž čerpadla oběhového mokroběžného závitového DN 32</t>
  </si>
  <si>
    <t>42611215</t>
  </si>
  <si>
    <t>čerpadlo oběhové teplovodní závitové DN 32 pro vytápění výtlak 9m Qmax 10m3/h PN 10 T 110°C</t>
  </si>
  <si>
    <t>Poznámka k položce:_x000D_
dodávka včetně tepelně izolačního krytu</t>
  </si>
  <si>
    <t>42611217</t>
  </si>
  <si>
    <t>čerpadlo oběhové teplovodní závitové DN 32 pro vytápění výtlak 11m Qmax 11m3/h PN 10 T 110°C</t>
  </si>
  <si>
    <t>732429223</t>
  </si>
  <si>
    <t>Montáž čerpadla oběhového mokroběžného přírubového DN 40 jednodílné</t>
  </si>
  <si>
    <t>42611304</t>
  </si>
  <si>
    <t>čerpadlo oběhové teplovodní jednodílné přírubové DN 40 pro vytápění výtlak 8m Qmax 9m3/h PN 6/10 T 110°C</t>
  </si>
  <si>
    <t>732521145r</t>
  </si>
  <si>
    <t>Vodou chlazený zdroj chladné vody Qch=41,4kW pro vodu 10/15°C a 45/40°C s softstartér</t>
  </si>
  <si>
    <t>Poznámka k položce:_x000D_
chladivo R410A, 2 scroll kompresory o nestejném výkonu, 3 regulační stupně, Qch=41,4kW pro vodu 5/10°C a 45/40°C, příkon pro tyto podmínky 12,7kW, tlaková ztráta na straně výparníku 20,9kPa, tlaková ztráta na straně kondenzátoru 34,3kPa, startovací proud 76,2A za použití softstartéru, SEER = 5,25 , maximální provozní proud 31,5A, maximální provozní příkon 19,5kW, Akustický výkon 64dB(A),max. kompaktní rozměry DxŠxV = 837x607x1483 (mm). Komunikační rozhraní ModBus RTU, možnost připojení řídící jednotky ethernetovým kabelem a zrcadlení řídící jednotky do sítě údržby, Victaulické přípoje.</t>
  </si>
  <si>
    <t>732521146r</t>
  </si>
  <si>
    <t>Flowswitch-snímač průtoku</t>
  </si>
  <si>
    <t>Poznámka k položce:_x000D_
montáž do  "T" kusu se závitem 1/2"</t>
  </si>
  <si>
    <t>73252200r</t>
  </si>
  <si>
    <t>Uvedení zdroje chladu/tepla do provozu autorizováným  technikem</t>
  </si>
  <si>
    <t>73252200r.1</t>
  </si>
  <si>
    <t>Doprava zdroje chladu/tepla</t>
  </si>
  <si>
    <t>998732101</t>
  </si>
  <si>
    <t>Přesun hmot tonážní pro strojovny v objektech v do 6 m</t>
  </si>
  <si>
    <t>998732193</t>
  </si>
  <si>
    <t>Příplatek k přesunu hmot tonážní 732 za zvětšený přesun do 500 m</t>
  </si>
  <si>
    <t>733</t>
  </si>
  <si>
    <t xml:space="preserve">Ústřední vytápění - rozvodné potrubí   </t>
  </si>
  <si>
    <t>733111115</t>
  </si>
  <si>
    <t>Potrubí ocelové závitové bezešvé běžné v kotelnách nebo strojovnách DN 25</t>
  </si>
  <si>
    <t>733111116</t>
  </si>
  <si>
    <t>Potrubí ocelové závitové bezešvé běžné v kotelnách nebo strojovnách DN 32</t>
  </si>
  <si>
    <t>733121224</t>
  </si>
  <si>
    <t>Potrubí ocelové hladké bezešvé v kotelnách nebo strojovnách D 76x3,6</t>
  </si>
  <si>
    <t>733121228</t>
  </si>
  <si>
    <t>Potrubí ocelové hladké bezešvé v kotelnách nebo strojovnách D 108x4,0</t>
  </si>
  <si>
    <t>733123114</t>
  </si>
  <si>
    <t>Příplatek k potrubí ocelovému hladkému za zhotovení přípojky z trubek ocelových hladkých D 31,8x2,6</t>
  </si>
  <si>
    <t>733123122</t>
  </si>
  <si>
    <t>Příplatek k potrubí ocelovému hladkému za zhotovení přípojky z trubek ocelových hladkých D 76x3,6</t>
  </si>
  <si>
    <t>733124127r</t>
  </si>
  <si>
    <t>Příplatek k potrubí ocelovému hladkému za zhotovení přechodů z trubek hladkých kováním DN 125/100</t>
  </si>
  <si>
    <t>733131106</t>
  </si>
  <si>
    <t>Kompenzátor pro ocelové potrubí pryžový G 6/4 PN 16 do 100°C závitový</t>
  </si>
  <si>
    <t>733190107</t>
  </si>
  <si>
    <t>Zkouška těsnosti potrubí ocelové závitové do DN 40</t>
  </si>
  <si>
    <t>733190225</t>
  </si>
  <si>
    <t>Zkouška těsnosti potrubí ocelové hladké přes D 60,3x2,9 do D 89x5,0</t>
  </si>
  <si>
    <t>733190232</t>
  </si>
  <si>
    <t>Zkouška těsnosti potrubí ocelové hladké přes D 89x5,0 do D 133x5,0</t>
  </si>
  <si>
    <t>733191124</t>
  </si>
  <si>
    <t>Kotvící prvky pro systém rovodů topné/chladící vody</t>
  </si>
  <si>
    <t>Poznámka k položce:_x000D_
včetně kotvení směšovacích uzlů před VZ jednotkami</t>
  </si>
  <si>
    <t>998733101</t>
  </si>
  <si>
    <t>Přesun hmot tonážní pro rozvody potrubí v objektech v do 6 m</t>
  </si>
  <si>
    <t>998733193</t>
  </si>
  <si>
    <t>Příplatek k přesunu hmot tonážní 733 za zvětšený přesun do 500 m</t>
  </si>
  <si>
    <t>734</t>
  </si>
  <si>
    <t xml:space="preserve">Ústřední vytápění - armatury   </t>
  </si>
  <si>
    <t>734109114</t>
  </si>
  <si>
    <t>Montáž armatury přírubové se dvěma přírubami PN 6 DN 50</t>
  </si>
  <si>
    <t>734109117</t>
  </si>
  <si>
    <t>Montáž armatury přírubové se dvěma přírubami PN 6 DN 100</t>
  </si>
  <si>
    <t>J9100100</t>
  </si>
  <si>
    <t>Mezipřírubová uzavírací klapka- disk nikl. litina;  DN 100; L=52mm</t>
  </si>
  <si>
    <t>42261826r</t>
  </si>
  <si>
    <t>filtr s výměnnou vložkou příruba DN 100</t>
  </si>
  <si>
    <t>734109413</t>
  </si>
  <si>
    <t>Montáž armatury přírubové se třemi přírubami PN 16 DN 40</t>
  </si>
  <si>
    <t>734173414</t>
  </si>
  <si>
    <t>Spoj přírubový PN 16/I do 200°C DN 50</t>
  </si>
  <si>
    <t>734173418</t>
  </si>
  <si>
    <t>Spoj přírubový PN 16/I do 200°C DN 100</t>
  </si>
  <si>
    <t>734209102</t>
  </si>
  <si>
    <t>Montáž armatury závitové s jedním závitem G 3/8</t>
  </si>
  <si>
    <t>55121282</t>
  </si>
  <si>
    <t>ventil automatický odvzdušňovací svislý T 120°C mosaz 3/8"</t>
  </si>
  <si>
    <t>734209103</t>
  </si>
  <si>
    <t>Montáž armatury závitové s jedním závitem G 1/2</t>
  </si>
  <si>
    <t>GCM.R608Y013</t>
  </si>
  <si>
    <t>Vypouštěcí kul.koh., s hadicovou vývodkou a zátkou, PN 10, T 90°C, R608, 1/2"</t>
  </si>
  <si>
    <t>734209104</t>
  </si>
  <si>
    <t>Montáž armatury závitové s jedním závitem G 3/4</t>
  </si>
  <si>
    <t>150</t>
  </si>
  <si>
    <t>GCM.R608Y014</t>
  </si>
  <si>
    <t>Vypouštěcí kul.koh., s hadicovou vývodkou a zátkou, PN10, T 90°C, R608, 3/4"</t>
  </si>
  <si>
    <t>152</t>
  </si>
  <si>
    <t>734209105</t>
  </si>
  <si>
    <t>Montáž armatury závitové s jedním závitem G 1</t>
  </si>
  <si>
    <t>154</t>
  </si>
  <si>
    <t>55121275</t>
  </si>
  <si>
    <t>ventil pojistný 1"x 1 1/4</t>
  </si>
  <si>
    <t>156</t>
  </si>
  <si>
    <t>734209113</t>
  </si>
  <si>
    <t>Montáž armatury závitové s dvěma závity G 1/2</t>
  </si>
  <si>
    <t>158</t>
  </si>
  <si>
    <t>734209115</t>
  </si>
  <si>
    <t>Montáž armatury závitové s dvěma závity G 1</t>
  </si>
  <si>
    <t>160</t>
  </si>
  <si>
    <t>734209116</t>
  </si>
  <si>
    <t>Montáž armatury závitové s dvěma závity G 5/4</t>
  </si>
  <si>
    <t>162</t>
  </si>
  <si>
    <t>734209125</t>
  </si>
  <si>
    <t>Montáž armatury závitové s třemi závity G 1</t>
  </si>
  <si>
    <t>164</t>
  </si>
  <si>
    <t>734209126</t>
  </si>
  <si>
    <t>Montáž armatury závitové s třemi závity G 5/4</t>
  </si>
  <si>
    <t>166</t>
  </si>
  <si>
    <t>734209128</t>
  </si>
  <si>
    <t>Montáž armatury závitové s třemi závity G 2</t>
  </si>
  <si>
    <t>168</t>
  </si>
  <si>
    <t>734209129</t>
  </si>
  <si>
    <t>Montáž armatury závitové s třemi závity G 2 1/2</t>
  </si>
  <si>
    <t>170</t>
  </si>
  <si>
    <t>734220106r</t>
  </si>
  <si>
    <t>Ventil závitový regulační, manuální , seřizovací  přímý G 32</t>
  </si>
  <si>
    <t>172</t>
  </si>
  <si>
    <t>734220108r</t>
  </si>
  <si>
    <t>Ventil závitový regulační,  , manuální , seřizovací přímý G 50</t>
  </si>
  <si>
    <t>174</t>
  </si>
  <si>
    <t>734220109r</t>
  </si>
  <si>
    <t>Ventil přírubový  regulační přírubový, manuální , seřizovací přímý G 50</t>
  </si>
  <si>
    <t>176</t>
  </si>
  <si>
    <t>734242412</t>
  </si>
  <si>
    <t>Ventil závitový zpětný přímý G 1/2 PN 16 do 110°C</t>
  </si>
  <si>
    <t>178</t>
  </si>
  <si>
    <t>734242414</t>
  </si>
  <si>
    <t>Ventil závitový zpětný přímý G 1 PN 16 do 110°C</t>
  </si>
  <si>
    <t>180</t>
  </si>
  <si>
    <t>734242415</t>
  </si>
  <si>
    <t>Ventil závitový zpětný přímý G 5/4 PN 16 do 110°C</t>
  </si>
  <si>
    <t>182</t>
  </si>
  <si>
    <t>734242418</t>
  </si>
  <si>
    <t>Ventil závitový zpětný přímý G 2 1/2 PN 16 do 110°C</t>
  </si>
  <si>
    <t>184</t>
  </si>
  <si>
    <t>734291246</t>
  </si>
  <si>
    <t>Filtr závitový přímý G 1 1/2 PN 16 do 130°C s vnitřními závity</t>
  </si>
  <si>
    <t>186</t>
  </si>
  <si>
    <t>734291248</t>
  </si>
  <si>
    <t>Filtr závitový přímý G 2 1/2 PN 16 do 130°C s vnitřními závity</t>
  </si>
  <si>
    <t>188</t>
  </si>
  <si>
    <t>734292715</t>
  </si>
  <si>
    <t>Kohout kulový přímý G 1 PN 42 do 185°C vnitřní závit</t>
  </si>
  <si>
    <t>190</t>
  </si>
  <si>
    <t>734292717</t>
  </si>
  <si>
    <t>Kohout kulový přímý G 1 1/2 PN 42 do 185°C vnitřní závit</t>
  </si>
  <si>
    <t>192</t>
  </si>
  <si>
    <t>734292719</t>
  </si>
  <si>
    <t>Kohout kulový přímý G 2 1/2 PN 42 do 185°C vnitřní závit</t>
  </si>
  <si>
    <t>194</t>
  </si>
  <si>
    <t>734295022</t>
  </si>
  <si>
    <t>Směšovací armatura závitová trojcestná DN 25, kv 10 se servomotorem (servo dodá MaR)</t>
  </si>
  <si>
    <t>196</t>
  </si>
  <si>
    <t>734295023</t>
  </si>
  <si>
    <t>Směšovací armatura přírubová trojcestná DN 32, kv 32 se servomotorem (servo dodá MaR)</t>
  </si>
  <si>
    <t>198</t>
  </si>
  <si>
    <t>734295114r</t>
  </si>
  <si>
    <t>Směšovací armatura přírubová trojcestná DN 40, kv=44 se servopohonem (servo dodá MaR)</t>
  </si>
  <si>
    <t>200</t>
  </si>
  <si>
    <t>734411103r</t>
  </si>
  <si>
    <t>Teploměr technický  s pevným stonkem a jímkou zadní připojení průměr 63 mm délky 100 mm</t>
  </si>
  <si>
    <t>202</t>
  </si>
  <si>
    <t>734421102r</t>
  </si>
  <si>
    <t>Tlakoměr s pevným stonkem a zpětnou klapkou tlak 0-16 bar průměr 63 mm spodní připojení</t>
  </si>
  <si>
    <t>204</t>
  </si>
  <si>
    <t>734494213</t>
  </si>
  <si>
    <t>Návarek s trubkovým závitem G 1/2</t>
  </si>
  <si>
    <t>206</t>
  </si>
  <si>
    <t>998734101</t>
  </si>
  <si>
    <t>Přesun hmot tonážní pro armatury v objektech v do 6 m</t>
  </si>
  <si>
    <t>208</t>
  </si>
  <si>
    <t>998734193</t>
  </si>
  <si>
    <t>Příplatek k přesunu hmot tonážní 734 za zvětšený přesun do 500 m</t>
  </si>
  <si>
    <t>210</t>
  </si>
  <si>
    <t>735</t>
  </si>
  <si>
    <t xml:space="preserve">Ústřední vytápění - otopná tělesa   </t>
  </si>
  <si>
    <t>735191910</t>
  </si>
  <si>
    <t>Napuštění vody do otopných těles</t>
  </si>
  <si>
    <t>212</t>
  </si>
  <si>
    <t>Poznámka k položce:_x000D_
objem systému  cca 1300 litrů - 3x proplach</t>
  </si>
  <si>
    <t>735494811</t>
  </si>
  <si>
    <t>Vypuštění vody z otopných těles</t>
  </si>
  <si>
    <t>214</t>
  </si>
  <si>
    <t xml:space="preserve">Dokončovací práce - nátěry   </t>
  </si>
  <si>
    <t>783614551</t>
  </si>
  <si>
    <t>Základní jednonásobný syntetický nátěr potrubí DN do 50 mm</t>
  </si>
  <si>
    <t>216</t>
  </si>
  <si>
    <t>Poznámka k položce:_x000D_
2x základní nátěr</t>
  </si>
  <si>
    <t>01.05 - Elektroinstalace</t>
  </si>
  <si>
    <t>M - Montážní přirážky</t>
  </si>
  <si>
    <t>M22 - Montáže sdělovací a zabezpečovací techniky</t>
  </si>
  <si>
    <t>M46 - Zemní práce při montážích</t>
  </si>
  <si>
    <t>M65 - Elektroinstalace</t>
  </si>
  <si>
    <t>D1 - Ostatní materiál</t>
  </si>
  <si>
    <t>612403380R00</t>
  </si>
  <si>
    <t>Hrubá výplň rýh ve stěnách do 3x3 cm maltou ze SMS</t>
  </si>
  <si>
    <t>RTS II / 2023</t>
  </si>
  <si>
    <t>210010301RT1</t>
  </si>
  <si>
    <t>Krabice přístrojová KP, bez zapojení, kruhová</t>
  </si>
  <si>
    <t>612471411R00</t>
  </si>
  <si>
    <t>Úprava vnitřních stěn aktivovaným štukem</t>
  </si>
  <si>
    <t>974031121R00</t>
  </si>
  <si>
    <t>Vysekání rýh ve zdi cihelné 3 x 3 cm</t>
  </si>
  <si>
    <t>973031151R00</t>
  </si>
  <si>
    <t>Vysekání výklenků zeď cihel. MVC, pl. nad 0,25 m2</t>
  </si>
  <si>
    <t>Montážní přirážky</t>
  </si>
  <si>
    <t>142      R00</t>
  </si>
  <si>
    <t>Přirážka za prořez kabelů</t>
  </si>
  <si>
    <t>141      R00</t>
  </si>
  <si>
    <t>Přirážka za podružný materiál  M 21, M 22</t>
  </si>
  <si>
    <t>210010001R00</t>
  </si>
  <si>
    <t>Trubka ohebná pod omítku, vnější průměr 16 mm</t>
  </si>
  <si>
    <t>210201511R00</t>
  </si>
  <si>
    <t>Svítidlo LED bytové stropní přisazené</t>
  </si>
  <si>
    <t>210010311RT1</t>
  </si>
  <si>
    <t>Krabice univerzální KU, bez zapojení, kruhová</t>
  </si>
  <si>
    <t>210010321RT1</t>
  </si>
  <si>
    <t>Krabice univerzální KU a odbočná KO se zapoj.,kruh</t>
  </si>
  <si>
    <t>210010333RT1</t>
  </si>
  <si>
    <t>Krabice pro lištový rozvod LK 80/3,se zapojením</t>
  </si>
  <si>
    <t>210010527RT2</t>
  </si>
  <si>
    <t>Montáž a připojení svorkovnice</t>
  </si>
  <si>
    <t>210010555RT2</t>
  </si>
  <si>
    <t>Osazení a připojení ekvipotenciální svorkovnice</t>
  </si>
  <si>
    <t>210010535RT4</t>
  </si>
  <si>
    <t>Zapojení vodiče do wago svorky</t>
  </si>
  <si>
    <t>210110061RT1</t>
  </si>
  <si>
    <t>Spínač speciální schodišťový (automat)</t>
  </si>
  <si>
    <t>210111011RT6</t>
  </si>
  <si>
    <t>Zásuvka domovní zapuštěná - provedení 2P+PE</t>
  </si>
  <si>
    <t>210111014RT6</t>
  </si>
  <si>
    <t>Zásuvka domovní zapuštěná - provedení 2x (2P+PE)</t>
  </si>
  <si>
    <t>210121111R00</t>
  </si>
  <si>
    <t>Zvonek domovní modulární</t>
  </si>
  <si>
    <t>210121211R00</t>
  </si>
  <si>
    <t>Schodišťový spínač modulární</t>
  </si>
  <si>
    <t>210190042RU8</t>
  </si>
  <si>
    <t>Osazení plast.rozvodnic,výklenek, plocha do 0,3 m2</t>
  </si>
  <si>
    <t>210192721R00</t>
  </si>
  <si>
    <t>Štítek označovací pro přístroje - šroubovaný</t>
  </si>
  <si>
    <t>210200211R00</t>
  </si>
  <si>
    <t>Svítidlo žárovkové stropní přisazené, 1 zdroj</t>
  </si>
  <si>
    <t>210200221R00</t>
  </si>
  <si>
    <t>Svítidlo žárovkové stropní zavěšené, 1 zdroj</t>
  </si>
  <si>
    <t>210200222R00</t>
  </si>
  <si>
    <t>Svítidlo žárovkové stropní zavěšené, 2 zdroje</t>
  </si>
  <si>
    <t>210201516R00</t>
  </si>
  <si>
    <t>Svítidlo LED bytové stropní vestavné</t>
  </si>
  <si>
    <t>210201519RU4</t>
  </si>
  <si>
    <t>Páska LED</t>
  </si>
  <si>
    <t>210200271R00</t>
  </si>
  <si>
    <t>Svítidlo žárovkové stěnové přisazené, 1 zdroj</t>
  </si>
  <si>
    <t>210260161R00</t>
  </si>
  <si>
    <t>Zapojení 4žil.vodičů v dom. jistící skříni, 16 mm2</t>
  </si>
  <si>
    <t>210290751R00</t>
  </si>
  <si>
    <t>Montáž ventilátoru do 1,5 kW</t>
  </si>
  <si>
    <t>210290902R00</t>
  </si>
  <si>
    <t>Body upevňovací pro svítidlo do zdiva</t>
  </si>
  <si>
    <t>210800101RT1</t>
  </si>
  <si>
    <t>Kabel CYKY 750 V 2x1,5 mm2 uložený pod omítkou - O</t>
  </si>
  <si>
    <t>210800105RT1</t>
  </si>
  <si>
    <t>Kabel CYKY 750 V 3x1,5 mm2 uložený pod omítkou</t>
  </si>
  <si>
    <t>210800105RT1.1</t>
  </si>
  <si>
    <t>Kabel CYKY 750 V 3x1,5 mm2 uložený pod omítkou - O</t>
  </si>
  <si>
    <t>210800106RT1</t>
  </si>
  <si>
    <t>Kabel CYKY 750 V 3x2,5 mm2 uložený pod omítkou</t>
  </si>
  <si>
    <t>210800115RT1</t>
  </si>
  <si>
    <t>Kabel CYKY 750 V 5x1,5 mm2 uložený pod omítkou</t>
  </si>
  <si>
    <t>210800115RT1.1</t>
  </si>
  <si>
    <t>Kabel CYKY 750 V 5x1,5 mm2 uložený pod omítkou - O</t>
  </si>
  <si>
    <t>210800116RT1</t>
  </si>
  <si>
    <t>Kabel CYKY 750 V 5x2,5 mm2 uložený pod omítkou</t>
  </si>
  <si>
    <t>210800112RT1</t>
  </si>
  <si>
    <t>Kabel CYKY 750 V 4x6 mm2 uložený pod omítkou</t>
  </si>
  <si>
    <t>210800125RT1</t>
  </si>
  <si>
    <t>Kabel CYKY 750 V 3x1,5 mm2 pod omítkou stropu</t>
  </si>
  <si>
    <t>210800135RT1</t>
  </si>
  <si>
    <t>Kabel CYKY 750 V 5x1,5 mm2 pod omítkou stropu</t>
  </si>
  <si>
    <t>210802411RT1</t>
  </si>
  <si>
    <t>Šňůra H05RR-F (CGSG) 3 x 1,50 mm2 volně uložená</t>
  </si>
  <si>
    <t>210802412RT1</t>
  </si>
  <si>
    <t>Šňůra H05RR-F (CGSG) 3 x 2,50 mm2 volně uložená</t>
  </si>
  <si>
    <t>210802428RT1</t>
  </si>
  <si>
    <t>Šňůra H05RR-F (CGSG) 5 x 2,50 mm2 volně uložená</t>
  </si>
  <si>
    <t>210120401R00</t>
  </si>
  <si>
    <t>Jistič vzduch.1pólový do 25 A IJV-IJM-PO bez krytu</t>
  </si>
  <si>
    <t>210120451R00</t>
  </si>
  <si>
    <t>Jistič vzduchový 3pólový do 25 A bez krytu</t>
  </si>
  <si>
    <t>210850394R00</t>
  </si>
  <si>
    <t>Kabel sdělovací TCEKEDY  12 P 1 pevně uložený</t>
  </si>
  <si>
    <t>210110001RT2</t>
  </si>
  <si>
    <t>Spínač nástěnný jednopól.- řaz. 1, obyč.prostředí</t>
  </si>
  <si>
    <t>210110004RT1</t>
  </si>
  <si>
    <t>Spínač nástěnný střídavý - řaz. 6, obyč.prostředí</t>
  </si>
  <si>
    <t>210110005RT1</t>
  </si>
  <si>
    <t>Spínač nástěnný křížový - řaz. 7, obyč.prostředí</t>
  </si>
  <si>
    <t>210201531R00</t>
  </si>
  <si>
    <t>Zapojení LED podsvícení zrcadla</t>
  </si>
  <si>
    <t>210201517R00</t>
  </si>
  <si>
    <t>Svítidlo LED bytové stěnové</t>
  </si>
  <si>
    <t>210010467RT2</t>
  </si>
  <si>
    <t>Krabice lustrová pro uložení do litého betonu</t>
  </si>
  <si>
    <t>210201314R00</t>
  </si>
  <si>
    <t>Svítidlo zářivkové technické přisazené, 4 zdroje</t>
  </si>
  <si>
    <t>M22</t>
  </si>
  <si>
    <t>Montáže sdělovací a zabezpečovací techniky</t>
  </si>
  <si>
    <t>341350210</t>
  </si>
  <si>
    <t>Kabel J-Y(st)Y 1x2x0,8 - zvonek</t>
  </si>
  <si>
    <t>220260020R00</t>
  </si>
  <si>
    <t>Krabice KU 68 ve zdi včetně vysekání lůžka</t>
  </si>
  <si>
    <t>220111761R00</t>
  </si>
  <si>
    <t>Svorka uzemňovací</t>
  </si>
  <si>
    <t>220270831R00</t>
  </si>
  <si>
    <t>Zatažení šnůry silnoproud. 2pram. do trubek/lišt</t>
  </si>
  <si>
    <t>210010001RU2</t>
  </si>
  <si>
    <t>222730006R00</t>
  </si>
  <si>
    <t>Účastnická zásuvka TV+R koncová pod omítku</t>
  </si>
  <si>
    <t>222323302R00</t>
  </si>
  <si>
    <t>Domácí videotelefon digitální, na úchyt.body</t>
  </si>
  <si>
    <t>M46</t>
  </si>
  <si>
    <t>Zemní práce při montážích</t>
  </si>
  <si>
    <t>460680025RT1</t>
  </si>
  <si>
    <t>Průraz zdivem v cihlové zdi tloušťky 100 cm</t>
  </si>
  <si>
    <t>460680024RT1</t>
  </si>
  <si>
    <t>Průraz zdivem v cihlové zdi tloušťky 60 cm</t>
  </si>
  <si>
    <t>460680023RT2</t>
  </si>
  <si>
    <t>Průraz zdivem v cihlové zdi tloušťky 45 cm</t>
  </si>
  <si>
    <t>M65</t>
  </si>
  <si>
    <t>650031112R00</t>
  </si>
  <si>
    <t>Osazení rozvodnice do výklenku, pl. do 0,3 m2</t>
  </si>
  <si>
    <t>650072161R00</t>
  </si>
  <si>
    <t>Montáž vypínače hlavního 3pól modulového do 25 A</t>
  </si>
  <si>
    <t>358890405</t>
  </si>
  <si>
    <t>Chránič proudový F200, 4P-25A/30mA/typ AC,10kA</t>
  </si>
  <si>
    <t>35822001013</t>
  </si>
  <si>
    <t>Jistič do 80 A 1 pól. charakteristika B, LTN-10B-1</t>
  </si>
  <si>
    <t>35822002313</t>
  </si>
  <si>
    <t>Jistič do 80 A 3 pól. charakterist. B, LTN-16B-3</t>
  </si>
  <si>
    <t>35822002314</t>
  </si>
  <si>
    <t>Jistič do 80 A 3 pól. charakterist. B, LTN-20B-3</t>
  </si>
  <si>
    <t>650071631R00</t>
  </si>
  <si>
    <t>Montáž relé časového - multifunkční</t>
  </si>
  <si>
    <t>D1</t>
  </si>
  <si>
    <t>Ostatní materiál</t>
  </si>
  <si>
    <t>35442150</t>
  </si>
  <si>
    <t>Svorka uzemňovací ZSA16 32 x 29 x 2 mm</t>
  </si>
  <si>
    <t>35443118</t>
  </si>
  <si>
    <t>Pásek měděný   páska Cu</t>
  </si>
  <si>
    <t>56284127</t>
  </si>
  <si>
    <t>Hmoždinka 8 PA HM 8/1 8/1x40 mm</t>
  </si>
  <si>
    <t>1000 ks</t>
  </si>
  <si>
    <t>31141996</t>
  </si>
  <si>
    <t>Vrut zápustný 021814   5   x  40 mm</t>
  </si>
  <si>
    <t>0000006VD</t>
  </si>
  <si>
    <t>zvonkové tablo+videotelefon</t>
  </si>
  <si>
    <t>0000007VD</t>
  </si>
  <si>
    <t>domovní videotelefon</t>
  </si>
  <si>
    <t>34140966</t>
  </si>
  <si>
    <t>Vodič silový CY zelenožlutý 6,00 mm2 - drát</t>
  </si>
  <si>
    <t>34140967</t>
  </si>
  <si>
    <t>Vodič silový CY zelenožlutý 10,00 mm2 - drát</t>
  </si>
  <si>
    <t xml:space="preserve">01.06 - Vzduchotechnika a chlazení </t>
  </si>
  <si>
    <t>D1 - ZAŘÍZENÍ VZDUCHOTECHNIKY  STAVEB VČETNĚ MONTÁŽE</t>
  </si>
  <si>
    <t xml:space="preserve">    D2 - 1.PP-1.ETAPA</t>
  </si>
  <si>
    <t xml:space="preserve">    D3 - okruh č.VZ2-1.PP</t>
  </si>
  <si>
    <t>HZS - Hodinové zúčtovací sazby</t>
  </si>
  <si>
    <t>ZAŘÍZENÍ VZDUCHOTECHNIKY  STAVEB VČETNĚ MONTÁŽE</t>
  </si>
  <si>
    <t>D2</t>
  </si>
  <si>
    <t>1.PP-1.ETAPA</t>
  </si>
  <si>
    <t>VZ01</t>
  </si>
  <si>
    <t xml:space="preserve">Klimatizační jednotka pro přívod a odvod vzduchu, parametry skříně dle EN 1886(07/2009): TB2/T2/L1/D1, izolace PUR, vnitřní provedení 35MS21, RAL 7035/VZ, modul 3,75.Množství vzduchu Vp/Vo = 12.000/12.000 m3/h, externí tlak 600/500 Pa. Včetně manometrů a </t>
  </si>
  <si>
    <t>Klimatizační jednotka pro přívod a odvod vzduchu, parametry skříně dle EN 1886(07/2009): TB2/T2/L1/D1, izolace PUR, vnitřní provedení 35MS21, RAL 7035/VZ, modul 3,75.Množství vzduchu Vp/Vo = 12.000/12.000 m3/h, externí tlak 600/500 Pa. Včetně manometrů a pákových upínacích mechanismů filtrů, Včetně základového rámu s výškově stavitelnýma nohama. Splňuje ErP 2018. Dodávka jednotky v rozloženém stavu.</t>
  </si>
  <si>
    <t>Pol1</t>
  </si>
  <si>
    <t>Pružné manžety</t>
  </si>
  <si>
    <t>Pol2</t>
  </si>
  <si>
    <t>Místní montáž jednotky VZ01 autorizovanými techniky  na místě ve strojovně VZT</t>
  </si>
  <si>
    <t>Pol3</t>
  </si>
  <si>
    <t>km</t>
  </si>
  <si>
    <t>VZ02</t>
  </si>
  <si>
    <t xml:space="preserve">Klimatizační jednotka pro přívod vzduchu  Modul a,parametry skříně dle EN 1886(07/2009): TB2/T2/L1/D1, izolace PUR,vnitřní provedení 35MS21, RAL 7035/VZ, modul 1,0.Množství vzduchu V = 1.200 m3/h, externí tlak 300 Pa.Včetně manometru a pákového upínacího </t>
  </si>
  <si>
    <t>Klimatizační jednotka pro přívod vzduchu  Modul a,parametry skříně dle EN 1886(07/2009): TB2/T2/L1/D1, izolace PUR,vnitřní provedení 35MS21, RAL 7035/VZ, modul 1,0.Množství vzduchu V = 1.200 m3/h, externí tlak 300 Pa.Včetně manometru a pákového upínacího mechanismu filtru.Včetně základového rámu s výškově stavitelnýma nohama. Jednotka bude dodána dělená na montážní celky. Splňuje ErP 2018.</t>
  </si>
  <si>
    <t>Pol4</t>
  </si>
  <si>
    <t>Pol5</t>
  </si>
  <si>
    <t>Kompletace jednotky VZ02</t>
  </si>
  <si>
    <t>VZ03</t>
  </si>
  <si>
    <t>Klimatizační jednotka  Modul a, parametry skříně dle EN 1886(07/2009): TB2/T2/L1/D1, izolace PUR, vnitřní provedení 35MS21, RAL 7035/VZ, modul 4,0. Množství vzduchu V = 12.000 m3/h, externí tlak 300 Pa. Včetně manometru a pákového upínacího mechanismu fil</t>
  </si>
  <si>
    <t>Klimatizační jednotka  Modul a, parametry skříně dle EN 1886(07/2009): TB2/T2/L1/D1, izolace PUR, vnitřní provedení 35MS21, RAL 7035/VZ, modul 4,0. Množství vzduchu V = 12.000 m3/h, externí tlak 300 Pa. Včetně manometru a pákového upínacího mechanismu filtru. Včetně základového rámu s výškově stavitelnýma nohama. Dodávka jednotky v rozloženém stavu. Splňuje ErP 2018.</t>
  </si>
  <si>
    <t>Pol6</t>
  </si>
  <si>
    <t>Pol7</t>
  </si>
  <si>
    <t>Místní montáž jednotky VZ03 autorizovanými techniky  na místě ve strojovně VZT</t>
  </si>
  <si>
    <t>1.1</t>
  </si>
  <si>
    <t>Potrubní tlumič hluku do čtyřhranného potrubí 1300/500, dl. 1000 mm</t>
  </si>
  <si>
    <t>1.2</t>
  </si>
  <si>
    <t>Potrubní tlumič hluku do čtyřhranného potrubí 1000/500, dl. 1000 mm</t>
  </si>
  <si>
    <t>1.3</t>
  </si>
  <si>
    <t>Potrubní tlumič hluku do čtyřhranného potrubí 900/500, dl. 1000 mm</t>
  </si>
  <si>
    <t>1.4</t>
  </si>
  <si>
    <t>Potrubní tlumič hluku do čtyřhranného potrubí 400/250, dl. 1500 mm</t>
  </si>
  <si>
    <t>1.5a</t>
  </si>
  <si>
    <t>Potrubní tlumič hluku do čtyřhranného potrubí 1000/800, dl. 1500 mm</t>
  </si>
  <si>
    <t>1.5b</t>
  </si>
  <si>
    <t>Potrubní tlumič hluku do čtyřhranného potrubí 1200/600, dl. 1500 mm</t>
  </si>
  <si>
    <t>1.6</t>
  </si>
  <si>
    <t>Potrubní výustka do kruhového potrubí, dvouřadá 825x75-R1-V-ZN</t>
  </si>
  <si>
    <t>1.7</t>
  </si>
  <si>
    <t>Stěnová mřížka Nova -L-1-2-500*400-UR-H-1-12,5-0 Bílá, vol. Průřez 0,093m2</t>
  </si>
  <si>
    <t>1.8</t>
  </si>
  <si>
    <t>Regulátor konstatního průtoku  500x250</t>
  </si>
  <si>
    <t>1.9</t>
  </si>
  <si>
    <t>Protideš´tová žaluzie PZ AL-40 400/400,se sítí ,  zabudovaná do výrobku PSV , RAL šedá</t>
  </si>
  <si>
    <t>1.9.1</t>
  </si>
  <si>
    <t>Protideš´tová žaluzie PZ AL-40 1200/600,se sítí ,  zabudovaná do výrobku PSV , RAL šedá</t>
  </si>
  <si>
    <t>Pol8</t>
  </si>
  <si>
    <t>vyregulování zařízení VZDT , měření průtoků vzduchu, seřízení vyústek dle výkonů včetně vypracování protokolu o zaregulování (podlaží/5 h/systém</t>
  </si>
  <si>
    <t>Pol9</t>
  </si>
  <si>
    <t>Zaškolení obsluhy</t>
  </si>
  <si>
    <t>Pol10</t>
  </si>
  <si>
    <t>Čtyřhranné potrubí SK.1  - do 1700 mm rovná trouba (přirážka pro montáž do stavebního kanálu v podlaze)</t>
  </si>
  <si>
    <t>Pol11</t>
  </si>
  <si>
    <t>Čtyřhranné potrubí SK.1  - do 1700 mm tvarovka (přirážka pro montáž do stavebního kanálu v podlaze)</t>
  </si>
  <si>
    <t>Pol12</t>
  </si>
  <si>
    <t>Čtyřhranné potrubí SK.1  - do 1700 mm rovná trouba (vedeno v interiéru-sání/výdech z exteriéru)</t>
  </si>
  <si>
    <t>Pol13</t>
  </si>
  <si>
    <t>Čtyřhranné potrubí SK.1  - do 1700 mm tvarovka  (vedeno v interiéru-sání/výdech z exteriéru)</t>
  </si>
  <si>
    <t>Pol14</t>
  </si>
  <si>
    <t>Čtyřhranné potrubí SK.1  - do 1700 mm rovná trouba (vedeno v interiéru-přívodní potrubí)</t>
  </si>
  <si>
    <t>Pol15</t>
  </si>
  <si>
    <t>Čtyřhranné potrubí SK.1  - do 1700 mm tvarovka  (vedeno v interiéru-přívodní potrubí)</t>
  </si>
  <si>
    <t>Pol16</t>
  </si>
  <si>
    <t>Čtyřhranné potrubí SK.1  - do 2000 mm rovná trouba(přirážka pro montáž do stavebního kanálu v podlaze)</t>
  </si>
  <si>
    <t>Pol17</t>
  </si>
  <si>
    <t>Čtyřhranné potrubí SK.1  - do 2000 mm tvarovka (přirážka pro montáž do stavebního kanálu v podlaze)</t>
  </si>
  <si>
    <t>Pol18</t>
  </si>
  <si>
    <t>Čtyřhranné potrubí SK.1  - do 2400 mm rovná trouba(přirážka pro montáž do stavebního kanálu v podlaze)</t>
  </si>
  <si>
    <t>Pol19</t>
  </si>
  <si>
    <t>Čtyřhranné potrubí SK.1  - do 2400 mm tvarovka (přirážka pro montáž do stavebního kanálu v podlaze)</t>
  </si>
  <si>
    <t>Pol20</t>
  </si>
  <si>
    <t>Čtyřhranné potrubí SK.1  - do 2800 mm rovná trouba(přirážka pro montáž do stavebního kanálu v podlaze)</t>
  </si>
  <si>
    <t>Pol21</t>
  </si>
  <si>
    <t>Čtyřhranné potrubí SK.1  - do 2800 mm tvarovka (přirážka pro montáž do stavebního kanálu v podlaze)</t>
  </si>
  <si>
    <t>Pol22</t>
  </si>
  <si>
    <t>Čtyřhranné potrubí SK.1  - do 3600 mm rovná trouba (přirážka pro montáž do stavebního kanálu v podlaze)</t>
  </si>
  <si>
    <t>Pol23</t>
  </si>
  <si>
    <t>Čtyřhranné potrubí SK.1  - do 3600 mm tvarovka (přirážka pro montáž do stavebního kanálu v podlaze)</t>
  </si>
  <si>
    <t>Pol24</t>
  </si>
  <si>
    <t>Čtyřhranné potrubí SK.1  - do 4400 mm rovná trouba (přirážka pro montáž do stavebního kanálu v podlaze)</t>
  </si>
  <si>
    <t>Pol25</t>
  </si>
  <si>
    <t>Čtyřhranné potrubí SK.1  - do 4400 mm tvarovka (přirážka pro montáž do stavebního kanálu v podlaze)</t>
  </si>
  <si>
    <t>Pol26</t>
  </si>
  <si>
    <t>Čtyřhranné potrubí SK.1  - do 4400 mm rovná trouba (vedeno v interiéru-odvodní vzduch)</t>
  </si>
  <si>
    <t>Pol27</t>
  </si>
  <si>
    <t>Čtyřhranné potrubí SK.1  - do 4400 mm tvarovka  (vedeno v interiéru-odvodní vzduch)</t>
  </si>
  <si>
    <t>Pol28</t>
  </si>
  <si>
    <t>Tepelná izolace  rozvodů VZDT z kamenné vlny s povrchovou úpravou AL folie   tl.20 mm   (vedeno v interiéru-přívodní potrubí 500/250)</t>
  </si>
  <si>
    <t>Pol29</t>
  </si>
  <si>
    <t>Tepelná izolace  rozvodů VZDT z kamenné vlny s povrchovou úpravou AL folie   tl.50 mm  (vedeno v interiéru-sání z exteriéru potrubí 400/250)</t>
  </si>
  <si>
    <t>Pol30</t>
  </si>
  <si>
    <t>Tepelná izolace  rozvodů VZDT z kamenné vlny s povrchovou úpravou AL folie   tl.20 mm  (vedeno v interiéru- odpadní vzduch potrubí 400/250)</t>
  </si>
  <si>
    <t>Pol31</t>
  </si>
  <si>
    <t>Izolační pás ze syntetického kaučuku s uzavřenou strukturou buněk, š= 1,5 m, tloušťka 25mm ( potrubí do rozměru 700/500mm ) široký černé barvy se samolepící vrstvou s mřížkou na jedné straně a povrchovou úpravou stříbrné ALU fólie s výztužnou mřížkou na s</t>
  </si>
  <si>
    <t>Izolační pás ze syntetického kaučuku s uzavřenou strukturou buněk, š= 1,5 m, tloušťka 25mm ( potrubí do rozměru 700/500mm ) široký černé barvy se samolepící vrstvou s mřížkou na jedné straně a povrchovou úpravou stříbrné ALU fólie s výztužnou mřížkou na svrchní straně. Povrchová úprava s ALU fólií , Teplotní rozsah trvalé zátěže je od ‑40°C do +85°C</t>
  </si>
  <si>
    <t>Pol32</t>
  </si>
  <si>
    <t xml:space="preserve">Izolační pás ze syntetického kaučuku s uzavřenou strukturou buněk, š= 1,5 m, tloušťka 30 mm ( potrubí větší jak  700/500mm ) široký černé barvy se samolepící vrstvou s mřížkou na jedné straně a povrchovou úpravou stříbrné ALU fólie s výztužnou mřížkou na </t>
  </si>
  <si>
    <t>Izolační pás ze syntetického kaučuku s uzavřenou strukturou buněk, š= 1,5 m, tloušťka 30 mm ( potrubí větší jak  700/500mm ) široký černé barvy se samolepící vrstvou s mřížkou na jedné straně a povrchovou úpravou stříbrné ALU fólie s výztužnou mřížkou na svrchní straně. Povrchová úprava s ALU fólií , Teplotní rozsah trvalé zátěže je od ‑40°C do +85°C</t>
  </si>
  <si>
    <t>Pol33</t>
  </si>
  <si>
    <t>Potrubí Spiro pozink. 20%TV  do průměru 225 mm</t>
  </si>
  <si>
    <t>Pol34</t>
  </si>
  <si>
    <t>Potrubí Spiro pozink. 20%TV  do průměru 250 mm</t>
  </si>
  <si>
    <t>Poznámka k položce:_x000D_
Provedení jednotek  VZ 01, VZ02, VZ03 Klimatizační jednotky ve vnitřním provedení do strojovny. Vodní ohřívače, vodní chladiče a ventilátory jsou přístupné revizními dveřmi z obou stran pro servis a čištění.  Skříň jednotek Skříně jednotek tvoří modulární, bezrámový systém opláštění ze sendvičových panelů (ocel – izolace – ocel), z vnější strany v provedení RAL7035, vnitřní strana v provedení pozink. Panely tloušťky 35 mm jsou izolovány tvrzenou, nenasákavou PU pěnou s uzavřenou strukturou a bez obsahu látek poškozujících ozonovou vrstvu. Panely neobsahují nýty a vruty. Panely jsou vzájemně zevně spojeny opakovaně rozebíratelným šroubovým spojem s metrickým závitem. Panely i revizní dveře jsou vodotěsně uzavřeny a mají integrované hygienické, neporézní, celoobvodové, trvale pružné těsnění bez mechanických spojů, mezer a spár. Celé opláštění včetně dveří má přerušené tepelné mosty, vysokou torzní tuhost a plošnou stabilitu, je pochozí, umožňuje vysoké bodové zatížení a neobsahuje žádná samolepící těsnění. Celá vnitřní plocha skříně zařízení je zcela hladká a rovná, do vnitřního prostoru nezasahují žádné spojovací  a uzavírací prvky (rámy, úhelníky, šrouby, hrany, uzávěry dveří. Opláštění včetně izolace odpovídá třídě B-s2, d0 dle prEN13823 - SBI - Test, požární odolnost třídy B1 dle DIN4102-B1, maximální použitelná trvalá provozní teplota je 80°C. Dveřní křídlo je odolné proti zkroucení a je plně otevíratelné na obě strany, nebo lze i zcela sejmout. Dveřní uzávěry mají bezpečnostní funkcí proti neúmyslnému otevření a možnost uzamčení pomocí klíče. Opláštění splňuje bezpečnostní předpisy dle EN1886 a dle normy pro strojní zařízení 2006/42/EG. Parametry opláštění dle normy EN1886 ( 07/2009 ): •	Tepelné mosty opláštění: 	třída TB2 •	Tepelné ztráty stěnou opláštění: třída T2 •	Těsnost skříně opláštění: třída L1 •	Průhyb opláštění: třída D1 •	Prostup tepla izolací: 0,025 W/mK •	Průhyb opláštění bez trvalé deformace možný při tlaku +/- 2500 Pa •	Netěsnost filtračního rámu: použitelná třída filtrace F9 Součástí předávací dokumentace bude zkušební protokol nezávislého certifikačního institutu dokládající splnění uvedených hodnot opláštění.  Ventilátory, elektromotory Motory ventilátorů jsou jednootáčkové, pro přímé řízení signálem 0-10V, třídy energetické účinnosti minimálně IE4. Motory a ventilátory mají rezervu výkonu a otáček minimálně na překonání konečného zanesení všech filtrů. Ventilátory jsou vybaveny zařízením pro měření průtoku vzduchu na sací dýze s vývodem na plášť jednotky._x000D_
Filtry Upínání filtrů je zajištěno pomocí pákového systému, který zajistí snadnou a rychlou výměnu filtrů a potřebnou těsnost rámů. Rámy filtrů jsou vybaveny hygienickým, neporézním, celoobvodovým, trvale elastickým těsněním. Komory všech filtrů jsou vybaveny revizními dveřmi pro jednoduchou výměnu filtračních vložek a jednoduché, účinné čištění vnitřního prostoru jednotek. Filtrační vložky všech filtrů jsou kapsové nebo kazetové s velkou filtrační plochou.  Filtrační komory včetně mechanických manometrů pro vizuální kontrolu aktuální tlakové ztráty filtru.  Rámy filtračních vložek lze použít v provedení pozinkovaná ocel, plast nebo tvrdé dřevo (celospalitelné filtry). Nelze použít panelové filtry, filtry s papírovým rámečkem nebo filtračním médiem.   Výměníky tepla, elektroohřívač Výměníky tepla jsou upevněny ve vodicích lištách s možností jednoduchého vysunutí z jednotky po demontáži přípojek médií a krycího panelu.  Materiálové provedení vodních ohřívačů a chladičů: rozdělovače, sběrače a trubky měděné, lamely hliníkové. Elektrický ohřívač s topnými tyčemi z nerezové oceli W1.4541 s keramickou izolací topných těles, s ochranou proti přehřátí a tepelnou pojistkou, s plynulým regulátorem topného výkonu. Kondenzátní vany, odlučovače kapek Kondenzátní vany nejsou integrované do panelu podlahy a nezhoršují tak tepelné a mechanické parametry opláštění. Vany jsou v provedení z nerezové oceli V2A, spádované a s odtokem svisle pod podlahu jednotky k zajištění řádného odvodu kondenzátu.  Odlučovače kapek jsou plně vyjímatelné z jednotky revizními dveřmi. Základový rám Základový rám z ocelových, plně pozinkovaných profilů výšky 80 nebo 100 mm, včetně výškově stavitelných noh s tlumičem vibrací a kulovým kloubem. Pod jednotkami je nutný prostor pro instalaci sifonů odvodu kondenzátu s dostatečnou závěrnou výškou. Dodávka jednotek na místo instalace Z důvodu omezeného přístupu do strojoven budou jednotky 1.01 a 1.03 dodány na stavbu ve zcela rozloženém stavu. Jejich montáž bude provedena přímo ve strojovně VZT techniky výrobce. Jednotka 1.02 bude dodána dělená na dva montážní celky. Složení materiálu a jednotek z auta, dopravu do strojovny a spojení kostek zajišťuje objednatel.</t>
  </si>
  <si>
    <t>D3</t>
  </si>
  <si>
    <t>okruh č.VZ2-1.PP</t>
  </si>
  <si>
    <t>Pol35</t>
  </si>
  <si>
    <t>Potrubí Spiro pozink. 20%TV  do průměru 100 mm</t>
  </si>
  <si>
    <t>2.1</t>
  </si>
  <si>
    <t>odvodní radiální ventilátor   -60 m3/hod, 230V</t>
  </si>
  <si>
    <t>Pol36</t>
  </si>
  <si>
    <t>Dokumentace skutečného provedení</t>
  </si>
  <si>
    <t>-1747767522</t>
  </si>
  <si>
    <t>877441812</t>
  </si>
  <si>
    <t>16310387</t>
  </si>
  <si>
    <t>1,45*10 'Přepočtené koeficientem množství</t>
  </si>
  <si>
    <t>-1204580114</t>
  </si>
  <si>
    <t>HZS</t>
  </si>
  <si>
    <t>Hodinové zúčtovací sazby</t>
  </si>
  <si>
    <t>HZS3211</t>
  </si>
  <si>
    <t>Hodinová zúčtovací sazba montér vzduchotechniky a chlazení</t>
  </si>
  <si>
    <t>512</t>
  </si>
  <si>
    <t>-944659908</t>
  </si>
  <si>
    <t>Hodinové zúčtovací sazby montáží technologických zařízení na stavebních objektech montér vzduchotechniky a chlazení</t>
  </si>
  <si>
    <t>https://podminky.urs.cz/item/CS_URS_2024_01/HZS3211</t>
  </si>
  <si>
    <t xml:space="preserve">Demontáž </t>
  </si>
  <si>
    <t>PS1 - Skladovací technika</t>
  </si>
  <si>
    <t>HSV - HSV</t>
  </si>
  <si>
    <t xml:space="preserve">    V1 - Vybavení - demontáž</t>
  </si>
  <si>
    <t xml:space="preserve">    V2 - Vybavení  - ostatní</t>
  </si>
  <si>
    <t>V1</t>
  </si>
  <si>
    <t>Vybavení - demontáž</t>
  </si>
  <si>
    <t>01</t>
  </si>
  <si>
    <t>Demontáž kovových skříní</t>
  </si>
  <si>
    <t>-311973918</t>
  </si>
  <si>
    <t>02</t>
  </si>
  <si>
    <t>Demontáž  kovových rozebíratelných korpusů</t>
  </si>
  <si>
    <t>-1594627288</t>
  </si>
  <si>
    <t>03</t>
  </si>
  <si>
    <t>Demontáž polic</t>
  </si>
  <si>
    <t>-1257980783</t>
  </si>
  <si>
    <t>04</t>
  </si>
  <si>
    <t>Demontáž držáků polic</t>
  </si>
  <si>
    <t>-431093136</t>
  </si>
  <si>
    <t>05</t>
  </si>
  <si>
    <t>Demontáž podvozků</t>
  </si>
  <si>
    <t>-670366067</t>
  </si>
  <si>
    <t>V2</t>
  </si>
  <si>
    <t>Vybavení  - ostatní</t>
  </si>
  <si>
    <t>V2 - 01</t>
  </si>
  <si>
    <t>Odvoz veškerých dílů</t>
  </si>
  <si>
    <t>kpl</t>
  </si>
  <si>
    <t>1241444112</t>
  </si>
  <si>
    <t>V2 - 02</t>
  </si>
  <si>
    <t>Vyložení a uskladnění ve skladech</t>
  </si>
  <si>
    <t>1558808431</t>
  </si>
  <si>
    <t>V2 - 03</t>
  </si>
  <si>
    <t>Kontrola a repasování poškozených dílů</t>
  </si>
  <si>
    <t>1562457898</t>
  </si>
  <si>
    <t>V2 - 04</t>
  </si>
  <si>
    <t>Repasování všech podvozků, výměna vodících ložisek, výměna řetězů a ostatních opotřebených dílů</t>
  </si>
  <si>
    <t>-841742605</t>
  </si>
  <si>
    <t>V2 - 05</t>
  </si>
  <si>
    <t>Balení všech dílů, naložení všech dílů a doprava zpět</t>
  </si>
  <si>
    <t>970497734</t>
  </si>
  <si>
    <t>V2 - 06</t>
  </si>
  <si>
    <t>Stěhování a montáž repasovaných regálů zpět</t>
  </si>
  <si>
    <t>1491625766</t>
  </si>
  <si>
    <t>V2 - 07</t>
  </si>
  <si>
    <t>Výroba, dodávka a montáž nových pojezdových drah, včetně geodetického zaměření</t>
  </si>
  <si>
    <t>-1459622347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</si>
  <si>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</si>
  <si>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</si>
  <si>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</si>
  <si>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</si>
  <si>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</si>
  <si>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</si>
  <si>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011314000</t>
  </si>
  <si>
    <t>Archeologický dohled</t>
  </si>
  <si>
    <t>1024</t>
  </si>
  <si>
    <t>-1200078821</t>
  </si>
  <si>
    <t>https://podminky.urs.cz/item/CS_URS_2024_01/011314000</t>
  </si>
  <si>
    <t>013254000</t>
  </si>
  <si>
    <t>Dokumentace skutečného provedení stavby</t>
  </si>
  <si>
    <t>CS ÚRS 2021 02</t>
  </si>
  <si>
    <t>217631455</t>
  </si>
  <si>
    <t>https://podminky.urs.cz/item/CS_URS_2021_02/013254000</t>
  </si>
  <si>
    <t>VRN3</t>
  </si>
  <si>
    <t>Zařízení staveniště</t>
  </si>
  <si>
    <t>031002000</t>
  </si>
  <si>
    <t>-986825837</t>
  </si>
  <si>
    <t>https://podminky.urs.cz/item/CS_URS_2021_02/031002000</t>
  </si>
  <si>
    <t>034002000</t>
  </si>
  <si>
    <t>Zabezpečení staveniště</t>
  </si>
  <si>
    <t>1411421944</t>
  </si>
  <si>
    <t>https://podminky.urs.cz/item/CS_URS_2021_02/034002000</t>
  </si>
  <si>
    <t>039002000</t>
  </si>
  <si>
    <t>Zrušení zařízení staveniště</t>
  </si>
  <si>
    <t>-1020731871</t>
  </si>
  <si>
    <t>https://podminky.urs.cz/item/CS_URS_2021_02/039002000</t>
  </si>
  <si>
    <t>VRN4</t>
  </si>
  <si>
    <t>Inženýrská činnost</t>
  </si>
  <si>
    <t>041903000</t>
  </si>
  <si>
    <t>Vypracování restaurátorského záměru kamenných a truhlářských krvků</t>
  </si>
  <si>
    <t>1163607028</t>
  </si>
  <si>
    <t>Dozor jiné osoby</t>
  </si>
  <si>
    <t>https://podminky.urs.cz/item/CS_URS_2024_01/041903000</t>
  </si>
  <si>
    <t>049103000</t>
  </si>
  <si>
    <t>Náklady vzniklé v souvislosti s realizací stavby - vytýčení niženýrských sítí</t>
  </si>
  <si>
    <t>-484881505</t>
  </si>
  <si>
    <t>https://podminky.urs.cz/item/CS_URS_2021_02/049103000</t>
  </si>
  <si>
    <t>E2 - ETAPA 2</t>
  </si>
  <si>
    <t xml:space="preserve">02.01 - Architektonicko stavební řešení </t>
  </si>
  <si>
    <t>-476308457</t>
  </si>
  <si>
    <t>1781638269</t>
  </si>
  <si>
    <t>etapa2</t>
  </si>
  <si>
    <t>(34,43+37,69+36,21+3,71+3,71+28,93+14,26)*0,15</t>
  </si>
  <si>
    <t>(442,74+46,39)*0,15</t>
  </si>
  <si>
    <t>1646402005</t>
  </si>
  <si>
    <t>etapa 2</t>
  </si>
  <si>
    <t>-1929019113</t>
  </si>
  <si>
    <t>18,07*1,6*0,85</t>
  </si>
  <si>
    <t>2,175*1,3*0,85</t>
  </si>
  <si>
    <t>2,19*1,3*0,85</t>
  </si>
  <si>
    <t>2,205*1,3*0,85</t>
  </si>
  <si>
    <t>3,514*1,9*0,85</t>
  </si>
  <si>
    <t>2,006*1,485*0,85</t>
  </si>
  <si>
    <t>1*1,1*0,85</t>
  </si>
  <si>
    <t>5,02*1,4*0,85</t>
  </si>
  <si>
    <t>2,33*1,3*0,85</t>
  </si>
  <si>
    <t>14,71*2,1*0,85</t>
  </si>
  <si>
    <t>3,12*1,9*0,85</t>
  </si>
  <si>
    <t>2,5*3,35*0,85</t>
  </si>
  <si>
    <t>1,9*1,3*0,85</t>
  </si>
  <si>
    <t>4,21*2*0,85</t>
  </si>
  <si>
    <t>3,69*1,945*0,85</t>
  </si>
  <si>
    <t>3,035*1,6*0,85</t>
  </si>
  <si>
    <t>2,5*2,35*0,85</t>
  </si>
  <si>
    <t>0,93*1,3*0,85</t>
  </si>
  <si>
    <t>5,5*1,5*0,85</t>
  </si>
  <si>
    <t>7,75*1,9*0,85</t>
  </si>
  <si>
    <t>2*1,95*0,85</t>
  </si>
  <si>
    <t>7,7*1,5*0,85</t>
  </si>
  <si>
    <t>7,655*1,3*0,85</t>
  </si>
  <si>
    <t>0,385*1,5*0,85</t>
  </si>
  <si>
    <t>7,08*1,3*0,85</t>
  </si>
  <si>
    <t>7,808*1,3*0,85</t>
  </si>
  <si>
    <t>(2,5+0,6+6,6+5,6+28,3+5*4+2,15*2+0,5*2+29+1,9+4,1+0,8+0,9+5,6+4,2+6,7+13,6+0,65)*(0,6*0,6)*-1</t>
  </si>
  <si>
    <t>1932296696</t>
  </si>
  <si>
    <t>97,211+15,724+125,74</t>
  </si>
  <si>
    <t>2141402567</t>
  </si>
  <si>
    <t>967071770</t>
  </si>
  <si>
    <t>-598667922</t>
  </si>
  <si>
    <t>(97,211+15,724+125,74)*10</t>
  </si>
  <si>
    <t>-715858972</t>
  </si>
  <si>
    <t>843654546</t>
  </si>
  <si>
    <t>1923323923</t>
  </si>
  <si>
    <t>-237196430</t>
  </si>
  <si>
    <t>18,07*0,3*0,85</t>
  </si>
  <si>
    <t>2,175*0,3*0,85</t>
  </si>
  <si>
    <t>2,19*0,3*0,85</t>
  </si>
  <si>
    <t>2,205*0,3*0,85</t>
  </si>
  <si>
    <t>3,514*0,3*0,85</t>
  </si>
  <si>
    <t>2,006*0,3*0,85</t>
  </si>
  <si>
    <t>5,02*0,3*0,85</t>
  </si>
  <si>
    <t>2,33*0,3*0,85</t>
  </si>
  <si>
    <t>14,71*0,3*0,85</t>
  </si>
  <si>
    <t>3,12*0,3*0,85</t>
  </si>
  <si>
    <t>2,5*0,3*0,85</t>
  </si>
  <si>
    <t>1,9*0,3*0,85</t>
  </si>
  <si>
    <t>4,21*0,3*0,85</t>
  </si>
  <si>
    <t>3,69*0,3*0,85</t>
  </si>
  <si>
    <t>3,035*0,3*0,85</t>
  </si>
  <si>
    <t>0,93*0,3*0,85</t>
  </si>
  <si>
    <t>5,5*0,3*0,85</t>
  </si>
  <si>
    <t>7,75*0,3*0,85</t>
  </si>
  <si>
    <t>7,7*0,3*0,85</t>
  </si>
  <si>
    <t>7,655*0,3*0,85</t>
  </si>
  <si>
    <t>0,385*0,3*0,85</t>
  </si>
  <si>
    <t>7,08*0,3*0,85</t>
  </si>
  <si>
    <t>7,808*0,3*0,85</t>
  </si>
  <si>
    <t>-275784650</t>
  </si>
  <si>
    <t>31,363*1,8*1,05</t>
  </si>
  <si>
    <t>1923295820</t>
  </si>
  <si>
    <t>(97,211+15,724+125,74)*1,9</t>
  </si>
  <si>
    <t>1972678671</t>
  </si>
  <si>
    <t>(34,43+37,69+36,21+3,71+3,71+28,93+14,26)*0,075</t>
  </si>
  <si>
    <t>(442,74+46,39)*0,075</t>
  </si>
  <si>
    <t>1298335568</t>
  </si>
  <si>
    <t>-580553982</t>
  </si>
  <si>
    <t>2*(34,43+37,69+36,21+3,71+3,71+28,93+14,26)*7,9/1000*1,25</t>
  </si>
  <si>
    <t>2*(442,74+46,39)*7,9/1000*1,25</t>
  </si>
  <si>
    <t>-419516638</t>
  </si>
  <si>
    <t>18,07*1,3*0,15</t>
  </si>
  <si>
    <t>2,175*1*0,15</t>
  </si>
  <si>
    <t>2,19*1*0,15</t>
  </si>
  <si>
    <t>2,205*1*0,15</t>
  </si>
  <si>
    <t>3,514*1,6*0,15</t>
  </si>
  <si>
    <t>2,006*1,185*0,15</t>
  </si>
  <si>
    <t>1*0,83*0,15</t>
  </si>
  <si>
    <t>5,02*1,1*0,15</t>
  </si>
  <si>
    <t>2,33*1*0,15</t>
  </si>
  <si>
    <t>14,71*1,8*0,15</t>
  </si>
  <si>
    <t>3,12*1,6*0,15</t>
  </si>
  <si>
    <t>2,5*3,05*0,15</t>
  </si>
  <si>
    <t>1,9*1*0,15</t>
  </si>
  <si>
    <t>4,21*1,7*0,15</t>
  </si>
  <si>
    <t>3,69*1,645*0,15</t>
  </si>
  <si>
    <t>3,035*1,3*0,15</t>
  </si>
  <si>
    <t>2,5*2,05*0,15</t>
  </si>
  <si>
    <t>0,93*1*0,15</t>
  </si>
  <si>
    <t>5,5*1,2*0,15</t>
  </si>
  <si>
    <t>7,75*1,6*0,15</t>
  </si>
  <si>
    <t>2*1,65*0,15</t>
  </si>
  <si>
    <t>7,7*1,2*0,15</t>
  </si>
  <si>
    <t>7,655*1*0,15</t>
  </si>
  <si>
    <t>0,385*1,2*0,15</t>
  </si>
  <si>
    <t>7,08*1*0,15</t>
  </si>
  <si>
    <t>7,808*1*0,15</t>
  </si>
  <si>
    <t>191611719</t>
  </si>
  <si>
    <t>-17978051</t>
  </si>
  <si>
    <t>(3,47+18,07+0,1+1,115+14,71+5,665+2,065+1,9+1+4,385+1,46+3,12+13,135+0,6+0,1+5,02+3,435+1+2,335+4,02+0,3+1,09+2+1+0,83+1,005+1,185+0,42)*0,15</t>
  </si>
  <si>
    <t>(0,2+4,03+2,205+1+2,205+5,525+2,19+1+2,19+5,525+2,175+1)*0,15</t>
  </si>
  <si>
    <t>(4,21+0,19+7,275+1,1+0,8+2,17+1+1,05+0,93+1,185+3,034+0,345+3,69+0,13+3,097)*0,15</t>
  </si>
  <si>
    <t>(5,375+7,655+1+7,635+0,385+0,1+6,076+7,8+1+8,81+7,08+0,1+7,7)*0,15</t>
  </si>
  <si>
    <t>(2,125+1,65+1,956+4,64+2,01+1,65+3,61+7,63)*0,15</t>
  </si>
  <si>
    <t>(0,9+0,9+1,5+1,5)*0,2</t>
  </si>
  <si>
    <t>-1424296332</t>
  </si>
  <si>
    <t>321319113</t>
  </si>
  <si>
    <t>2553,28/1000</t>
  </si>
  <si>
    <t>462,15/1000</t>
  </si>
  <si>
    <t>390,26/1000</t>
  </si>
  <si>
    <t>-1381298470</t>
  </si>
  <si>
    <t>vnitřní překlady</t>
  </si>
  <si>
    <t>317168012</t>
  </si>
  <si>
    <t>Překlad keramický plochý š 115 mm dl 1250 mm</t>
  </si>
  <si>
    <t>1896681713</t>
  </si>
  <si>
    <t>Překlady keramické ploché osazené do maltového lože, výšky překladu 71 mm šířky 115 mm, délky 1250 mm</t>
  </si>
  <si>
    <t>https://podminky.urs.cz/item/CS_URS_2024_01/317168012</t>
  </si>
  <si>
    <t>-430407963</t>
  </si>
  <si>
    <t>-2004228493</t>
  </si>
  <si>
    <t>317168016</t>
  </si>
  <si>
    <t>Překlad keramický plochý š 115 mm dl 2250 mm</t>
  </si>
  <si>
    <t>2001157176</t>
  </si>
  <si>
    <t>Překlady keramické ploché osazené do maltového lože, výšky překladu 71 mm šířky 115 mm, délky 2250 mm</t>
  </si>
  <si>
    <t>https://podminky.urs.cz/item/CS_URS_2024_01/317168016</t>
  </si>
  <si>
    <t>-296486787</t>
  </si>
  <si>
    <t>(3,47+18,07+0,1+1,115+14,71+5,665+2,065+1,9+1+4,385+1,46+3,12+13,135+0,6+0,1+5,02+3,435+1+2,335+4,02+0,3+1,09+2+1+0,83+1,005+1,185+0,42)*0,7*0,15</t>
  </si>
  <si>
    <t>(0,2+4,03+2,205+1+2,205+5,525+2,19+1+2,19+5,525+2,175+1)*0,7*0,15</t>
  </si>
  <si>
    <t>(4,21+0,19+7,275+1,1+0,8+2,17+1+1,05+0,93+1,185+3,034+0,345+3,69+0,13+3,097)*0,85*0,15</t>
  </si>
  <si>
    <t>(5,375+7,655+1+7,635+0,385+0,1+6,076+7,8+1+8,81+7,08+0,1+7,7)*0,7*0,15</t>
  </si>
  <si>
    <t>(2,125+1,65+1,956+4,64+2,01+1,65+3,61+7,63)*0,95*0,15</t>
  </si>
  <si>
    <t>60983422</t>
  </si>
  <si>
    <t>-1713362177</t>
  </si>
  <si>
    <t>(3,47+18,07+0,1+1,115+14,71+5,665+2,065+1,9+1+4,385+1,46+3,12+13,135+0,6+0,1+5,02+3,435+1+2,335+4,02+0,3+1,09+2+1+0,83+1,005+1,185+0,42)*0,7*2</t>
  </si>
  <si>
    <t>(0,2+4,03+2,205+1+2,205+5,525+2,19+1+2,19+5,525+2,175+1)*0,7*2</t>
  </si>
  <si>
    <t>(4,21+0,19+7,275+1,1+0,8+2,17+1+1,05+0,93+1,185+3,034+0,345+3,69+0,13+3,097)*0,85*2</t>
  </si>
  <si>
    <t>(2,125+1,65+1,956+4,64+2,01+1,65+3,61+7,63)*0,95*2</t>
  </si>
  <si>
    <t>-1498705003</t>
  </si>
  <si>
    <t>-1925756985</t>
  </si>
  <si>
    <t>(1757,87+1361,15)/1000</t>
  </si>
  <si>
    <t>(325,99+269,84)/1000</t>
  </si>
  <si>
    <t>(289,84+239,67)/1000</t>
  </si>
  <si>
    <t>-733760957</t>
  </si>
  <si>
    <t>4,82*3,15</t>
  </si>
  <si>
    <t>1,6*2*2</t>
  </si>
  <si>
    <t>4,85*3,15</t>
  </si>
  <si>
    <t>(4,85+1,6+1,6+1,6)*3,15</t>
  </si>
  <si>
    <t>4,8*3,15</t>
  </si>
  <si>
    <t>4,715*3,15</t>
  </si>
  <si>
    <t>-1913336679</t>
  </si>
  <si>
    <t>4,82</t>
  </si>
  <si>
    <t>1,6</t>
  </si>
  <si>
    <t>4,85</t>
  </si>
  <si>
    <t>(4,85+1,6+1,6+1,6)</t>
  </si>
  <si>
    <t>4,8</t>
  </si>
  <si>
    <t>4,715</t>
  </si>
  <si>
    <t>-1778310206</t>
  </si>
  <si>
    <t>2*2*2</t>
  </si>
  <si>
    <t>4*3,15</t>
  </si>
  <si>
    <t>-614319011</t>
  </si>
  <si>
    <t>1833989937</t>
  </si>
  <si>
    <t>54468156</t>
  </si>
  <si>
    <t>-2078548942</t>
  </si>
  <si>
    <t>879660446</t>
  </si>
  <si>
    <t>1414239960</t>
  </si>
  <si>
    <t>1932510921</t>
  </si>
  <si>
    <t>-1515836314</t>
  </si>
  <si>
    <t>-780352257</t>
  </si>
  <si>
    <t>-750798464</t>
  </si>
  <si>
    <t>G - 209/29/9</t>
  </si>
  <si>
    <t>59341221</t>
  </si>
  <si>
    <t>deska stropní plná PZD 2100x300x90mm</t>
  </si>
  <si>
    <t>-1326677069</t>
  </si>
  <si>
    <t>1092009839</t>
  </si>
  <si>
    <t>-1177387259</t>
  </si>
  <si>
    <t>-1539998853</t>
  </si>
  <si>
    <t>-2068290905</t>
  </si>
  <si>
    <t>-476740917</t>
  </si>
  <si>
    <t>-752312695</t>
  </si>
  <si>
    <t>4,82*3,15*2</t>
  </si>
  <si>
    <t>1,6*2*2*2</t>
  </si>
  <si>
    <t>4,85*3,15*2</t>
  </si>
  <si>
    <t>(4,85+1,6+1,6+1,6)*3,15*2</t>
  </si>
  <si>
    <t>4,8*3,15*2</t>
  </si>
  <si>
    <t>4,715*3,15*2</t>
  </si>
  <si>
    <t>872531910</t>
  </si>
  <si>
    <t>848507123</t>
  </si>
  <si>
    <t>Akademická</t>
  </si>
  <si>
    <t>(50,49-3)*1,2</t>
  </si>
  <si>
    <t>41,225*1,2</t>
  </si>
  <si>
    <t>-4589371</t>
  </si>
  <si>
    <t>(34,43+37,69+36,21+3,71+3,71+28,93+14,26)*1,2</t>
  </si>
  <si>
    <t>(442,74+46,39)*1,2</t>
  </si>
  <si>
    <t>313942893</t>
  </si>
  <si>
    <t>(4,8+4,8+11,16+11,16)</t>
  </si>
  <si>
    <t>(4,82+4,82+11,16+11,16)</t>
  </si>
  <si>
    <t>(4,85+4,85+11,16+11,16)</t>
  </si>
  <si>
    <t>(4,715+4,715+11,16+11,16)</t>
  </si>
  <si>
    <t>(4,19+4,19+11,16+11,16)</t>
  </si>
  <si>
    <t>(5,4+5,4+11,06+11,06)</t>
  </si>
  <si>
    <t>(5,37+5,37+11,06+11,06)</t>
  </si>
  <si>
    <t>(3,9+3,9+11+11)</t>
  </si>
  <si>
    <t>(5,47+5,47+11+11)</t>
  </si>
  <si>
    <t>(5,37+5,37+11,09+11,09)</t>
  </si>
  <si>
    <t>(2,3+2,3)</t>
  </si>
  <si>
    <t>(1,7+1,7)*13</t>
  </si>
  <si>
    <t>(1,735+1,735)*2</t>
  </si>
  <si>
    <t>(1,6+1,6)*4</t>
  </si>
  <si>
    <t>(2,995+2,995)</t>
  </si>
  <si>
    <t>4,82*2</t>
  </si>
  <si>
    <t>4,85*2</t>
  </si>
  <si>
    <t>(4,85+1,6+1,6+1,6)*2</t>
  </si>
  <si>
    <t>4,8*2</t>
  </si>
  <si>
    <t>4,715*2</t>
  </si>
  <si>
    <t>1562231614</t>
  </si>
  <si>
    <t>442,74+46,39+21,02+12,21+4,54+34,43+37,69+36,21+3,71+3,71+28,93+31,76+14,26+4,01</t>
  </si>
  <si>
    <t>1621530951</t>
  </si>
  <si>
    <t>351569746</t>
  </si>
  <si>
    <t>(2,5+0,6+6,6+5,6+28,3+5*4+2,15*2+0,5*2+29+1,9+4,1+0,8+0,9+5,6+4,2+6,7+13,6+0,65)*(0,6+0,6+0,6)*0,15</t>
  </si>
  <si>
    <t>-1521612536</t>
  </si>
  <si>
    <t>2,3*2,3</t>
  </si>
  <si>
    <t>2*2</t>
  </si>
  <si>
    <t>4,82*4,15</t>
  </si>
  <si>
    <t>4,85*4,15</t>
  </si>
  <si>
    <t>(4,85+1,6+1,6+1,6)*4,15</t>
  </si>
  <si>
    <t>4,715*4,15</t>
  </si>
  <si>
    <t>-1177599084</t>
  </si>
  <si>
    <t>1570186125</t>
  </si>
  <si>
    <t>(2,5+0,6+6,6+5,6+28,3+5*4+2,15*2+0,5*2+29+1,9+4,1+0,8+0,9+5,6+4,2+6,7+13,6+0,65)/0,3+0,5</t>
  </si>
  <si>
    <t>-772219654</t>
  </si>
  <si>
    <t>4,8*11,16*0,15</t>
  </si>
  <si>
    <t>4,82*11,16*0,15</t>
  </si>
  <si>
    <t>4,85*11,16*0,15</t>
  </si>
  <si>
    <t>4,715*11,16*0,15</t>
  </si>
  <si>
    <t>4,19*11,16*0,15</t>
  </si>
  <si>
    <t>5,4*11,06*0,15</t>
  </si>
  <si>
    <t>5,37*11,06*0,15</t>
  </si>
  <si>
    <t>3,9*11*0,15</t>
  </si>
  <si>
    <t>5,47*11*0,15</t>
  </si>
  <si>
    <t>5,37*11,09*0,15</t>
  </si>
  <si>
    <t>1,7*2,3*0,15</t>
  </si>
  <si>
    <t>1,7*1,6*0,15*13</t>
  </si>
  <si>
    <t>1,735*1,6*0,15*2</t>
  </si>
  <si>
    <t>1,665*1,6*0,15*4</t>
  </si>
  <si>
    <t>2,995*1,6*0,15</t>
  </si>
  <si>
    <t>1832557077</t>
  </si>
  <si>
    <t>2102484110</t>
  </si>
  <si>
    <t>137260511</t>
  </si>
  <si>
    <t>-1340266134</t>
  </si>
  <si>
    <t>-1707042312</t>
  </si>
  <si>
    <t>364,879*10 'Přepočtené koeficientem množství</t>
  </si>
  <si>
    <t>-1207515049</t>
  </si>
  <si>
    <t>-73433493</t>
  </si>
  <si>
    <t>-87956769</t>
  </si>
  <si>
    <t>(34,43+37,69+36,21+3,71+3,71+28,93+14,26)</t>
  </si>
  <si>
    <t>(442,74+46,39)</t>
  </si>
  <si>
    <t>-1273250333</t>
  </si>
  <si>
    <t>648,07*0,4/1000*1,15</t>
  </si>
  <si>
    <t>1568101745</t>
  </si>
  <si>
    <t>(4,8+4,8+11,16+11,16)*0,3</t>
  </si>
  <si>
    <t>(4,82+4,82+11,16+11,16)*0,3</t>
  </si>
  <si>
    <t>(4,85+4,85+11,16+11,16)*0,3</t>
  </si>
  <si>
    <t>(4,715+4,715+11,16+11,16)*0,3</t>
  </si>
  <si>
    <t>(4,19+4,19+11,16+11,16)*0,3</t>
  </si>
  <si>
    <t>(5,4+5,4+11,06+11,06)*0,3</t>
  </si>
  <si>
    <t>(5,37+5,37+11,06+11,06)*0,3</t>
  </si>
  <si>
    <t>(3,9+3,9+11+11)*0,3</t>
  </si>
  <si>
    <t>(5,47+5,47+11+11)*0,3</t>
  </si>
  <si>
    <t>(5,37+5,37+11,09+11,09)*0,3</t>
  </si>
  <si>
    <t>(2,3+2,3)*0,3</t>
  </si>
  <si>
    <t>(1,7+1,7)*0,3*13</t>
  </si>
  <si>
    <t>(1,735+1,735)*0,3*2</t>
  </si>
  <si>
    <t>(1,6+1,6)*0,3*4</t>
  </si>
  <si>
    <t>(2,995+2,995)*0,3</t>
  </si>
  <si>
    <t>-1546394450</t>
  </si>
  <si>
    <t>127,872*0,4/1000*1,15</t>
  </si>
  <si>
    <t>-367197528</t>
  </si>
  <si>
    <t>-555243493</t>
  </si>
  <si>
    <t>648,07*1,2</t>
  </si>
  <si>
    <t>-1867810723</t>
  </si>
  <si>
    <t>1177893568</t>
  </si>
  <si>
    <t>127,872*1,2</t>
  </si>
  <si>
    <t>-422534032</t>
  </si>
  <si>
    <t>-1951501439</t>
  </si>
  <si>
    <t>R-766-001</t>
  </si>
  <si>
    <t>Repase stávajících dřevěných euro sklepních oken, dvoukřídlých ,sklopných 1250x440 mm - ozn. T1.1</t>
  </si>
  <si>
    <t>131361575</t>
  </si>
  <si>
    <t xml:space="preserve">Poznámka k položce:_x000D_
Repase stávajících dřevěných euro sklepních oken, dvoukřídlých ,sklopných, do pískovcového ostění, s předsazenou kovanou mříží._x000D_
zásah musí být zaměřen především na: _x000D_
• důkladnou revizi osazení veškerých sklepních oken, _x000D_
• provedení odstranění poškozených nánosů barev po provedení sond a dohodě o dalším postupu prací se zástupci památkové péče a autorského dozoru _x000D_
• nezbytné je odborné doplnění mechanických poškození _x000D_
• citlivé barevné sjednocení nátěrem u kování _x000D_
Nová povrchová úprava - tmavě hnědá - odstín dle stávajících , seřízení závěsů _x000D_
Repase kování  , vč. ovládacího mechanismu_x000D_
</t>
  </si>
  <si>
    <t>prvek T1.1</t>
  </si>
  <si>
    <t>1885586610</t>
  </si>
  <si>
    <t>R-766-005</t>
  </si>
  <si>
    <t>Repase stávajících dřevěných masívních dvoukřídlých dubových vrat se středovým vstupem 3150x3700 mm - ozn. T5.6</t>
  </si>
  <si>
    <t>1817954150</t>
  </si>
  <si>
    <t>prvek T5.6</t>
  </si>
  <si>
    <t>R-766-016</t>
  </si>
  <si>
    <t>Repase stávajících dřevěných masívních dvoukřídlých fládrovaných kazerových dveří se segmentovým záklenkem1500/1930-2160 mm - ozn. T20</t>
  </si>
  <si>
    <t>-1310629249</t>
  </si>
  <si>
    <t xml:space="preserve">Poznámka k položce:_x000D_
Repase stávajících dřevěných masívních dvoukřídlých asymetrických  fládrovaných kazetových dveří se segmentovým záklenkem._x000D_
Demontáž + zpětná montáž po repasi, demontáž stávající dřevěné obložkové zárubně, D+M nové dřevěné obložkové zárubně do zděné příčky._x000D_
zásah musí být zaměřen především na: _x000D_
- provedení odstranění poškozených nánosů barev po provedení sond a dohodě o dalším postupu prací se zástupci památkové péče a autorského dozoru _x000D_
- doplnění mechanických poškození _x000D_
- povrchová úprava - fládrování, barevnost dle stávajících, _x000D_
- seřízení závěsů ,repase kování. _x000D_
</t>
  </si>
  <si>
    <t>prvek T20</t>
  </si>
  <si>
    <t>R-766-017</t>
  </si>
  <si>
    <t>Repase stávajících dřevěných masívních dvoukřídlých fládrovaných kazerových dveří se segmentovým záklenkem1500/1970-2200 mm - ozn. T21P</t>
  </si>
  <si>
    <t>2083397616</t>
  </si>
  <si>
    <t>prvek T21P</t>
  </si>
  <si>
    <t>R-766-018</t>
  </si>
  <si>
    <t>Repase stávajících dřevěných masívních dvoukřídlých fládrovaných kazerových dveří se segmentovým záklenkem1500/1750-1920 mm - ozn. T22P</t>
  </si>
  <si>
    <t>9301168</t>
  </si>
  <si>
    <t xml:space="preserve">Poznámka k položce:_x000D_
Repase stávajících dřevěných masívních dvoukřídlých  fládrovaných kazetových dveří se segmentovým záklenkem._x000D_
Demontáž + zpětná montáž po repasi, demontáž stávající dřevěné obložkové zárubně, D+M nové dřevěné obložkové zárubně do zděné příčky._x000D_
zásah musí být zaměřen především na: _x000D_
- provedení odstranění poškozených nánosů barev po provedení sond a dohodě o dalším postupu prací se zástupci památkové péče a autorského dozoru _x000D_
- doplnění mechanických poškození _x000D_
- povrchová úprava - fládrování, barevnost dle stávajících, _x000D_
- seřízení závěsů ,repase kování. _x000D_
</t>
  </si>
  <si>
    <t>prvek T22P</t>
  </si>
  <si>
    <t>R-766-019</t>
  </si>
  <si>
    <t>Repase stávajících dřevěných masívních dvoukřídlých fládrovaných kazerových dveří se segmentovým záklenkem1500/1940-2110 mm - ozn. T23P</t>
  </si>
  <si>
    <t>-993076279</t>
  </si>
  <si>
    <t>prvek T23P</t>
  </si>
  <si>
    <t>R-766-020</t>
  </si>
  <si>
    <t>Repase stávajících dřevěných masívních dvoukřídlých fládrovaných kazerových dveří se segmentovým záklenkem1500/1900-2150 mm - ozn. T24P</t>
  </si>
  <si>
    <t>1645811426</t>
  </si>
  <si>
    <t xml:space="preserve">Poznámka k položce:_x000D_
Repase stávajících dřevěných masívních dvoukřídlých  fládrovaných asymetrických  kazetových dveří se segmentovým záklenkem._x000D_
Demontáž + zpětná montáž po repasi, demontáž stávající dřevěné obložkové zárubně, D+M nové dřevěné obložkové zárubně do zděné příčky._x000D_
zásah musí být zaměřen především na: _x000D_
- provedení odstranění poškozených nánosů barev po provedení sond a dohodě o dalším postupu prací se zástupci památkové péče a autorského dozoru _x000D_
- doplnění mechanických poškození _x000D_
- povrchová úprava - fládrování, barevnost dle stávajících, _x000D_
- seřízení závěsů ,repase kování. _x000D_
</t>
  </si>
  <si>
    <t>prvek T24P</t>
  </si>
  <si>
    <t>R-766-021</t>
  </si>
  <si>
    <t>Repase stávajících dřevěných masívních dvoukřídlých fládrovaných kazerových dveří se segmentovým záklenkem1500/2040-2300 mm - ozn. T25L</t>
  </si>
  <si>
    <t>-1105374799</t>
  </si>
  <si>
    <t xml:space="preserve">Poznámka k položce:_x000D_
Repase stávajících dřevěných masívních dvoukřídlých fládrovaných kazerových dveří se segmentovým záklenkem._x000D_
Demontáž + zpětná montáž po repasi, demontáž stávající dřevěné obložkové zárubně, D+M nové dřevěné obložkové zárubně do zděné příčky._x000D_
zásah musí být zaměřen především na: _x000D_
- provedení odstranění poškozených nánosů barev po provedení sond a dohodě o dalším postupu prací se zástupci památkové péče a autorského dozoru _x000D_
- doplnění mechanických poškození _x000D_
- povrchová úprava - fládrování, barevnost dle stávajících, _x000D_
- seřízení závěsů ,repase kování,doplnění kliky. _x000D_
</t>
  </si>
  <si>
    <t>prvek T25L</t>
  </si>
  <si>
    <t>R-766-022</t>
  </si>
  <si>
    <t>Repase stávajících dřevěných masívních dvoukřídlých fládrovaných kazerových dveří se segmentovým záklenkem 930/2200 mm - ozn. T26L</t>
  </si>
  <si>
    <t>1961822067</t>
  </si>
  <si>
    <t xml:space="preserve">Poznámka k položce:_x000D_
Repase stávajících dřevěných masívních jednokřídlých  fládrovaných  kazetových dveří se segmentovým záklenkem._x000D_
Demontáž + zpětná montáž po repasi, demontáž stávající dřevěné obložkové zárubně, D+M nové dřevěné obložkové zárubně do zděné příčky._x000D_
zásah musí být zaměřen především na: _x000D_
- provedení odstranění poškozených nánosů barev po provedení sond a dohodě o dalším postupu prací se zástupci památkové péče a autorského dozoru _x000D_
- doplnění mechanických poškození _x000D_
- povrchová úprava - fládrování, barevnost dle stávajících, _x000D_
- seřízení závěsů ,repase kování. _x000D_
</t>
  </si>
  <si>
    <t>prvek T26L</t>
  </si>
  <si>
    <t>R-766-023</t>
  </si>
  <si>
    <t>Repase stávajících dřevěných masívních dvoukřídlých fládrovaných kazerových dveří se segmentovým záklenkem 930/2200 mm - ozn. T27L</t>
  </si>
  <si>
    <t>2042141797</t>
  </si>
  <si>
    <t xml:space="preserve">Poznámka k položce:_x000D_
Repase stávajících dřevěných masívních jednokřídlých fládrovaných kazerových dveří se segmentovým záklenkem._x000D_
Demontáž + zpětná montáž po repasi, demontáž stávající dřevěné obložkové zárubně, D+M nové dřevěné obložkové zárubně do zděné příčky._x000D_
zásah musí být zaměřen především na: _x000D_
- provedení odstranění poškozených nánosů barev po provedení sond a dohodě o dalším postupu prací se zástupci památkové péče a autorského dozoru _x000D_
- doplnění mechanických poškození _x000D_
- povrchová úprava - fládrování, barevnost dle stávajících, _x000D_
- seřízení závěsů ,repase kování, _x000D_
</t>
  </si>
  <si>
    <t>prvek T27L</t>
  </si>
  <si>
    <t>R-766-024</t>
  </si>
  <si>
    <t>Repase stávajících dřevěných masívních dvoukřídlých fládrovaných kazerových dveří  600/1970 mm - ozn. T28L,P</t>
  </si>
  <si>
    <t>-815397136</t>
  </si>
  <si>
    <t xml:space="preserve">Poznámka k položce:_x000D_
Repase stávajících dřevěných masívních jednokřídlých  fládrovaných  kazetových dveří ._x000D_
Demontáž + zpětná montáž po repasi, demontáž stávající dřevěné obložkové zárubně, D+M nové dřevěné obložkové zárubně do zděné příčky._x000D_
zásah musí být zaměřen především na: _x000D_
- provedení odstranění poškozených nánosů barev po provedení sond a dohodě o dalším postupu prací se zástupci památkové péče a autorského dozoru _x000D_
- doplnění mechanických poškození _x000D_
- povrchová úprava - fládrování, barevnost dle stávajících, _x000D_
- seřízení závěsů ,repase kování. _x000D_
</t>
  </si>
  <si>
    <t>prvek T28L</t>
  </si>
  <si>
    <t>prvek T28P</t>
  </si>
  <si>
    <t>R-766-025</t>
  </si>
  <si>
    <t>Repase stávajících dřevěných masívních dvoukřídlých fládrovaných kazerových dveří  600/1970 mm - ozn. T29L,P</t>
  </si>
  <si>
    <t>2071990406</t>
  </si>
  <si>
    <t xml:space="preserve">Poznámka k položce:_x000D_
Repase stávajících dřevěných masívních jednokřídlých fládrovaných kazerových dveří ._x000D_
Demontáž + zpětná montáž po repasi, demontáž stávající dřevěné obložkové zárubně, D+M nové dřevěné obložkové zárubně do zděné příčky._x000D_
zásah musí být zaměřen především na: _x000D_
- provedení odstranění poškozených nánosů barev po provedení sond a dohodě o dalším postupu prací se zástupci památkové péče a autorského dozoru _x000D_
- doplnění mechanických poškození _x000D_
- povrchová úprava - fládrování, barevnost dle stávajících, _x000D_
- seřízení závěsů ,repase kování,doplnění kliky. _x000D_
</t>
  </si>
  <si>
    <t>prvek T29L</t>
  </si>
  <si>
    <t>prvek T29P</t>
  </si>
  <si>
    <t>49733152</t>
  </si>
  <si>
    <t>R-767-005</t>
  </si>
  <si>
    <t>Repase stávajících dvoukřídlých požárních ocelových kazetových fládrovaných asymetrických dveří do ocelové požární zárubně 1500x1970 mm - ozn. Z10</t>
  </si>
  <si>
    <t>1803758051</t>
  </si>
  <si>
    <t xml:space="preserve">Poznámka k položce:_x000D_
Repase stávajících dvoukřídlých požárních ocelových kazetových fládrovaných asymetrických dveří do ocelové požární zárubně se segmentovým záklenkem._x000D_
- doplnění mechanických poškození _x000D_
- povrch.úprava- fládrování, barevnost dle stávajících, _x000D_
- seřízení závěsů ,repase kování vč. doplnění el. karetních zámků-kódovaný vstup na zaměstnaneckou kartu,- doplnění požárního vybavení dveří - zpěňovacích pásků, samozavíračů _x000D_
- vč. atestu na kompletní výrobek_x000D_
</t>
  </si>
  <si>
    <t>prvek Z10</t>
  </si>
  <si>
    <t>L</t>
  </si>
  <si>
    <t>R-767-006</t>
  </si>
  <si>
    <t>Repase stávajících dvoukřídlých požárních ocelových kazetových fládrovaných asymetrických dveří do ocelové požární zárubně 940+1800x2020 mm - ozn. Z11</t>
  </si>
  <si>
    <t>1548855725</t>
  </si>
  <si>
    <t xml:space="preserve">Poznámka k položce:_x000D_
Repase stávající stěny se sestavou jednokřídlových a dvoukřídlových požárních ocelových kazetových fládrovaných asymetrických dveří do ocelové požární zárubně se pravoúhlým záklenkem._x000D_
- doplnění mechanických poškození _x000D_
- povrch.úprava- fládrování, barevnost dle stávajících, _x000D_
- seřízení závěsů ,repase kování vč. doplnění el. karetních zámků-kódovaný vstup na zaměstnaneckou kartu,- doplnění požárního vybavení dveří - zpěňovacích pásků, samozavíračů_x000D_
- vč. atestu na kompletní výrobek_x000D_
</t>
  </si>
  <si>
    <t>prvek Z11</t>
  </si>
  <si>
    <t>R-767-007</t>
  </si>
  <si>
    <t>Repase stávajících dvoukřídlých požárních ocelových kazetových fládrovaných asymetrických dveří do ocelové požární zárubně 900+1380x2020 mm - ozn. Z12</t>
  </si>
  <si>
    <t>-1537817397</t>
  </si>
  <si>
    <t xml:space="preserve">Poznámka k položce:_x000D_
Repase stávající stěny se sestavou jednokřídlových a dvoukřídlových požárních ocelových kazetových fládrovaných asymetrických dveří do ocelové požární zárubně se pravoúhlým záklenkem._x000D_
- doplnění mechanických poškození _x000D_
- povrch.úprava- fládrování, barevnost dle stávajících, _x000D_
- seřízení závěsů ,repase kování vč. doplnění el. karetních zámků-kódovaný vstup na zaměstnaneckou kartu,- doplnění požárního vybavení dveří - zpěňovacích pásků, samozavíračů _x000D_
- vč. atestu na kompletní výrobek_x000D_
</t>
  </si>
  <si>
    <t>prvek Z12</t>
  </si>
  <si>
    <t>R-767-008</t>
  </si>
  <si>
    <t xml:space="preserve"> Repase stávajících jednokřídlových ocelových ocelových kazetových dveří do ocelové zárubně 1120x1970 mm - ozn. Z13</t>
  </si>
  <si>
    <t>1633911108</t>
  </si>
  <si>
    <t xml:space="preserve">Poznámka k položce:_x000D_
Repase stávajících jednokřídlových ocelových ocelových kazetových dveří do ocelové zárubně se pravoúhlým záklenkem._x000D_
-  odstranění poškozených nánosů barev _x000D_
- doplnění mechanických poškození _x000D_
- obnova povrchové úpravy - lomená bílá, barevnost dle stávajících, _x000D_
- seřízení a repase veškerého kování _x000D_
</t>
  </si>
  <si>
    <t>prvek Z13</t>
  </si>
  <si>
    <t>R-767-009</t>
  </si>
  <si>
    <t>Repase stávající stěny s jednokřídlovými dveřmi 5780/1970 mm - ozn. Z14a</t>
  </si>
  <si>
    <t>-1104313979</t>
  </si>
  <si>
    <t xml:space="preserve">Poznámka k položce:_x000D_
Repase stávající stěny s jednokřídlovými dveřmi_x000D_
Stěna je řešena z ocelových profilů s výplní z perforovaného plechu_x000D_
Demontáž a zpětná montáž._x000D_
-  odstranění poškozených nánosů barev _x000D_
- doplnění mechanických poškození _x000D_
- obnova povrchové úpravy - barevnost dle stávajících, _x000D_
- seřízení a repase veškerého kování vč. zámku _x000D_
</t>
  </si>
  <si>
    <t>prvek Z14a</t>
  </si>
  <si>
    <t>R-767-010</t>
  </si>
  <si>
    <t>Repase stávající stěny s jednokřídlovými dveřmi 3270/1970 mm - ozn. Z14b</t>
  </si>
  <si>
    <t>-1586366024</t>
  </si>
  <si>
    <t>prvek Z14b</t>
  </si>
  <si>
    <t>R-767-011</t>
  </si>
  <si>
    <t>Ventilační žaluzie vsazená do stávajícího pískovcového ostění sklepního okna 1200/500 mm - ozn. Z15</t>
  </si>
  <si>
    <t>382452321</t>
  </si>
  <si>
    <t xml:space="preserve">Poznámka k položce:_x000D_
Ventilační žaluzie vsazená do stávajícího pískovcového ostění sklepního okna - náhrada stávajícího sklopnéno dvoutabulkového křídla._x000D_
Povrchová úprava - v barvě oken._x000D_
Kompletace s rozvody VZT_x000D_
</t>
  </si>
  <si>
    <t>prvek Z15</t>
  </si>
  <si>
    <t>R-767-013</t>
  </si>
  <si>
    <t>Repase stávajících jednokřídlových ocelových dveří do ocelové zárubně 900/1970 mm - ozn. Z17</t>
  </si>
  <si>
    <t>1823375658</t>
  </si>
  <si>
    <t xml:space="preserve">Poznámka k položce:_x000D_
Repase stávajících jednokřídlových ocelových dveří do ocelové zárubně _x000D_
-  odstranění poškozených nánosů barev _x000D_
- doplnění mechanických poškození _x000D_
- obnova povrchové úpravy , barevnost dle stávajících, _x000D_
- seřízení a repase veškerého kování _x000D_
Demontáž a zpětná montáž_x000D_
</t>
  </si>
  <si>
    <t>prvek Z17</t>
  </si>
  <si>
    <t>149995189</t>
  </si>
  <si>
    <t>-2118538534</t>
  </si>
  <si>
    <t>1259004153</t>
  </si>
  <si>
    <t>44897445</t>
  </si>
  <si>
    <t>-863255510</t>
  </si>
  <si>
    <t>1194703859</t>
  </si>
  <si>
    <t>-555999538</t>
  </si>
  <si>
    <t>158,94*1,05</t>
  </si>
  <si>
    <t>1333449789</t>
  </si>
  <si>
    <t>166,887*1,1-0,576</t>
  </si>
  <si>
    <t>768919991</t>
  </si>
  <si>
    <t>1808809192</t>
  </si>
  <si>
    <t>158,94*1,1</t>
  </si>
  <si>
    <t>-1700252900</t>
  </si>
  <si>
    <t>1919495402</t>
  </si>
  <si>
    <t>-630395027</t>
  </si>
  <si>
    <t>-1708371687</t>
  </si>
  <si>
    <t>1607067571</t>
  </si>
  <si>
    <t>-840311479</t>
  </si>
  <si>
    <t>-1089345331</t>
  </si>
  <si>
    <t>-631999348</t>
  </si>
  <si>
    <t>4,8*11,16</t>
  </si>
  <si>
    <t>4,82*11,16</t>
  </si>
  <si>
    <t>4,85*11,16</t>
  </si>
  <si>
    <t>4,715*11,16</t>
  </si>
  <si>
    <t>4,19*11,16</t>
  </si>
  <si>
    <t>5,4*11,06</t>
  </si>
  <si>
    <t>5,37*11,06</t>
  </si>
  <si>
    <t>3,9*11</t>
  </si>
  <si>
    <t>5,47*11</t>
  </si>
  <si>
    <t>5,37*11,09</t>
  </si>
  <si>
    <t>1,7*2,3</t>
  </si>
  <si>
    <t>1,7*1,6*13</t>
  </si>
  <si>
    <t>1,735*1,6*2</t>
  </si>
  <si>
    <t>1,665*1,6*4</t>
  </si>
  <si>
    <t>2,995*1,6</t>
  </si>
  <si>
    <t>99550631</t>
  </si>
  <si>
    <t>-983596813</t>
  </si>
  <si>
    <t>489,13*1,1</t>
  </si>
  <si>
    <t>450148967</t>
  </si>
  <si>
    <t>489,13*1,05</t>
  </si>
  <si>
    <t>779117699</t>
  </si>
  <si>
    <t>513,587*1,1</t>
  </si>
  <si>
    <t>-198098747</t>
  </si>
  <si>
    <t>1837933783</t>
  </si>
  <si>
    <t>64233362</t>
  </si>
  <si>
    <t>4,54+4,01</t>
  </si>
  <si>
    <t>982529828</t>
  </si>
  <si>
    <t>(4,54+4,01)*7</t>
  </si>
  <si>
    <t>996208105</t>
  </si>
  <si>
    <t>63636910</t>
  </si>
  <si>
    <t>etapa č. 2</t>
  </si>
  <si>
    <t>1761700328</t>
  </si>
  <si>
    <t>-1191680420</t>
  </si>
  <si>
    <t>27735516</t>
  </si>
  <si>
    <t>mč P1.37</t>
  </si>
  <si>
    <t>(1,4+1,4+1,6+1,6)*1,5</t>
  </si>
  <si>
    <t>(0,85+0,85+1,6+1,6)*1,5</t>
  </si>
  <si>
    <t>mč P1.38</t>
  </si>
  <si>
    <t>-1758615394</t>
  </si>
  <si>
    <t>32,7*1,1</t>
  </si>
  <si>
    <t>455684224</t>
  </si>
  <si>
    <t>-1653944224</t>
  </si>
  <si>
    <t>-704006975</t>
  </si>
  <si>
    <t>(1,4+1,4+1,6+1,6)</t>
  </si>
  <si>
    <t>(0,85+0,85+1,6+1,6)</t>
  </si>
  <si>
    <t>1809602146</t>
  </si>
  <si>
    <t>92,16</t>
  </si>
  <si>
    <t>R-782-008</t>
  </si>
  <si>
    <t>Restaurování - Pískovcové bosované nároží při  levém okraji západní fasády , a při pravém nároží severní fasády vč. 1 ks nákolníku 3300x900 mm - ozn. K8</t>
  </si>
  <si>
    <t>1985732198</t>
  </si>
  <si>
    <t>prvek K8</t>
  </si>
  <si>
    <t>R-782-009</t>
  </si>
  <si>
    <t>Restaurování - Pískovcový portál při pravémnároží severní fasády vč. 2 ks nákolníků 3950x4200 mm- ozn. K9</t>
  </si>
  <si>
    <t>-2034113777</t>
  </si>
  <si>
    <t>prvek K9</t>
  </si>
  <si>
    <t>R-782-010</t>
  </si>
  <si>
    <t>Repase - demontáž, zpětná montáž - pískovcové desky s označením objektu u  vstupních portálů 950x950 mm- ozn. K10</t>
  </si>
  <si>
    <t>806153884</t>
  </si>
  <si>
    <t>prvek K10</t>
  </si>
  <si>
    <t>151</t>
  </si>
  <si>
    <t>1318647522</t>
  </si>
  <si>
    <t>657071294</t>
  </si>
  <si>
    <t>153</t>
  </si>
  <si>
    <t>734213605</t>
  </si>
  <si>
    <t>(50,49-3)*1,2*2</t>
  </si>
  <si>
    <t>41,225*1,2*2</t>
  </si>
  <si>
    <t>-572727927</t>
  </si>
  <si>
    <t>155</t>
  </si>
  <si>
    <t>-568503921</t>
  </si>
  <si>
    <t>(4,8*11,16)*1,35</t>
  </si>
  <si>
    <t>(4,82*11,16)*1,35</t>
  </si>
  <si>
    <t>(4,85*11,16)*1,35</t>
  </si>
  <si>
    <t>4,8*11,16*1,35</t>
  </si>
  <si>
    <t>4,715*11,16*1,35</t>
  </si>
  <si>
    <t>4,19*11,16*1,35</t>
  </si>
  <si>
    <t>5,4*11,06*1,35</t>
  </si>
  <si>
    <t>5,37*11,06*1,35</t>
  </si>
  <si>
    <t>3,9*11*1,35</t>
  </si>
  <si>
    <t>5,47*11*1,35</t>
  </si>
  <si>
    <t>5,37*11,09*1,35</t>
  </si>
  <si>
    <t>1,7*2,3*1,35</t>
  </si>
  <si>
    <t>1,7*1,6*1,35*13</t>
  </si>
  <si>
    <t>1,735*1,6*1,35*2</t>
  </si>
  <si>
    <t>1,665*1,6*1,35*4</t>
  </si>
  <si>
    <t>2,995*1,6*1,35</t>
  </si>
  <si>
    <t>194,416</t>
  </si>
  <si>
    <t>-800886367</t>
  </si>
  <si>
    <t xml:space="preserve">02.02 - Sanace </t>
  </si>
  <si>
    <t>61,6*2,0</t>
  </si>
  <si>
    <t>(28,4+28,0+11,2)*1,0*0,6</t>
  </si>
  <si>
    <t>61,6*1,5</t>
  </si>
  <si>
    <t>Podklad ze štěrkodrti po zhutnění tloušťky 20 cm štěrkodrť frakce 16-32 mm</t>
  </si>
  <si>
    <t>92,4*0,2</t>
  </si>
  <si>
    <t>2,3+1,7+1,7+2,1+1,7+1,7+1,7+1,7+1,7+1,7+1,7+1,7+1,7+1,7+1,7+1,7+1,7+1,7+1,7+3,0</t>
  </si>
  <si>
    <t>4,0*1,7</t>
  </si>
  <si>
    <t>5,7*1,7</t>
  </si>
  <si>
    <t>6,4*1,7</t>
  </si>
  <si>
    <t>7,9*1,7</t>
  </si>
  <si>
    <t>2,4*0,9</t>
  </si>
  <si>
    <t>7,6*1,7</t>
  </si>
  <si>
    <t>5,0*0,8</t>
  </si>
  <si>
    <t>46,0+41,6+22,4+28,0+7,4+14,9+11,3+7,4+7,4+17,5+6,7+6,9+6,8+6,8+4,8+6,7+6,8+6,8+4,2+6,4+5,9+9,3+7,4+4,0</t>
  </si>
  <si>
    <t>2,3+1,7+3,0+1,7+1,7+1,7+1,7+1,7+1,7+1,7+1,7+1,7+1,7+1,7+1,7+1,8+1,7+3,0+1,7+2,4+1,6+1,6+3,2+11,2</t>
  </si>
  <si>
    <t>293,4*0,35</t>
  </si>
  <si>
    <t>1274,07*0,05*1,9</t>
  </si>
  <si>
    <t>1274,07*0,05*1,9*20,0</t>
  </si>
  <si>
    <t>1274,07*0,05*1,9*10,0</t>
  </si>
  <si>
    <t>02.03 - Zdravotechnické instalace</t>
  </si>
  <si>
    <t>Pol37</t>
  </si>
  <si>
    <t>120   výměna</t>
  </si>
  <si>
    <t xml:space="preserve">02.04 - Vytápění  </t>
  </si>
  <si>
    <t>02.05 - Elektroinstalace</t>
  </si>
  <si>
    <t>RTS II / 2022</t>
  </si>
  <si>
    <t>210010121R00</t>
  </si>
  <si>
    <t>Trubka ochranná z PE, uložená volně, DN do 16,5 mm</t>
  </si>
  <si>
    <t>348332522</t>
  </si>
  <si>
    <t>Svítidlo zářivkové</t>
  </si>
  <si>
    <t>3481410801</t>
  </si>
  <si>
    <t>Svítidlo interiérové, IP40</t>
  </si>
  <si>
    <t>Kabel J-Y(st)Y 1x2x0,8 - data</t>
  </si>
  <si>
    <t>222300473R00</t>
  </si>
  <si>
    <t>Forma pro TCEKE, TCEKFY, TCEKY...do 24 P 1</t>
  </si>
  <si>
    <t>28600415</t>
  </si>
  <si>
    <t>Chránička PE šedá</t>
  </si>
  <si>
    <t>35822001033</t>
  </si>
  <si>
    <t>Jistič do 80 A 1pól. charakteristika C, LTN-1,6C-1</t>
  </si>
  <si>
    <t>371202012</t>
  </si>
  <si>
    <t>Zásuvka datová</t>
  </si>
  <si>
    <t>34571550</t>
  </si>
  <si>
    <t>Víčko na krabici na závit</t>
  </si>
  <si>
    <t>02.06 - Vzduchotechnika a chlazení</t>
  </si>
  <si>
    <t xml:space="preserve">    D4 - 1.PP-2.ETAPA</t>
  </si>
  <si>
    <t>D4</t>
  </si>
  <si>
    <t>1.PP-2.ETAPA</t>
  </si>
  <si>
    <t>VZ02.1</t>
  </si>
  <si>
    <t>Klimatizační jednotka pro přívod vzduchu Modul a,parametry skříně dle EN 1886(07/2009): TB2/T2/L1/D1, izolace PUR,vnitřní provedení 35MS21, RAL 7035/VZ, modul 1,0.Množství vzduchu V = 1.200 m3/h, externí tlak 300 Pa.Včetně manometru a pákového upínacího m</t>
  </si>
  <si>
    <t>Klimatizační jednotka pro přívod vzduchu Modul a,parametry skříně dle EN 1886(07/2009): TB2/T2/L1/D1, izolace PUR,vnitřní provedení 35MS21, RAL 7035/VZ, modul 1,0.Množství vzduchu V = 1.200 m3/h, externí tlak 300 Pa.Včetně manometru a pákového upínacího mechanismu filtru.Včetně základového rámu s výškově stavitelnýma nohama. Jednotka bude dodána dělená na montážní celky. Splňuje ErP 2018.</t>
  </si>
  <si>
    <t>-1464148409</t>
  </si>
  <si>
    <t>-1691309677</t>
  </si>
  <si>
    <t>-84070989</t>
  </si>
  <si>
    <t>-987936207</t>
  </si>
  <si>
    <t>1766077486</t>
  </si>
  <si>
    <t xml:space="preserve">PS2 - Skladovací technika </t>
  </si>
  <si>
    <t>-2114931695</t>
  </si>
  <si>
    <t>-291616348</t>
  </si>
  <si>
    <t xml:space="preserve">Doprava z výroby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</si>
</sst>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0" fillId="0" borderId="22" xfId="0" applyFont="1" applyBorder="1" applyAlignment="1" applyProtection="1">
      <alignment horizontal="center" vertical="center"/>
      <protection locked="0"/>
    </xf>
    <xf numFmtId="49" fontId="40" fillId="0" borderId="22" xfId="0" applyNumberFormat="1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167" fontId="40" fillId="0" borderId="22" xfId="0" applyNumberFormat="1" applyFont="1" applyBorder="1" applyAlignment="1" applyProtection="1">
      <alignment vertical="center"/>
      <protection locked="0"/>
    </xf>
    <xf numFmtId="4" fontId="40" fillId="3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0" fillId="3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2" fillId="0" borderId="0" xfId="0" applyFont="1" applyAlignment="1">
      <alignment vertical="top" wrapText="1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0" fontId="23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341321410" TargetMode="External"/><Relationship Id="rId21" Type="http://schemas.openxmlformats.org/officeDocument/2006/relationships/hyperlink" Target="https://podminky.urs.cz/item/CS_URS_2024_01/273351122" TargetMode="External"/><Relationship Id="rId34" Type="http://schemas.openxmlformats.org/officeDocument/2006/relationships/hyperlink" Target="https://podminky.urs.cz/item/CS_URS_2024_01/346244371" TargetMode="External"/><Relationship Id="rId42" Type="http://schemas.openxmlformats.org/officeDocument/2006/relationships/hyperlink" Target="https://podminky.urs.cz/item/CS_URS_2024_01/591211111" TargetMode="External"/><Relationship Id="rId47" Type="http://schemas.openxmlformats.org/officeDocument/2006/relationships/hyperlink" Target="https://podminky.urs.cz/item/CS_URS_2024_01/634112112" TargetMode="External"/><Relationship Id="rId50" Type="http://schemas.openxmlformats.org/officeDocument/2006/relationships/hyperlink" Target="https://podminky.urs.cz/item/CS_URS_2024_01/961044111" TargetMode="External"/><Relationship Id="rId55" Type="http://schemas.openxmlformats.org/officeDocument/2006/relationships/hyperlink" Target="https://podminky.urs.cz/item/CS_URS_2024_01/974031164" TargetMode="External"/><Relationship Id="rId63" Type="http://schemas.openxmlformats.org/officeDocument/2006/relationships/hyperlink" Target="https://podminky.urs.cz/item/CS_URS_2024_01/711112001" TargetMode="External"/><Relationship Id="rId68" Type="http://schemas.openxmlformats.org/officeDocument/2006/relationships/hyperlink" Target="https://podminky.urs.cz/item/CS_URS_2024_01/771121011" TargetMode="External"/><Relationship Id="rId76" Type="http://schemas.openxmlformats.org/officeDocument/2006/relationships/hyperlink" Target="https://podminky.urs.cz/item/CS_URS_2024_01/776111311" TargetMode="External"/><Relationship Id="rId84" Type="http://schemas.openxmlformats.org/officeDocument/2006/relationships/hyperlink" Target="https://podminky.urs.cz/item/CS_URS_2024_01/777121115" TargetMode="External"/><Relationship Id="rId89" Type="http://schemas.openxmlformats.org/officeDocument/2006/relationships/hyperlink" Target="https://podminky.urs.cz/item/CS_URS_2024_01/781121011" TargetMode="External"/><Relationship Id="rId97" Type="http://schemas.openxmlformats.org/officeDocument/2006/relationships/hyperlink" Target="https://podminky.urs.cz/item/CS_URS_2024_01/783827143" TargetMode="External"/><Relationship Id="rId7" Type="http://schemas.openxmlformats.org/officeDocument/2006/relationships/hyperlink" Target="https://podminky.urs.cz/item/CS_URS_2024_01/162211311" TargetMode="External"/><Relationship Id="rId71" Type="http://schemas.openxmlformats.org/officeDocument/2006/relationships/hyperlink" Target="https://podminky.urs.cz/item/CS_URS_2024_01/771574416" TargetMode="External"/><Relationship Id="rId92" Type="http://schemas.openxmlformats.org/officeDocument/2006/relationships/hyperlink" Target="https://podminky.urs.cz/item/CS_URS_2024_01/781477113" TargetMode="External"/><Relationship Id="rId2" Type="http://schemas.openxmlformats.org/officeDocument/2006/relationships/hyperlink" Target="https://podminky.urs.cz/item/CS_URS_2024_01/122211101" TargetMode="External"/><Relationship Id="rId16" Type="http://schemas.openxmlformats.org/officeDocument/2006/relationships/hyperlink" Target="https://podminky.urs.cz/item/CS_URS_2024_01/273321611" TargetMode="External"/><Relationship Id="rId29" Type="http://schemas.openxmlformats.org/officeDocument/2006/relationships/hyperlink" Target="https://podminky.urs.cz/item/CS_URS_2024_01/341351112" TargetMode="External"/><Relationship Id="rId11" Type="http://schemas.openxmlformats.org/officeDocument/2006/relationships/hyperlink" Target="https://podminky.urs.cz/item/CS_URS_2024_01/167111101" TargetMode="External"/><Relationship Id="rId24" Type="http://schemas.openxmlformats.org/officeDocument/2006/relationships/hyperlink" Target="https://podminky.urs.cz/item/CS_URS_2024_01/317168013" TargetMode="External"/><Relationship Id="rId32" Type="http://schemas.openxmlformats.org/officeDocument/2006/relationships/hyperlink" Target="https://podminky.urs.cz/item/CS_URS_2024_01/342291111" TargetMode="External"/><Relationship Id="rId37" Type="http://schemas.openxmlformats.org/officeDocument/2006/relationships/hyperlink" Target="https://podminky.urs.cz/item/CS_URS_2024_01/411121221" TargetMode="External"/><Relationship Id="rId40" Type="http://schemas.openxmlformats.org/officeDocument/2006/relationships/hyperlink" Target="https://podminky.urs.cz/item/CS_URS_2024_01/413941121" TargetMode="External"/><Relationship Id="rId45" Type="http://schemas.openxmlformats.org/officeDocument/2006/relationships/hyperlink" Target="https://podminky.urs.cz/item/CS_URS_2024_01/622326456" TargetMode="External"/><Relationship Id="rId53" Type="http://schemas.openxmlformats.org/officeDocument/2006/relationships/hyperlink" Target="https://podminky.urs.cz/item/CS_URS_2024_01/963015111" TargetMode="External"/><Relationship Id="rId58" Type="http://schemas.openxmlformats.org/officeDocument/2006/relationships/hyperlink" Target="https://podminky.urs.cz/item/CS_URS_2024_01/997013501" TargetMode="External"/><Relationship Id="rId66" Type="http://schemas.openxmlformats.org/officeDocument/2006/relationships/hyperlink" Target="https://podminky.urs.cz/item/CS_URS_2024_01/711161112" TargetMode="External"/><Relationship Id="rId74" Type="http://schemas.openxmlformats.org/officeDocument/2006/relationships/hyperlink" Target="https://podminky.urs.cz/item/CS_URS_2024_01/998771121" TargetMode="External"/><Relationship Id="rId79" Type="http://schemas.openxmlformats.org/officeDocument/2006/relationships/hyperlink" Target="https://podminky.urs.cz/item/CS_URS_2024_01/776201812" TargetMode="External"/><Relationship Id="rId87" Type="http://schemas.openxmlformats.org/officeDocument/2006/relationships/hyperlink" Target="https://podminky.urs.cz/item/CS_URS_2024_01/777511105" TargetMode="External"/><Relationship Id="rId5" Type="http://schemas.openxmlformats.org/officeDocument/2006/relationships/hyperlink" Target="https://podminky.urs.cz/item/CS_URS_2024_01/161111502" TargetMode="External"/><Relationship Id="rId61" Type="http://schemas.openxmlformats.org/officeDocument/2006/relationships/hyperlink" Target="https://podminky.urs.cz/item/CS_URS_2024_01/998018001" TargetMode="External"/><Relationship Id="rId82" Type="http://schemas.openxmlformats.org/officeDocument/2006/relationships/hyperlink" Target="https://podminky.urs.cz/item/CS_URS_2024_01/776991111" TargetMode="External"/><Relationship Id="rId90" Type="http://schemas.openxmlformats.org/officeDocument/2006/relationships/hyperlink" Target="https://podminky.urs.cz/item/CS_URS_2024_01/781474112" TargetMode="External"/><Relationship Id="rId95" Type="http://schemas.openxmlformats.org/officeDocument/2006/relationships/hyperlink" Target="https://podminky.urs.cz/item/CS_URS_2024_01/783801501" TargetMode="External"/><Relationship Id="rId19" Type="http://schemas.openxmlformats.org/officeDocument/2006/relationships/hyperlink" Target="https://podminky.urs.cz/item/CS_URS_2024_01/273321611" TargetMode="External"/><Relationship Id="rId14" Type="http://schemas.openxmlformats.org/officeDocument/2006/relationships/hyperlink" Target="https://podminky.urs.cz/item/CS_URS_2024_01/271532213" TargetMode="External"/><Relationship Id="rId22" Type="http://schemas.openxmlformats.org/officeDocument/2006/relationships/hyperlink" Target="https://podminky.urs.cz/item/CS_URS_2024_01/273362021" TargetMode="External"/><Relationship Id="rId27" Type="http://schemas.openxmlformats.org/officeDocument/2006/relationships/hyperlink" Target="https://podminky.urs.cz/item/CS_URS_2024_01/341321610" TargetMode="External"/><Relationship Id="rId30" Type="http://schemas.openxmlformats.org/officeDocument/2006/relationships/hyperlink" Target="https://podminky.urs.cz/item/CS_URS_2024_01/341361821" TargetMode="External"/><Relationship Id="rId35" Type="http://schemas.openxmlformats.org/officeDocument/2006/relationships/hyperlink" Target="https://podminky.urs.cz/item/CS_URS_2024_01/346244381" TargetMode="External"/><Relationship Id="rId43" Type="http://schemas.openxmlformats.org/officeDocument/2006/relationships/hyperlink" Target="https://podminky.urs.cz/item/CS_URS_2024_01/612131121" TargetMode="External"/><Relationship Id="rId48" Type="http://schemas.openxmlformats.org/officeDocument/2006/relationships/hyperlink" Target="https://podminky.urs.cz/item/CS_URS_2024_01/949101112" TargetMode="External"/><Relationship Id="rId56" Type="http://schemas.openxmlformats.org/officeDocument/2006/relationships/hyperlink" Target="https://podminky.urs.cz/item/CS_URS_2024_01/978019361" TargetMode="External"/><Relationship Id="rId64" Type="http://schemas.openxmlformats.org/officeDocument/2006/relationships/hyperlink" Target="https://podminky.urs.cz/item/CS_URS_2024_01/711141559" TargetMode="External"/><Relationship Id="rId69" Type="http://schemas.openxmlformats.org/officeDocument/2006/relationships/hyperlink" Target="https://podminky.urs.cz/item/CS_URS_2024_01/771151021" TargetMode="External"/><Relationship Id="rId77" Type="http://schemas.openxmlformats.org/officeDocument/2006/relationships/hyperlink" Target="https://podminky.urs.cz/item/CS_URS_2024_01/776121112" TargetMode="External"/><Relationship Id="rId100" Type="http://schemas.openxmlformats.org/officeDocument/2006/relationships/hyperlink" Target="https://podminky.urs.cz/item/CS_URS_2024_01/784211101" TargetMode="External"/><Relationship Id="rId8" Type="http://schemas.openxmlformats.org/officeDocument/2006/relationships/hyperlink" Target="https://podminky.urs.cz/item/CS_URS_2024_01/162211319" TargetMode="External"/><Relationship Id="rId51" Type="http://schemas.openxmlformats.org/officeDocument/2006/relationships/hyperlink" Target="https://podminky.urs.cz/item/CS_URS_2024_01/962031132" TargetMode="External"/><Relationship Id="rId72" Type="http://schemas.openxmlformats.org/officeDocument/2006/relationships/hyperlink" Target="https://podminky.urs.cz/item/CS_URS_2024_01/771577112" TargetMode="External"/><Relationship Id="rId80" Type="http://schemas.openxmlformats.org/officeDocument/2006/relationships/hyperlink" Target="https://podminky.urs.cz/item/CS_URS_2024_01/776231111" TargetMode="External"/><Relationship Id="rId85" Type="http://schemas.openxmlformats.org/officeDocument/2006/relationships/hyperlink" Target="https://podminky.urs.cz/item/CS_URS_2024_01/777121125" TargetMode="External"/><Relationship Id="rId93" Type="http://schemas.openxmlformats.org/officeDocument/2006/relationships/hyperlink" Target="https://podminky.urs.cz/item/CS_URS_2024_01/781495115" TargetMode="External"/><Relationship Id="rId98" Type="http://schemas.openxmlformats.org/officeDocument/2006/relationships/hyperlink" Target="https://podminky.urs.cz/item/CS_URS_2024_01/784121001" TargetMode="External"/><Relationship Id="rId3" Type="http://schemas.openxmlformats.org/officeDocument/2006/relationships/hyperlink" Target="https://podminky.urs.cz/item/CS_URS_2024_01/131313701" TargetMode="External"/><Relationship Id="rId12" Type="http://schemas.openxmlformats.org/officeDocument/2006/relationships/hyperlink" Target="https://podminky.urs.cz/item/CS_URS_2024_01/175111201" TargetMode="External"/><Relationship Id="rId17" Type="http://schemas.openxmlformats.org/officeDocument/2006/relationships/hyperlink" Target="https://podminky.urs.cz/item/CS_URS_2024_01/273362021" TargetMode="External"/><Relationship Id="rId25" Type="http://schemas.openxmlformats.org/officeDocument/2006/relationships/hyperlink" Target="https://podminky.urs.cz/item/CS_URS_2024_01/317168015" TargetMode="External"/><Relationship Id="rId33" Type="http://schemas.openxmlformats.org/officeDocument/2006/relationships/hyperlink" Target="https://podminky.urs.cz/item/CS_URS_2024_01/342291121" TargetMode="External"/><Relationship Id="rId38" Type="http://schemas.openxmlformats.org/officeDocument/2006/relationships/hyperlink" Target="https://podminky.urs.cz/item/CS_URS_2024_01/411121232" TargetMode="External"/><Relationship Id="rId46" Type="http://schemas.openxmlformats.org/officeDocument/2006/relationships/hyperlink" Target="https://podminky.urs.cz/item/CS_URS_2024_01/632481215" TargetMode="External"/><Relationship Id="rId59" Type="http://schemas.openxmlformats.org/officeDocument/2006/relationships/hyperlink" Target="https://podminky.urs.cz/item/CS_URS_2024_01/997013509" TargetMode="External"/><Relationship Id="rId67" Type="http://schemas.openxmlformats.org/officeDocument/2006/relationships/hyperlink" Target="https://podminky.urs.cz/item/CS_URS_2024_01/998711121" TargetMode="External"/><Relationship Id="rId20" Type="http://schemas.openxmlformats.org/officeDocument/2006/relationships/hyperlink" Target="https://podminky.urs.cz/item/CS_URS_2024_01/273351121" TargetMode="External"/><Relationship Id="rId41" Type="http://schemas.openxmlformats.org/officeDocument/2006/relationships/hyperlink" Target="https://podminky.urs.cz/item/CS_URS_2024_01/564831011" TargetMode="External"/><Relationship Id="rId54" Type="http://schemas.openxmlformats.org/officeDocument/2006/relationships/hyperlink" Target="https://podminky.urs.cz/item/CS_URS_2024_01/965042141" TargetMode="External"/><Relationship Id="rId62" Type="http://schemas.openxmlformats.org/officeDocument/2006/relationships/hyperlink" Target="https://podminky.urs.cz/item/CS_URS_2024_01/711111001" TargetMode="External"/><Relationship Id="rId70" Type="http://schemas.openxmlformats.org/officeDocument/2006/relationships/hyperlink" Target="https://podminky.urs.cz/item/CS_URS_2024_01/771474112" TargetMode="External"/><Relationship Id="rId75" Type="http://schemas.openxmlformats.org/officeDocument/2006/relationships/hyperlink" Target="https://podminky.urs.cz/item/CS_URS_2024_01/776111112" TargetMode="External"/><Relationship Id="rId83" Type="http://schemas.openxmlformats.org/officeDocument/2006/relationships/hyperlink" Target="https://podminky.urs.cz/item/CS_URS_2024_01/998776121" TargetMode="External"/><Relationship Id="rId88" Type="http://schemas.openxmlformats.org/officeDocument/2006/relationships/hyperlink" Target="https://podminky.urs.cz/item/CS_URS_2024_01/777612103" TargetMode="External"/><Relationship Id="rId91" Type="http://schemas.openxmlformats.org/officeDocument/2006/relationships/hyperlink" Target="https://podminky.urs.cz/item/CS_URS_2024_01/781477111" TargetMode="External"/><Relationship Id="rId96" Type="http://schemas.openxmlformats.org/officeDocument/2006/relationships/hyperlink" Target="https://podminky.urs.cz/item/CS_URS_2024_01/783823163" TargetMode="External"/><Relationship Id="rId1" Type="http://schemas.openxmlformats.org/officeDocument/2006/relationships/hyperlink" Target="https://podminky.urs.cz/item/CS_URS_2024_01/113106161" TargetMode="External"/><Relationship Id="rId6" Type="http://schemas.openxmlformats.org/officeDocument/2006/relationships/hyperlink" Target="https://podminky.urs.cz/item/CS_URS_2024_01/162211201" TargetMode="External"/><Relationship Id="rId15" Type="http://schemas.openxmlformats.org/officeDocument/2006/relationships/hyperlink" Target="https://podminky.urs.cz/item/CS_URS_2024_01/273313811" TargetMode="External"/><Relationship Id="rId23" Type="http://schemas.openxmlformats.org/officeDocument/2006/relationships/hyperlink" Target="https://podminky.urs.cz/item/CS_URS_2024_01/317168011" TargetMode="External"/><Relationship Id="rId28" Type="http://schemas.openxmlformats.org/officeDocument/2006/relationships/hyperlink" Target="https://podminky.urs.cz/item/CS_URS_2024_01/341351111" TargetMode="External"/><Relationship Id="rId36" Type="http://schemas.openxmlformats.org/officeDocument/2006/relationships/hyperlink" Target="https://podminky.urs.cz/item/CS_URS_2024_01/346244821" TargetMode="External"/><Relationship Id="rId49" Type="http://schemas.openxmlformats.org/officeDocument/2006/relationships/hyperlink" Target="https://podminky.urs.cz/item/CS_URS_2024_01/952901111" TargetMode="External"/><Relationship Id="rId57" Type="http://schemas.openxmlformats.org/officeDocument/2006/relationships/hyperlink" Target="https://podminky.urs.cz/item/CS_URS_2024_01/997013211" TargetMode="External"/><Relationship Id="rId10" Type="http://schemas.openxmlformats.org/officeDocument/2006/relationships/hyperlink" Target="https://podminky.urs.cz/item/CS_URS_2024_01/162751119" TargetMode="External"/><Relationship Id="rId31" Type="http://schemas.openxmlformats.org/officeDocument/2006/relationships/hyperlink" Target="https://podminky.urs.cz/item/CS_URS_2024_01/342244211" TargetMode="External"/><Relationship Id="rId44" Type="http://schemas.openxmlformats.org/officeDocument/2006/relationships/hyperlink" Target="https://podminky.urs.cz/item/CS_URS_2024_01/612321141" TargetMode="External"/><Relationship Id="rId52" Type="http://schemas.openxmlformats.org/officeDocument/2006/relationships/hyperlink" Target="https://podminky.urs.cz/item/CS_URS_2024_01/962032111" TargetMode="External"/><Relationship Id="rId60" Type="http://schemas.openxmlformats.org/officeDocument/2006/relationships/hyperlink" Target="https://podminky.urs.cz/item/CS_URS_2024_01/997013631" TargetMode="External"/><Relationship Id="rId65" Type="http://schemas.openxmlformats.org/officeDocument/2006/relationships/hyperlink" Target="https://podminky.urs.cz/item/CS_URS_2024_01/711142559" TargetMode="External"/><Relationship Id="rId73" Type="http://schemas.openxmlformats.org/officeDocument/2006/relationships/hyperlink" Target="https://podminky.urs.cz/item/CS_URS_2024_01/771577113" TargetMode="External"/><Relationship Id="rId78" Type="http://schemas.openxmlformats.org/officeDocument/2006/relationships/hyperlink" Target="https://podminky.urs.cz/item/CS_URS_2024_01/776141124" TargetMode="External"/><Relationship Id="rId81" Type="http://schemas.openxmlformats.org/officeDocument/2006/relationships/hyperlink" Target="https://podminky.urs.cz/item/CS_URS_2024_01/776411111" TargetMode="External"/><Relationship Id="rId86" Type="http://schemas.openxmlformats.org/officeDocument/2006/relationships/hyperlink" Target="https://podminky.urs.cz/item/CS_URS_2024_01/777131111" TargetMode="External"/><Relationship Id="rId94" Type="http://schemas.openxmlformats.org/officeDocument/2006/relationships/hyperlink" Target="https://podminky.urs.cz/item/CS_URS_2024_01/998781101" TargetMode="External"/><Relationship Id="rId99" Type="http://schemas.openxmlformats.org/officeDocument/2006/relationships/hyperlink" Target="https://podminky.urs.cz/item/CS_URS_2024_01/784181101" TargetMode="External"/><Relationship Id="rId101" Type="http://schemas.openxmlformats.org/officeDocument/2006/relationships/drawing" Target="../drawings/drawing2.xml"/><Relationship Id="rId4" Type="http://schemas.openxmlformats.org/officeDocument/2006/relationships/hyperlink" Target="https://podminky.urs.cz/item/CS_URS_2024_01/132212331" TargetMode="External"/><Relationship Id="rId9" Type="http://schemas.openxmlformats.org/officeDocument/2006/relationships/hyperlink" Target="https://podminky.urs.cz/item/CS_URS_2024_01/162751117" TargetMode="External"/><Relationship Id="rId13" Type="http://schemas.openxmlformats.org/officeDocument/2006/relationships/hyperlink" Target="https://podminky.urs.cz/item/CS_URS_2024_01/997013655" TargetMode="External"/><Relationship Id="rId18" Type="http://schemas.openxmlformats.org/officeDocument/2006/relationships/hyperlink" Target="https://podminky.urs.cz/item/CS_URS_2024_01/273321511" TargetMode="External"/><Relationship Id="rId39" Type="http://schemas.openxmlformats.org/officeDocument/2006/relationships/hyperlink" Target="https://podminky.urs.cz/item/CS_URS_2024_01/41112124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997013509" TargetMode="External"/><Relationship Id="rId2" Type="http://schemas.openxmlformats.org/officeDocument/2006/relationships/hyperlink" Target="https://podminky.urs.cz/item/CS_URS_2024_01/997013501" TargetMode="External"/><Relationship Id="rId1" Type="http://schemas.openxmlformats.org/officeDocument/2006/relationships/hyperlink" Target="https://podminky.urs.cz/item/CS_URS_2024_01/997013211" TargetMode="External"/><Relationship Id="rId6" Type="http://schemas.openxmlformats.org/officeDocument/2006/relationships/drawing" Target="../drawings/drawing7.xml"/><Relationship Id="rId5" Type="http://schemas.openxmlformats.org/officeDocument/2006/relationships/hyperlink" Target="https://podminky.urs.cz/item/CS_URS_2024_01/HZS3211" TargetMode="External"/><Relationship Id="rId4" Type="http://schemas.openxmlformats.org/officeDocument/2006/relationships/hyperlink" Target="https://podminky.urs.cz/item/CS_URS_2024_01/99701363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s://podminky.urs.cz/item/CS_URS_2021_02/031002000" TargetMode="External"/><Relationship Id="rId7" Type="http://schemas.openxmlformats.org/officeDocument/2006/relationships/hyperlink" Target="https://podminky.urs.cz/item/CS_URS_2021_02/049103000" TargetMode="External"/><Relationship Id="rId2" Type="http://schemas.openxmlformats.org/officeDocument/2006/relationships/hyperlink" Target="https://podminky.urs.cz/item/CS_URS_2021_02/013254000" TargetMode="External"/><Relationship Id="rId1" Type="http://schemas.openxmlformats.org/officeDocument/2006/relationships/hyperlink" Target="https://podminky.urs.cz/item/CS_URS_2024_01/011314000" TargetMode="External"/><Relationship Id="rId6" Type="http://schemas.openxmlformats.org/officeDocument/2006/relationships/hyperlink" Target="https://podminky.urs.cz/item/CS_URS_2024_01/041903000" TargetMode="External"/><Relationship Id="rId5" Type="http://schemas.openxmlformats.org/officeDocument/2006/relationships/hyperlink" Target="https://podminky.urs.cz/item/CS_URS_2021_02/039002000" TargetMode="External"/><Relationship Id="rId4" Type="http://schemas.openxmlformats.org/officeDocument/2006/relationships/hyperlink" Target="https://podminky.urs.cz/item/CS_URS_2021_02/034002000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317168015" TargetMode="External"/><Relationship Id="rId21" Type="http://schemas.openxmlformats.org/officeDocument/2006/relationships/hyperlink" Target="https://podminky.urs.cz/item/CS_URS_2024_01/273351122" TargetMode="External"/><Relationship Id="rId42" Type="http://schemas.openxmlformats.org/officeDocument/2006/relationships/hyperlink" Target="https://podminky.urs.cz/item/CS_URS_2024_01/413941121" TargetMode="External"/><Relationship Id="rId47" Type="http://schemas.openxmlformats.org/officeDocument/2006/relationships/hyperlink" Target="https://podminky.urs.cz/item/CS_URS_2024_01/622326456" TargetMode="External"/><Relationship Id="rId63" Type="http://schemas.openxmlformats.org/officeDocument/2006/relationships/hyperlink" Target="https://podminky.urs.cz/item/CS_URS_2024_01/998018001" TargetMode="External"/><Relationship Id="rId68" Type="http://schemas.openxmlformats.org/officeDocument/2006/relationships/hyperlink" Target="https://podminky.urs.cz/item/CS_URS_2024_01/711161112" TargetMode="External"/><Relationship Id="rId84" Type="http://schemas.openxmlformats.org/officeDocument/2006/relationships/hyperlink" Target="https://podminky.urs.cz/item/CS_URS_2024_01/776991111" TargetMode="External"/><Relationship Id="rId89" Type="http://schemas.openxmlformats.org/officeDocument/2006/relationships/hyperlink" Target="https://podminky.urs.cz/item/CS_URS_2024_01/777511105" TargetMode="External"/><Relationship Id="rId7" Type="http://schemas.openxmlformats.org/officeDocument/2006/relationships/hyperlink" Target="https://podminky.urs.cz/item/CS_URS_2024_01/162211311" TargetMode="External"/><Relationship Id="rId71" Type="http://schemas.openxmlformats.org/officeDocument/2006/relationships/hyperlink" Target="https://podminky.urs.cz/item/CS_URS_2024_01/771151021" TargetMode="External"/><Relationship Id="rId92" Type="http://schemas.openxmlformats.org/officeDocument/2006/relationships/hyperlink" Target="https://podminky.urs.cz/item/CS_URS_2024_01/781474112" TargetMode="External"/><Relationship Id="rId2" Type="http://schemas.openxmlformats.org/officeDocument/2006/relationships/hyperlink" Target="https://podminky.urs.cz/item/CS_URS_2024_01/122211101" TargetMode="External"/><Relationship Id="rId16" Type="http://schemas.openxmlformats.org/officeDocument/2006/relationships/hyperlink" Target="https://podminky.urs.cz/item/CS_URS_2024_01/273321611" TargetMode="External"/><Relationship Id="rId29" Type="http://schemas.openxmlformats.org/officeDocument/2006/relationships/hyperlink" Target="https://podminky.urs.cz/item/CS_URS_2024_01/341321610" TargetMode="External"/><Relationship Id="rId11" Type="http://schemas.openxmlformats.org/officeDocument/2006/relationships/hyperlink" Target="https://podminky.urs.cz/item/CS_URS_2024_01/167111101" TargetMode="External"/><Relationship Id="rId24" Type="http://schemas.openxmlformats.org/officeDocument/2006/relationships/hyperlink" Target="https://podminky.urs.cz/item/CS_URS_2024_01/317168012" TargetMode="External"/><Relationship Id="rId32" Type="http://schemas.openxmlformats.org/officeDocument/2006/relationships/hyperlink" Target="https://podminky.urs.cz/item/CS_URS_2024_01/341361821" TargetMode="External"/><Relationship Id="rId37" Type="http://schemas.openxmlformats.org/officeDocument/2006/relationships/hyperlink" Target="https://podminky.urs.cz/item/CS_URS_2024_01/346244381" TargetMode="External"/><Relationship Id="rId40" Type="http://schemas.openxmlformats.org/officeDocument/2006/relationships/hyperlink" Target="https://podminky.urs.cz/item/CS_URS_2024_01/411121232" TargetMode="External"/><Relationship Id="rId45" Type="http://schemas.openxmlformats.org/officeDocument/2006/relationships/hyperlink" Target="https://podminky.urs.cz/item/CS_URS_2024_01/612131121" TargetMode="External"/><Relationship Id="rId53" Type="http://schemas.openxmlformats.org/officeDocument/2006/relationships/hyperlink" Target="https://podminky.urs.cz/item/CS_URS_2024_01/962031132" TargetMode="External"/><Relationship Id="rId58" Type="http://schemas.openxmlformats.org/officeDocument/2006/relationships/hyperlink" Target="https://podminky.urs.cz/item/CS_URS_2024_01/978019361" TargetMode="External"/><Relationship Id="rId66" Type="http://schemas.openxmlformats.org/officeDocument/2006/relationships/hyperlink" Target="https://podminky.urs.cz/item/CS_URS_2024_01/711141559" TargetMode="External"/><Relationship Id="rId74" Type="http://schemas.openxmlformats.org/officeDocument/2006/relationships/hyperlink" Target="https://podminky.urs.cz/item/CS_URS_2024_01/771577112" TargetMode="External"/><Relationship Id="rId79" Type="http://schemas.openxmlformats.org/officeDocument/2006/relationships/hyperlink" Target="https://podminky.urs.cz/item/CS_URS_2024_01/776121112" TargetMode="External"/><Relationship Id="rId87" Type="http://schemas.openxmlformats.org/officeDocument/2006/relationships/hyperlink" Target="https://podminky.urs.cz/item/CS_URS_2024_01/777121125" TargetMode="External"/><Relationship Id="rId102" Type="http://schemas.openxmlformats.org/officeDocument/2006/relationships/hyperlink" Target="https://podminky.urs.cz/item/CS_URS_2024_01/784211101" TargetMode="External"/><Relationship Id="rId5" Type="http://schemas.openxmlformats.org/officeDocument/2006/relationships/hyperlink" Target="https://podminky.urs.cz/item/CS_URS_2024_01/161111502" TargetMode="External"/><Relationship Id="rId61" Type="http://schemas.openxmlformats.org/officeDocument/2006/relationships/hyperlink" Target="https://podminky.urs.cz/item/CS_URS_2024_01/997013509" TargetMode="External"/><Relationship Id="rId82" Type="http://schemas.openxmlformats.org/officeDocument/2006/relationships/hyperlink" Target="https://podminky.urs.cz/item/CS_URS_2024_01/776231111" TargetMode="External"/><Relationship Id="rId90" Type="http://schemas.openxmlformats.org/officeDocument/2006/relationships/hyperlink" Target="https://podminky.urs.cz/item/CS_URS_2024_01/777612103" TargetMode="External"/><Relationship Id="rId95" Type="http://schemas.openxmlformats.org/officeDocument/2006/relationships/hyperlink" Target="https://podminky.urs.cz/item/CS_URS_2024_01/781495115" TargetMode="External"/><Relationship Id="rId19" Type="http://schemas.openxmlformats.org/officeDocument/2006/relationships/hyperlink" Target="https://podminky.urs.cz/item/CS_URS_2024_01/273321611" TargetMode="External"/><Relationship Id="rId14" Type="http://schemas.openxmlformats.org/officeDocument/2006/relationships/hyperlink" Target="https://podminky.urs.cz/item/CS_URS_2024_01/271532213" TargetMode="External"/><Relationship Id="rId22" Type="http://schemas.openxmlformats.org/officeDocument/2006/relationships/hyperlink" Target="https://podminky.urs.cz/item/CS_URS_2024_01/273362021" TargetMode="External"/><Relationship Id="rId27" Type="http://schemas.openxmlformats.org/officeDocument/2006/relationships/hyperlink" Target="https://podminky.urs.cz/item/CS_URS_2024_01/317168016" TargetMode="External"/><Relationship Id="rId30" Type="http://schemas.openxmlformats.org/officeDocument/2006/relationships/hyperlink" Target="https://podminky.urs.cz/item/CS_URS_2024_01/341351111" TargetMode="External"/><Relationship Id="rId35" Type="http://schemas.openxmlformats.org/officeDocument/2006/relationships/hyperlink" Target="https://podminky.urs.cz/item/CS_URS_2024_01/342291121" TargetMode="External"/><Relationship Id="rId43" Type="http://schemas.openxmlformats.org/officeDocument/2006/relationships/hyperlink" Target="https://podminky.urs.cz/item/CS_URS_2024_01/564831011" TargetMode="External"/><Relationship Id="rId48" Type="http://schemas.openxmlformats.org/officeDocument/2006/relationships/hyperlink" Target="https://podminky.urs.cz/item/CS_URS_2024_01/632481215" TargetMode="External"/><Relationship Id="rId56" Type="http://schemas.openxmlformats.org/officeDocument/2006/relationships/hyperlink" Target="https://podminky.urs.cz/item/CS_URS_2024_01/965042141" TargetMode="External"/><Relationship Id="rId64" Type="http://schemas.openxmlformats.org/officeDocument/2006/relationships/hyperlink" Target="https://podminky.urs.cz/item/CS_URS_2024_01/711111001" TargetMode="External"/><Relationship Id="rId69" Type="http://schemas.openxmlformats.org/officeDocument/2006/relationships/hyperlink" Target="https://podminky.urs.cz/item/CS_URS_2024_01/998711121" TargetMode="External"/><Relationship Id="rId77" Type="http://schemas.openxmlformats.org/officeDocument/2006/relationships/hyperlink" Target="https://podminky.urs.cz/item/CS_URS_2024_01/776111112" TargetMode="External"/><Relationship Id="rId100" Type="http://schemas.openxmlformats.org/officeDocument/2006/relationships/hyperlink" Target="https://podminky.urs.cz/item/CS_URS_2024_01/784121001" TargetMode="External"/><Relationship Id="rId8" Type="http://schemas.openxmlformats.org/officeDocument/2006/relationships/hyperlink" Target="https://podminky.urs.cz/item/CS_URS_2024_01/162211319" TargetMode="External"/><Relationship Id="rId51" Type="http://schemas.openxmlformats.org/officeDocument/2006/relationships/hyperlink" Target="https://podminky.urs.cz/item/CS_URS_2024_01/952901111" TargetMode="External"/><Relationship Id="rId72" Type="http://schemas.openxmlformats.org/officeDocument/2006/relationships/hyperlink" Target="https://podminky.urs.cz/item/CS_URS_2024_01/771474112" TargetMode="External"/><Relationship Id="rId80" Type="http://schemas.openxmlformats.org/officeDocument/2006/relationships/hyperlink" Target="https://podminky.urs.cz/item/CS_URS_2024_01/776141124" TargetMode="External"/><Relationship Id="rId85" Type="http://schemas.openxmlformats.org/officeDocument/2006/relationships/hyperlink" Target="https://podminky.urs.cz/item/CS_URS_2024_01/998776121" TargetMode="External"/><Relationship Id="rId93" Type="http://schemas.openxmlformats.org/officeDocument/2006/relationships/hyperlink" Target="https://podminky.urs.cz/item/CS_URS_2024_01/781477111" TargetMode="External"/><Relationship Id="rId98" Type="http://schemas.openxmlformats.org/officeDocument/2006/relationships/hyperlink" Target="https://podminky.urs.cz/item/CS_URS_2024_01/783823163" TargetMode="External"/><Relationship Id="rId3" Type="http://schemas.openxmlformats.org/officeDocument/2006/relationships/hyperlink" Target="https://podminky.urs.cz/item/CS_URS_2024_01/131313701" TargetMode="External"/><Relationship Id="rId12" Type="http://schemas.openxmlformats.org/officeDocument/2006/relationships/hyperlink" Target="https://podminky.urs.cz/item/CS_URS_2024_01/175111201" TargetMode="External"/><Relationship Id="rId17" Type="http://schemas.openxmlformats.org/officeDocument/2006/relationships/hyperlink" Target="https://podminky.urs.cz/item/CS_URS_2024_01/273362021" TargetMode="External"/><Relationship Id="rId25" Type="http://schemas.openxmlformats.org/officeDocument/2006/relationships/hyperlink" Target="https://podminky.urs.cz/item/CS_URS_2024_01/317168013" TargetMode="External"/><Relationship Id="rId33" Type="http://schemas.openxmlformats.org/officeDocument/2006/relationships/hyperlink" Target="https://podminky.urs.cz/item/CS_URS_2024_01/342244211" TargetMode="External"/><Relationship Id="rId38" Type="http://schemas.openxmlformats.org/officeDocument/2006/relationships/hyperlink" Target="https://podminky.urs.cz/item/CS_URS_2024_01/346244821" TargetMode="External"/><Relationship Id="rId46" Type="http://schemas.openxmlformats.org/officeDocument/2006/relationships/hyperlink" Target="https://podminky.urs.cz/item/CS_URS_2024_01/612321141" TargetMode="External"/><Relationship Id="rId59" Type="http://schemas.openxmlformats.org/officeDocument/2006/relationships/hyperlink" Target="https://podminky.urs.cz/item/CS_URS_2024_01/997013211" TargetMode="External"/><Relationship Id="rId67" Type="http://schemas.openxmlformats.org/officeDocument/2006/relationships/hyperlink" Target="https://podminky.urs.cz/item/CS_URS_2024_01/711142559" TargetMode="External"/><Relationship Id="rId103" Type="http://schemas.openxmlformats.org/officeDocument/2006/relationships/drawing" Target="../drawings/drawing10.xml"/><Relationship Id="rId20" Type="http://schemas.openxmlformats.org/officeDocument/2006/relationships/hyperlink" Target="https://podminky.urs.cz/item/CS_URS_2024_01/273351121" TargetMode="External"/><Relationship Id="rId41" Type="http://schemas.openxmlformats.org/officeDocument/2006/relationships/hyperlink" Target="https://podminky.urs.cz/item/CS_URS_2024_01/411121243" TargetMode="External"/><Relationship Id="rId54" Type="http://schemas.openxmlformats.org/officeDocument/2006/relationships/hyperlink" Target="https://podminky.urs.cz/item/CS_URS_2024_01/962032111" TargetMode="External"/><Relationship Id="rId62" Type="http://schemas.openxmlformats.org/officeDocument/2006/relationships/hyperlink" Target="https://podminky.urs.cz/item/CS_URS_2024_01/997013631" TargetMode="External"/><Relationship Id="rId70" Type="http://schemas.openxmlformats.org/officeDocument/2006/relationships/hyperlink" Target="https://podminky.urs.cz/item/CS_URS_2024_01/771121011" TargetMode="External"/><Relationship Id="rId75" Type="http://schemas.openxmlformats.org/officeDocument/2006/relationships/hyperlink" Target="https://podminky.urs.cz/item/CS_URS_2024_01/771577113" TargetMode="External"/><Relationship Id="rId83" Type="http://schemas.openxmlformats.org/officeDocument/2006/relationships/hyperlink" Target="https://podminky.urs.cz/item/CS_URS_2024_01/776411111" TargetMode="External"/><Relationship Id="rId88" Type="http://schemas.openxmlformats.org/officeDocument/2006/relationships/hyperlink" Target="https://podminky.urs.cz/item/CS_URS_2024_01/777131111" TargetMode="External"/><Relationship Id="rId91" Type="http://schemas.openxmlformats.org/officeDocument/2006/relationships/hyperlink" Target="https://podminky.urs.cz/item/CS_URS_2024_01/781121011" TargetMode="External"/><Relationship Id="rId96" Type="http://schemas.openxmlformats.org/officeDocument/2006/relationships/hyperlink" Target="https://podminky.urs.cz/item/CS_URS_2024_01/998781101" TargetMode="External"/><Relationship Id="rId1" Type="http://schemas.openxmlformats.org/officeDocument/2006/relationships/hyperlink" Target="https://podminky.urs.cz/item/CS_URS_2024_01/113106161" TargetMode="External"/><Relationship Id="rId6" Type="http://schemas.openxmlformats.org/officeDocument/2006/relationships/hyperlink" Target="https://podminky.urs.cz/item/CS_URS_2024_01/162211201" TargetMode="External"/><Relationship Id="rId15" Type="http://schemas.openxmlformats.org/officeDocument/2006/relationships/hyperlink" Target="https://podminky.urs.cz/item/CS_URS_2024_01/273313811" TargetMode="External"/><Relationship Id="rId23" Type="http://schemas.openxmlformats.org/officeDocument/2006/relationships/hyperlink" Target="https://podminky.urs.cz/item/CS_URS_2024_01/317168011" TargetMode="External"/><Relationship Id="rId28" Type="http://schemas.openxmlformats.org/officeDocument/2006/relationships/hyperlink" Target="https://podminky.urs.cz/item/CS_URS_2024_01/341321410" TargetMode="External"/><Relationship Id="rId36" Type="http://schemas.openxmlformats.org/officeDocument/2006/relationships/hyperlink" Target="https://podminky.urs.cz/item/CS_URS_2024_01/346244371" TargetMode="External"/><Relationship Id="rId49" Type="http://schemas.openxmlformats.org/officeDocument/2006/relationships/hyperlink" Target="https://podminky.urs.cz/item/CS_URS_2024_01/634112112" TargetMode="External"/><Relationship Id="rId57" Type="http://schemas.openxmlformats.org/officeDocument/2006/relationships/hyperlink" Target="https://podminky.urs.cz/item/CS_URS_2024_01/974031164" TargetMode="External"/><Relationship Id="rId10" Type="http://schemas.openxmlformats.org/officeDocument/2006/relationships/hyperlink" Target="https://podminky.urs.cz/item/CS_URS_2024_01/162751119" TargetMode="External"/><Relationship Id="rId31" Type="http://schemas.openxmlformats.org/officeDocument/2006/relationships/hyperlink" Target="https://podminky.urs.cz/item/CS_URS_2024_01/341351112" TargetMode="External"/><Relationship Id="rId44" Type="http://schemas.openxmlformats.org/officeDocument/2006/relationships/hyperlink" Target="https://podminky.urs.cz/item/CS_URS_2024_01/591211111" TargetMode="External"/><Relationship Id="rId52" Type="http://schemas.openxmlformats.org/officeDocument/2006/relationships/hyperlink" Target="https://podminky.urs.cz/item/CS_URS_2024_01/961044111" TargetMode="External"/><Relationship Id="rId60" Type="http://schemas.openxmlformats.org/officeDocument/2006/relationships/hyperlink" Target="https://podminky.urs.cz/item/CS_URS_2024_01/997013501" TargetMode="External"/><Relationship Id="rId65" Type="http://schemas.openxmlformats.org/officeDocument/2006/relationships/hyperlink" Target="https://podminky.urs.cz/item/CS_URS_2024_01/711112001" TargetMode="External"/><Relationship Id="rId73" Type="http://schemas.openxmlformats.org/officeDocument/2006/relationships/hyperlink" Target="https://podminky.urs.cz/item/CS_URS_2024_01/771574416" TargetMode="External"/><Relationship Id="rId78" Type="http://schemas.openxmlformats.org/officeDocument/2006/relationships/hyperlink" Target="https://podminky.urs.cz/item/CS_URS_2024_01/776111311" TargetMode="External"/><Relationship Id="rId81" Type="http://schemas.openxmlformats.org/officeDocument/2006/relationships/hyperlink" Target="https://podminky.urs.cz/item/CS_URS_2024_01/776201812" TargetMode="External"/><Relationship Id="rId86" Type="http://schemas.openxmlformats.org/officeDocument/2006/relationships/hyperlink" Target="https://podminky.urs.cz/item/CS_URS_2024_01/777121115" TargetMode="External"/><Relationship Id="rId94" Type="http://schemas.openxmlformats.org/officeDocument/2006/relationships/hyperlink" Target="https://podminky.urs.cz/item/CS_URS_2024_01/781477113" TargetMode="External"/><Relationship Id="rId99" Type="http://schemas.openxmlformats.org/officeDocument/2006/relationships/hyperlink" Target="https://podminky.urs.cz/item/CS_URS_2024_01/783827143" TargetMode="External"/><Relationship Id="rId101" Type="http://schemas.openxmlformats.org/officeDocument/2006/relationships/hyperlink" Target="https://podminky.urs.cz/item/CS_URS_2024_01/784181101" TargetMode="External"/><Relationship Id="rId4" Type="http://schemas.openxmlformats.org/officeDocument/2006/relationships/hyperlink" Target="https://podminky.urs.cz/item/CS_URS_2024_01/132212331" TargetMode="External"/><Relationship Id="rId9" Type="http://schemas.openxmlformats.org/officeDocument/2006/relationships/hyperlink" Target="https://podminky.urs.cz/item/CS_URS_2024_01/162751117" TargetMode="External"/><Relationship Id="rId13" Type="http://schemas.openxmlformats.org/officeDocument/2006/relationships/hyperlink" Target="https://podminky.urs.cz/item/CS_URS_2024_01/997013655" TargetMode="External"/><Relationship Id="rId18" Type="http://schemas.openxmlformats.org/officeDocument/2006/relationships/hyperlink" Target="https://podminky.urs.cz/item/CS_URS_2024_01/273321511" TargetMode="External"/><Relationship Id="rId39" Type="http://schemas.openxmlformats.org/officeDocument/2006/relationships/hyperlink" Target="https://podminky.urs.cz/item/CS_URS_2024_01/411121221" TargetMode="External"/><Relationship Id="rId34" Type="http://schemas.openxmlformats.org/officeDocument/2006/relationships/hyperlink" Target="https://podminky.urs.cz/item/CS_URS_2024_01/342291111" TargetMode="External"/><Relationship Id="rId50" Type="http://schemas.openxmlformats.org/officeDocument/2006/relationships/hyperlink" Target="https://podminky.urs.cz/item/CS_URS_2024_01/949101112" TargetMode="External"/><Relationship Id="rId55" Type="http://schemas.openxmlformats.org/officeDocument/2006/relationships/hyperlink" Target="https://podminky.urs.cz/item/CS_URS_2024_01/963015111" TargetMode="External"/><Relationship Id="rId76" Type="http://schemas.openxmlformats.org/officeDocument/2006/relationships/hyperlink" Target="https://podminky.urs.cz/item/CS_URS_2024_01/998771121" TargetMode="External"/><Relationship Id="rId97" Type="http://schemas.openxmlformats.org/officeDocument/2006/relationships/hyperlink" Target="https://podminky.urs.cz/item/CS_URS_2024_01/783801501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997013509" TargetMode="External"/><Relationship Id="rId2" Type="http://schemas.openxmlformats.org/officeDocument/2006/relationships/hyperlink" Target="https://podminky.urs.cz/item/CS_URS_2024_01/997013501" TargetMode="External"/><Relationship Id="rId1" Type="http://schemas.openxmlformats.org/officeDocument/2006/relationships/hyperlink" Target="https://podminky.urs.cz/item/CS_URS_2024_01/997013211" TargetMode="External"/><Relationship Id="rId6" Type="http://schemas.openxmlformats.org/officeDocument/2006/relationships/drawing" Target="../drawings/drawing15.xml"/><Relationship Id="rId5" Type="http://schemas.openxmlformats.org/officeDocument/2006/relationships/hyperlink" Target="https://podminky.urs.cz/item/CS_URS_2024_01/HZS3211" TargetMode="External"/><Relationship Id="rId4" Type="http://schemas.openxmlformats.org/officeDocument/2006/relationships/hyperlink" Target="https://podminky.urs.cz/item/CS_URS_2024_01/997013631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7.xml"/><Relationship Id="rId3" Type="http://schemas.openxmlformats.org/officeDocument/2006/relationships/hyperlink" Target="https://podminky.urs.cz/item/CS_URS_2021_02/031002000" TargetMode="External"/><Relationship Id="rId7" Type="http://schemas.openxmlformats.org/officeDocument/2006/relationships/hyperlink" Target="https://podminky.urs.cz/item/CS_URS_2021_02/049103000" TargetMode="External"/><Relationship Id="rId2" Type="http://schemas.openxmlformats.org/officeDocument/2006/relationships/hyperlink" Target="https://podminky.urs.cz/item/CS_URS_2021_02/013254000" TargetMode="External"/><Relationship Id="rId1" Type="http://schemas.openxmlformats.org/officeDocument/2006/relationships/hyperlink" Target="https://podminky.urs.cz/item/CS_URS_2024_01/011314000" TargetMode="External"/><Relationship Id="rId6" Type="http://schemas.openxmlformats.org/officeDocument/2006/relationships/hyperlink" Target="https://podminky.urs.cz/item/CS_URS_2024_01/041903000" TargetMode="External"/><Relationship Id="rId5" Type="http://schemas.openxmlformats.org/officeDocument/2006/relationships/hyperlink" Target="https://podminky.urs.cz/item/CS_URS_2021_02/039002000" TargetMode="External"/><Relationship Id="rId4" Type="http://schemas.openxmlformats.org/officeDocument/2006/relationships/hyperlink" Target="https://podminky.urs.cz/item/CS_URS_2021_02/034002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1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7" t="s">
        <v>5</v>
      </c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31" t="s">
        <v>14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R5" s="21"/>
      <c r="BE5" s="228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33" t="s">
        <v>17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R6" s="21"/>
      <c r="BE6" s="229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29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29"/>
      <c r="BS8" s="18" t="s">
        <v>6</v>
      </c>
    </row>
    <row r="9" spans="1:74" s="1" customFormat="1" ht="14.45" customHeight="1">
      <c r="B9" s="21"/>
      <c r="AR9" s="21"/>
      <c r="BE9" s="229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29"/>
      <c r="BS10" s="18" t="s">
        <v>6</v>
      </c>
    </row>
    <row r="11" spans="1:74" s="1" customFormat="1" ht="18.399999999999999" customHeight="1">
      <c r="B11" s="21"/>
      <c r="E11" s="26" t="s">
        <v>26</v>
      </c>
      <c r="AK11" s="28" t="s">
        <v>27</v>
      </c>
      <c r="AN11" s="26" t="s">
        <v>1</v>
      </c>
      <c r="AR11" s="21"/>
      <c r="BE11" s="229"/>
      <c r="BS11" s="18" t="s">
        <v>6</v>
      </c>
    </row>
    <row r="12" spans="1:74" s="1" customFormat="1" ht="6.95" customHeight="1">
      <c r="B12" s="21"/>
      <c r="AR12" s="21"/>
      <c r="BE12" s="229"/>
      <c r="BS12" s="18" t="s">
        <v>6</v>
      </c>
    </row>
    <row r="13" spans="1:74" s="1" customFormat="1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229"/>
      <c r="BS13" s="18" t="s">
        <v>6</v>
      </c>
    </row>
    <row r="14" spans="1:74" ht="12.75">
      <c r="B14" s="21"/>
      <c r="E14" s="234" t="s">
        <v>29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8" t="s">
        <v>27</v>
      </c>
      <c r="AN14" s="30" t="s">
        <v>29</v>
      </c>
      <c r="AR14" s="21"/>
      <c r="BE14" s="229"/>
      <c r="BS14" s="18" t="s">
        <v>6</v>
      </c>
    </row>
    <row r="15" spans="1:74" s="1" customFormat="1" ht="6.95" customHeight="1">
      <c r="B15" s="21"/>
      <c r="AR15" s="21"/>
      <c r="BE15" s="229"/>
      <c r="BS15" s="18" t="s">
        <v>3</v>
      </c>
    </row>
    <row r="16" spans="1:74" s="1" customFormat="1" ht="12" customHeight="1">
      <c r="B16" s="21"/>
      <c r="D16" s="28" t="s">
        <v>30</v>
      </c>
      <c r="AK16" s="28" t="s">
        <v>25</v>
      </c>
      <c r="AN16" s="26" t="s">
        <v>1</v>
      </c>
      <c r="AR16" s="21"/>
      <c r="BE16" s="229"/>
      <c r="BS16" s="18" t="s">
        <v>3</v>
      </c>
    </row>
    <row r="17" spans="1:71" s="1" customFormat="1" ht="18.399999999999999" customHeight="1">
      <c r="B17" s="21"/>
      <c r="E17" s="26" t="s">
        <v>31</v>
      </c>
      <c r="AK17" s="28" t="s">
        <v>27</v>
      </c>
      <c r="AN17" s="26" t="s">
        <v>1</v>
      </c>
      <c r="AR17" s="21"/>
      <c r="BE17" s="229"/>
      <c r="BS17" s="18" t="s">
        <v>32</v>
      </c>
    </row>
    <row r="18" spans="1:71" s="1" customFormat="1" ht="6.95" customHeight="1">
      <c r="B18" s="21"/>
      <c r="AR18" s="21"/>
      <c r="BE18" s="229"/>
      <c r="BS18" s="18" t="s">
        <v>6</v>
      </c>
    </row>
    <row r="19" spans="1:71" s="1" customFormat="1" ht="12" customHeight="1">
      <c r="B19" s="21"/>
      <c r="D19" s="28" t="s">
        <v>33</v>
      </c>
      <c r="AK19" s="28" t="s">
        <v>25</v>
      </c>
      <c r="AN19" s="26" t="s">
        <v>1</v>
      </c>
      <c r="AR19" s="21"/>
      <c r="BE19" s="229"/>
      <c r="BS19" s="18" t="s">
        <v>6</v>
      </c>
    </row>
    <row r="20" spans="1:71" s="1" customFormat="1" ht="18.399999999999999" customHeight="1">
      <c r="B20" s="21"/>
      <c r="E20" s="26" t="s">
        <v>34</v>
      </c>
      <c r="AK20" s="28" t="s">
        <v>27</v>
      </c>
      <c r="AN20" s="26" t="s">
        <v>1</v>
      </c>
      <c r="AR20" s="21"/>
      <c r="BE20" s="229"/>
      <c r="BS20" s="18" t="s">
        <v>32</v>
      </c>
    </row>
    <row r="21" spans="1:71" s="1" customFormat="1" ht="6.95" customHeight="1">
      <c r="B21" s="21"/>
      <c r="AR21" s="21"/>
      <c r="BE21" s="229"/>
    </row>
    <row r="22" spans="1:71" s="1" customFormat="1" ht="12" customHeight="1">
      <c r="B22" s="21"/>
      <c r="D22" s="28" t="s">
        <v>35</v>
      </c>
      <c r="AR22" s="21"/>
      <c r="BE22" s="229"/>
    </row>
    <row r="23" spans="1:71" s="1" customFormat="1" ht="16.5" customHeight="1">
      <c r="B23" s="21"/>
      <c r="E23" s="236" t="s">
        <v>1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R23" s="21"/>
      <c r="BE23" s="229"/>
    </row>
    <row r="24" spans="1:71" s="1" customFormat="1" ht="6.95" customHeight="1">
      <c r="B24" s="21"/>
      <c r="AR24" s="21"/>
      <c r="BE24" s="229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29"/>
    </row>
    <row r="26" spans="1:71" s="2" customFormat="1" ht="25.9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7">
        <f>ROUND(AG94,2)</f>
        <v>0</v>
      </c>
      <c r="AL26" s="238"/>
      <c r="AM26" s="238"/>
      <c r="AN26" s="238"/>
      <c r="AO26" s="238"/>
      <c r="AP26" s="33"/>
      <c r="AQ26" s="33"/>
      <c r="AR26" s="34"/>
      <c r="BE26" s="229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29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9" t="s">
        <v>37</v>
      </c>
      <c r="M28" s="239"/>
      <c r="N28" s="239"/>
      <c r="O28" s="239"/>
      <c r="P28" s="239"/>
      <c r="Q28" s="33"/>
      <c r="R28" s="33"/>
      <c r="S28" s="33"/>
      <c r="T28" s="33"/>
      <c r="U28" s="33"/>
      <c r="V28" s="33"/>
      <c r="W28" s="239" t="s">
        <v>38</v>
      </c>
      <c r="X28" s="239"/>
      <c r="Y28" s="239"/>
      <c r="Z28" s="239"/>
      <c r="AA28" s="239"/>
      <c r="AB28" s="239"/>
      <c r="AC28" s="239"/>
      <c r="AD28" s="239"/>
      <c r="AE28" s="239"/>
      <c r="AF28" s="33"/>
      <c r="AG28" s="33"/>
      <c r="AH28" s="33"/>
      <c r="AI28" s="33"/>
      <c r="AJ28" s="33"/>
      <c r="AK28" s="239" t="s">
        <v>39</v>
      </c>
      <c r="AL28" s="239"/>
      <c r="AM28" s="239"/>
      <c r="AN28" s="239"/>
      <c r="AO28" s="239"/>
      <c r="AP28" s="33"/>
      <c r="AQ28" s="33"/>
      <c r="AR28" s="34"/>
      <c r="BE28" s="229"/>
    </row>
    <row r="29" spans="1:71" s="3" customFormat="1" ht="14.45" customHeight="1">
      <c r="B29" s="38"/>
      <c r="D29" s="28" t="s">
        <v>40</v>
      </c>
      <c r="F29" s="28" t="s">
        <v>41</v>
      </c>
      <c r="L29" s="242">
        <v>0.21</v>
      </c>
      <c r="M29" s="241"/>
      <c r="N29" s="241"/>
      <c r="O29" s="241"/>
      <c r="P29" s="241"/>
      <c r="W29" s="240">
        <f>ROUND(AZ94, 2)</f>
        <v>0</v>
      </c>
      <c r="X29" s="241"/>
      <c r="Y29" s="241"/>
      <c r="Z29" s="241"/>
      <c r="AA29" s="241"/>
      <c r="AB29" s="241"/>
      <c r="AC29" s="241"/>
      <c r="AD29" s="241"/>
      <c r="AE29" s="241"/>
      <c r="AK29" s="240">
        <f>ROUND(AV94, 2)</f>
        <v>0</v>
      </c>
      <c r="AL29" s="241"/>
      <c r="AM29" s="241"/>
      <c r="AN29" s="241"/>
      <c r="AO29" s="241"/>
      <c r="AR29" s="38"/>
      <c r="BE29" s="230"/>
    </row>
    <row r="30" spans="1:71" s="3" customFormat="1" ht="14.45" customHeight="1">
      <c r="B30" s="38"/>
      <c r="F30" s="28" t="s">
        <v>42</v>
      </c>
      <c r="L30" s="242">
        <v>0.12</v>
      </c>
      <c r="M30" s="241"/>
      <c r="N30" s="241"/>
      <c r="O30" s="241"/>
      <c r="P30" s="241"/>
      <c r="W30" s="240">
        <f>ROUND(BA94, 2)</f>
        <v>0</v>
      </c>
      <c r="X30" s="241"/>
      <c r="Y30" s="241"/>
      <c r="Z30" s="241"/>
      <c r="AA30" s="241"/>
      <c r="AB30" s="241"/>
      <c r="AC30" s="241"/>
      <c r="AD30" s="241"/>
      <c r="AE30" s="241"/>
      <c r="AK30" s="240">
        <f>ROUND(AW94, 2)</f>
        <v>0</v>
      </c>
      <c r="AL30" s="241"/>
      <c r="AM30" s="241"/>
      <c r="AN30" s="241"/>
      <c r="AO30" s="241"/>
      <c r="AR30" s="38"/>
      <c r="BE30" s="230"/>
    </row>
    <row r="31" spans="1:71" s="3" customFormat="1" ht="14.45" hidden="1" customHeight="1">
      <c r="B31" s="38"/>
      <c r="F31" s="28" t="s">
        <v>43</v>
      </c>
      <c r="L31" s="242">
        <v>0.21</v>
      </c>
      <c r="M31" s="241"/>
      <c r="N31" s="241"/>
      <c r="O31" s="241"/>
      <c r="P31" s="241"/>
      <c r="W31" s="240">
        <f>ROUND(BB94, 2)</f>
        <v>0</v>
      </c>
      <c r="X31" s="241"/>
      <c r="Y31" s="241"/>
      <c r="Z31" s="241"/>
      <c r="AA31" s="241"/>
      <c r="AB31" s="241"/>
      <c r="AC31" s="241"/>
      <c r="AD31" s="241"/>
      <c r="AE31" s="241"/>
      <c r="AK31" s="240">
        <v>0</v>
      </c>
      <c r="AL31" s="241"/>
      <c r="AM31" s="241"/>
      <c r="AN31" s="241"/>
      <c r="AO31" s="241"/>
      <c r="AR31" s="38"/>
      <c r="BE31" s="230"/>
    </row>
    <row r="32" spans="1:71" s="3" customFormat="1" ht="14.45" hidden="1" customHeight="1">
      <c r="B32" s="38"/>
      <c r="F32" s="28" t="s">
        <v>44</v>
      </c>
      <c r="L32" s="242">
        <v>0.12</v>
      </c>
      <c r="M32" s="241"/>
      <c r="N32" s="241"/>
      <c r="O32" s="241"/>
      <c r="P32" s="241"/>
      <c r="W32" s="240">
        <f>ROUND(BC94, 2)</f>
        <v>0</v>
      </c>
      <c r="X32" s="241"/>
      <c r="Y32" s="241"/>
      <c r="Z32" s="241"/>
      <c r="AA32" s="241"/>
      <c r="AB32" s="241"/>
      <c r="AC32" s="241"/>
      <c r="AD32" s="241"/>
      <c r="AE32" s="241"/>
      <c r="AK32" s="240">
        <v>0</v>
      </c>
      <c r="AL32" s="241"/>
      <c r="AM32" s="241"/>
      <c r="AN32" s="241"/>
      <c r="AO32" s="241"/>
      <c r="AR32" s="38"/>
      <c r="BE32" s="230"/>
    </row>
    <row r="33" spans="1:57" s="3" customFormat="1" ht="14.45" hidden="1" customHeight="1">
      <c r="B33" s="38"/>
      <c r="F33" s="28" t="s">
        <v>45</v>
      </c>
      <c r="L33" s="242">
        <v>0</v>
      </c>
      <c r="M33" s="241"/>
      <c r="N33" s="241"/>
      <c r="O33" s="241"/>
      <c r="P33" s="241"/>
      <c r="W33" s="240">
        <f>ROUND(BD94, 2)</f>
        <v>0</v>
      </c>
      <c r="X33" s="241"/>
      <c r="Y33" s="241"/>
      <c r="Z33" s="241"/>
      <c r="AA33" s="241"/>
      <c r="AB33" s="241"/>
      <c r="AC33" s="241"/>
      <c r="AD33" s="241"/>
      <c r="AE33" s="241"/>
      <c r="AK33" s="240">
        <v>0</v>
      </c>
      <c r="AL33" s="241"/>
      <c r="AM33" s="241"/>
      <c r="AN33" s="241"/>
      <c r="AO33" s="241"/>
      <c r="AR33" s="38"/>
      <c r="BE33" s="230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29"/>
    </row>
    <row r="35" spans="1:57" s="2" customFormat="1" ht="25.9" customHeight="1">
      <c r="A35" s="33"/>
      <c r="B35" s="34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46" t="s">
        <v>48</v>
      </c>
      <c r="Y35" s="244"/>
      <c r="Z35" s="244"/>
      <c r="AA35" s="244"/>
      <c r="AB35" s="244"/>
      <c r="AC35" s="41"/>
      <c r="AD35" s="41"/>
      <c r="AE35" s="41"/>
      <c r="AF35" s="41"/>
      <c r="AG35" s="41"/>
      <c r="AH35" s="41"/>
      <c r="AI35" s="41"/>
      <c r="AJ35" s="41"/>
      <c r="AK35" s="243">
        <f>SUM(AK26:AK33)</f>
        <v>0</v>
      </c>
      <c r="AL35" s="244"/>
      <c r="AM35" s="244"/>
      <c r="AN35" s="244"/>
      <c r="AO35" s="245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51</v>
      </c>
      <c r="AI60" s="36"/>
      <c r="AJ60" s="36"/>
      <c r="AK60" s="36"/>
      <c r="AL60" s="36"/>
      <c r="AM60" s="46" t="s">
        <v>52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54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51</v>
      </c>
      <c r="AI75" s="36"/>
      <c r="AJ75" s="36"/>
      <c r="AK75" s="36"/>
      <c r="AL75" s="36"/>
      <c r="AM75" s="46" t="s">
        <v>52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0412024</v>
      </c>
      <c r="AR84" s="52"/>
    </row>
    <row r="85" spans="1:91" s="5" customFormat="1" ht="36.950000000000003" customHeight="1">
      <c r="B85" s="53"/>
      <c r="C85" s="54" t="s">
        <v>16</v>
      </c>
      <c r="L85" s="226" t="str">
        <f>K6</f>
        <v>STAVEBNÍ ÚPRAVY ČÁSTI 1. PP BUDOVY ZBROJNICE UNIVERZITY PALACKÉHO V OLOMOUCI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Biskupské nám. 842/1,Olomouc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53" t="str">
        <f>IF(AN8= "","",AN8)</f>
        <v>23. 7. 2024</v>
      </c>
      <c r="AN87" s="253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5.7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Univerzita Palackého v Olomouci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30</v>
      </c>
      <c r="AJ89" s="33"/>
      <c r="AK89" s="33"/>
      <c r="AL89" s="33"/>
      <c r="AM89" s="254" t="str">
        <f>IF(E17="","",E17)</f>
        <v>ATELIER POLÁCH &amp; BRAVENEC s.r.o.</v>
      </c>
      <c r="AN89" s="255"/>
      <c r="AO89" s="255"/>
      <c r="AP89" s="255"/>
      <c r="AQ89" s="33"/>
      <c r="AR89" s="34"/>
      <c r="AS89" s="258" t="s">
        <v>56</v>
      </c>
      <c r="AT89" s="259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54" t="str">
        <f>IF(E20="","",E20)</f>
        <v>Zdeněk Závodník</v>
      </c>
      <c r="AN90" s="255"/>
      <c r="AO90" s="255"/>
      <c r="AP90" s="255"/>
      <c r="AQ90" s="33"/>
      <c r="AR90" s="34"/>
      <c r="AS90" s="260"/>
      <c r="AT90" s="261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60"/>
      <c r="AT91" s="261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21" t="s">
        <v>57</v>
      </c>
      <c r="D92" s="222"/>
      <c r="E92" s="222"/>
      <c r="F92" s="222"/>
      <c r="G92" s="222"/>
      <c r="H92" s="61"/>
      <c r="I92" s="225" t="s">
        <v>58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52" t="s">
        <v>59</v>
      </c>
      <c r="AH92" s="222"/>
      <c r="AI92" s="222"/>
      <c r="AJ92" s="222"/>
      <c r="AK92" s="222"/>
      <c r="AL92" s="222"/>
      <c r="AM92" s="222"/>
      <c r="AN92" s="225" t="s">
        <v>60</v>
      </c>
      <c r="AO92" s="222"/>
      <c r="AP92" s="257"/>
      <c r="AQ92" s="62" t="s">
        <v>61</v>
      </c>
      <c r="AR92" s="34"/>
      <c r="AS92" s="63" t="s">
        <v>62</v>
      </c>
      <c r="AT92" s="64" t="s">
        <v>63</v>
      </c>
      <c r="AU92" s="64" t="s">
        <v>64</v>
      </c>
      <c r="AV92" s="64" t="s">
        <v>65</v>
      </c>
      <c r="AW92" s="64" t="s">
        <v>66</v>
      </c>
      <c r="AX92" s="64" t="s">
        <v>67</v>
      </c>
      <c r="AY92" s="64" t="s">
        <v>68</v>
      </c>
      <c r="AZ92" s="64" t="s">
        <v>69</v>
      </c>
      <c r="BA92" s="64" t="s">
        <v>70</v>
      </c>
      <c r="BB92" s="64" t="s">
        <v>71</v>
      </c>
      <c r="BC92" s="64" t="s">
        <v>72</v>
      </c>
      <c r="BD92" s="65" t="s">
        <v>73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74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62">
        <f>ROUND(AG95+AG104,2)</f>
        <v>0</v>
      </c>
      <c r="AH94" s="262"/>
      <c r="AI94" s="262"/>
      <c r="AJ94" s="262"/>
      <c r="AK94" s="262"/>
      <c r="AL94" s="262"/>
      <c r="AM94" s="262"/>
      <c r="AN94" s="263">
        <f t="shared" ref="AN94:AN112" si="0">SUM(AG94,AT94)</f>
        <v>0</v>
      </c>
      <c r="AO94" s="263"/>
      <c r="AP94" s="263"/>
      <c r="AQ94" s="73" t="s">
        <v>1</v>
      </c>
      <c r="AR94" s="69"/>
      <c r="AS94" s="74">
        <f>ROUND(AS95+AS104,2)</f>
        <v>0</v>
      </c>
      <c r="AT94" s="75">
        <f t="shared" ref="AT94:AT112" si="1">ROUND(SUM(AV94:AW94),2)</f>
        <v>0</v>
      </c>
      <c r="AU94" s="76">
        <f>ROUND(AU95+AU104,5)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ROUND(AZ95+AZ104,2)</f>
        <v>0</v>
      </c>
      <c r="BA94" s="75">
        <f>ROUND(BA95+BA104,2)</f>
        <v>0</v>
      </c>
      <c r="BB94" s="75">
        <f>ROUND(BB95+BB104,2)</f>
        <v>0</v>
      </c>
      <c r="BC94" s="75">
        <f>ROUND(BC95+BC104,2)</f>
        <v>0</v>
      </c>
      <c r="BD94" s="77">
        <f>ROUND(BD95+BD104,2)</f>
        <v>0</v>
      </c>
      <c r="BS94" s="78" t="s">
        <v>75</v>
      </c>
      <c r="BT94" s="78" t="s">
        <v>76</v>
      </c>
      <c r="BU94" s="79" t="s">
        <v>77</v>
      </c>
      <c r="BV94" s="78" t="s">
        <v>78</v>
      </c>
      <c r="BW94" s="78" t="s">
        <v>4</v>
      </c>
      <c r="BX94" s="78" t="s">
        <v>79</v>
      </c>
      <c r="CL94" s="78" t="s">
        <v>1</v>
      </c>
    </row>
    <row r="95" spans="1:91" s="7" customFormat="1" ht="16.5" customHeight="1">
      <c r="B95" s="80"/>
      <c r="C95" s="81"/>
      <c r="D95" s="223" t="s">
        <v>80</v>
      </c>
      <c r="E95" s="223"/>
      <c r="F95" s="223"/>
      <c r="G95" s="223"/>
      <c r="H95" s="223"/>
      <c r="I95" s="82"/>
      <c r="J95" s="223" t="s">
        <v>81</v>
      </c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50">
        <f>ROUND(SUM(AG96:AG103),2)</f>
        <v>0</v>
      </c>
      <c r="AH95" s="251"/>
      <c r="AI95" s="251"/>
      <c r="AJ95" s="251"/>
      <c r="AK95" s="251"/>
      <c r="AL95" s="251"/>
      <c r="AM95" s="251"/>
      <c r="AN95" s="256">
        <f t="shared" si="0"/>
        <v>0</v>
      </c>
      <c r="AO95" s="251"/>
      <c r="AP95" s="251"/>
      <c r="AQ95" s="83" t="s">
        <v>82</v>
      </c>
      <c r="AR95" s="80"/>
      <c r="AS95" s="84">
        <f>ROUND(SUM(AS96:AS103),2)</f>
        <v>0</v>
      </c>
      <c r="AT95" s="85">
        <f t="shared" si="1"/>
        <v>0</v>
      </c>
      <c r="AU95" s="86">
        <f>ROUND(SUM(AU96:AU103),5)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ROUND(SUM(AZ96:AZ103),2)</f>
        <v>0</v>
      </c>
      <c r="BA95" s="85">
        <f>ROUND(SUM(BA96:BA103),2)</f>
        <v>0</v>
      </c>
      <c r="BB95" s="85">
        <f>ROUND(SUM(BB96:BB103),2)</f>
        <v>0</v>
      </c>
      <c r="BC95" s="85">
        <f>ROUND(SUM(BC96:BC103),2)</f>
        <v>0</v>
      </c>
      <c r="BD95" s="87">
        <f>ROUND(SUM(BD96:BD103),2)</f>
        <v>0</v>
      </c>
      <c r="BS95" s="88" t="s">
        <v>75</v>
      </c>
      <c r="BT95" s="88" t="s">
        <v>83</v>
      </c>
      <c r="BU95" s="88" t="s">
        <v>77</v>
      </c>
      <c r="BV95" s="88" t="s">
        <v>78</v>
      </c>
      <c r="BW95" s="88" t="s">
        <v>84</v>
      </c>
      <c r="BX95" s="88" t="s">
        <v>4</v>
      </c>
      <c r="CL95" s="88" t="s">
        <v>1</v>
      </c>
      <c r="CM95" s="88" t="s">
        <v>85</v>
      </c>
    </row>
    <row r="96" spans="1:91" s="4" customFormat="1" ht="16.5" customHeight="1">
      <c r="A96" s="89" t="s">
        <v>86</v>
      </c>
      <c r="B96" s="52"/>
      <c r="C96" s="10"/>
      <c r="D96" s="10"/>
      <c r="E96" s="224" t="s">
        <v>87</v>
      </c>
      <c r="F96" s="224"/>
      <c r="G96" s="224"/>
      <c r="H96" s="224"/>
      <c r="I96" s="224"/>
      <c r="J96" s="10"/>
      <c r="K96" s="224" t="s">
        <v>88</v>
      </c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48">
        <f>'01.01 - Architektonicko s...'!J32</f>
        <v>0</v>
      </c>
      <c r="AH96" s="249"/>
      <c r="AI96" s="249"/>
      <c r="AJ96" s="249"/>
      <c r="AK96" s="249"/>
      <c r="AL96" s="249"/>
      <c r="AM96" s="249"/>
      <c r="AN96" s="248">
        <f t="shared" si="0"/>
        <v>0</v>
      </c>
      <c r="AO96" s="249"/>
      <c r="AP96" s="249"/>
      <c r="AQ96" s="90" t="s">
        <v>89</v>
      </c>
      <c r="AR96" s="52"/>
      <c r="AS96" s="91">
        <v>0</v>
      </c>
      <c r="AT96" s="92">
        <f t="shared" si="1"/>
        <v>0</v>
      </c>
      <c r="AU96" s="93">
        <f>'01.01 - Architektonicko s...'!P142</f>
        <v>0</v>
      </c>
      <c r="AV96" s="92">
        <f>'01.01 - Architektonicko s...'!J35</f>
        <v>0</v>
      </c>
      <c r="AW96" s="92">
        <f>'01.01 - Architektonicko s...'!J36</f>
        <v>0</v>
      </c>
      <c r="AX96" s="92">
        <f>'01.01 - Architektonicko s...'!J37</f>
        <v>0</v>
      </c>
      <c r="AY96" s="92">
        <f>'01.01 - Architektonicko s...'!J38</f>
        <v>0</v>
      </c>
      <c r="AZ96" s="92">
        <f>'01.01 - Architektonicko s...'!F35</f>
        <v>0</v>
      </c>
      <c r="BA96" s="92">
        <f>'01.01 - Architektonicko s...'!F36</f>
        <v>0</v>
      </c>
      <c r="BB96" s="92">
        <f>'01.01 - Architektonicko s...'!F37</f>
        <v>0</v>
      </c>
      <c r="BC96" s="92">
        <f>'01.01 - Architektonicko s...'!F38</f>
        <v>0</v>
      </c>
      <c r="BD96" s="94">
        <f>'01.01 - Architektonicko s...'!F39</f>
        <v>0</v>
      </c>
      <c r="BT96" s="26" t="s">
        <v>85</v>
      </c>
      <c r="BV96" s="26" t="s">
        <v>78</v>
      </c>
      <c r="BW96" s="26" t="s">
        <v>90</v>
      </c>
      <c r="BX96" s="26" t="s">
        <v>84</v>
      </c>
      <c r="CL96" s="26" t="s">
        <v>1</v>
      </c>
    </row>
    <row r="97" spans="1:91" s="4" customFormat="1" ht="16.5" customHeight="1">
      <c r="A97" s="89" t="s">
        <v>86</v>
      </c>
      <c r="B97" s="52"/>
      <c r="C97" s="10"/>
      <c r="D97" s="10"/>
      <c r="E97" s="224" t="s">
        <v>91</v>
      </c>
      <c r="F97" s="224"/>
      <c r="G97" s="224"/>
      <c r="H97" s="224"/>
      <c r="I97" s="224"/>
      <c r="J97" s="10"/>
      <c r="K97" s="224" t="s">
        <v>92</v>
      </c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48">
        <f>'01.02 - Sanace '!J32</f>
        <v>0</v>
      </c>
      <c r="AH97" s="249"/>
      <c r="AI97" s="249"/>
      <c r="AJ97" s="249"/>
      <c r="AK97" s="249"/>
      <c r="AL97" s="249"/>
      <c r="AM97" s="249"/>
      <c r="AN97" s="248">
        <f t="shared" si="0"/>
        <v>0</v>
      </c>
      <c r="AO97" s="249"/>
      <c r="AP97" s="249"/>
      <c r="AQ97" s="90" t="s">
        <v>89</v>
      </c>
      <c r="AR97" s="52"/>
      <c r="AS97" s="91">
        <v>0</v>
      </c>
      <c r="AT97" s="92">
        <f t="shared" si="1"/>
        <v>0</v>
      </c>
      <c r="AU97" s="93">
        <f>'01.02 - Sanace '!P133</f>
        <v>0</v>
      </c>
      <c r="AV97" s="92">
        <f>'01.02 - Sanace '!J35</f>
        <v>0</v>
      </c>
      <c r="AW97" s="92">
        <f>'01.02 - Sanace '!J36</f>
        <v>0</v>
      </c>
      <c r="AX97" s="92">
        <f>'01.02 - Sanace '!J37</f>
        <v>0</v>
      </c>
      <c r="AY97" s="92">
        <f>'01.02 - Sanace '!J38</f>
        <v>0</v>
      </c>
      <c r="AZ97" s="92">
        <f>'01.02 - Sanace '!F35</f>
        <v>0</v>
      </c>
      <c r="BA97" s="92">
        <f>'01.02 - Sanace '!F36</f>
        <v>0</v>
      </c>
      <c r="BB97" s="92">
        <f>'01.02 - Sanace '!F37</f>
        <v>0</v>
      </c>
      <c r="BC97" s="92">
        <f>'01.02 - Sanace '!F38</f>
        <v>0</v>
      </c>
      <c r="BD97" s="94">
        <f>'01.02 - Sanace '!F39</f>
        <v>0</v>
      </c>
      <c r="BT97" s="26" t="s">
        <v>85</v>
      </c>
      <c r="BV97" s="26" t="s">
        <v>78</v>
      </c>
      <c r="BW97" s="26" t="s">
        <v>93</v>
      </c>
      <c r="BX97" s="26" t="s">
        <v>84</v>
      </c>
      <c r="CL97" s="26" t="s">
        <v>1</v>
      </c>
    </row>
    <row r="98" spans="1:91" s="4" customFormat="1" ht="16.5" customHeight="1">
      <c r="A98" s="89" t="s">
        <v>86</v>
      </c>
      <c r="B98" s="52"/>
      <c r="C98" s="10"/>
      <c r="D98" s="10"/>
      <c r="E98" s="224" t="s">
        <v>94</v>
      </c>
      <c r="F98" s="224"/>
      <c r="G98" s="224"/>
      <c r="H98" s="224"/>
      <c r="I98" s="224"/>
      <c r="J98" s="10"/>
      <c r="K98" s="224" t="s">
        <v>95</v>
      </c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48">
        <f>'01.03 - Zdravotechnické i...'!J32</f>
        <v>0</v>
      </c>
      <c r="AH98" s="249"/>
      <c r="AI98" s="249"/>
      <c r="AJ98" s="249"/>
      <c r="AK98" s="249"/>
      <c r="AL98" s="249"/>
      <c r="AM98" s="249"/>
      <c r="AN98" s="248">
        <f t="shared" si="0"/>
        <v>0</v>
      </c>
      <c r="AO98" s="249"/>
      <c r="AP98" s="249"/>
      <c r="AQ98" s="90" t="s">
        <v>89</v>
      </c>
      <c r="AR98" s="52"/>
      <c r="AS98" s="91">
        <v>0</v>
      </c>
      <c r="AT98" s="92">
        <f t="shared" si="1"/>
        <v>0</v>
      </c>
      <c r="AU98" s="93">
        <f>'01.03 - Zdravotechnické i...'!P130</f>
        <v>0</v>
      </c>
      <c r="AV98" s="92">
        <f>'01.03 - Zdravotechnické i...'!J35</f>
        <v>0</v>
      </c>
      <c r="AW98" s="92">
        <f>'01.03 - Zdravotechnické i...'!J36</f>
        <v>0</v>
      </c>
      <c r="AX98" s="92">
        <f>'01.03 - Zdravotechnické i...'!J37</f>
        <v>0</v>
      </c>
      <c r="AY98" s="92">
        <f>'01.03 - Zdravotechnické i...'!J38</f>
        <v>0</v>
      </c>
      <c r="AZ98" s="92">
        <f>'01.03 - Zdravotechnické i...'!F35</f>
        <v>0</v>
      </c>
      <c r="BA98" s="92">
        <f>'01.03 - Zdravotechnické i...'!F36</f>
        <v>0</v>
      </c>
      <c r="BB98" s="92">
        <f>'01.03 - Zdravotechnické i...'!F37</f>
        <v>0</v>
      </c>
      <c r="BC98" s="92">
        <f>'01.03 - Zdravotechnické i...'!F38</f>
        <v>0</v>
      </c>
      <c r="BD98" s="94">
        <f>'01.03 - Zdravotechnické i...'!F39</f>
        <v>0</v>
      </c>
      <c r="BT98" s="26" t="s">
        <v>85</v>
      </c>
      <c r="BV98" s="26" t="s">
        <v>78</v>
      </c>
      <c r="BW98" s="26" t="s">
        <v>96</v>
      </c>
      <c r="BX98" s="26" t="s">
        <v>84</v>
      </c>
      <c r="CL98" s="26" t="s">
        <v>1</v>
      </c>
    </row>
    <row r="99" spans="1:91" s="4" customFormat="1" ht="16.5" customHeight="1">
      <c r="A99" s="89" t="s">
        <v>86</v>
      </c>
      <c r="B99" s="52"/>
      <c r="C99" s="10"/>
      <c r="D99" s="10"/>
      <c r="E99" s="224" t="s">
        <v>97</v>
      </c>
      <c r="F99" s="224"/>
      <c r="G99" s="224"/>
      <c r="H99" s="224"/>
      <c r="I99" s="224"/>
      <c r="J99" s="10"/>
      <c r="K99" s="224" t="s">
        <v>98</v>
      </c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48">
        <f>'01.04 - Vytápění '!J32</f>
        <v>0</v>
      </c>
      <c r="AH99" s="249"/>
      <c r="AI99" s="249"/>
      <c r="AJ99" s="249"/>
      <c r="AK99" s="249"/>
      <c r="AL99" s="249"/>
      <c r="AM99" s="249"/>
      <c r="AN99" s="248">
        <f t="shared" si="0"/>
        <v>0</v>
      </c>
      <c r="AO99" s="249"/>
      <c r="AP99" s="249"/>
      <c r="AQ99" s="90" t="s">
        <v>89</v>
      </c>
      <c r="AR99" s="52"/>
      <c r="AS99" s="91">
        <v>0</v>
      </c>
      <c r="AT99" s="92">
        <f t="shared" si="1"/>
        <v>0</v>
      </c>
      <c r="AU99" s="93">
        <f>'01.04 - Vytápění '!P131</f>
        <v>0</v>
      </c>
      <c r="AV99" s="92">
        <f>'01.04 - Vytápění '!J35</f>
        <v>0</v>
      </c>
      <c r="AW99" s="92">
        <f>'01.04 - Vytápění '!J36</f>
        <v>0</v>
      </c>
      <c r="AX99" s="92">
        <f>'01.04 - Vytápění '!J37</f>
        <v>0</v>
      </c>
      <c r="AY99" s="92">
        <f>'01.04 - Vytápění '!J38</f>
        <v>0</v>
      </c>
      <c r="AZ99" s="92">
        <f>'01.04 - Vytápění '!F35</f>
        <v>0</v>
      </c>
      <c r="BA99" s="92">
        <f>'01.04 - Vytápění '!F36</f>
        <v>0</v>
      </c>
      <c r="BB99" s="92">
        <f>'01.04 - Vytápění '!F37</f>
        <v>0</v>
      </c>
      <c r="BC99" s="92">
        <f>'01.04 - Vytápění '!F38</f>
        <v>0</v>
      </c>
      <c r="BD99" s="94">
        <f>'01.04 - Vytápění '!F39</f>
        <v>0</v>
      </c>
      <c r="BT99" s="26" t="s">
        <v>85</v>
      </c>
      <c r="BV99" s="26" t="s">
        <v>78</v>
      </c>
      <c r="BW99" s="26" t="s">
        <v>99</v>
      </c>
      <c r="BX99" s="26" t="s">
        <v>84</v>
      </c>
      <c r="CL99" s="26" t="s">
        <v>1</v>
      </c>
    </row>
    <row r="100" spans="1:91" s="4" customFormat="1" ht="16.5" customHeight="1">
      <c r="A100" s="89" t="s">
        <v>86</v>
      </c>
      <c r="B100" s="52"/>
      <c r="C100" s="10"/>
      <c r="D100" s="10"/>
      <c r="E100" s="224" t="s">
        <v>100</v>
      </c>
      <c r="F100" s="224"/>
      <c r="G100" s="224"/>
      <c r="H100" s="224"/>
      <c r="I100" s="224"/>
      <c r="J100" s="10"/>
      <c r="K100" s="224" t="s">
        <v>101</v>
      </c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48">
        <f>'01.05 - Elektroinstalace'!J32</f>
        <v>0</v>
      </c>
      <c r="AH100" s="249"/>
      <c r="AI100" s="249"/>
      <c r="AJ100" s="249"/>
      <c r="AK100" s="249"/>
      <c r="AL100" s="249"/>
      <c r="AM100" s="249"/>
      <c r="AN100" s="248">
        <f t="shared" si="0"/>
        <v>0</v>
      </c>
      <c r="AO100" s="249"/>
      <c r="AP100" s="249"/>
      <c r="AQ100" s="90" t="s">
        <v>89</v>
      </c>
      <c r="AR100" s="52"/>
      <c r="AS100" s="91">
        <v>0</v>
      </c>
      <c r="AT100" s="92">
        <f t="shared" si="1"/>
        <v>0</v>
      </c>
      <c r="AU100" s="93">
        <f>'01.05 - Elektroinstalace'!P128</f>
        <v>0</v>
      </c>
      <c r="AV100" s="92">
        <f>'01.05 - Elektroinstalace'!J35</f>
        <v>0</v>
      </c>
      <c r="AW100" s="92">
        <f>'01.05 - Elektroinstalace'!J36</f>
        <v>0</v>
      </c>
      <c r="AX100" s="92">
        <f>'01.05 - Elektroinstalace'!J37</f>
        <v>0</v>
      </c>
      <c r="AY100" s="92">
        <f>'01.05 - Elektroinstalace'!J38</f>
        <v>0</v>
      </c>
      <c r="AZ100" s="92">
        <f>'01.05 - Elektroinstalace'!F35</f>
        <v>0</v>
      </c>
      <c r="BA100" s="92">
        <f>'01.05 - Elektroinstalace'!F36</f>
        <v>0</v>
      </c>
      <c r="BB100" s="92">
        <f>'01.05 - Elektroinstalace'!F37</f>
        <v>0</v>
      </c>
      <c r="BC100" s="92">
        <f>'01.05 - Elektroinstalace'!F38</f>
        <v>0</v>
      </c>
      <c r="BD100" s="94">
        <f>'01.05 - Elektroinstalace'!F39</f>
        <v>0</v>
      </c>
      <c r="BT100" s="26" t="s">
        <v>85</v>
      </c>
      <c r="BV100" s="26" t="s">
        <v>78</v>
      </c>
      <c r="BW100" s="26" t="s">
        <v>102</v>
      </c>
      <c r="BX100" s="26" t="s">
        <v>84</v>
      </c>
      <c r="CL100" s="26" t="s">
        <v>1</v>
      </c>
    </row>
    <row r="101" spans="1:91" s="4" customFormat="1" ht="16.5" customHeight="1">
      <c r="A101" s="89" t="s">
        <v>86</v>
      </c>
      <c r="B101" s="52"/>
      <c r="C101" s="10"/>
      <c r="D101" s="10"/>
      <c r="E101" s="224" t="s">
        <v>103</v>
      </c>
      <c r="F101" s="224"/>
      <c r="G101" s="224"/>
      <c r="H101" s="224"/>
      <c r="I101" s="224"/>
      <c r="J101" s="10"/>
      <c r="K101" s="224" t="s">
        <v>104</v>
      </c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48">
        <f>'01.06 - Vzduchotechnika a...'!J32</f>
        <v>0</v>
      </c>
      <c r="AH101" s="249"/>
      <c r="AI101" s="249"/>
      <c r="AJ101" s="249"/>
      <c r="AK101" s="249"/>
      <c r="AL101" s="249"/>
      <c r="AM101" s="249"/>
      <c r="AN101" s="248">
        <f t="shared" si="0"/>
        <v>0</v>
      </c>
      <c r="AO101" s="249"/>
      <c r="AP101" s="249"/>
      <c r="AQ101" s="90" t="s">
        <v>89</v>
      </c>
      <c r="AR101" s="52"/>
      <c r="AS101" s="91">
        <v>0</v>
      </c>
      <c r="AT101" s="92">
        <f t="shared" si="1"/>
        <v>0</v>
      </c>
      <c r="AU101" s="93">
        <f>'01.06 - Vzduchotechnika a...'!P126</f>
        <v>0</v>
      </c>
      <c r="AV101" s="92">
        <f>'01.06 - Vzduchotechnika a...'!J35</f>
        <v>0</v>
      </c>
      <c r="AW101" s="92">
        <f>'01.06 - Vzduchotechnika a...'!J36</f>
        <v>0</v>
      </c>
      <c r="AX101" s="92">
        <f>'01.06 - Vzduchotechnika a...'!J37</f>
        <v>0</v>
      </c>
      <c r="AY101" s="92">
        <f>'01.06 - Vzduchotechnika a...'!J38</f>
        <v>0</v>
      </c>
      <c r="AZ101" s="92">
        <f>'01.06 - Vzduchotechnika a...'!F35</f>
        <v>0</v>
      </c>
      <c r="BA101" s="92">
        <f>'01.06 - Vzduchotechnika a...'!F36</f>
        <v>0</v>
      </c>
      <c r="BB101" s="92">
        <f>'01.06 - Vzduchotechnika a...'!F37</f>
        <v>0</v>
      </c>
      <c r="BC101" s="92">
        <f>'01.06 - Vzduchotechnika a...'!F38</f>
        <v>0</v>
      </c>
      <c r="BD101" s="94">
        <f>'01.06 - Vzduchotechnika a...'!F39</f>
        <v>0</v>
      </c>
      <c r="BT101" s="26" t="s">
        <v>85</v>
      </c>
      <c r="BV101" s="26" t="s">
        <v>78</v>
      </c>
      <c r="BW101" s="26" t="s">
        <v>105</v>
      </c>
      <c r="BX101" s="26" t="s">
        <v>84</v>
      </c>
      <c r="CL101" s="26" t="s">
        <v>1</v>
      </c>
    </row>
    <row r="102" spans="1:91" s="4" customFormat="1" ht="16.5" customHeight="1">
      <c r="A102" s="89" t="s">
        <v>86</v>
      </c>
      <c r="B102" s="52"/>
      <c r="C102" s="10"/>
      <c r="D102" s="10"/>
      <c r="E102" s="224" t="s">
        <v>106</v>
      </c>
      <c r="F102" s="224"/>
      <c r="G102" s="224"/>
      <c r="H102" s="224"/>
      <c r="I102" s="224"/>
      <c r="J102" s="10"/>
      <c r="K102" s="224" t="s">
        <v>107</v>
      </c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48">
        <f>'PS1 - Skladovací technika'!J32</f>
        <v>0</v>
      </c>
      <c r="AH102" s="249"/>
      <c r="AI102" s="249"/>
      <c r="AJ102" s="249"/>
      <c r="AK102" s="249"/>
      <c r="AL102" s="249"/>
      <c r="AM102" s="249"/>
      <c r="AN102" s="248">
        <f t="shared" si="0"/>
        <v>0</v>
      </c>
      <c r="AO102" s="249"/>
      <c r="AP102" s="249"/>
      <c r="AQ102" s="90" t="s">
        <v>89</v>
      </c>
      <c r="AR102" s="52"/>
      <c r="AS102" s="91">
        <v>0</v>
      </c>
      <c r="AT102" s="92">
        <f t="shared" si="1"/>
        <v>0</v>
      </c>
      <c r="AU102" s="93">
        <f>'PS1 - Skladovací technika'!P123</f>
        <v>0</v>
      </c>
      <c r="AV102" s="92">
        <f>'PS1 - Skladovací technika'!J35</f>
        <v>0</v>
      </c>
      <c r="AW102" s="92">
        <f>'PS1 - Skladovací technika'!J36</f>
        <v>0</v>
      </c>
      <c r="AX102" s="92">
        <f>'PS1 - Skladovací technika'!J37</f>
        <v>0</v>
      </c>
      <c r="AY102" s="92">
        <f>'PS1 - Skladovací technika'!J38</f>
        <v>0</v>
      </c>
      <c r="AZ102" s="92">
        <f>'PS1 - Skladovací technika'!F35</f>
        <v>0</v>
      </c>
      <c r="BA102" s="92">
        <f>'PS1 - Skladovací technika'!F36</f>
        <v>0</v>
      </c>
      <c r="BB102" s="92">
        <f>'PS1 - Skladovací technika'!F37</f>
        <v>0</v>
      </c>
      <c r="BC102" s="92">
        <f>'PS1 - Skladovací technika'!F38</f>
        <v>0</v>
      </c>
      <c r="BD102" s="94">
        <f>'PS1 - Skladovací technika'!F39</f>
        <v>0</v>
      </c>
      <c r="BT102" s="26" t="s">
        <v>85</v>
      </c>
      <c r="BV102" s="26" t="s">
        <v>78</v>
      </c>
      <c r="BW102" s="26" t="s">
        <v>108</v>
      </c>
      <c r="BX102" s="26" t="s">
        <v>84</v>
      </c>
      <c r="CL102" s="26" t="s">
        <v>1</v>
      </c>
    </row>
    <row r="103" spans="1:91" s="4" customFormat="1" ht="16.5" customHeight="1">
      <c r="A103" s="89" t="s">
        <v>86</v>
      </c>
      <c r="B103" s="52"/>
      <c r="C103" s="10"/>
      <c r="D103" s="10"/>
      <c r="E103" s="224" t="s">
        <v>109</v>
      </c>
      <c r="F103" s="224"/>
      <c r="G103" s="224"/>
      <c r="H103" s="224"/>
      <c r="I103" s="224"/>
      <c r="J103" s="10"/>
      <c r="K103" s="224" t="s">
        <v>110</v>
      </c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48">
        <f>'VRN - Vedlejší rozpočtové...'!J32</f>
        <v>0</v>
      </c>
      <c r="AH103" s="249"/>
      <c r="AI103" s="249"/>
      <c r="AJ103" s="249"/>
      <c r="AK103" s="249"/>
      <c r="AL103" s="249"/>
      <c r="AM103" s="249"/>
      <c r="AN103" s="248">
        <f t="shared" si="0"/>
        <v>0</v>
      </c>
      <c r="AO103" s="249"/>
      <c r="AP103" s="249"/>
      <c r="AQ103" s="90" t="s">
        <v>89</v>
      </c>
      <c r="AR103" s="52"/>
      <c r="AS103" s="91">
        <v>0</v>
      </c>
      <c r="AT103" s="92">
        <f t="shared" si="1"/>
        <v>0</v>
      </c>
      <c r="AU103" s="93">
        <f>'VRN - Vedlejší rozpočtové...'!P124</f>
        <v>0</v>
      </c>
      <c r="AV103" s="92">
        <f>'VRN - Vedlejší rozpočtové...'!J35</f>
        <v>0</v>
      </c>
      <c r="AW103" s="92">
        <f>'VRN - Vedlejší rozpočtové...'!J36</f>
        <v>0</v>
      </c>
      <c r="AX103" s="92">
        <f>'VRN - Vedlejší rozpočtové...'!J37</f>
        <v>0</v>
      </c>
      <c r="AY103" s="92">
        <f>'VRN - Vedlejší rozpočtové...'!J38</f>
        <v>0</v>
      </c>
      <c r="AZ103" s="92">
        <f>'VRN - Vedlejší rozpočtové...'!F35</f>
        <v>0</v>
      </c>
      <c r="BA103" s="92">
        <f>'VRN - Vedlejší rozpočtové...'!F36</f>
        <v>0</v>
      </c>
      <c r="BB103" s="92">
        <f>'VRN - Vedlejší rozpočtové...'!F37</f>
        <v>0</v>
      </c>
      <c r="BC103" s="92">
        <f>'VRN - Vedlejší rozpočtové...'!F38</f>
        <v>0</v>
      </c>
      <c r="BD103" s="94">
        <f>'VRN - Vedlejší rozpočtové...'!F39</f>
        <v>0</v>
      </c>
      <c r="BT103" s="26" t="s">
        <v>85</v>
      </c>
      <c r="BV103" s="26" t="s">
        <v>78</v>
      </c>
      <c r="BW103" s="26" t="s">
        <v>111</v>
      </c>
      <c r="BX103" s="26" t="s">
        <v>84</v>
      </c>
      <c r="CL103" s="26" t="s">
        <v>1</v>
      </c>
    </row>
    <row r="104" spans="1:91" s="7" customFormat="1" ht="16.5" customHeight="1">
      <c r="B104" s="80"/>
      <c r="C104" s="81"/>
      <c r="D104" s="223" t="s">
        <v>112</v>
      </c>
      <c r="E104" s="223"/>
      <c r="F104" s="223"/>
      <c r="G104" s="223"/>
      <c r="H104" s="223"/>
      <c r="I104" s="82"/>
      <c r="J104" s="223" t="s">
        <v>113</v>
      </c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50">
        <f>ROUND(SUM(AG105:AG112),2)</f>
        <v>0</v>
      </c>
      <c r="AH104" s="251"/>
      <c r="AI104" s="251"/>
      <c r="AJ104" s="251"/>
      <c r="AK104" s="251"/>
      <c r="AL104" s="251"/>
      <c r="AM104" s="251"/>
      <c r="AN104" s="256">
        <f t="shared" si="0"/>
        <v>0</v>
      </c>
      <c r="AO104" s="251"/>
      <c r="AP104" s="251"/>
      <c r="AQ104" s="83" t="s">
        <v>82</v>
      </c>
      <c r="AR104" s="80"/>
      <c r="AS104" s="84">
        <f>ROUND(SUM(AS105:AS112),2)</f>
        <v>0</v>
      </c>
      <c r="AT104" s="85">
        <f t="shared" si="1"/>
        <v>0</v>
      </c>
      <c r="AU104" s="86">
        <f>ROUND(SUM(AU105:AU112),5)</f>
        <v>0</v>
      </c>
      <c r="AV104" s="85">
        <f>ROUND(AZ104*L29,2)</f>
        <v>0</v>
      </c>
      <c r="AW104" s="85">
        <f>ROUND(BA104*L30,2)</f>
        <v>0</v>
      </c>
      <c r="AX104" s="85">
        <f>ROUND(BB104*L29,2)</f>
        <v>0</v>
      </c>
      <c r="AY104" s="85">
        <f>ROUND(BC104*L30,2)</f>
        <v>0</v>
      </c>
      <c r="AZ104" s="85">
        <f>ROUND(SUM(AZ105:AZ112),2)</f>
        <v>0</v>
      </c>
      <c r="BA104" s="85">
        <f>ROUND(SUM(BA105:BA112),2)</f>
        <v>0</v>
      </c>
      <c r="BB104" s="85">
        <f>ROUND(SUM(BB105:BB112),2)</f>
        <v>0</v>
      </c>
      <c r="BC104" s="85">
        <f>ROUND(SUM(BC105:BC112),2)</f>
        <v>0</v>
      </c>
      <c r="BD104" s="87">
        <f>ROUND(SUM(BD105:BD112),2)</f>
        <v>0</v>
      </c>
      <c r="BS104" s="88" t="s">
        <v>75</v>
      </c>
      <c r="BT104" s="88" t="s">
        <v>83</v>
      </c>
      <c r="BU104" s="88" t="s">
        <v>77</v>
      </c>
      <c r="BV104" s="88" t="s">
        <v>78</v>
      </c>
      <c r="BW104" s="88" t="s">
        <v>114</v>
      </c>
      <c r="BX104" s="88" t="s">
        <v>4</v>
      </c>
      <c r="CL104" s="88" t="s">
        <v>1</v>
      </c>
      <c r="CM104" s="88" t="s">
        <v>85</v>
      </c>
    </row>
    <row r="105" spans="1:91" s="4" customFormat="1" ht="16.5" customHeight="1">
      <c r="A105" s="89" t="s">
        <v>86</v>
      </c>
      <c r="B105" s="52"/>
      <c r="C105" s="10"/>
      <c r="D105" s="10"/>
      <c r="E105" s="224" t="s">
        <v>115</v>
      </c>
      <c r="F105" s="224"/>
      <c r="G105" s="224"/>
      <c r="H105" s="224"/>
      <c r="I105" s="224"/>
      <c r="J105" s="10"/>
      <c r="K105" s="224" t="s">
        <v>88</v>
      </c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48">
        <f>'02.01 - Architektonicko s...'!J32</f>
        <v>0</v>
      </c>
      <c r="AH105" s="249"/>
      <c r="AI105" s="249"/>
      <c r="AJ105" s="249"/>
      <c r="AK105" s="249"/>
      <c r="AL105" s="249"/>
      <c r="AM105" s="249"/>
      <c r="AN105" s="248">
        <f t="shared" si="0"/>
        <v>0</v>
      </c>
      <c r="AO105" s="249"/>
      <c r="AP105" s="249"/>
      <c r="AQ105" s="90" t="s">
        <v>89</v>
      </c>
      <c r="AR105" s="52"/>
      <c r="AS105" s="91">
        <v>0</v>
      </c>
      <c r="AT105" s="92">
        <f t="shared" si="1"/>
        <v>0</v>
      </c>
      <c r="AU105" s="93">
        <f>'02.01 - Architektonicko s...'!P142</f>
        <v>0</v>
      </c>
      <c r="AV105" s="92">
        <f>'02.01 - Architektonicko s...'!J35</f>
        <v>0</v>
      </c>
      <c r="AW105" s="92">
        <f>'02.01 - Architektonicko s...'!J36</f>
        <v>0</v>
      </c>
      <c r="AX105" s="92">
        <f>'02.01 - Architektonicko s...'!J37</f>
        <v>0</v>
      </c>
      <c r="AY105" s="92">
        <f>'02.01 - Architektonicko s...'!J38</f>
        <v>0</v>
      </c>
      <c r="AZ105" s="92">
        <f>'02.01 - Architektonicko s...'!F35</f>
        <v>0</v>
      </c>
      <c r="BA105" s="92">
        <f>'02.01 - Architektonicko s...'!F36</f>
        <v>0</v>
      </c>
      <c r="BB105" s="92">
        <f>'02.01 - Architektonicko s...'!F37</f>
        <v>0</v>
      </c>
      <c r="BC105" s="92">
        <f>'02.01 - Architektonicko s...'!F38</f>
        <v>0</v>
      </c>
      <c r="BD105" s="94">
        <f>'02.01 - Architektonicko s...'!F39</f>
        <v>0</v>
      </c>
      <c r="BT105" s="26" t="s">
        <v>85</v>
      </c>
      <c r="BV105" s="26" t="s">
        <v>78</v>
      </c>
      <c r="BW105" s="26" t="s">
        <v>116</v>
      </c>
      <c r="BX105" s="26" t="s">
        <v>114</v>
      </c>
      <c r="CL105" s="26" t="s">
        <v>1</v>
      </c>
    </row>
    <row r="106" spans="1:91" s="4" customFormat="1" ht="16.5" customHeight="1">
      <c r="A106" s="89" t="s">
        <v>86</v>
      </c>
      <c r="B106" s="52"/>
      <c r="C106" s="10"/>
      <c r="D106" s="10"/>
      <c r="E106" s="224" t="s">
        <v>117</v>
      </c>
      <c r="F106" s="224"/>
      <c r="G106" s="224"/>
      <c r="H106" s="224"/>
      <c r="I106" s="224"/>
      <c r="J106" s="10"/>
      <c r="K106" s="224" t="s">
        <v>92</v>
      </c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48">
        <f>'02.02 - Sanace '!J32</f>
        <v>0</v>
      </c>
      <c r="AH106" s="249"/>
      <c r="AI106" s="249"/>
      <c r="AJ106" s="249"/>
      <c r="AK106" s="249"/>
      <c r="AL106" s="249"/>
      <c r="AM106" s="249"/>
      <c r="AN106" s="248">
        <f t="shared" si="0"/>
        <v>0</v>
      </c>
      <c r="AO106" s="249"/>
      <c r="AP106" s="249"/>
      <c r="AQ106" s="90" t="s">
        <v>89</v>
      </c>
      <c r="AR106" s="52"/>
      <c r="AS106" s="91">
        <v>0</v>
      </c>
      <c r="AT106" s="92">
        <f t="shared" si="1"/>
        <v>0</v>
      </c>
      <c r="AU106" s="93">
        <f>'02.02 - Sanace '!P133</f>
        <v>0</v>
      </c>
      <c r="AV106" s="92">
        <f>'02.02 - Sanace '!J35</f>
        <v>0</v>
      </c>
      <c r="AW106" s="92">
        <f>'02.02 - Sanace '!J36</f>
        <v>0</v>
      </c>
      <c r="AX106" s="92">
        <f>'02.02 - Sanace '!J37</f>
        <v>0</v>
      </c>
      <c r="AY106" s="92">
        <f>'02.02 - Sanace '!J38</f>
        <v>0</v>
      </c>
      <c r="AZ106" s="92">
        <f>'02.02 - Sanace '!F35</f>
        <v>0</v>
      </c>
      <c r="BA106" s="92">
        <f>'02.02 - Sanace '!F36</f>
        <v>0</v>
      </c>
      <c r="BB106" s="92">
        <f>'02.02 - Sanace '!F37</f>
        <v>0</v>
      </c>
      <c r="BC106" s="92">
        <f>'02.02 - Sanace '!F38</f>
        <v>0</v>
      </c>
      <c r="BD106" s="94">
        <f>'02.02 - Sanace '!F39</f>
        <v>0</v>
      </c>
      <c r="BT106" s="26" t="s">
        <v>85</v>
      </c>
      <c r="BV106" s="26" t="s">
        <v>78</v>
      </c>
      <c r="BW106" s="26" t="s">
        <v>118</v>
      </c>
      <c r="BX106" s="26" t="s">
        <v>114</v>
      </c>
      <c r="CL106" s="26" t="s">
        <v>1</v>
      </c>
    </row>
    <row r="107" spans="1:91" s="4" customFormat="1" ht="16.5" customHeight="1">
      <c r="A107" s="89" t="s">
        <v>86</v>
      </c>
      <c r="B107" s="52"/>
      <c r="C107" s="10"/>
      <c r="D107" s="10"/>
      <c r="E107" s="224" t="s">
        <v>119</v>
      </c>
      <c r="F107" s="224"/>
      <c r="G107" s="224"/>
      <c r="H107" s="224"/>
      <c r="I107" s="224"/>
      <c r="J107" s="10"/>
      <c r="K107" s="224" t="s">
        <v>95</v>
      </c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48">
        <f>'02.03 - Zdravotechnické i...'!J32</f>
        <v>0</v>
      </c>
      <c r="AH107" s="249"/>
      <c r="AI107" s="249"/>
      <c r="AJ107" s="249"/>
      <c r="AK107" s="249"/>
      <c r="AL107" s="249"/>
      <c r="AM107" s="249"/>
      <c r="AN107" s="248">
        <f t="shared" si="0"/>
        <v>0</v>
      </c>
      <c r="AO107" s="249"/>
      <c r="AP107" s="249"/>
      <c r="AQ107" s="90" t="s">
        <v>89</v>
      </c>
      <c r="AR107" s="52"/>
      <c r="AS107" s="91">
        <v>0</v>
      </c>
      <c r="AT107" s="92">
        <f t="shared" si="1"/>
        <v>0</v>
      </c>
      <c r="AU107" s="93">
        <f>'02.03 - Zdravotechnické i...'!P130</f>
        <v>0</v>
      </c>
      <c r="AV107" s="92">
        <f>'02.03 - Zdravotechnické i...'!J35</f>
        <v>0</v>
      </c>
      <c r="AW107" s="92">
        <f>'02.03 - Zdravotechnické i...'!J36</f>
        <v>0</v>
      </c>
      <c r="AX107" s="92">
        <f>'02.03 - Zdravotechnické i...'!J37</f>
        <v>0</v>
      </c>
      <c r="AY107" s="92">
        <f>'02.03 - Zdravotechnické i...'!J38</f>
        <v>0</v>
      </c>
      <c r="AZ107" s="92">
        <f>'02.03 - Zdravotechnické i...'!F35</f>
        <v>0</v>
      </c>
      <c r="BA107" s="92">
        <f>'02.03 - Zdravotechnické i...'!F36</f>
        <v>0</v>
      </c>
      <c r="BB107" s="92">
        <f>'02.03 - Zdravotechnické i...'!F37</f>
        <v>0</v>
      </c>
      <c r="BC107" s="92">
        <f>'02.03 - Zdravotechnické i...'!F38</f>
        <v>0</v>
      </c>
      <c r="BD107" s="94">
        <f>'02.03 - Zdravotechnické i...'!F39</f>
        <v>0</v>
      </c>
      <c r="BT107" s="26" t="s">
        <v>85</v>
      </c>
      <c r="BV107" s="26" t="s">
        <v>78</v>
      </c>
      <c r="BW107" s="26" t="s">
        <v>120</v>
      </c>
      <c r="BX107" s="26" t="s">
        <v>114</v>
      </c>
      <c r="CL107" s="26" t="s">
        <v>1</v>
      </c>
    </row>
    <row r="108" spans="1:91" s="4" customFormat="1" ht="16.5" customHeight="1">
      <c r="A108" s="89" t="s">
        <v>86</v>
      </c>
      <c r="B108" s="52"/>
      <c r="C108" s="10"/>
      <c r="D108" s="10"/>
      <c r="E108" s="224" t="s">
        <v>121</v>
      </c>
      <c r="F108" s="224"/>
      <c r="G108" s="224"/>
      <c r="H108" s="224"/>
      <c r="I108" s="224"/>
      <c r="J108" s="10"/>
      <c r="K108" s="224" t="s">
        <v>122</v>
      </c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48">
        <f>'02.04 - Vytápění  '!J32</f>
        <v>0</v>
      </c>
      <c r="AH108" s="249"/>
      <c r="AI108" s="249"/>
      <c r="AJ108" s="249"/>
      <c r="AK108" s="249"/>
      <c r="AL108" s="249"/>
      <c r="AM108" s="249"/>
      <c r="AN108" s="248">
        <f t="shared" si="0"/>
        <v>0</v>
      </c>
      <c r="AO108" s="249"/>
      <c r="AP108" s="249"/>
      <c r="AQ108" s="90" t="s">
        <v>89</v>
      </c>
      <c r="AR108" s="52"/>
      <c r="AS108" s="91">
        <v>0</v>
      </c>
      <c r="AT108" s="92">
        <f t="shared" si="1"/>
        <v>0</v>
      </c>
      <c r="AU108" s="93">
        <f>'02.04 - Vytápění  '!P131</f>
        <v>0</v>
      </c>
      <c r="AV108" s="92">
        <f>'02.04 - Vytápění  '!J35</f>
        <v>0</v>
      </c>
      <c r="AW108" s="92">
        <f>'02.04 - Vytápění  '!J36</f>
        <v>0</v>
      </c>
      <c r="AX108" s="92">
        <f>'02.04 - Vytápění  '!J37</f>
        <v>0</v>
      </c>
      <c r="AY108" s="92">
        <f>'02.04 - Vytápění  '!J38</f>
        <v>0</v>
      </c>
      <c r="AZ108" s="92">
        <f>'02.04 - Vytápění  '!F35</f>
        <v>0</v>
      </c>
      <c r="BA108" s="92">
        <f>'02.04 - Vytápění  '!F36</f>
        <v>0</v>
      </c>
      <c r="BB108" s="92">
        <f>'02.04 - Vytápění  '!F37</f>
        <v>0</v>
      </c>
      <c r="BC108" s="92">
        <f>'02.04 - Vytápění  '!F38</f>
        <v>0</v>
      </c>
      <c r="BD108" s="94">
        <f>'02.04 - Vytápění  '!F39</f>
        <v>0</v>
      </c>
      <c r="BT108" s="26" t="s">
        <v>85</v>
      </c>
      <c r="BV108" s="26" t="s">
        <v>78</v>
      </c>
      <c r="BW108" s="26" t="s">
        <v>123</v>
      </c>
      <c r="BX108" s="26" t="s">
        <v>114</v>
      </c>
      <c r="CL108" s="26" t="s">
        <v>1</v>
      </c>
    </row>
    <row r="109" spans="1:91" s="4" customFormat="1" ht="16.5" customHeight="1">
      <c r="A109" s="89" t="s">
        <v>86</v>
      </c>
      <c r="B109" s="52"/>
      <c r="C109" s="10"/>
      <c r="D109" s="10"/>
      <c r="E109" s="224" t="s">
        <v>124</v>
      </c>
      <c r="F109" s="224"/>
      <c r="G109" s="224"/>
      <c r="H109" s="224"/>
      <c r="I109" s="224"/>
      <c r="J109" s="10"/>
      <c r="K109" s="224" t="s">
        <v>101</v>
      </c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48">
        <f>'02.05 - Elektroinstalace'!J32</f>
        <v>0</v>
      </c>
      <c r="AH109" s="249"/>
      <c r="AI109" s="249"/>
      <c r="AJ109" s="249"/>
      <c r="AK109" s="249"/>
      <c r="AL109" s="249"/>
      <c r="AM109" s="249"/>
      <c r="AN109" s="248">
        <f t="shared" si="0"/>
        <v>0</v>
      </c>
      <c r="AO109" s="249"/>
      <c r="AP109" s="249"/>
      <c r="AQ109" s="90" t="s">
        <v>89</v>
      </c>
      <c r="AR109" s="52"/>
      <c r="AS109" s="91">
        <v>0</v>
      </c>
      <c r="AT109" s="92">
        <f t="shared" si="1"/>
        <v>0</v>
      </c>
      <c r="AU109" s="93">
        <f>'02.05 - Elektroinstalace'!P128</f>
        <v>0</v>
      </c>
      <c r="AV109" s="92">
        <f>'02.05 - Elektroinstalace'!J35</f>
        <v>0</v>
      </c>
      <c r="AW109" s="92">
        <f>'02.05 - Elektroinstalace'!J36</f>
        <v>0</v>
      </c>
      <c r="AX109" s="92">
        <f>'02.05 - Elektroinstalace'!J37</f>
        <v>0</v>
      </c>
      <c r="AY109" s="92">
        <f>'02.05 - Elektroinstalace'!J38</f>
        <v>0</v>
      </c>
      <c r="AZ109" s="92">
        <f>'02.05 - Elektroinstalace'!F35</f>
        <v>0</v>
      </c>
      <c r="BA109" s="92">
        <f>'02.05 - Elektroinstalace'!F36</f>
        <v>0</v>
      </c>
      <c r="BB109" s="92">
        <f>'02.05 - Elektroinstalace'!F37</f>
        <v>0</v>
      </c>
      <c r="BC109" s="92">
        <f>'02.05 - Elektroinstalace'!F38</f>
        <v>0</v>
      </c>
      <c r="BD109" s="94">
        <f>'02.05 - Elektroinstalace'!F39</f>
        <v>0</v>
      </c>
      <c r="BT109" s="26" t="s">
        <v>85</v>
      </c>
      <c r="BV109" s="26" t="s">
        <v>78</v>
      </c>
      <c r="BW109" s="26" t="s">
        <v>125</v>
      </c>
      <c r="BX109" s="26" t="s">
        <v>114</v>
      </c>
      <c r="CL109" s="26" t="s">
        <v>1</v>
      </c>
    </row>
    <row r="110" spans="1:91" s="4" customFormat="1" ht="16.5" customHeight="1">
      <c r="A110" s="89" t="s">
        <v>86</v>
      </c>
      <c r="B110" s="52"/>
      <c r="C110" s="10"/>
      <c r="D110" s="10"/>
      <c r="E110" s="224" t="s">
        <v>126</v>
      </c>
      <c r="F110" s="224"/>
      <c r="G110" s="224"/>
      <c r="H110" s="224"/>
      <c r="I110" s="224"/>
      <c r="J110" s="10"/>
      <c r="K110" s="224" t="s">
        <v>127</v>
      </c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48">
        <f>'02.06 - Vzduchotechnika a...'!J32</f>
        <v>0</v>
      </c>
      <c r="AH110" s="249"/>
      <c r="AI110" s="249"/>
      <c r="AJ110" s="249"/>
      <c r="AK110" s="249"/>
      <c r="AL110" s="249"/>
      <c r="AM110" s="249"/>
      <c r="AN110" s="248">
        <f t="shared" si="0"/>
        <v>0</v>
      </c>
      <c r="AO110" s="249"/>
      <c r="AP110" s="249"/>
      <c r="AQ110" s="90" t="s">
        <v>89</v>
      </c>
      <c r="AR110" s="52"/>
      <c r="AS110" s="91">
        <v>0</v>
      </c>
      <c r="AT110" s="92">
        <f t="shared" si="1"/>
        <v>0</v>
      </c>
      <c r="AU110" s="93">
        <f>'02.06 - Vzduchotechnika a...'!P126</f>
        <v>0</v>
      </c>
      <c r="AV110" s="92">
        <f>'02.06 - Vzduchotechnika a...'!J35</f>
        <v>0</v>
      </c>
      <c r="AW110" s="92">
        <f>'02.06 - Vzduchotechnika a...'!J36</f>
        <v>0</v>
      </c>
      <c r="AX110" s="92">
        <f>'02.06 - Vzduchotechnika a...'!J37</f>
        <v>0</v>
      </c>
      <c r="AY110" s="92">
        <f>'02.06 - Vzduchotechnika a...'!J38</f>
        <v>0</v>
      </c>
      <c r="AZ110" s="92">
        <f>'02.06 - Vzduchotechnika a...'!F35</f>
        <v>0</v>
      </c>
      <c r="BA110" s="92">
        <f>'02.06 - Vzduchotechnika a...'!F36</f>
        <v>0</v>
      </c>
      <c r="BB110" s="92">
        <f>'02.06 - Vzduchotechnika a...'!F37</f>
        <v>0</v>
      </c>
      <c r="BC110" s="92">
        <f>'02.06 - Vzduchotechnika a...'!F38</f>
        <v>0</v>
      </c>
      <c r="BD110" s="94">
        <f>'02.06 - Vzduchotechnika a...'!F39</f>
        <v>0</v>
      </c>
      <c r="BT110" s="26" t="s">
        <v>85</v>
      </c>
      <c r="BV110" s="26" t="s">
        <v>78</v>
      </c>
      <c r="BW110" s="26" t="s">
        <v>128</v>
      </c>
      <c r="BX110" s="26" t="s">
        <v>114</v>
      </c>
      <c r="CL110" s="26" t="s">
        <v>1</v>
      </c>
    </row>
    <row r="111" spans="1:91" s="4" customFormat="1" ht="16.5" customHeight="1">
      <c r="A111" s="89" t="s">
        <v>86</v>
      </c>
      <c r="B111" s="52"/>
      <c r="C111" s="10"/>
      <c r="D111" s="10"/>
      <c r="E111" s="224" t="s">
        <v>129</v>
      </c>
      <c r="F111" s="224"/>
      <c r="G111" s="224"/>
      <c r="H111" s="224"/>
      <c r="I111" s="224"/>
      <c r="J111" s="10"/>
      <c r="K111" s="224" t="s">
        <v>130</v>
      </c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48">
        <f>'PS2 - Skladovací technika '!J32</f>
        <v>0</v>
      </c>
      <c r="AH111" s="249"/>
      <c r="AI111" s="249"/>
      <c r="AJ111" s="249"/>
      <c r="AK111" s="249"/>
      <c r="AL111" s="249"/>
      <c r="AM111" s="249"/>
      <c r="AN111" s="248">
        <f t="shared" si="0"/>
        <v>0</v>
      </c>
      <c r="AO111" s="249"/>
      <c r="AP111" s="249"/>
      <c r="AQ111" s="90" t="s">
        <v>89</v>
      </c>
      <c r="AR111" s="52"/>
      <c r="AS111" s="91">
        <v>0</v>
      </c>
      <c r="AT111" s="92">
        <f t="shared" si="1"/>
        <v>0</v>
      </c>
      <c r="AU111" s="93">
        <f>'PS2 - Skladovací technika '!P123</f>
        <v>0</v>
      </c>
      <c r="AV111" s="92">
        <f>'PS2 - Skladovací technika '!J35</f>
        <v>0</v>
      </c>
      <c r="AW111" s="92">
        <f>'PS2 - Skladovací technika '!J36</f>
        <v>0</v>
      </c>
      <c r="AX111" s="92">
        <f>'PS2 - Skladovací technika '!J37</f>
        <v>0</v>
      </c>
      <c r="AY111" s="92">
        <f>'PS2 - Skladovací technika '!J38</f>
        <v>0</v>
      </c>
      <c r="AZ111" s="92">
        <f>'PS2 - Skladovací technika '!F35</f>
        <v>0</v>
      </c>
      <c r="BA111" s="92">
        <f>'PS2 - Skladovací technika '!F36</f>
        <v>0</v>
      </c>
      <c r="BB111" s="92">
        <f>'PS2 - Skladovací technika '!F37</f>
        <v>0</v>
      </c>
      <c r="BC111" s="92">
        <f>'PS2 - Skladovací technika '!F38</f>
        <v>0</v>
      </c>
      <c r="BD111" s="94">
        <f>'PS2 - Skladovací technika '!F39</f>
        <v>0</v>
      </c>
      <c r="BT111" s="26" t="s">
        <v>85</v>
      </c>
      <c r="BV111" s="26" t="s">
        <v>78</v>
      </c>
      <c r="BW111" s="26" t="s">
        <v>131</v>
      </c>
      <c r="BX111" s="26" t="s">
        <v>114</v>
      </c>
      <c r="CL111" s="26" t="s">
        <v>1</v>
      </c>
    </row>
    <row r="112" spans="1:91" s="4" customFormat="1" ht="16.5" customHeight="1">
      <c r="A112" s="89" t="s">
        <v>86</v>
      </c>
      <c r="B112" s="52"/>
      <c r="C112" s="10"/>
      <c r="D112" s="10"/>
      <c r="E112" s="224" t="s">
        <v>109</v>
      </c>
      <c r="F112" s="224"/>
      <c r="G112" s="224"/>
      <c r="H112" s="224"/>
      <c r="I112" s="224"/>
      <c r="J112" s="10"/>
      <c r="K112" s="224" t="s">
        <v>110</v>
      </c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48">
        <f>'VRN - Vedlejší rozpočtové..._01'!J32</f>
        <v>0</v>
      </c>
      <c r="AH112" s="249"/>
      <c r="AI112" s="249"/>
      <c r="AJ112" s="249"/>
      <c r="AK112" s="249"/>
      <c r="AL112" s="249"/>
      <c r="AM112" s="249"/>
      <c r="AN112" s="248">
        <f t="shared" si="0"/>
        <v>0</v>
      </c>
      <c r="AO112" s="249"/>
      <c r="AP112" s="249"/>
      <c r="AQ112" s="90" t="s">
        <v>89</v>
      </c>
      <c r="AR112" s="52"/>
      <c r="AS112" s="95">
        <v>0</v>
      </c>
      <c r="AT112" s="96">
        <f t="shared" si="1"/>
        <v>0</v>
      </c>
      <c r="AU112" s="97">
        <f>'VRN - Vedlejší rozpočtové..._01'!P124</f>
        <v>0</v>
      </c>
      <c r="AV112" s="96">
        <f>'VRN - Vedlejší rozpočtové..._01'!J35</f>
        <v>0</v>
      </c>
      <c r="AW112" s="96">
        <f>'VRN - Vedlejší rozpočtové..._01'!J36</f>
        <v>0</v>
      </c>
      <c r="AX112" s="96">
        <f>'VRN - Vedlejší rozpočtové..._01'!J37</f>
        <v>0</v>
      </c>
      <c r="AY112" s="96">
        <f>'VRN - Vedlejší rozpočtové..._01'!J38</f>
        <v>0</v>
      </c>
      <c r="AZ112" s="96">
        <f>'VRN - Vedlejší rozpočtové..._01'!F35</f>
        <v>0</v>
      </c>
      <c r="BA112" s="96">
        <f>'VRN - Vedlejší rozpočtové..._01'!F36</f>
        <v>0</v>
      </c>
      <c r="BB112" s="96">
        <f>'VRN - Vedlejší rozpočtové..._01'!F37</f>
        <v>0</v>
      </c>
      <c r="BC112" s="96">
        <f>'VRN - Vedlejší rozpočtové..._01'!F38</f>
        <v>0</v>
      </c>
      <c r="BD112" s="98">
        <f>'VRN - Vedlejší rozpočtové..._01'!F39</f>
        <v>0</v>
      </c>
      <c r="BT112" s="26" t="s">
        <v>85</v>
      </c>
      <c r="BV112" s="26" t="s">
        <v>78</v>
      </c>
      <c r="BW112" s="26" t="s">
        <v>132</v>
      </c>
      <c r="BX112" s="26" t="s">
        <v>114</v>
      </c>
      <c r="CL112" s="26" t="s">
        <v>1</v>
      </c>
    </row>
    <row r="113" spans="1:57" s="2" customFormat="1" ht="30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4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</row>
    <row r="114" spans="1:57" s="2" customFormat="1" ht="6.95" customHeight="1">
      <c r="A114" s="33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34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</row>
  </sheetData>
  <mergeCells count="110"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G94:AM94"/>
    <mergeCell ref="AN94:AP94"/>
    <mergeCell ref="AR2:BE2"/>
    <mergeCell ref="AG99:AM99"/>
    <mergeCell ref="AG102:AM102"/>
    <mergeCell ref="AG101:AM101"/>
    <mergeCell ref="AG103:AM103"/>
    <mergeCell ref="AG100:AM100"/>
    <mergeCell ref="AG98:AM98"/>
    <mergeCell ref="AG104:AM104"/>
    <mergeCell ref="AG97:AM97"/>
    <mergeCell ref="AG96:AM96"/>
    <mergeCell ref="AG95:AM95"/>
    <mergeCell ref="AG92:AM92"/>
    <mergeCell ref="AM87:AN87"/>
    <mergeCell ref="AM89:AP89"/>
    <mergeCell ref="AM90:AP90"/>
    <mergeCell ref="AN104:AP104"/>
    <mergeCell ref="AN103:AP103"/>
    <mergeCell ref="AN92:AP92"/>
    <mergeCell ref="AN99:AP99"/>
    <mergeCell ref="AN95:AP95"/>
    <mergeCell ref="AN101:AP101"/>
    <mergeCell ref="AN96:AP96"/>
    <mergeCell ref="AN100:AP100"/>
    <mergeCell ref="AN97:AP97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E109:I109"/>
    <mergeCell ref="K109:AF109"/>
    <mergeCell ref="E110:I110"/>
    <mergeCell ref="K110:AF110"/>
    <mergeCell ref="E111:I111"/>
    <mergeCell ref="K111:AF111"/>
    <mergeCell ref="E112:I112"/>
    <mergeCell ref="K112:AF11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L85:AJ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C92:G92"/>
    <mergeCell ref="D104:H104"/>
    <mergeCell ref="D95:H95"/>
    <mergeCell ref="E101:I101"/>
    <mergeCell ref="E98:I98"/>
    <mergeCell ref="E97:I97"/>
    <mergeCell ref="E100:I100"/>
    <mergeCell ref="E96:I96"/>
    <mergeCell ref="E99:I99"/>
    <mergeCell ref="E102:I102"/>
    <mergeCell ref="E103:I103"/>
    <mergeCell ref="I92:AF92"/>
    <mergeCell ref="J104:AF104"/>
    <mergeCell ref="J95:AF95"/>
    <mergeCell ref="K102:AF102"/>
    <mergeCell ref="K101:AF101"/>
    <mergeCell ref="K98:AF98"/>
    <mergeCell ref="K99:AF99"/>
    <mergeCell ref="K96:AF96"/>
    <mergeCell ref="K100:AF100"/>
    <mergeCell ref="K103:AF103"/>
    <mergeCell ref="K97:AF97"/>
  </mergeCells>
  <hyperlinks>
    <hyperlink ref="A96" location="'01.01 - Architektonicko s...'!C2" display="/"/>
    <hyperlink ref="A97" location="'01.02 - Sanace '!C2" display="/"/>
    <hyperlink ref="A98" location="'01.03 - Zdravotechnické i...'!C2" display="/"/>
    <hyperlink ref="A99" location="'01.04 - Vytápění '!C2" display="/"/>
    <hyperlink ref="A100" location="'01.05 - Elektroinstalace'!C2" display="/"/>
    <hyperlink ref="A101" location="'01.06 - Vzduchotechnika a...'!C2" display="/"/>
    <hyperlink ref="A102" location="'PS1 - Skladovací technika'!C2" display="/"/>
    <hyperlink ref="A103" location="'VRN - Vedlejší rozpočtové...'!C2" display="/"/>
    <hyperlink ref="A105" location="'02.01 - Architektonicko s...'!C2" display="/"/>
    <hyperlink ref="A106" location="'02.02 - Sanace '!C2" display="/"/>
    <hyperlink ref="A107" location="'02.03 - Zdravotechnické i...'!C2" display="/"/>
    <hyperlink ref="A108" location="'02.04 - Vytápění  '!C2" display="/"/>
    <hyperlink ref="A109" location="'02.05 - Elektroinstalace'!C2" display="/"/>
    <hyperlink ref="A110" location="'02.06 - Vzduchotechnika a...'!C2" display="/"/>
    <hyperlink ref="A111" location="'PS2 - Skladovací technika '!C2" display="/"/>
    <hyperlink ref="A112" location="'VRN - Vedlejší rozpočtové..._01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8" t="s">
        <v>90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133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26.25" customHeight="1">
      <c r="B7" s="21"/>
      <c r="E7" s="264" t="str">
        <f>'Rekapitulace stavby'!K6</f>
        <v>STAVEBNÍ ÚPRAVY ČÁSTI 1. PP BUDOVY ZBROJNICE UNIVERZITY PALACKÉHO V OLOMOUCI</v>
      </c>
      <c r="F7" s="265"/>
      <c r="G7" s="265"/>
      <c r="H7" s="265"/>
      <c r="L7" s="21"/>
    </row>
    <row r="8" spans="1:46" s="1" customFormat="1" ht="12" customHeight="1">
      <c r="B8" s="21"/>
      <c r="D8" s="28" t="s">
        <v>134</v>
      </c>
      <c r="L8" s="21"/>
    </row>
    <row r="9" spans="1:46" s="2" customFormat="1" ht="16.5" customHeight="1">
      <c r="A9" s="33"/>
      <c r="B9" s="34"/>
      <c r="C9" s="33"/>
      <c r="D9" s="33"/>
      <c r="E9" s="264" t="s">
        <v>135</v>
      </c>
      <c r="F9" s="266"/>
      <c r="G9" s="266"/>
      <c r="H9" s="26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6" t="s">
        <v>137</v>
      </c>
      <c r="F11" s="266"/>
      <c r="G11" s="266"/>
      <c r="H11" s="266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23. 7. 2024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7" t="str">
        <f>'Rekapitulace stavby'!E14</f>
        <v>Vyplň údaj</v>
      </c>
      <c r="F20" s="231"/>
      <c r="G20" s="231"/>
      <c r="H20" s="231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27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6" t="s">
        <v>1</v>
      </c>
      <c r="F29" s="236"/>
      <c r="G29" s="236"/>
      <c r="H29" s="23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ROUND(J142,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ROUND((SUM(BE142:BE1497)),  2)</f>
        <v>0</v>
      </c>
      <c r="G35" s="33"/>
      <c r="H35" s="33"/>
      <c r="I35" s="106">
        <v>0.21</v>
      </c>
      <c r="J35" s="105">
        <f>ROUND(((SUM(BE142:BE1497))*I35),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ROUND((SUM(BF142:BF1497)),  2)</f>
        <v>0</v>
      </c>
      <c r="G36" s="33"/>
      <c r="H36" s="33"/>
      <c r="I36" s="106">
        <v>0.12</v>
      </c>
      <c r="J36" s="105">
        <f>ROUND(((SUM(BF142:BF1497))*I36),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ROUND((SUM(BG142:BG1497)),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ROUND((SUM(BH142:BH1497)),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ROUND((SUM(BI142:BI1497)),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4" t="str">
        <f>E7</f>
        <v>STAVEBNÍ ÚPRAVY ČÁSTI 1. PP BUDOVY ZBROJNICE UNIVERZITY PALACKÉHO V OLOMOUCI</v>
      </c>
      <c r="F85" s="265"/>
      <c r="G85" s="265"/>
      <c r="H85" s="26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134</v>
      </c>
      <c r="L86" s="21"/>
    </row>
    <row r="87" spans="1:31" s="2" customFormat="1" ht="16.5" customHeight="1">
      <c r="A87" s="33"/>
      <c r="B87" s="34"/>
      <c r="C87" s="33"/>
      <c r="D87" s="33"/>
      <c r="E87" s="264" t="s">
        <v>135</v>
      </c>
      <c r="F87" s="266"/>
      <c r="G87" s="266"/>
      <c r="H87" s="26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6" t="str">
        <f>E11</f>
        <v xml:space="preserve">01.01 - Architektonicko stavební řešení </v>
      </c>
      <c r="F89" s="266"/>
      <c r="G89" s="266"/>
      <c r="H89" s="266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Biskupské nám. 842/1,Olomouc</v>
      </c>
      <c r="G91" s="33"/>
      <c r="H91" s="33"/>
      <c r="I91" s="28" t="s">
        <v>22</v>
      </c>
      <c r="J91" s="56" t="str">
        <f>IF(J14="","",J14)</f>
        <v>23. 7. 2024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Univerzita Palackého v Olomouci</v>
      </c>
      <c r="G93" s="33"/>
      <c r="H93" s="33"/>
      <c r="I93" s="28" t="s">
        <v>30</v>
      </c>
      <c r="J93" s="31" t="str">
        <f>E23</f>
        <v>ATELIER POLÁCH &amp; BRAVENEC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Zdeněk Závodník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139</v>
      </c>
      <c r="D96" s="107"/>
      <c r="E96" s="107"/>
      <c r="F96" s="107"/>
      <c r="G96" s="107"/>
      <c r="H96" s="107"/>
      <c r="I96" s="107"/>
      <c r="J96" s="116" t="s">
        <v>140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141</v>
      </c>
      <c r="D98" s="33"/>
      <c r="E98" s="33"/>
      <c r="F98" s="33"/>
      <c r="G98" s="33"/>
      <c r="H98" s="33"/>
      <c r="I98" s="33"/>
      <c r="J98" s="72">
        <f>J142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142</v>
      </c>
    </row>
    <row r="99" spans="1:47" s="9" customFormat="1" ht="24.95" customHeight="1">
      <c r="B99" s="118"/>
      <c r="D99" s="119" t="s">
        <v>143</v>
      </c>
      <c r="E99" s="120"/>
      <c r="F99" s="120"/>
      <c r="G99" s="120"/>
      <c r="H99" s="120"/>
      <c r="I99" s="120"/>
      <c r="J99" s="121">
        <f>J143</f>
        <v>0</v>
      </c>
      <c r="L99" s="118"/>
    </row>
    <row r="100" spans="1:47" s="10" customFormat="1" ht="19.899999999999999" customHeight="1">
      <c r="B100" s="122"/>
      <c r="D100" s="123" t="s">
        <v>144</v>
      </c>
      <c r="E100" s="124"/>
      <c r="F100" s="124"/>
      <c r="G100" s="124"/>
      <c r="H100" s="124"/>
      <c r="I100" s="124"/>
      <c r="J100" s="125">
        <f>J144</f>
        <v>0</v>
      </c>
      <c r="L100" s="122"/>
    </row>
    <row r="101" spans="1:47" s="10" customFormat="1" ht="19.899999999999999" customHeight="1">
      <c r="B101" s="122"/>
      <c r="D101" s="123" t="s">
        <v>145</v>
      </c>
      <c r="E101" s="124"/>
      <c r="F101" s="124"/>
      <c r="G101" s="124"/>
      <c r="H101" s="124"/>
      <c r="I101" s="124"/>
      <c r="J101" s="125">
        <f>J296</f>
        <v>0</v>
      </c>
      <c r="L101" s="122"/>
    </row>
    <row r="102" spans="1:47" s="10" customFormat="1" ht="19.899999999999999" customHeight="1">
      <c r="B102" s="122"/>
      <c r="D102" s="123" t="s">
        <v>146</v>
      </c>
      <c r="E102" s="124"/>
      <c r="F102" s="124"/>
      <c r="G102" s="124"/>
      <c r="H102" s="124"/>
      <c r="I102" s="124"/>
      <c r="J102" s="125">
        <f>J416</f>
        <v>0</v>
      </c>
      <c r="L102" s="122"/>
    </row>
    <row r="103" spans="1:47" s="10" customFormat="1" ht="19.899999999999999" customHeight="1">
      <c r="B103" s="122"/>
      <c r="D103" s="123" t="s">
        <v>147</v>
      </c>
      <c r="E103" s="124"/>
      <c r="F103" s="124"/>
      <c r="G103" s="124"/>
      <c r="H103" s="124"/>
      <c r="I103" s="124"/>
      <c r="J103" s="125">
        <f>J569</f>
        <v>0</v>
      </c>
      <c r="L103" s="122"/>
    </row>
    <row r="104" spans="1:47" s="10" customFormat="1" ht="19.899999999999999" customHeight="1">
      <c r="B104" s="122"/>
      <c r="D104" s="123" t="s">
        <v>148</v>
      </c>
      <c r="E104" s="124"/>
      <c r="F104" s="124"/>
      <c r="G104" s="124"/>
      <c r="H104" s="124"/>
      <c r="I104" s="124"/>
      <c r="J104" s="125">
        <f>J648</f>
        <v>0</v>
      </c>
      <c r="L104" s="122"/>
    </row>
    <row r="105" spans="1:47" s="10" customFormat="1" ht="19.899999999999999" customHeight="1">
      <c r="B105" s="122"/>
      <c r="D105" s="123" t="s">
        <v>149</v>
      </c>
      <c r="E105" s="124"/>
      <c r="F105" s="124"/>
      <c r="G105" s="124"/>
      <c r="H105" s="124"/>
      <c r="I105" s="124"/>
      <c r="J105" s="125">
        <f>J666</f>
        <v>0</v>
      </c>
      <c r="L105" s="122"/>
    </row>
    <row r="106" spans="1:47" s="10" customFormat="1" ht="19.899999999999999" customHeight="1">
      <c r="B106" s="122"/>
      <c r="D106" s="123" t="s">
        <v>150</v>
      </c>
      <c r="E106" s="124"/>
      <c r="F106" s="124"/>
      <c r="G106" s="124"/>
      <c r="H106" s="124"/>
      <c r="I106" s="124"/>
      <c r="J106" s="125">
        <f>J761</f>
        <v>0</v>
      </c>
      <c r="L106" s="122"/>
    </row>
    <row r="107" spans="1:47" s="10" customFormat="1" ht="19.899999999999999" customHeight="1">
      <c r="B107" s="122"/>
      <c r="D107" s="123" t="s">
        <v>151</v>
      </c>
      <c r="E107" s="124"/>
      <c r="F107" s="124"/>
      <c r="G107" s="124"/>
      <c r="H107" s="124"/>
      <c r="I107" s="124"/>
      <c r="J107" s="125">
        <f>J866</f>
        <v>0</v>
      </c>
      <c r="L107" s="122"/>
    </row>
    <row r="108" spans="1:47" s="10" customFormat="1" ht="19.899999999999999" customHeight="1">
      <c r="B108" s="122"/>
      <c r="D108" s="123" t="s">
        <v>152</v>
      </c>
      <c r="E108" s="124"/>
      <c r="F108" s="124"/>
      <c r="G108" s="124"/>
      <c r="H108" s="124"/>
      <c r="I108" s="124"/>
      <c r="J108" s="125">
        <f>J880</f>
        <v>0</v>
      </c>
      <c r="L108" s="122"/>
    </row>
    <row r="109" spans="1:47" s="9" customFormat="1" ht="24.95" customHeight="1">
      <c r="B109" s="118"/>
      <c r="D109" s="119" t="s">
        <v>153</v>
      </c>
      <c r="E109" s="120"/>
      <c r="F109" s="120"/>
      <c r="G109" s="120"/>
      <c r="H109" s="120"/>
      <c r="I109" s="120"/>
      <c r="J109" s="121">
        <f>J884</f>
        <v>0</v>
      </c>
      <c r="L109" s="118"/>
    </row>
    <row r="110" spans="1:47" s="10" customFormat="1" ht="19.899999999999999" customHeight="1">
      <c r="B110" s="122"/>
      <c r="D110" s="123" t="s">
        <v>154</v>
      </c>
      <c r="E110" s="124"/>
      <c r="F110" s="124"/>
      <c r="G110" s="124"/>
      <c r="H110" s="124"/>
      <c r="I110" s="124"/>
      <c r="J110" s="125">
        <f>J885</f>
        <v>0</v>
      </c>
      <c r="L110" s="122"/>
    </row>
    <row r="111" spans="1:47" s="10" customFormat="1" ht="19.899999999999999" customHeight="1">
      <c r="B111" s="122"/>
      <c r="D111" s="123" t="s">
        <v>155</v>
      </c>
      <c r="E111" s="124"/>
      <c r="F111" s="124"/>
      <c r="G111" s="124"/>
      <c r="H111" s="124"/>
      <c r="I111" s="124"/>
      <c r="J111" s="125">
        <f>J997</f>
        <v>0</v>
      </c>
      <c r="L111" s="122"/>
    </row>
    <row r="112" spans="1:47" s="10" customFormat="1" ht="19.899999999999999" customHeight="1">
      <c r="B112" s="122"/>
      <c r="D112" s="123" t="s">
        <v>156</v>
      </c>
      <c r="E112" s="124"/>
      <c r="F112" s="124"/>
      <c r="G112" s="124"/>
      <c r="H112" s="124"/>
      <c r="I112" s="124"/>
      <c r="J112" s="125">
        <f>J1088</f>
        <v>0</v>
      </c>
      <c r="L112" s="122"/>
    </row>
    <row r="113" spans="1:31" s="10" customFormat="1" ht="19.899999999999999" customHeight="1">
      <c r="B113" s="122"/>
      <c r="D113" s="123" t="s">
        <v>157</v>
      </c>
      <c r="E113" s="124"/>
      <c r="F113" s="124"/>
      <c r="G113" s="124"/>
      <c r="H113" s="124"/>
      <c r="I113" s="124"/>
      <c r="J113" s="125">
        <f>J1124</f>
        <v>0</v>
      </c>
      <c r="L113" s="122"/>
    </row>
    <row r="114" spans="1:31" s="10" customFormat="1" ht="19.899999999999999" customHeight="1">
      <c r="B114" s="122"/>
      <c r="D114" s="123" t="s">
        <v>158</v>
      </c>
      <c r="E114" s="124"/>
      <c r="F114" s="124"/>
      <c r="G114" s="124"/>
      <c r="H114" s="124"/>
      <c r="I114" s="124"/>
      <c r="J114" s="125">
        <f>J1151</f>
        <v>0</v>
      </c>
      <c r="L114" s="122"/>
    </row>
    <row r="115" spans="1:31" s="10" customFormat="1" ht="19.899999999999999" customHeight="1">
      <c r="B115" s="122"/>
      <c r="D115" s="123" t="s">
        <v>159</v>
      </c>
      <c r="E115" s="124"/>
      <c r="F115" s="124"/>
      <c r="G115" s="124"/>
      <c r="H115" s="124"/>
      <c r="I115" s="124"/>
      <c r="J115" s="125">
        <f>J1194</f>
        <v>0</v>
      </c>
      <c r="L115" s="122"/>
    </row>
    <row r="116" spans="1:31" s="10" customFormat="1" ht="19.899999999999999" customHeight="1">
      <c r="B116" s="122"/>
      <c r="D116" s="123" t="s">
        <v>160</v>
      </c>
      <c r="E116" s="124"/>
      <c r="F116" s="124"/>
      <c r="G116" s="124"/>
      <c r="H116" s="124"/>
      <c r="I116" s="124"/>
      <c r="J116" s="125">
        <f>J1286</f>
        <v>0</v>
      </c>
      <c r="L116" s="122"/>
    </row>
    <row r="117" spans="1:31" s="10" customFormat="1" ht="19.899999999999999" customHeight="1">
      <c r="B117" s="122"/>
      <c r="D117" s="123" t="s">
        <v>161</v>
      </c>
      <c r="E117" s="124"/>
      <c r="F117" s="124"/>
      <c r="G117" s="124"/>
      <c r="H117" s="124"/>
      <c r="I117" s="124"/>
      <c r="J117" s="125">
        <f>J1332</f>
        <v>0</v>
      </c>
      <c r="L117" s="122"/>
    </row>
    <row r="118" spans="1:31" s="10" customFormat="1" ht="19.899999999999999" customHeight="1">
      <c r="B118" s="122"/>
      <c r="D118" s="123" t="s">
        <v>162</v>
      </c>
      <c r="E118" s="124"/>
      <c r="F118" s="124"/>
      <c r="G118" s="124"/>
      <c r="H118" s="124"/>
      <c r="I118" s="124"/>
      <c r="J118" s="125">
        <f>J1371</f>
        <v>0</v>
      </c>
      <c r="L118" s="122"/>
    </row>
    <row r="119" spans="1:31" s="10" customFormat="1" ht="19.899999999999999" customHeight="1">
      <c r="B119" s="122"/>
      <c r="D119" s="123" t="s">
        <v>163</v>
      </c>
      <c r="E119" s="124"/>
      <c r="F119" s="124"/>
      <c r="G119" s="124"/>
      <c r="H119" s="124"/>
      <c r="I119" s="124"/>
      <c r="J119" s="125">
        <f>J1414</f>
        <v>0</v>
      </c>
      <c r="L119" s="122"/>
    </row>
    <row r="120" spans="1:31" s="10" customFormat="1" ht="19.899999999999999" customHeight="1">
      <c r="B120" s="122"/>
      <c r="D120" s="123" t="s">
        <v>164</v>
      </c>
      <c r="E120" s="124"/>
      <c r="F120" s="124"/>
      <c r="G120" s="124"/>
      <c r="H120" s="124"/>
      <c r="I120" s="124"/>
      <c r="J120" s="125">
        <f>J1440</f>
        <v>0</v>
      </c>
      <c r="L120" s="122"/>
    </row>
    <row r="121" spans="1:31" s="2" customFormat="1" ht="21.7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6" spans="1:31" s="2" customFormat="1" ht="6.95" customHeight="1">
      <c r="A126" s="33"/>
      <c r="B126" s="50"/>
      <c r="C126" s="51"/>
      <c r="D126" s="51"/>
      <c r="E126" s="51"/>
      <c r="F126" s="51"/>
      <c r="G126" s="51"/>
      <c r="H126" s="51"/>
      <c r="I126" s="51"/>
      <c r="J126" s="51"/>
      <c r="K126" s="51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4.95" customHeight="1">
      <c r="A127" s="33"/>
      <c r="B127" s="34"/>
      <c r="C127" s="22" t="s">
        <v>165</v>
      </c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3" s="2" customFormat="1" ht="12" customHeight="1">
      <c r="A129" s="33"/>
      <c r="B129" s="34"/>
      <c r="C129" s="28" t="s">
        <v>16</v>
      </c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3" s="2" customFormat="1" ht="26.25" customHeight="1">
      <c r="A130" s="33"/>
      <c r="B130" s="34"/>
      <c r="C130" s="33"/>
      <c r="D130" s="33"/>
      <c r="E130" s="264" t="str">
        <f>E7</f>
        <v>STAVEBNÍ ÚPRAVY ČÁSTI 1. PP BUDOVY ZBROJNICE UNIVERZITY PALACKÉHO V OLOMOUCI</v>
      </c>
      <c r="F130" s="265"/>
      <c r="G130" s="265"/>
      <c r="H130" s="265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3" s="1" customFormat="1" ht="12" customHeight="1">
      <c r="B131" s="21"/>
      <c r="C131" s="28" t="s">
        <v>134</v>
      </c>
      <c r="L131" s="21"/>
    </row>
    <row r="132" spans="1:63" s="2" customFormat="1" ht="16.5" customHeight="1">
      <c r="A132" s="33"/>
      <c r="B132" s="34"/>
      <c r="C132" s="33"/>
      <c r="D132" s="33"/>
      <c r="E132" s="264" t="s">
        <v>135</v>
      </c>
      <c r="F132" s="266"/>
      <c r="G132" s="266"/>
      <c r="H132" s="266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3" s="2" customFormat="1" ht="12" customHeight="1">
      <c r="A133" s="33"/>
      <c r="B133" s="34"/>
      <c r="C133" s="28" t="s">
        <v>136</v>
      </c>
      <c r="D133" s="33"/>
      <c r="E133" s="33"/>
      <c r="F133" s="33"/>
      <c r="G133" s="33"/>
      <c r="H133" s="33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3" s="2" customFormat="1" ht="16.5" customHeight="1">
      <c r="A134" s="33"/>
      <c r="B134" s="34"/>
      <c r="C134" s="33"/>
      <c r="D134" s="33"/>
      <c r="E134" s="226" t="str">
        <f>E11</f>
        <v xml:space="preserve">01.01 - Architektonicko stavební řešení </v>
      </c>
      <c r="F134" s="266"/>
      <c r="G134" s="266"/>
      <c r="H134" s="266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3" s="2" customFormat="1" ht="6.95" customHeight="1">
      <c r="A135" s="33"/>
      <c r="B135" s="34"/>
      <c r="C135" s="33"/>
      <c r="D135" s="33"/>
      <c r="E135" s="33"/>
      <c r="F135" s="33"/>
      <c r="G135" s="33"/>
      <c r="H135" s="33"/>
      <c r="I135" s="3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3" s="2" customFormat="1" ht="12" customHeight="1">
      <c r="A136" s="33"/>
      <c r="B136" s="34"/>
      <c r="C136" s="28" t="s">
        <v>20</v>
      </c>
      <c r="D136" s="33"/>
      <c r="E136" s="33"/>
      <c r="F136" s="26" t="str">
        <f>F14</f>
        <v>Biskupské nám. 842/1,Olomouc</v>
      </c>
      <c r="G136" s="33"/>
      <c r="H136" s="33"/>
      <c r="I136" s="28" t="s">
        <v>22</v>
      </c>
      <c r="J136" s="56" t="str">
        <f>IF(J14="","",J14)</f>
        <v>23. 7. 2024</v>
      </c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3" s="2" customFormat="1" ht="6.95" customHeight="1">
      <c r="A137" s="33"/>
      <c r="B137" s="34"/>
      <c r="C137" s="33"/>
      <c r="D137" s="33"/>
      <c r="E137" s="33"/>
      <c r="F137" s="33"/>
      <c r="G137" s="33"/>
      <c r="H137" s="33"/>
      <c r="I137" s="33"/>
      <c r="J137" s="33"/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3" s="2" customFormat="1" ht="25.7" customHeight="1">
      <c r="A138" s="33"/>
      <c r="B138" s="34"/>
      <c r="C138" s="28" t="s">
        <v>24</v>
      </c>
      <c r="D138" s="33"/>
      <c r="E138" s="33"/>
      <c r="F138" s="26" t="str">
        <f>E17</f>
        <v>Univerzita Palackého v Olomouci</v>
      </c>
      <c r="G138" s="33"/>
      <c r="H138" s="33"/>
      <c r="I138" s="28" t="s">
        <v>30</v>
      </c>
      <c r="J138" s="31" t="str">
        <f>E23</f>
        <v>ATELIER POLÁCH &amp; BRAVENEC s.r.o.</v>
      </c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3" s="2" customFormat="1" ht="15.2" customHeight="1">
      <c r="A139" s="33"/>
      <c r="B139" s="34"/>
      <c r="C139" s="28" t="s">
        <v>28</v>
      </c>
      <c r="D139" s="33"/>
      <c r="E139" s="33"/>
      <c r="F139" s="26" t="str">
        <f>IF(E20="","",E20)</f>
        <v>Vyplň údaj</v>
      </c>
      <c r="G139" s="33"/>
      <c r="H139" s="33"/>
      <c r="I139" s="28" t="s">
        <v>33</v>
      </c>
      <c r="J139" s="31" t="str">
        <f>E26</f>
        <v>Zdeněk Závodník</v>
      </c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3" s="2" customFormat="1" ht="10.35" customHeight="1">
      <c r="A140" s="33"/>
      <c r="B140" s="34"/>
      <c r="C140" s="33"/>
      <c r="D140" s="33"/>
      <c r="E140" s="33"/>
      <c r="F140" s="33"/>
      <c r="G140" s="33"/>
      <c r="H140" s="33"/>
      <c r="I140" s="33"/>
      <c r="J140" s="33"/>
      <c r="K140" s="33"/>
      <c r="L140" s="4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63" s="11" customFormat="1" ht="29.25" customHeight="1">
      <c r="A141" s="126"/>
      <c r="B141" s="127"/>
      <c r="C141" s="128" t="s">
        <v>166</v>
      </c>
      <c r="D141" s="129" t="s">
        <v>61</v>
      </c>
      <c r="E141" s="129" t="s">
        <v>57</v>
      </c>
      <c r="F141" s="129" t="s">
        <v>58</v>
      </c>
      <c r="G141" s="129" t="s">
        <v>167</v>
      </c>
      <c r="H141" s="129" t="s">
        <v>168</v>
      </c>
      <c r="I141" s="129" t="s">
        <v>169</v>
      </c>
      <c r="J141" s="129" t="s">
        <v>140</v>
      </c>
      <c r="K141" s="130" t="s">
        <v>170</v>
      </c>
      <c r="L141" s="131"/>
      <c r="M141" s="63" t="s">
        <v>1</v>
      </c>
      <c r="N141" s="64" t="s">
        <v>40</v>
      </c>
      <c r="O141" s="64" t="s">
        <v>171</v>
      </c>
      <c r="P141" s="64" t="s">
        <v>172</v>
      </c>
      <c r="Q141" s="64" t="s">
        <v>173</v>
      </c>
      <c r="R141" s="64" t="s">
        <v>174</v>
      </c>
      <c r="S141" s="64" t="s">
        <v>175</v>
      </c>
      <c r="T141" s="65" t="s">
        <v>176</v>
      </c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</row>
    <row r="142" spans="1:63" s="2" customFormat="1" ht="22.9" customHeight="1">
      <c r="A142" s="33"/>
      <c r="B142" s="34"/>
      <c r="C142" s="70" t="s">
        <v>177</v>
      </c>
      <c r="D142" s="33"/>
      <c r="E142" s="33"/>
      <c r="F142" s="33"/>
      <c r="G142" s="33"/>
      <c r="H142" s="33"/>
      <c r="I142" s="33"/>
      <c r="J142" s="132">
        <f>BK142</f>
        <v>0</v>
      </c>
      <c r="K142" s="33"/>
      <c r="L142" s="34"/>
      <c r="M142" s="66"/>
      <c r="N142" s="57"/>
      <c r="O142" s="67"/>
      <c r="P142" s="133">
        <f>P143+P884</f>
        <v>0</v>
      </c>
      <c r="Q142" s="67"/>
      <c r="R142" s="133">
        <f>R143+R884</f>
        <v>731.27288506599996</v>
      </c>
      <c r="S142" s="67"/>
      <c r="T142" s="134">
        <f>T143+T884</f>
        <v>341.18597034999993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75</v>
      </c>
      <c r="AU142" s="18" t="s">
        <v>142</v>
      </c>
      <c r="BK142" s="135">
        <f>BK143+BK884</f>
        <v>0</v>
      </c>
    </row>
    <row r="143" spans="1:63" s="12" customFormat="1" ht="25.9" customHeight="1">
      <c r="B143" s="136"/>
      <c r="D143" s="137" t="s">
        <v>75</v>
      </c>
      <c r="E143" s="138" t="s">
        <v>178</v>
      </c>
      <c r="F143" s="138" t="s">
        <v>179</v>
      </c>
      <c r="I143" s="139"/>
      <c r="J143" s="140">
        <f>BK143</f>
        <v>0</v>
      </c>
      <c r="L143" s="136"/>
      <c r="M143" s="141"/>
      <c r="N143" s="142"/>
      <c r="O143" s="142"/>
      <c r="P143" s="143">
        <f>P144+P296+P416+P569+P648+P666+P761+P866+P880</f>
        <v>0</v>
      </c>
      <c r="Q143" s="142"/>
      <c r="R143" s="143">
        <f>R144+R296+R416+R569+R648+R666+R761+R866+R880</f>
        <v>709.39504754999996</v>
      </c>
      <c r="S143" s="142"/>
      <c r="T143" s="144">
        <f>T144+T296+T416+T569+T648+T666+T761+T866+T880</f>
        <v>339.04327299999994</v>
      </c>
      <c r="AR143" s="137" t="s">
        <v>83</v>
      </c>
      <c r="AT143" s="145" t="s">
        <v>75</v>
      </c>
      <c r="AU143" s="145" t="s">
        <v>76</v>
      </c>
      <c r="AY143" s="137" t="s">
        <v>180</v>
      </c>
      <c r="BK143" s="146">
        <f>BK144+BK296+BK416+BK569+BK648+BK666+BK761+BK866+BK880</f>
        <v>0</v>
      </c>
    </row>
    <row r="144" spans="1:63" s="12" customFormat="1" ht="22.9" customHeight="1">
      <c r="B144" s="136"/>
      <c r="D144" s="137" t="s">
        <v>75</v>
      </c>
      <c r="E144" s="147" t="s">
        <v>83</v>
      </c>
      <c r="F144" s="147" t="s">
        <v>181</v>
      </c>
      <c r="I144" s="139"/>
      <c r="J144" s="148">
        <f>BK144</f>
        <v>0</v>
      </c>
      <c r="L144" s="136"/>
      <c r="M144" s="141"/>
      <c r="N144" s="142"/>
      <c r="O144" s="142"/>
      <c r="P144" s="143">
        <f>SUM(P145:P295)</f>
        <v>0</v>
      </c>
      <c r="Q144" s="142"/>
      <c r="R144" s="143">
        <f>SUM(R145:R295)</f>
        <v>53.472000000000001</v>
      </c>
      <c r="S144" s="142"/>
      <c r="T144" s="144">
        <f>SUM(T145:T295)</f>
        <v>3.84</v>
      </c>
      <c r="AR144" s="137" t="s">
        <v>83</v>
      </c>
      <c r="AT144" s="145" t="s">
        <v>75</v>
      </c>
      <c r="AU144" s="145" t="s">
        <v>83</v>
      </c>
      <c r="AY144" s="137" t="s">
        <v>180</v>
      </c>
      <c r="BK144" s="146">
        <f>SUM(BK145:BK295)</f>
        <v>0</v>
      </c>
    </row>
    <row r="145" spans="1:65" s="2" customFormat="1" ht="24.2" customHeight="1">
      <c r="A145" s="33"/>
      <c r="B145" s="149"/>
      <c r="C145" s="150" t="s">
        <v>83</v>
      </c>
      <c r="D145" s="150" t="s">
        <v>182</v>
      </c>
      <c r="E145" s="151" t="s">
        <v>183</v>
      </c>
      <c r="F145" s="152" t="s">
        <v>184</v>
      </c>
      <c r="G145" s="153" t="s">
        <v>185</v>
      </c>
      <c r="H145" s="154">
        <v>12</v>
      </c>
      <c r="I145" s="155"/>
      <c r="J145" s="156">
        <f>ROUND(I145*H145,2)</f>
        <v>0</v>
      </c>
      <c r="K145" s="152" t="s">
        <v>186</v>
      </c>
      <c r="L145" s="34"/>
      <c r="M145" s="157" t="s">
        <v>1</v>
      </c>
      <c r="N145" s="158" t="s">
        <v>41</v>
      </c>
      <c r="O145" s="59"/>
      <c r="P145" s="159">
        <f>O145*H145</f>
        <v>0</v>
      </c>
      <c r="Q145" s="159">
        <v>0</v>
      </c>
      <c r="R145" s="159">
        <f>Q145*H145</f>
        <v>0</v>
      </c>
      <c r="S145" s="159">
        <v>0.32</v>
      </c>
      <c r="T145" s="160">
        <f>S145*H145</f>
        <v>3.84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187</v>
      </c>
      <c r="AT145" s="161" t="s">
        <v>182</v>
      </c>
      <c r="AU145" s="161" t="s">
        <v>85</v>
      </c>
      <c r="AY145" s="18" t="s">
        <v>180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83</v>
      </c>
      <c r="BK145" s="162">
        <f>ROUND(I145*H145,2)</f>
        <v>0</v>
      </c>
      <c r="BL145" s="18" t="s">
        <v>187</v>
      </c>
      <c r="BM145" s="161" t="s">
        <v>188</v>
      </c>
    </row>
    <row r="146" spans="1:65" s="2" customFormat="1" ht="39">
      <c r="A146" s="33"/>
      <c r="B146" s="34"/>
      <c r="C146" s="33"/>
      <c r="D146" s="163" t="s">
        <v>189</v>
      </c>
      <c r="E146" s="33"/>
      <c r="F146" s="164" t="s">
        <v>190</v>
      </c>
      <c r="G146" s="33"/>
      <c r="H146" s="33"/>
      <c r="I146" s="165"/>
      <c r="J146" s="33"/>
      <c r="K146" s="33"/>
      <c r="L146" s="34"/>
      <c r="M146" s="166"/>
      <c r="N146" s="167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189</v>
      </c>
      <c r="AU146" s="18" t="s">
        <v>85</v>
      </c>
    </row>
    <row r="147" spans="1:65" s="2" customFormat="1" ht="11.25">
      <c r="A147" s="33"/>
      <c r="B147" s="34"/>
      <c r="C147" s="33"/>
      <c r="D147" s="168" t="s">
        <v>191</v>
      </c>
      <c r="E147" s="33"/>
      <c r="F147" s="169" t="s">
        <v>192</v>
      </c>
      <c r="G147" s="33"/>
      <c r="H147" s="33"/>
      <c r="I147" s="165"/>
      <c r="J147" s="33"/>
      <c r="K147" s="33"/>
      <c r="L147" s="34"/>
      <c r="M147" s="166"/>
      <c r="N147" s="167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191</v>
      </c>
      <c r="AU147" s="18" t="s">
        <v>85</v>
      </c>
    </row>
    <row r="148" spans="1:65" s="13" customFormat="1" ht="11.25">
      <c r="B148" s="170"/>
      <c r="D148" s="163" t="s">
        <v>193</v>
      </c>
      <c r="E148" s="171" t="s">
        <v>1</v>
      </c>
      <c r="F148" s="172" t="s">
        <v>194</v>
      </c>
      <c r="H148" s="171" t="s">
        <v>1</v>
      </c>
      <c r="I148" s="173"/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193</v>
      </c>
      <c r="AU148" s="171" t="s">
        <v>85</v>
      </c>
      <c r="AV148" s="13" t="s">
        <v>83</v>
      </c>
      <c r="AW148" s="13" t="s">
        <v>32</v>
      </c>
      <c r="AX148" s="13" t="s">
        <v>76</v>
      </c>
      <c r="AY148" s="171" t="s">
        <v>180</v>
      </c>
    </row>
    <row r="149" spans="1:65" s="14" customFormat="1" ht="11.25">
      <c r="B149" s="177"/>
      <c r="D149" s="163" t="s">
        <v>193</v>
      </c>
      <c r="E149" s="178" t="s">
        <v>1</v>
      </c>
      <c r="F149" s="179" t="s">
        <v>195</v>
      </c>
      <c r="H149" s="180">
        <v>6</v>
      </c>
      <c r="I149" s="181"/>
      <c r="L149" s="177"/>
      <c r="M149" s="182"/>
      <c r="N149" s="183"/>
      <c r="O149" s="183"/>
      <c r="P149" s="183"/>
      <c r="Q149" s="183"/>
      <c r="R149" s="183"/>
      <c r="S149" s="183"/>
      <c r="T149" s="184"/>
      <c r="AT149" s="178" t="s">
        <v>193</v>
      </c>
      <c r="AU149" s="178" t="s">
        <v>85</v>
      </c>
      <c r="AV149" s="14" t="s">
        <v>85</v>
      </c>
      <c r="AW149" s="14" t="s">
        <v>32</v>
      </c>
      <c r="AX149" s="14" t="s">
        <v>76</v>
      </c>
      <c r="AY149" s="178" t="s">
        <v>180</v>
      </c>
    </row>
    <row r="150" spans="1:65" s="14" customFormat="1" ht="11.25">
      <c r="B150" s="177"/>
      <c r="D150" s="163" t="s">
        <v>193</v>
      </c>
      <c r="E150" s="178" t="s">
        <v>1</v>
      </c>
      <c r="F150" s="179" t="s">
        <v>195</v>
      </c>
      <c r="H150" s="180">
        <v>6</v>
      </c>
      <c r="I150" s="181"/>
      <c r="L150" s="177"/>
      <c r="M150" s="182"/>
      <c r="N150" s="183"/>
      <c r="O150" s="183"/>
      <c r="P150" s="183"/>
      <c r="Q150" s="183"/>
      <c r="R150" s="183"/>
      <c r="S150" s="183"/>
      <c r="T150" s="184"/>
      <c r="AT150" s="178" t="s">
        <v>193</v>
      </c>
      <c r="AU150" s="178" t="s">
        <v>85</v>
      </c>
      <c r="AV150" s="14" t="s">
        <v>85</v>
      </c>
      <c r="AW150" s="14" t="s">
        <v>32</v>
      </c>
      <c r="AX150" s="14" t="s">
        <v>76</v>
      </c>
      <c r="AY150" s="178" t="s">
        <v>180</v>
      </c>
    </row>
    <row r="151" spans="1:65" s="15" customFormat="1" ht="11.25">
      <c r="B151" s="185"/>
      <c r="D151" s="163" t="s">
        <v>193</v>
      </c>
      <c r="E151" s="186" t="s">
        <v>1</v>
      </c>
      <c r="F151" s="187" t="s">
        <v>196</v>
      </c>
      <c r="H151" s="188">
        <v>12</v>
      </c>
      <c r="I151" s="189"/>
      <c r="L151" s="185"/>
      <c r="M151" s="190"/>
      <c r="N151" s="191"/>
      <c r="O151" s="191"/>
      <c r="P151" s="191"/>
      <c r="Q151" s="191"/>
      <c r="R151" s="191"/>
      <c r="S151" s="191"/>
      <c r="T151" s="192"/>
      <c r="AT151" s="186" t="s">
        <v>193</v>
      </c>
      <c r="AU151" s="186" t="s">
        <v>85</v>
      </c>
      <c r="AV151" s="15" t="s">
        <v>197</v>
      </c>
      <c r="AW151" s="15" t="s">
        <v>32</v>
      </c>
      <c r="AX151" s="15" t="s">
        <v>76</v>
      </c>
      <c r="AY151" s="186" t="s">
        <v>180</v>
      </c>
    </row>
    <row r="152" spans="1:65" s="16" customFormat="1" ht="11.25">
      <c r="B152" s="193"/>
      <c r="D152" s="163" t="s">
        <v>193</v>
      </c>
      <c r="E152" s="194" t="s">
        <v>1</v>
      </c>
      <c r="F152" s="195" t="s">
        <v>198</v>
      </c>
      <c r="H152" s="196">
        <v>12</v>
      </c>
      <c r="I152" s="197"/>
      <c r="L152" s="193"/>
      <c r="M152" s="198"/>
      <c r="N152" s="199"/>
      <c r="O152" s="199"/>
      <c r="P152" s="199"/>
      <c r="Q152" s="199"/>
      <c r="R152" s="199"/>
      <c r="S152" s="199"/>
      <c r="T152" s="200"/>
      <c r="AT152" s="194" t="s">
        <v>193</v>
      </c>
      <c r="AU152" s="194" t="s">
        <v>85</v>
      </c>
      <c r="AV152" s="16" t="s">
        <v>187</v>
      </c>
      <c r="AW152" s="16" t="s">
        <v>32</v>
      </c>
      <c r="AX152" s="16" t="s">
        <v>83</v>
      </c>
      <c r="AY152" s="194" t="s">
        <v>180</v>
      </c>
    </row>
    <row r="153" spans="1:65" s="2" customFormat="1" ht="24.2" customHeight="1">
      <c r="A153" s="33"/>
      <c r="B153" s="149"/>
      <c r="C153" s="150" t="s">
        <v>85</v>
      </c>
      <c r="D153" s="150" t="s">
        <v>182</v>
      </c>
      <c r="E153" s="151" t="s">
        <v>199</v>
      </c>
      <c r="F153" s="152" t="s">
        <v>200</v>
      </c>
      <c r="G153" s="153" t="s">
        <v>201</v>
      </c>
      <c r="H153" s="154">
        <v>91.616</v>
      </c>
      <c r="I153" s="155"/>
      <c r="J153" s="156">
        <f>ROUND(I153*H153,2)</f>
        <v>0</v>
      </c>
      <c r="K153" s="152" t="s">
        <v>186</v>
      </c>
      <c r="L153" s="34"/>
      <c r="M153" s="157" t="s">
        <v>1</v>
      </c>
      <c r="N153" s="158" t="s">
        <v>41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187</v>
      </c>
      <c r="AT153" s="161" t="s">
        <v>182</v>
      </c>
      <c r="AU153" s="161" t="s">
        <v>85</v>
      </c>
      <c r="AY153" s="18" t="s">
        <v>180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83</v>
      </c>
      <c r="BK153" s="162">
        <f>ROUND(I153*H153,2)</f>
        <v>0</v>
      </c>
      <c r="BL153" s="18" t="s">
        <v>187</v>
      </c>
      <c r="BM153" s="161" t="s">
        <v>202</v>
      </c>
    </row>
    <row r="154" spans="1:65" s="2" customFormat="1" ht="19.5">
      <c r="A154" s="33"/>
      <c r="B154" s="34"/>
      <c r="C154" s="33"/>
      <c r="D154" s="163" t="s">
        <v>189</v>
      </c>
      <c r="E154" s="33"/>
      <c r="F154" s="164" t="s">
        <v>203</v>
      </c>
      <c r="G154" s="33"/>
      <c r="H154" s="33"/>
      <c r="I154" s="165"/>
      <c r="J154" s="33"/>
      <c r="K154" s="33"/>
      <c r="L154" s="34"/>
      <c r="M154" s="166"/>
      <c r="N154" s="167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189</v>
      </c>
      <c r="AU154" s="18" t="s">
        <v>85</v>
      </c>
    </row>
    <row r="155" spans="1:65" s="2" customFormat="1" ht="11.25">
      <c r="A155" s="33"/>
      <c r="B155" s="34"/>
      <c r="C155" s="33"/>
      <c r="D155" s="168" t="s">
        <v>191</v>
      </c>
      <c r="E155" s="33"/>
      <c r="F155" s="169" t="s">
        <v>204</v>
      </c>
      <c r="G155" s="33"/>
      <c r="H155" s="33"/>
      <c r="I155" s="165"/>
      <c r="J155" s="33"/>
      <c r="K155" s="33"/>
      <c r="L155" s="34"/>
      <c r="M155" s="166"/>
      <c r="N155" s="167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191</v>
      </c>
      <c r="AU155" s="18" t="s">
        <v>85</v>
      </c>
    </row>
    <row r="156" spans="1:65" s="13" customFormat="1" ht="11.25">
      <c r="B156" s="170"/>
      <c r="D156" s="163" t="s">
        <v>193</v>
      </c>
      <c r="E156" s="171" t="s">
        <v>1</v>
      </c>
      <c r="F156" s="172" t="s">
        <v>205</v>
      </c>
      <c r="H156" s="171" t="s">
        <v>1</v>
      </c>
      <c r="I156" s="173"/>
      <c r="L156" s="170"/>
      <c r="M156" s="174"/>
      <c r="N156" s="175"/>
      <c r="O156" s="175"/>
      <c r="P156" s="175"/>
      <c r="Q156" s="175"/>
      <c r="R156" s="175"/>
      <c r="S156" s="175"/>
      <c r="T156" s="176"/>
      <c r="AT156" s="171" t="s">
        <v>193</v>
      </c>
      <c r="AU156" s="171" t="s">
        <v>85</v>
      </c>
      <c r="AV156" s="13" t="s">
        <v>83</v>
      </c>
      <c r="AW156" s="13" t="s">
        <v>32</v>
      </c>
      <c r="AX156" s="13" t="s">
        <v>76</v>
      </c>
      <c r="AY156" s="171" t="s">
        <v>180</v>
      </c>
    </row>
    <row r="157" spans="1:65" s="13" customFormat="1" ht="11.25">
      <c r="B157" s="170"/>
      <c r="D157" s="163" t="s">
        <v>193</v>
      </c>
      <c r="E157" s="171" t="s">
        <v>1</v>
      </c>
      <c r="F157" s="172" t="s">
        <v>206</v>
      </c>
      <c r="H157" s="171" t="s">
        <v>1</v>
      </c>
      <c r="I157" s="173"/>
      <c r="L157" s="170"/>
      <c r="M157" s="174"/>
      <c r="N157" s="175"/>
      <c r="O157" s="175"/>
      <c r="P157" s="175"/>
      <c r="Q157" s="175"/>
      <c r="R157" s="175"/>
      <c r="S157" s="175"/>
      <c r="T157" s="176"/>
      <c r="AT157" s="171" t="s">
        <v>193</v>
      </c>
      <c r="AU157" s="171" t="s">
        <v>85</v>
      </c>
      <c r="AV157" s="13" t="s">
        <v>83</v>
      </c>
      <c r="AW157" s="13" t="s">
        <v>32</v>
      </c>
      <c r="AX157" s="13" t="s">
        <v>76</v>
      </c>
      <c r="AY157" s="171" t="s">
        <v>180</v>
      </c>
    </row>
    <row r="158" spans="1:65" s="13" customFormat="1" ht="11.25">
      <c r="B158" s="170"/>
      <c r="D158" s="163" t="s">
        <v>193</v>
      </c>
      <c r="E158" s="171" t="s">
        <v>1</v>
      </c>
      <c r="F158" s="172" t="s">
        <v>207</v>
      </c>
      <c r="H158" s="171" t="s">
        <v>1</v>
      </c>
      <c r="I158" s="173"/>
      <c r="L158" s="170"/>
      <c r="M158" s="174"/>
      <c r="N158" s="175"/>
      <c r="O158" s="175"/>
      <c r="P158" s="175"/>
      <c r="Q158" s="175"/>
      <c r="R158" s="175"/>
      <c r="S158" s="175"/>
      <c r="T158" s="176"/>
      <c r="AT158" s="171" t="s">
        <v>193</v>
      </c>
      <c r="AU158" s="171" t="s">
        <v>85</v>
      </c>
      <c r="AV158" s="13" t="s">
        <v>83</v>
      </c>
      <c r="AW158" s="13" t="s">
        <v>32</v>
      </c>
      <c r="AX158" s="13" t="s">
        <v>76</v>
      </c>
      <c r="AY158" s="171" t="s">
        <v>180</v>
      </c>
    </row>
    <row r="159" spans="1:65" s="13" customFormat="1" ht="11.25">
      <c r="B159" s="170"/>
      <c r="D159" s="163" t="s">
        <v>193</v>
      </c>
      <c r="E159" s="171" t="s">
        <v>1</v>
      </c>
      <c r="F159" s="172" t="s">
        <v>208</v>
      </c>
      <c r="H159" s="171" t="s">
        <v>1</v>
      </c>
      <c r="I159" s="173"/>
      <c r="L159" s="170"/>
      <c r="M159" s="174"/>
      <c r="N159" s="175"/>
      <c r="O159" s="175"/>
      <c r="P159" s="175"/>
      <c r="Q159" s="175"/>
      <c r="R159" s="175"/>
      <c r="S159" s="175"/>
      <c r="T159" s="176"/>
      <c r="AT159" s="171" t="s">
        <v>193</v>
      </c>
      <c r="AU159" s="171" t="s">
        <v>85</v>
      </c>
      <c r="AV159" s="13" t="s">
        <v>83</v>
      </c>
      <c r="AW159" s="13" t="s">
        <v>32</v>
      </c>
      <c r="AX159" s="13" t="s">
        <v>76</v>
      </c>
      <c r="AY159" s="171" t="s">
        <v>180</v>
      </c>
    </row>
    <row r="160" spans="1:65" s="14" customFormat="1" ht="11.25">
      <c r="B160" s="177"/>
      <c r="D160" s="163" t="s">
        <v>193</v>
      </c>
      <c r="E160" s="178" t="s">
        <v>1</v>
      </c>
      <c r="F160" s="179" t="s">
        <v>209</v>
      </c>
      <c r="H160" s="180">
        <v>13.368</v>
      </c>
      <c r="I160" s="181"/>
      <c r="L160" s="177"/>
      <c r="M160" s="182"/>
      <c r="N160" s="183"/>
      <c r="O160" s="183"/>
      <c r="P160" s="183"/>
      <c r="Q160" s="183"/>
      <c r="R160" s="183"/>
      <c r="S160" s="183"/>
      <c r="T160" s="184"/>
      <c r="AT160" s="178" t="s">
        <v>193</v>
      </c>
      <c r="AU160" s="178" t="s">
        <v>85</v>
      </c>
      <c r="AV160" s="14" t="s">
        <v>85</v>
      </c>
      <c r="AW160" s="14" t="s">
        <v>32</v>
      </c>
      <c r="AX160" s="14" t="s">
        <v>76</v>
      </c>
      <c r="AY160" s="178" t="s">
        <v>180</v>
      </c>
    </row>
    <row r="161" spans="1:65" s="13" customFormat="1" ht="11.25">
      <c r="B161" s="170"/>
      <c r="D161" s="163" t="s">
        <v>193</v>
      </c>
      <c r="E161" s="171" t="s">
        <v>1</v>
      </c>
      <c r="F161" s="172" t="s">
        <v>210</v>
      </c>
      <c r="H161" s="171" t="s">
        <v>1</v>
      </c>
      <c r="I161" s="173"/>
      <c r="L161" s="170"/>
      <c r="M161" s="174"/>
      <c r="N161" s="175"/>
      <c r="O161" s="175"/>
      <c r="P161" s="175"/>
      <c r="Q161" s="175"/>
      <c r="R161" s="175"/>
      <c r="S161" s="175"/>
      <c r="T161" s="176"/>
      <c r="AT161" s="171" t="s">
        <v>193</v>
      </c>
      <c r="AU161" s="171" t="s">
        <v>85</v>
      </c>
      <c r="AV161" s="13" t="s">
        <v>83</v>
      </c>
      <c r="AW161" s="13" t="s">
        <v>32</v>
      </c>
      <c r="AX161" s="13" t="s">
        <v>76</v>
      </c>
      <c r="AY161" s="171" t="s">
        <v>180</v>
      </c>
    </row>
    <row r="162" spans="1:65" s="14" customFormat="1" ht="22.5">
      <c r="B162" s="177"/>
      <c r="D162" s="163" t="s">
        <v>193</v>
      </c>
      <c r="E162" s="178" t="s">
        <v>1</v>
      </c>
      <c r="F162" s="179" t="s">
        <v>211</v>
      </c>
      <c r="H162" s="180">
        <v>78.248000000000005</v>
      </c>
      <c r="I162" s="181"/>
      <c r="L162" s="177"/>
      <c r="M162" s="182"/>
      <c r="N162" s="183"/>
      <c r="O162" s="183"/>
      <c r="P162" s="183"/>
      <c r="Q162" s="183"/>
      <c r="R162" s="183"/>
      <c r="S162" s="183"/>
      <c r="T162" s="184"/>
      <c r="AT162" s="178" t="s">
        <v>193</v>
      </c>
      <c r="AU162" s="178" t="s">
        <v>85</v>
      </c>
      <c r="AV162" s="14" t="s">
        <v>85</v>
      </c>
      <c r="AW162" s="14" t="s">
        <v>32</v>
      </c>
      <c r="AX162" s="14" t="s">
        <v>76</v>
      </c>
      <c r="AY162" s="178" t="s">
        <v>180</v>
      </c>
    </row>
    <row r="163" spans="1:65" s="15" customFormat="1" ht="11.25">
      <c r="B163" s="185"/>
      <c r="D163" s="163" t="s">
        <v>193</v>
      </c>
      <c r="E163" s="186" t="s">
        <v>1</v>
      </c>
      <c r="F163" s="187" t="s">
        <v>196</v>
      </c>
      <c r="H163" s="188">
        <v>91.616</v>
      </c>
      <c r="I163" s="189"/>
      <c r="L163" s="185"/>
      <c r="M163" s="190"/>
      <c r="N163" s="191"/>
      <c r="O163" s="191"/>
      <c r="P163" s="191"/>
      <c r="Q163" s="191"/>
      <c r="R163" s="191"/>
      <c r="S163" s="191"/>
      <c r="T163" s="192"/>
      <c r="AT163" s="186" t="s">
        <v>193</v>
      </c>
      <c r="AU163" s="186" t="s">
        <v>85</v>
      </c>
      <c r="AV163" s="15" t="s">
        <v>197</v>
      </c>
      <c r="AW163" s="15" t="s">
        <v>32</v>
      </c>
      <c r="AX163" s="15" t="s">
        <v>76</v>
      </c>
      <c r="AY163" s="186" t="s">
        <v>180</v>
      </c>
    </row>
    <row r="164" spans="1:65" s="16" customFormat="1" ht="11.25">
      <c r="B164" s="193"/>
      <c r="D164" s="163" t="s">
        <v>193</v>
      </c>
      <c r="E164" s="194" t="s">
        <v>1</v>
      </c>
      <c r="F164" s="195" t="s">
        <v>198</v>
      </c>
      <c r="H164" s="196">
        <v>91.616</v>
      </c>
      <c r="I164" s="197"/>
      <c r="L164" s="193"/>
      <c r="M164" s="198"/>
      <c r="N164" s="199"/>
      <c r="O164" s="199"/>
      <c r="P164" s="199"/>
      <c r="Q164" s="199"/>
      <c r="R164" s="199"/>
      <c r="S164" s="199"/>
      <c r="T164" s="200"/>
      <c r="AT164" s="194" t="s">
        <v>193</v>
      </c>
      <c r="AU164" s="194" t="s">
        <v>85</v>
      </c>
      <c r="AV164" s="16" t="s">
        <v>187</v>
      </c>
      <c r="AW164" s="16" t="s">
        <v>32</v>
      </c>
      <c r="AX164" s="16" t="s">
        <v>83</v>
      </c>
      <c r="AY164" s="194" t="s">
        <v>180</v>
      </c>
    </row>
    <row r="165" spans="1:65" s="2" customFormat="1" ht="24.2" customHeight="1">
      <c r="A165" s="33"/>
      <c r="B165" s="149"/>
      <c r="C165" s="150" t="s">
        <v>197</v>
      </c>
      <c r="D165" s="150" t="s">
        <v>182</v>
      </c>
      <c r="E165" s="151" t="s">
        <v>212</v>
      </c>
      <c r="F165" s="152" t="s">
        <v>213</v>
      </c>
      <c r="G165" s="153" t="s">
        <v>201</v>
      </c>
      <c r="H165" s="154">
        <v>15.724</v>
      </c>
      <c r="I165" s="155"/>
      <c r="J165" s="156">
        <f>ROUND(I165*H165,2)</f>
        <v>0</v>
      </c>
      <c r="K165" s="152" t="s">
        <v>186</v>
      </c>
      <c r="L165" s="34"/>
      <c r="M165" s="157" t="s">
        <v>1</v>
      </c>
      <c r="N165" s="158" t="s">
        <v>41</v>
      </c>
      <c r="O165" s="59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187</v>
      </c>
      <c r="AT165" s="161" t="s">
        <v>182</v>
      </c>
      <c r="AU165" s="161" t="s">
        <v>85</v>
      </c>
      <c r="AY165" s="18" t="s">
        <v>180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83</v>
      </c>
      <c r="BK165" s="162">
        <f>ROUND(I165*H165,2)</f>
        <v>0</v>
      </c>
      <c r="BL165" s="18" t="s">
        <v>187</v>
      </c>
      <c r="BM165" s="161" t="s">
        <v>214</v>
      </c>
    </row>
    <row r="166" spans="1:65" s="2" customFormat="1" ht="29.25">
      <c r="A166" s="33"/>
      <c r="B166" s="34"/>
      <c r="C166" s="33"/>
      <c r="D166" s="163" t="s">
        <v>189</v>
      </c>
      <c r="E166" s="33"/>
      <c r="F166" s="164" t="s">
        <v>215</v>
      </c>
      <c r="G166" s="33"/>
      <c r="H166" s="33"/>
      <c r="I166" s="165"/>
      <c r="J166" s="33"/>
      <c r="K166" s="33"/>
      <c r="L166" s="34"/>
      <c r="M166" s="166"/>
      <c r="N166" s="167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189</v>
      </c>
      <c r="AU166" s="18" t="s">
        <v>85</v>
      </c>
    </row>
    <row r="167" spans="1:65" s="2" customFormat="1" ht="11.25">
      <c r="A167" s="33"/>
      <c r="B167" s="34"/>
      <c r="C167" s="33"/>
      <c r="D167" s="168" t="s">
        <v>191</v>
      </c>
      <c r="E167" s="33"/>
      <c r="F167" s="169" t="s">
        <v>216</v>
      </c>
      <c r="G167" s="33"/>
      <c r="H167" s="33"/>
      <c r="I167" s="165"/>
      <c r="J167" s="33"/>
      <c r="K167" s="33"/>
      <c r="L167" s="34"/>
      <c r="M167" s="166"/>
      <c r="N167" s="167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191</v>
      </c>
      <c r="AU167" s="18" t="s">
        <v>85</v>
      </c>
    </row>
    <row r="168" spans="1:65" s="13" customFormat="1" ht="11.25">
      <c r="B168" s="170"/>
      <c r="D168" s="163" t="s">
        <v>193</v>
      </c>
      <c r="E168" s="171" t="s">
        <v>1</v>
      </c>
      <c r="F168" s="172" t="s">
        <v>217</v>
      </c>
      <c r="H168" s="171" t="s">
        <v>1</v>
      </c>
      <c r="I168" s="173"/>
      <c r="L168" s="170"/>
      <c r="M168" s="174"/>
      <c r="N168" s="175"/>
      <c r="O168" s="175"/>
      <c r="P168" s="175"/>
      <c r="Q168" s="175"/>
      <c r="R168" s="175"/>
      <c r="S168" s="175"/>
      <c r="T168" s="176"/>
      <c r="AT168" s="171" t="s">
        <v>193</v>
      </c>
      <c r="AU168" s="171" t="s">
        <v>85</v>
      </c>
      <c r="AV168" s="13" t="s">
        <v>83</v>
      </c>
      <c r="AW168" s="13" t="s">
        <v>32</v>
      </c>
      <c r="AX168" s="13" t="s">
        <v>76</v>
      </c>
      <c r="AY168" s="171" t="s">
        <v>180</v>
      </c>
    </row>
    <row r="169" spans="1:65" s="13" customFormat="1" ht="11.25">
      <c r="B169" s="170"/>
      <c r="D169" s="163" t="s">
        <v>193</v>
      </c>
      <c r="E169" s="171" t="s">
        <v>1</v>
      </c>
      <c r="F169" s="172" t="s">
        <v>206</v>
      </c>
      <c r="H169" s="171" t="s">
        <v>1</v>
      </c>
      <c r="I169" s="173"/>
      <c r="L169" s="170"/>
      <c r="M169" s="174"/>
      <c r="N169" s="175"/>
      <c r="O169" s="175"/>
      <c r="P169" s="175"/>
      <c r="Q169" s="175"/>
      <c r="R169" s="175"/>
      <c r="S169" s="175"/>
      <c r="T169" s="176"/>
      <c r="AT169" s="171" t="s">
        <v>193</v>
      </c>
      <c r="AU169" s="171" t="s">
        <v>85</v>
      </c>
      <c r="AV169" s="13" t="s">
        <v>83</v>
      </c>
      <c r="AW169" s="13" t="s">
        <v>32</v>
      </c>
      <c r="AX169" s="13" t="s">
        <v>76</v>
      </c>
      <c r="AY169" s="171" t="s">
        <v>180</v>
      </c>
    </row>
    <row r="170" spans="1:65" s="14" customFormat="1" ht="11.25">
      <c r="B170" s="177"/>
      <c r="D170" s="163" t="s">
        <v>193</v>
      </c>
      <c r="E170" s="178" t="s">
        <v>1</v>
      </c>
      <c r="F170" s="179" t="s">
        <v>218</v>
      </c>
      <c r="H170" s="180">
        <v>7.8620000000000001</v>
      </c>
      <c r="I170" s="181"/>
      <c r="L170" s="177"/>
      <c r="M170" s="182"/>
      <c r="N170" s="183"/>
      <c r="O170" s="183"/>
      <c r="P170" s="183"/>
      <c r="Q170" s="183"/>
      <c r="R170" s="183"/>
      <c r="S170" s="183"/>
      <c r="T170" s="184"/>
      <c r="AT170" s="178" t="s">
        <v>193</v>
      </c>
      <c r="AU170" s="178" t="s">
        <v>85</v>
      </c>
      <c r="AV170" s="14" t="s">
        <v>85</v>
      </c>
      <c r="AW170" s="14" t="s">
        <v>32</v>
      </c>
      <c r="AX170" s="14" t="s">
        <v>76</v>
      </c>
      <c r="AY170" s="178" t="s">
        <v>180</v>
      </c>
    </row>
    <row r="171" spans="1:65" s="14" customFormat="1" ht="11.25">
      <c r="B171" s="177"/>
      <c r="D171" s="163" t="s">
        <v>193</v>
      </c>
      <c r="E171" s="178" t="s">
        <v>1</v>
      </c>
      <c r="F171" s="179" t="s">
        <v>218</v>
      </c>
      <c r="H171" s="180">
        <v>7.8620000000000001</v>
      </c>
      <c r="I171" s="181"/>
      <c r="L171" s="177"/>
      <c r="M171" s="182"/>
      <c r="N171" s="183"/>
      <c r="O171" s="183"/>
      <c r="P171" s="183"/>
      <c r="Q171" s="183"/>
      <c r="R171" s="183"/>
      <c r="S171" s="183"/>
      <c r="T171" s="184"/>
      <c r="AT171" s="178" t="s">
        <v>193</v>
      </c>
      <c r="AU171" s="178" t="s">
        <v>85</v>
      </c>
      <c r="AV171" s="14" t="s">
        <v>85</v>
      </c>
      <c r="AW171" s="14" t="s">
        <v>32</v>
      </c>
      <c r="AX171" s="14" t="s">
        <v>76</v>
      </c>
      <c r="AY171" s="178" t="s">
        <v>180</v>
      </c>
    </row>
    <row r="172" spans="1:65" s="15" customFormat="1" ht="11.25">
      <c r="B172" s="185"/>
      <c r="D172" s="163" t="s">
        <v>193</v>
      </c>
      <c r="E172" s="186" t="s">
        <v>1</v>
      </c>
      <c r="F172" s="187" t="s">
        <v>196</v>
      </c>
      <c r="H172" s="188">
        <v>15.724</v>
      </c>
      <c r="I172" s="189"/>
      <c r="L172" s="185"/>
      <c r="M172" s="190"/>
      <c r="N172" s="191"/>
      <c r="O172" s="191"/>
      <c r="P172" s="191"/>
      <c r="Q172" s="191"/>
      <c r="R172" s="191"/>
      <c r="S172" s="191"/>
      <c r="T172" s="192"/>
      <c r="AT172" s="186" t="s">
        <v>193</v>
      </c>
      <c r="AU172" s="186" t="s">
        <v>85</v>
      </c>
      <c r="AV172" s="15" t="s">
        <v>197</v>
      </c>
      <c r="AW172" s="15" t="s">
        <v>32</v>
      </c>
      <c r="AX172" s="15" t="s">
        <v>76</v>
      </c>
      <c r="AY172" s="186" t="s">
        <v>180</v>
      </c>
    </row>
    <row r="173" spans="1:65" s="16" customFormat="1" ht="11.25">
      <c r="B173" s="193"/>
      <c r="D173" s="163" t="s">
        <v>193</v>
      </c>
      <c r="E173" s="194" t="s">
        <v>1</v>
      </c>
      <c r="F173" s="195" t="s">
        <v>198</v>
      </c>
      <c r="H173" s="196">
        <v>15.724</v>
      </c>
      <c r="I173" s="197"/>
      <c r="L173" s="193"/>
      <c r="M173" s="198"/>
      <c r="N173" s="199"/>
      <c r="O173" s="199"/>
      <c r="P173" s="199"/>
      <c r="Q173" s="199"/>
      <c r="R173" s="199"/>
      <c r="S173" s="199"/>
      <c r="T173" s="200"/>
      <c r="AT173" s="194" t="s">
        <v>193</v>
      </c>
      <c r="AU173" s="194" t="s">
        <v>85</v>
      </c>
      <c r="AV173" s="16" t="s">
        <v>187</v>
      </c>
      <c r="AW173" s="16" t="s">
        <v>32</v>
      </c>
      <c r="AX173" s="16" t="s">
        <v>83</v>
      </c>
      <c r="AY173" s="194" t="s">
        <v>180</v>
      </c>
    </row>
    <row r="174" spans="1:65" s="2" customFormat="1" ht="33" customHeight="1">
      <c r="A174" s="33"/>
      <c r="B174" s="149"/>
      <c r="C174" s="150" t="s">
        <v>187</v>
      </c>
      <c r="D174" s="150" t="s">
        <v>182</v>
      </c>
      <c r="E174" s="151" t="s">
        <v>219</v>
      </c>
      <c r="F174" s="152" t="s">
        <v>220</v>
      </c>
      <c r="G174" s="153" t="s">
        <v>201</v>
      </c>
      <c r="H174" s="154">
        <v>108.666</v>
      </c>
      <c r="I174" s="155"/>
      <c r="J174" s="156">
        <f>ROUND(I174*H174,2)</f>
        <v>0</v>
      </c>
      <c r="K174" s="152" t="s">
        <v>186</v>
      </c>
      <c r="L174" s="34"/>
      <c r="M174" s="157" t="s">
        <v>1</v>
      </c>
      <c r="N174" s="158" t="s">
        <v>41</v>
      </c>
      <c r="O174" s="59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187</v>
      </c>
      <c r="AT174" s="161" t="s">
        <v>182</v>
      </c>
      <c r="AU174" s="161" t="s">
        <v>85</v>
      </c>
      <c r="AY174" s="18" t="s">
        <v>180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8" t="s">
        <v>83</v>
      </c>
      <c r="BK174" s="162">
        <f>ROUND(I174*H174,2)</f>
        <v>0</v>
      </c>
      <c r="BL174" s="18" t="s">
        <v>187</v>
      </c>
      <c r="BM174" s="161" t="s">
        <v>221</v>
      </c>
    </row>
    <row r="175" spans="1:65" s="2" customFormat="1" ht="29.25">
      <c r="A175" s="33"/>
      <c r="B175" s="34"/>
      <c r="C175" s="33"/>
      <c r="D175" s="163" t="s">
        <v>189</v>
      </c>
      <c r="E175" s="33"/>
      <c r="F175" s="164" t="s">
        <v>222</v>
      </c>
      <c r="G175" s="33"/>
      <c r="H175" s="33"/>
      <c r="I175" s="165"/>
      <c r="J175" s="33"/>
      <c r="K175" s="33"/>
      <c r="L175" s="34"/>
      <c r="M175" s="166"/>
      <c r="N175" s="167"/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189</v>
      </c>
      <c r="AU175" s="18" t="s">
        <v>85</v>
      </c>
    </row>
    <row r="176" spans="1:65" s="2" customFormat="1" ht="11.25">
      <c r="A176" s="33"/>
      <c r="B176" s="34"/>
      <c r="C176" s="33"/>
      <c r="D176" s="168" t="s">
        <v>191</v>
      </c>
      <c r="E176" s="33"/>
      <c r="F176" s="169" t="s">
        <v>223</v>
      </c>
      <c r="G176" s="33"/>
      <c r="H176" s="33"/>
      <c r="I176" s="165"/>
      <c r="J176" s="33"/>
      <c r="K176" s="33"/>
      <c r="L176" s="34"/>
      <c r="M176" s="166"/>
      <c r="N176" s="167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191</v>
      </c>
      <c r="AU176" s="18" t="s">
        <v>85</v>
      </c>
    </row>
    <row r="177" spans="2:51" s="13" customFormat="1" ht="11.25">
      <c r="B177" s="170"/>
      <c r="D177" s="163" t="s">
        <v>193</v>
      </c>
      <c r="E177" s="171" t="s">
        <v>1</v>
      </c>
      <c r="F177" s="172" t="s">
        <v>224</v>
      </c>
      <c r="H177" s="171" t="s">
        <v>1</v>
      </c>
      <c r="I177" s="173"/>
      <c r="L177" s="170"/>
      <c r="M177" s="174"/>
      <c r="N177" s="175"/>
      <c r="O177" s="175"/>
      <c r="P177" s="175"/>
      <c r="Q177" s="175"/>
      <c r="R177" s="175"/>
      <c r="S177" s="175"/>
      <c r="T177" s="176"/>
      <c r="AT177" s="171" t="s">
        <v>193</v>
      </c>
      <c r="AU177" s="171" t="s">
        <v>85</v>
      </c>
      <c r="AV177" s="13" t="s">
        <v>83</v>
      </c>
      <c r="AW177" s="13" t="s">
        <v>32</v>
      </c>
      <c r="AX177" s="13" t="s">
        <v>76</v>
      </c>
      <c r="AY177" s="171" t="s">
        <v>180</v>
      </c>
    </row>
    <row r="178" spans="2:51" s="13" customFormat="1" ht="11.25">
      <c r="B178" s="170"/>
      <c r="D178" s="163" t="s">
        <v>193</v>
      </c>
      <c r="E178" s="171" t="s">
        <v>1</v>
      </c>
      <c r="F178" s="172" t="s">
        <v>206</v>
      </c>
      <c r="H178" s="171" t="s">
        <v>1</v>
      </c>
      <c r="I178" s="173"/>
      <c r="L178" s="170"/>
      <c r="M178" s="174"/>
      <c r="N178" s="175"/>
      <c r="O178" s="175"/>
      <c r="P178" s="175"/>
      <c r="Q178" s="175"/>
      <c r="R178" s="175"/>
      <c r="S178" s="175"/>
      <c r="T178" s="176"/>
      <c r="AT178" s="171" t="s">
        <v>193</v>
      </c>
      <c r="AU178" s="171" t="s">
        <v>85</v>
      </c>
      <c r="AV178" s="13" t="s">
        <v>83</v>
      </c>
      <c r="AW178" s="13" t="s">
        <v>32</v>
      </c>
      <c r="AX178" s="13" t="s">
        <v>76</v>
      </c>
      <c r="AY178" s="171" t="s">
        <v>180</v>
      </c>
    </row>
    <row r="179" spans="2:51" s="14" customFormat="1" ht="11.25">
      <c r="B179" s="177"/>
      <c r="D179" s="163" t="s">
        <v>193</v>
      </c>
      <c r="E179" s="178" t="s">
        <v>1</v>
      </c>
      <c r="F179" s="179" t="s">
        <v>225</v>
      </c>
      <c r="H179" s="180">
        <v>2.21</v>
      </c>
      <c r="I179" s="181"/>
      <c r="L179" s="177"/>
      <c r="M179" s="182"/>
      <c r="N179" s="183"/>
      <c r="O179" s="183"/>
      <c r="P179" s="183"/>
      <c r="Q179" s="183"/>
      <c r="R179" s="183"/>
      <c r="S179" s="183"/>
      <c r="T179" s="184"/>
      <c r="AT179" s="178" t="s">
        <v>193</v>
      </c>
      <c r="AU179" s="178" t="s">
        <v>85</v>
      </c>
      <c r="AV179" s="14" t="s">
        <v>85</v>
      </c>
      <c r="AW179" s="14" t="s">
        <v>32</v>
      </c>
      <c r="AX179" s="14" t="s">
        <v>76</v>
      </c>
      <c r="AY179" s="178" t="s">
        <v>180</v>
      </c>
    </row>
    <row r="180" spans="2:51" s="14" customFormat="1" ht="11.25">
      <c r="B180" s="177"/>
      <c r="D180" s="163" t="s">
        <v>193</v>
      </c>
      <c r="E180" s="178" t="s">
        <v>1</v>
      </c>
      <c r="F180" s="179" t="s">
        <v>226</v>
      </c>
      <c r="H180" s="180">
        <v>8.4529999999999994</v>
      </c>
      <c r="I180" s="181"/>
      <c r="L180" s="177"/>
      <c r="M180" s="182"/>
      <c r="N180" s="183"/>
      <c r="O180" s="183"/>
      <c r="P180" s="183"/>
      <c r="Q180" s="183"/>
      <c r="R180" s="183"/>
      <c r="S180" s="183"/>
      <c r="T180" s="184"/>
      <c r="AT180" s="178" t="s">
        <v>193</v>
      </c>
      <c r="AU180" s="178" t="s">
        <v>85</v>
      </c>
      <c r="AV180" s="14" t="s">
        <v>85</v>
      </c>
      <c r="AW180" s="14" t="s">
        <v>32</v>
      </c>
      <c r="AX180" s="14" t="s">
        <v>76</v>
      </c>
      <c r="AY180" s="178" t="s">
        <v>180</v>
      </c>
    </row>
    <row r="181" spans="2:51" s="14" customFormat="1" ht="11.25">
      <c r="B181" s="177"/>
      <c r="D181" s="163" t="s">
        <v>193</v>
      </c>
      <c r="E181" s="178" t="s">
        <v>1</v>
      </c>
      <c r="F181" s="179" t="s">
        <v>225</v>
      </c>
      <c r="H181" s="180">
        <v>2.21</v>
      </c>
      <c r="I181" s="181"/>
      <c r="L181" s="177"/>
      <c r="M181" s="182"/>
      <c r="N181" s="183"/>
      <c r="O181" s="183"/>
      <c r="P181" s="183"/>
      <c r="Q181" s="183"/>
      <c r="R181" s="183"/>
      <c r="S181" s="183"/>
      <c r="T181" s="184"/>
      <c r="AT181" s="178" t="s">
        <v>193</v>
      </c>
      <c r="AU181" s="178" t="s">
        <v>85</v>
      </c>
      <c r="AV181" s="14" t="s">
        <v>85</v>
      </c>
      <c r="AW181" s="14" t="s">
        <v>32</v>
      </c>
      <c r="AX181" s="14" t="s">
        <v>76</v>
      </c>
      <c r="AY181" s="178" t="s">
        <v>180</v>
      </c>
    </row>
    <row r="182" spans="2:51" s="14" customFormat="1" ht="11.25">
      <c r="B182" s="177"/>
      <c r="D182" s="163" t="s">
        <v>193</v>
      </c>
      <c r="E182" s="178" t="s">
        <v>1</v>
      </c>
      <c r="F182" s="179" t="s">
        <v>227</v>
      </c>
      <c r="H182" s="180">
        <v>13.521000000000001</v>
      </c>
      <c r="I182" s="181"/>
      <c r="L182" s="177"/>
      <c r="M182" s="182"/>
      <c r="N182" s="183"/>
      <c r="O182" s="183"/>
      <c r="P182" s="183"/>
      <c r="Q182" s="183"/>
      <c r="R182" s="183"/>
      <c r="S182" s="183"/>
      <c r="T182" s="184"/>
      <c r="AT182" s="178" t="s">
        <v>193</v>
      </c>
      <c r="AU182" s="178" t="s">
        <v>85</v>
      </c>
      <c r="AV182" s="14" t="s">
        <v>85</v>
      </c>
      <c r="AW182" s="14" t="s">
        <v>32</v>
      </c>
      <c r="AX182" s="14" t="s">
        <v>76</v>
      </c>
      <c r="AY182" s="178" t="s">
        <v>180</v>
      </c>
    </row>
    <row r="183" spans="2:51" s="14" customFormat="1" ht="11.25">
      <c r="B183" s="177"/>
      <c r="D183" s="163" t="s">
        <v>193</v>
      </c>
      <c r="E183" s="178" t="s">
        <v>1</v>
      </c>
      <c r="F183" s="179" t="s">
        <v>225</v>
      </c>
      <c r="H183" s="180">
        <v>2.21</v>
      </c>
      <c r="I183" s="181"/>
      <c r="L183" s="177"/>
      <c r="M183" s="182"/>
      <c r="N183" s="183"/>
      <c r="O183" s="183"/>
      <c r="P183" s="183"/>
      <c r="Q183" s="183"/>
      <c r="R183" s="183"/>
      <c r="S183" s="183"/>
      <c r="T183" s="184"/>
      <c r="AT183" s="178" t="s">
        <v>193</v>
      </c>
      <c r="AU183" s="178" t="s">
        <v>85</v>
      </c>
      <c r="AV183" s="14" t="s">
        <v>85</v>
      </c>
      <c r="AW183" s="14" t="s">
        <v>32</v>
      </c>
      <c r="AX183" s="14" t="s">
        <v>76</v>
      </c>
      <c r="AY183" s="178" t="s">
        <v>180</v>
      </c>
    </row>
    <row r="184" spans="2:51" s="14" customFormat="1" ht="11.25">
      <c r="B184" s="177"/>
      <c r="D184" s="163" t="s">
        <v>193</v>
      </c>
      <c r="E184" s="178" t="s">
        <v>1</v>
      </c>
      <c r="F184" s="179" t="s">
        <v>228</v>
      </c>
      <c r="H184" s="180">
        <v>13.185</v>
      </c>
      <c r="I184" s="181"/>
      <c r="L184" s="177"/>
      <c r="M184" s="182"/>
      <c r="N184" s="183"/>
      <c r="O184" s="183"/>
      <c r="P184" s="183"/>
      <c r="Q184" s="183"/>
      <c r="R184" s="183"/>
      <c r="S184" s="183"/>
      <c r="T184" s="184"/>
      <c r="AT184" s="178" t="s">
        <v>193</v>
      </c>
      <c r="AU184" s="178" t="s">
        <v>85</v>
      </c>
      <c r="AV184" s="14" t="s">
        <v>85</v>
      </c>
      <c r="AW184" s="14" t="s">
        <v>32</v>
      </c>
      <c r="AX184" s="14" t="s">
        <v>76</v>
      </c>
      <c r="AY184" s="178" t="s">
        <v>180</v>
      </c>
    </row>
    <row r="185" spans="2:51" s="14" customFormat="1" ht="11.25">
      <c r="B185" s="177"/>
      <c r="D185" s="163" t="s">
        <v>193</v>
      </c>
      <c r="E185" s="178" t="s">
        <v>1</v>
      </c>
      <c r="F185" s="179" t="s">
        <v>229</v>
      </c>
      <c r="H185" s="180">
        <v>6.0129999999999999</v>
      </c>
      <c r="I185" s="181"/>
      <c r="L185" s="177"/>
      <c r="M185" s="182"/>
      <c r="N185" s="183"/>
      <c r="O185" s="183"/>
      <c r="P185" s="183"/>
      <c r="Q185" s="183"/>
      <c r="R185" s="183"/>
      <c r="S185" s="183"/>
      <c r="T185" s="184"/>
      <c r="AT185" s="178" t="s">
        <v>193</v>
      </c>
      <c r="AU185" s="178" t="s">
        <v>85</v>
      </c>
      <c r="AV185" s="14" t="s">
        <v>85</v>
      </c>
      <c r="AW185" s="14" t="s">
        <v>32</v>
      </c>
      <c r="AX185" s="14" t="s">
        <v>76</v>
      </c>
      <c r="AY185" s="178" t="s">
        <v>180</v>
      </c>
    </row>
    <row r="186" spans="2:51" s="14" customFormat="1" ht="11.25">
      <c r="B186" s="177"/>
      <c r="D186" s="163" t="s">
        <v>193</v>
      </c>
      <c r="E186" s="178" t="s">
        <v>1</v>
      </c>
      <c r="F186" s="179" t="s">
        <v>230</v>
      </c>
      <c r="H186" s="180">
        <v>1.8149999999999999</v>
      </c>
      <c r="I186" s="181"/>
      <c r="L186" s="177"/>
      <c r="M186" s="182"/>
      <c r="N186" s="183"/>
      <c r="O186" s="183"/>
      <c r="P186" s="183"/>
      <c r="Q186" s="183"/>
      <c r="R186" s="183"/>
      <c r="S186" s="183"/>
      <c r="T186" s="184"/>
      <c r="AT186" s="178" t="s">
        <v>193</v>
      </c>
      <c r="AU186" s="178" t="s">
        <v>85</v>
      </c>
      <c r="AV186" s="14" t="s">
        <v>85</v>
      </c>
      <c r="AW186" s="14" t="s">
        <v>32</v>
      </c>
      <c r="AX186" s="14" t="s">
        <v>76</v>
      </c>
      <c r="AY186" s="178" t="s">
        <v>180</v>
      </c>
    </row>
    <row r="187" spans="2:51" s="14" customFormat="1" ht="11.25">
      <c r="B187" s="177"/>
      <c r="D187" s="163" t="s">
        <v>193</v>
      </c>
      <c r="E187" s="178" t="s">
        <v>1</v>
      </c>
      <c r="F187" s="179" t="s">
        <v>231</v>
      </c>
      <c r="H187" s="180">
        <v>16.449000000000002</v>
      </c>
      <c r="I187" s="181"/>
      <c r="L187" s="177"/>
      <c r="M187" s="182"/>
      <c r="N187" s="183"/>
      <c r="O187" s="183"/>
      <c r="P187" s="183"/>
      <c r="Q187" s="183"/>
      <c r="R187" s="183"/>
      <c r="S187" s="183"/>
      <c r="T187" s="184"/>
      <c r="AT187" s="178" t="s">
        <v>193</v>
      </c>
      <c r="AU187" s="178" t="s">
        <v>85</v>
      </c>
      <c r="AV187" s="14" t="s">
        <v>85</v>
      </c>
      <c r="AW187" s="14" t="s">
        <v>32</v>
      </c>
      <c r="AX187" s="14" t="s">
        <v>76</v>
      </c>
      <c r="AY187" s="178" t="s">
        <v>180</v>
      </c>
    </row>
    <row r="188" spans="2:51" s="14" customFormat="1" ht="11.25">
      <c r="B188" s="177"/>
      <c r="D188" s="163" t="s">
        <v>193</v>
      </c>
      <c r="E188" s="178" t="s">
        <v>1</v>
      </c>
      <c r="F188" s="179" t="s">
        <v>232</v>
      </c>
      <c r="H188" s="180">
        <v>9.391</v>
      </c>
      <c r="I188" s="181"/>
      <c r="L188" s="177"/>
      <c r="M188" s="182"/>
      <c r="N188" s="183"/>
      <c r="O188" s="183"/>
      <c r="P188" s="183"/>
      <c r="Q188" s="183"/>
      <c r="R188" s="183"/>
      <c r="S188" s="183"/>
      <c r="T188" s="184"/>
      <c r="AT188" s="178" t="s">
        <v>193</v>
      </c>
      <c r="AU188" s="178" t="s">
        <v>85</v>
      </c>
      <c r="AV188" s="14" t="s">
        <v>85</v>
      </c>
      <c r="AW188" s="14" t="s">
        <v>32</v>
      </c>
      <c r="AX188" s="14" t="s">
        <v>76</v>
      </c>
      <c r="AY188" s="178" t="s">
        <v>180</v>
      </c>
    </row>
    <row r="189" spans="2:51" s="14" customFormat="1" ht="11.25">
      <c r="B189" s="177"/>
      <c r="D189" s="163" t="s">
        <v>193</v>
      </c>
      <c r="E189" s="178" t="s">
        <v>1</v>
      </c>
      <c r="F189" s="179" t="s">
        <v>233</v>
      </c>
      <c r="H189" s="180">
        <v>4.6029999999999998</v>
      </c>
      <c r="I189" s="181"/>
      <c r="L189" s="177"/>
      <c r="M189" s="182"/>
      <c r="N189" s="183"/>
      <c r="O189" s="183"/>
      <c r="P189" s="183"/>
      <c r="Q189" s="183"/>
      <c r="R189" s="183"/>
      <c r="S189" s="183"/>
      <c r="T189" s="184"/>
      <c r="AT189" s="178" t="s">
        <v>193</v>
      </c>
      <c r="AU189" s="178" t="s">
        <v>85</v>
      </c>
      <c r="AV189" s="14" t="s">
        <v>85</v>
      </c>
      <c r="AW189" s="14" t="s">
        <v>32</v>
      </c>
      <c r="AX189" s="14" t="s">
        <v>76</v>
      </c>
      <c r="AY189" s="178" t="s">
        <v>180</v>
      </c>
    </row>
    <row r="190" spans="2:51" s="14" customFormat="1" ht="11.25">
      <c r="B190" s="177"/>
      <c r="D190" s="163" t="s">
        <v>193</v>
      </c>
      <c r="E190" s="178" t="s">
        <v>1</v>
      </c>
      <c r="F190" s="179" t="s">
        <v>234</v>
      </c>
      <c r="H190" s="180">
        <v>2.177</v>
      </c>
      <c r="I190" s="181"/>
      <c r="L190" s="177"/>
      <c r="M190" s="182"/>
      <c r="N190" s="183"/>
      <c r="O190" s="183"/>
      <c r="P190" s="183"/>
      <c r="Q190" s="183"/>
      <c r="R190" s="183"/>
      <c r="S190" s="183"/>
      <c r="T190" s="184"/>
      <c r="AT190" s="178" t="s">
        <v>193</v>
      </c>
      <c r="AU190" s="178" t="s">
        <v>85</v>
      </c>
      <c r="AV190" s="14" t="s">
        <v>85</v>
      </c>
      <c r="AW190" s="14" t="s">
        <v>32</v>
      </c>
      <c r="AX190" s="14" t="s">
        <v>76</v>
      </c>
      <c r="AY190" s="178" t="s">
        <v>180</v>
      </c>
    </row>
    <row r="191" spans="2:51" s="14" customFormat="1" ht="11.25">
      <c r="B191" s="177"/>
      <c r="D191" s="163" t="s">
        <v>193</v>
      </c>
      <c r="E191" s="178" t="s">
        <v>1</v>
      </c>
      <c r="F191" s="179" t="s">
        <v>235</v>
      </c>
      <c r="H191" s="180">
        <v>2.16</v>
      </c>
      <c r="I191" s="181"/>
      <c r="L191" s="177"/>
      <c r="M191" s="182"/>
      <c r="N191" s="183"/>
      <c r="O191" s="183"/>
      <c r="P191" s="183"/>
      <c r="Q191" s="183"/>
      <c r="R191" s="183"/>
      <c r="S191" s="183"/>
      <c r="T191" s="184"/>
      <c r="AT191" s="178" t="s">
        <v>193</v>
      </c>
      <c r="AU191" s="178" t="s">
        <v>85</v>
      </c>
      <c r="AV191" s="14" t="s">
        <v>85</v>
      </c>
      <c r="AW191" s="14" t="s">
        <v>32</v>
      </c>
      <c r="AX191" s="14" t="s">
        <v>76</v>
      </c>
      <c r="AY191" s="178" t="s">
        <v>180</v>
      </c>
    </row>
    <row r="192" spans="2:51" s="14" customFormat="1" ht="11.25">
      <c r="B192" s="177"/>
      <c r="D192" s="163" t="s">
        <v>193</v>
      </c>
      <c r="E192" s="178" t="s">
        <v>1</v>
      </c>
      <c r="F192" s="179" t="s">
        <v>236</v>
      </c>
      <c r="H192" s="180">
        <v>18.251000000000001</v>
      </c>
      <c r="I192" s="181"/>
      <c r="L192" s="177"/>
      <c r="M192" s="182"/>
      <c r="N192" s="183"/>
      <c r="O192" s="183"/>
      <c r="P192" s="183"/>
      <c r="Q192" s="183"/>
      <c r="R192" s="183"/>
      <c r="S192" s="183"/>
      <c r="T192" s="184"/>
      <c r="AT192" s="178" t="s">
        <v>193</v>
      </c>
      <c r="AU192" s="178" t="s">
        <v>85</v>
      </c>
      <c r="AV192" s="14" t="s">
        <v>85</v>
      </c>
      <c r="AW192" s="14" t="s">
        <v>32</v>
      </c>
      <c r="AX192" s="14" t="s">
        <v>76</v>
      </c>
      <c r="AY192" s="178" t="s">
        <v>180</v>
      </c>
    </row>
    <row r="193" spans="1:65" s="14" customFormat="1" ht="11.25">
      <c r="B193" s="177"/>
      <c r="D193" s="163" t="s">
        <v>193</v>
      </c>
      <c r="E193" s="178" t="s">
        <v>1</v>
      </c>
      <c r="F193" s="179" t="s">
        <v>234</v>
      </c>
      <c r="H193" s="180">
        <v>2.177</v>
      </c>
      <c r="I193" s="181"/>
      <c r="L193" s="177"/>
      <c r="M193" s="182"/>
      <c r="N193" s="183"/>
      <c r="O193" s="183"/>
      <c r="P193" s="183"/>
      <c r="Q193" s="183"/>
      <c r="R193" s="183"/>
      <c r="S193" s="183"/>
      <c r="T193" s="184"/>
      <c r="AT193" s="178" t="s">
        <v>193</v>
      </c>
      <c r="AU193" s="178" t="s">
        <v>85</v>
      </c>
      <c r="AV193" s="14" t="s">
        <v>85</v>
      </c>
      <c r="AW193" s="14" t="s">
        <v>32</v>
      </c>
      <c r="AX193" s="14" t="s">
        <v>76</v>
      </c>
      <c r="AY193" s="178" t="s">
        <v>180</v>
      </c>
    </row>
    <row r="194" spans="1:65" s="14" customFormat="1" ht="11.25">
      <c r="B194" s="177"/>
      <c r="D194" s="163" t="s">
        <v>193</v>
      </c>
      <c r="E194" s="178" t="s">
        <v>1</v>
      </c>
      <c r="F194" s="179" t="s">
        <v>237</v>
      </c>
      <c r="H194" s="180">
        <v>2.1269999999999998</v>
      </c>
      <c r="I194" s="181"/>
      <c r="L194" s="177"/>
      <c r="M194" s="182"/>
      <c r="N194" s="183"/>
      <c r="O194" s="183"/>
      <c r="P194" s="183"/>
      <c r="Q194" s="183"/>
      <c r="R194" s="183"/>
      <c r="S194" s="183"/>
      <c r="T194" s="184"/>
      <c r="AT194" s="178" t="s">
        <v>193</v>
      </c>
      <c r="AU194" s="178" t="s">
        <v>85</v>
      </c>
      <c r="AV194" s="14" t="s">
        <v>85</v>
      </c>
      <c r="AW194" s="14" t="s">
        <v>32</v>
      </c>
      <c r="AX194" s="14" t="s">
        <v>76</v>
      </c>
      <c r="AY194" s="178" t="s">
        <v>180</v>
      </c>
    </row>
    <row r="195" spans="1:65" s="14" customFormat="1" ht="11.25">
      <c r="B195" s="177"/>
      <c r="D195" s="163" t="s">
        <v>193</v>
      </c>
      <c r="E195" s="178" t="s">
        <v>1</v>
      </c>
      <c r="F195" s="179" t="s">
        <v>238</v>
      </c>
      <c r="H195" s="180">
        <v>7.21</v>
      </c>
      <c r="I195" s="181"/>
      <c r="L195" s="177"/>
      <c r="M195" s="182"/>
      <c r="N195" s="183"/>
      <c r="O195" s="183"/>
      <c r="P195" s="183"/>
      <c r="Q195" s="183"/>
      <c r="R195" s="183"/>
      <c r="S195" s="183"/>
      <c r="T195" s="184"/>
      <c r="AT195" s="178" t="s">
        <v>193</v>
      </c>
      <c r="AU195" s="178" t="s">
        <v>85</v>
      </c>
      <c r="AV195" s="14" t="s">
        <v>85</v>
      </c>
      <c r="AW195" s="14" t="s">
        <v>32</v>
      </c>
      <c r="AX195" s="14" t="s">
        <v>76</v>
      </c>
      <c r="AY195" s="178" t="s">
        <v>180</v>
      </c>
    </row>
    <row r="196" spans="1:65" s="14" customFormat="1" ht="11.25">
      <c r="B196" s="177"/>
      <c r="D196" s="163" t="s">
        <v>193</v>
      </c>
      <c r="E196" s="178" t="s">
        <v>1</v>
      </c>
      <c r="F196" s="179" t="s">
        <v>239</v>
      </c>
      <c r="H196" s="180">
        <v>6.3319999999999999</v>
      </c>
      <c r="I196" s="181"/>
      <c r="L196" s="177"/>
      <c r="M196" s="182"/>
      <c r="N196" s="183"/>
      <c r="O196" s="183"/>
      <c r="P196" s="183"/>
      <c r="Q196" s="183"/>
      <c r="R196" s="183"/>
      <c r="S196" s="183"/>
      <c r="T196" s="184"/>
      <c r="AT196" s="178" t="s">
        <v>193</v>
      </c>
      <c r="AU196" s="178" t="s">
        <v>85</v>
      </c>
      <c r="AV196" s="14" t="s">
        <v>85</v>
      </c>
      <c r="AW196" s="14" t="s">
        <v>32</v>
      </c>
      <c r="AX196" s="14" t="s">
        <v>76</v>
      </c>
      <c r="AY196" s="178" t="s">
        <v>180</v>
      </c>
    </row>
    <row r="197" spans="1:65" s="14" customFormat="1" ht="11.25">
      <c r="B197" s="177"/>
      <c r="D197" s="163" t="s">
        <v>193</v>
      </c>
      <c r="E197" s="178" t="s">
        <v>1</v>
      </c>
      <c r="F197" s="179" t="s">
        <v>240</v>
      </c>
      <c r="H197" s="180">
        <v>10.42</v>
      </c>
      <c r="I197" s="181"/>
      <c r="L197" s="177"/>
      <c r="M197" s="182"/>
      <c r="N197" s="183"/>
      <c r="O197" s="183"/>
      <c r="P197" s="183"/>
      <c r="Q197" s="183"/>
      <c r="R197" s="183"/>
      <c r="S197" s="183"/>
      <c r="T197" s="184"/>
      <c r="AT197" s="178" t="s">
        <v>193</v>
      </c>
      <c r="AU197" s="178" t="s">
        <v>85</v>
      </c>
      <c r="AV197" s="14" t="s">
        <v>85</v>
      </c>
      <c r="AW197" s="14" t="s">
        <v>32</v>
      </c>
      <c r="AX197" s="14" t="s">
        <v>76</v>
      </c>
      <c r="AY197" s="178" t="s">
        <v>180</v>
      </c>
    </row>
    <row r="198" spans="1:65" s="14" customFormat="1" ht="11.25">
      <c r="B198" s="177"/>
      <c r="D198" s="163" t="s">
        <v>193</v>
      </c>
      <c r="E198" s="178" t="s">
        <v>1</v>
      </c>
      <c r="F198" s="179" t="s">
        <v>241</v>
      </c>
      <c r="H198" s="180">
        <v>14.576000000000001</v>
      </c>
      <c r="I198" s="181"/>
      <c r="L198" s="177"/>
      <c r="M198" s="182"/>
      <c r="N198" s="183"/>
      <c r="O198" s="183"/>
      <c r="P198" s="183"/>
      <c r="Q198" s="183"/>
      <c r="R198" s="183"/>
      <c r="S198" s="183"/>
      <c r="T198" s="184"/>
      <c r="AT198" s="178" t="s">
        <v>193</v>
      </c>
      <c r="AU198" s="178" t="s">
        <v>85</v>
      </c>
      <c r="AV198" s="14" t="s">
        <v>85</v>
      </c>
      <c r="AW198" s="14" t="s">
        <v>32</v>
      </c>
      <c r="AX198" s="14" t="s">
        <v>76</v>
      </c>
      <c r="AY198" s="178" t="s">
        <v>180</v>
      </c>
    </row>
    <row r="199" spans="1:65" s="14" customFormat="1" ht="11.25">
      <c r="B199" s="177"/>
      <c r="D199" s="163" t="s">
        <v>193</v>
      </c>
      <c r="E199" s="178" t="s">
        <v>1</v>
      </c>
      <c r="F199" s="179" t="s">
        <v>242</v>
      </c>
      <c r="H199" s="180">
        <v>3.1160000000000001</v>
      </c>
      <c r="I199" s="181"/>
      <c r="L199" s="177"/>
      <c r="M199" s="182"/>
      <c r="N199" s="183"/>
      <c r="O199" s="183"/>
      <c r="P199" s="183"/>
      <c r="Q199" s="183"/>
      <c r="R199" s="183"/>
      <c r="S199" s="183"/>
      <c r="T199" s="184"/>
      <c r="AT199" s="178" t="s">
        <v>193</v>
      </c>
      <c r="AU199" s="178" t="s">
        <v>85</v>
      </c>
      <c r="AV199" s="14" t="s">
        <v>85</v>
      </c>
      <c r="AW199" s="14" t="s">
        <v>32</v>
      </c>
      <c r="AX199" s="14" t="s">
        <v>76</v>
      </c>
      <c r="AY199" s="178" t="s">
        <v>180</v>
      </c>
    </row>
    <row r="200" spans="1:65" s="14" customFormat="1" ht="11.25">
      <c r="B200" s="177"/>
      <c r="D200" s="163" t="s">
        <v>193</v>
      </c>
      <c r="E200" s="178" t="s">
        <v>1</v>
      </c>
      <c r="F200" s="179" t="s">
        <v>242</v>
      </c>
      <c r="H200" s="180">
        <v>3.1160000000000001</v>
      </c>
      <c r="I200" s="181"/>
      <c r="L200" s="177"/>
      <c r="M200" s="182"/>
      <c r="N200" s="183"/>
      <c r="O200" s="183"/>
      <c r="P200" s="183"/>
      <c r="Q200" s="183"/>
      <c r="R200" s="183"/>
      <c r="S200" s="183"/>
      <c r="T200" s="184"/>
      <c r="AT200" s="178" t="s">
        <v>193</v>
      </c>
      <c r="AU200" s="178" t="s">
        <v>85</v>
      </c>
      <c r="AV200" s="14" t="s">
        <v>85</v>
      </c>
      <c r="AW200" s="14" t="s">
        <v>32</v>
      </c>
      <c r="AX200" s="14" t="s">
        <v>76</v>
      </c>
      <c r="AY200" s="178" t="s">
        <v>180</v>
      </c>
    </row>
    <row r="201" spans="1:65" s="13" customFormat="1" ht="11.25">
      <c r="B201" s="170"/>
      <c r="D201" s="163" t="s">
        <v>193</v>
      </c>
      <c r="E201" s="171" t="s">
        <v>1</v>
      </c>
      <c r="F201" s="172" t="s">
        <v>206</v>
      </c>
      <c r="H201" s="171" t="s">
        <v>1</v>
      </c>
      <c r="I201" s="173"/>
      <c r="L201" s="170"/>
      <c r="M201" s="174"/>
      <c r="N201" s="175"/>
      <c r="O201" s="175"/>
      <c r="P201" s="175"/>
      <c r="Q201" s="175"/>
      <c r="R201" s="175"/>
      <c r="S201" s="175"/>
      <c r="T201" s="176"/>
      <c r="AT201" s="171" t="s">
        <v>193</v>
      </c>
      <c r="AU201" s="171" t="s">
        <v>85</v>
      </c>
      <c r="AV201" s="13" t="s">
        <v>83</v>
      </c>
      <c r="AW201" s="13" t="s">
        <v>32</v>
      </c>
      <c r="AX201" s="13" t="s">
        <v>76</v>
      </c>
      <c r="AY201" s="171" t="s">
        <v>180</v>
      </c>
    </row>
    <row r="202" spans="1:65" s="14" customFormat="1" ht="22.5">
      <c r="B202" s="177"/>
      <c r="D202" s="163" t="s">
        <v>193</v>
      </c>
      <c r="E202" s="178" t="s">
        <v>1</v>
      </c>
      <c r="F202" s="179" t="s">
        <v>243</v>
      </c>
      <c r="H202" s="180">
        <v>-43.055999999999997</v>
      </c>
      <c r="I202" s="181"/>
      <c r="L202" s="177"/>
      <c r="M202" s="182"/>
      <c r="N202" s="183"/>
      <c r="O202" s="183"/>
      <c r="P202" s="183"/>
      <c r="Q202" s="183"/>
      <c r="R202" s="183"/>
      <c r="S202" s="183"/>
      <c r="T202" s="184"/>
      <c r="AT202" s="178" t="s">
        <v>193</v>
      </c>
      <c r="AU202" s="178" t="s">
        <v>85</v>
      </c>
      <c r="AV202" s="14" t="s">
        <v>85</v>
      </c>
      <c r="AW202" s="14" t="s">
        <v>32</v>
      </c>
      <c r="AX202" s="14" t="s">
        <v>76</v>
      </c>
      <c r="AY202" s="178" t="s">
        <v>180</v>
      </c>
    </row>
    <row r="203" spans="1:65" s="15" customFormat="1" ht="11.25">
      <c r="B203" s="185"/>
      <c r="D203" s="163" t="s">
        <v>193</v>
      </c>
      <c r="E203" s="186" t="s">
        <v>1</v>
      </c>
      <c r="F203" s="187" t="s">
        <v>196</v>
      </c>
      <c r="H203" s="188">
        <v>108.666</v>
      </c>
      <c r="I203" s="189"/>
      <c r="L203" s="185"/>
      <c r="M203" s="190"/>
      <c r="N203" s="191"/>
      <c r="O203" s="191"/>
      <c r="P203" s="191"/>
      <c r="Q203" s="191"/>
      <c r="R203" s="191"/>
      <c r="S203" s="191"/>
      <c r="T203" s="192"/>
      <c r="AT203" s="186" t="s">
        <v>193</v>
      </c>
      <c r="AU203" s="186" t="s">
        <v>85</v>
      </c>
      <c r="AV203" s="15" t="s">
        <v>197</v>
      </c>
      <c r="AW203" s="15" t="s">
        <v>32</v>
      </c>
      <c r="AX203" s="15" t="s">
        <v>76</v>
      </c>
      <c r="AY203" s="186" t="s">
        <v>180</v>
      </c>
    </row>
    <row r="204" spans="1:65" s="16" customFormat="1" ht="11.25">
      <c r="B204" s="193"/>
      <c r="D204" s="163" t="s">
        <v>193</v>
      </c>
      <c r="E204" s="194" t="s">
        <v>1</v>
      </c>
      <c r="F204" s="195" t="s">
        <v>198</v>
      </c>
      <c r="H204" s="196">
        <v>108.666</v>
      </c>
      <c r="I204" s="197"/>
      <c r="L204" s="193"/>
      <c r="M204" s="198"/>
      <c r="N204" s="199"/>
      <c r="O204" s="199"/>
      <c r="P204" s="199"/>
      <c r="Q204" s="199"/>
      <c r="R204" s="199"/>
      <c r="S204" s="199"/>
      <c r="T204" s="200"/>
      <c r="AT204" s="194" t="s">
        <v>193</v>
      </c>
      <c r="AU204" s="194" t="s">
        <v>85</v>
      </c>
      <c r="AV204" s="16" t="s">
        <v>187</v>
      </c>
      <c r="AW204" s="16" t="s">
        <v>32</v>
      </c>
      <c r="AX204" s="16" t="s">
        <v>83</v>
      </c>
      <c r="AY204" s="194" t="s">
        <v>180</v>
      </c>
    </row>
    <row r="205" spans="1:65" s="2" customFormat="1" ht="33" customHeight="1">
      <c r="A205" s="33"/>
      <c r="B205" s="149"/>
      <c r="C205" s="150" t="s">
        <v>244</v>
      </c>
      <c r="D205" s="150" t="s">
        <v>182</v>
      </c>
      <c r="E205" s="151" t="s">
        <v>245</v>
      </c>
      <c r="F205" s="152" t="s">
        <v>246</v>
      </c>
      <c r="G205" s="153" t="s">
        <v>201</v>
      </c>
      <c r="H205" s="154">
        <v>216.006</v>
      </c>
      <c r="I205" s="155"/>
      <c r="J205" s="156">
        <f>ROUND(I205*H205,2)</f>
        <v>0</v>
      </c>
      <c r="K205" s="152" t="s">
        <v>186</v>
      </c>
      <c r="L205" s="34"/>
      <c r="M205" s="157" t="s">
        <v>1</v>
      </c>
      <c r="N205" s="158" t="s">
        <v>41</v>
      </c>
      <c r="O205" s="59"/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1" t="s">
        <v>187</v>
      </c>
      <c r="AT205" s="161" t="s">
        <v>182</v>
      </c>
      <c r="AU205" s="161" t="s">
        <v>85</v>
      </c>
      <c r="AY205" s="18" t="s">
        <v>180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8" t="s">
        <v>83</v>
      </c>
      <c r="BK205" s="162">
        <f>ROUND(I205*H205,2)</f>
        <v>0</v>
      </c>
      <c r="BL205" s="18" t="s">
        <v>187</v>
      </c>
      <c r="BM205" s="161" t="s">
        <v>247</v>
      </c>
    </row>
    <row r="206" spans="1:65" s="2" customFormat="1" ht="39">
      <c r="A206" s="33"/>
      <c r="B206" s="34"/>
      <c r="C206" s="33"/>
      <c r="D206" s="163" t="s">
        <v>189</v>
      </c>
      <c r="E206" s="33"/>
      <c r="F206" s="164" t="s">
        <v>248</v>
      </c>
      <c r="G206" s="33"/>
      <c r="H206" s="33"/>
      <c r="I206" s="165"/>
      <c r="J206" s="33"/>
      <c r="K206" s="33"/>
      <c r="L206" s="34"/>
      <c r="M206" s="166"/>
      <c r="N206" s="167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189</v>
      </c>
      <c r="AU206" s="18" t="s">
        <v>85</v>
      </c>
    </row>
    <row r="207" spans="1:65" s="2" customFormat="1" ht="11.25">
      <c r="A207" s="33"/>
      <c r="B207" s="34"/>
      <c r="C207" s="33"/>
      <c r="D207" s="168" t="s">
        <v>191</v>
      </c>
      <c r="E207" s="33"/>
      <c r="F207" s="169" t="s">
        <v>249</v>
      </c>
      <c r="G207" s="33"/>
      <c r="H207" s="33"/>
      <c r="I207" s="165"/>
      <c r="J207" s="33"/>
      <c r="K207" s="33"/>
      <c r="L207" s="34"/>
      <c r="M207" s="166"/>
      <c r="N207" s="167"/>
      <c r="O207" s="59"/>
      <c r="P207" s="59"/>
      <c r="Q207" s="59"/>
      <c r="R207" s="59"/>
      <c r="S207" s="59"/>
      <c r="T207" s="60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8" t="s">
        <v>191</v>
      </c>
      <c r="AU207" s="18" t="s">
        <v>85</v>
      </c>
    </row>
    <row r="208" spans="1:65" s="13" customFormat="1" ht="11.25">
      <c r="B208" s="170"/>
      <c r="D208" s="163" t="s">
        <v>193</v>
      </c>
      <c r="E208" s="171" t="s">
        <v>1</v>
      </c>
      <c r="F208" s="172" t="s">
        <v>250</v>
      </c>
      <c r="H208" s="171" t="s">
        <v>1</v>
      </c>
      <c r="I208" s="173"/>
      <c r="L208" s="170"/>
      <c r="M208" s="174"/>
      <c r="N208" s="175"/>
      <c r="O208" s="175"/>
      <c r="P208" s="175"/>
      <c r="Q208" s="175"/>
      <c r="R208" s="175"/>
      <c r="S208" s="175"/>
      <c r="T208" s="176"/>
      <c r="AT208" s="171" t="s">
        <v>193</v>
      </c>
      <c r="AU208" s="171" t="s">
        <v>85</v>
      </c>
      <c r="AV208" s="13" t="s">
        <v>83</v>
      </c>
      <c r="AW208" s="13" t="s">
        <v>32</v>
      </c>
      <c r="AX208" s="13" t="s">
        <v>76</v>
      </c>
      <c r="AY208" s="171" t="s">
        <v>180</v>
      </c>
    </row>
    <row r="209" spans="1:65" s="14" customFormat="1" ht="11.25">
      <c r="B209" s="177"/>
      <c r="D209" s="163" t="s">
        <v>193</v>
      </c>
      <c r="E209" s="178" t="s">
        <v>1</v>
      </c>
      <c r="F209" s="179" t="s">
        <v>251</v>
      </c>
      <c r="H209" s="180">
        <v>216.006</v>
      </c>
      <c r="I209" s="181"/>
      <c r="L209" s="177"/>
      <c r="M209" s="182"/>
      <c r="N209" s="183"/>
      <c r="O209" s="183"/>
      <c r="P209" s="183"/>
      <c r="Q209" s="183"/>
      <c r="R209" s="183"/>
      <c r="S209" s="183"/>
      <c r="T209" s="184"/>
      <c r="AT209" s="178" t="s">
        <v>193</v>
      </c>
      <c r="AU209" s="178" t="s">
        <v>85</v>
      </c>
      <c r="AV209" s="14" t="s">
        <v>85</v>
      </c>
      <c r="AW209" s="14" t="s">
        <v>32</v>
      </c>
      <c r="AX209" s="14" t="s">
        <v>76</v>
      </c>
      <c r="AY209" s="178" t="s">
        <v>180</v>
      </c>
    </row>
    <row r="210" spans="1:65" s="15" customFormat="1" ht="11.25">
      <c r="B210" s="185"/>
      <c r="D210" s="163" t="s">
        <v>193</v>
      </c>
      <c r="E210" s="186" t="s">
        <v>1</v>
      </c>
      <c r="F210" s="187" t="s">
        <v>196</v>
      </c>
      <c r="H210" s="188">
        <v>216.006</v>
      </c>
      <c r="I210" s="189"/>
      <c r="L210" s="185"/>
      <c r="M210" s="190"/>
      <c r="N210" s="191"/>
      <c r="O210" s="191"/>
      <c r="P210" s="191"/>
      <c r="Q210" s="191"/>
      <c r="R210" s="191"/>
      <c r="S210" s="191"/>
      <c r="T210" s="192"/>
      <c r="AT210" s="186" t="s">
        <v>193</v>
      </c>
      <c r="AU210" s="186" t="s">
        <v>85</v>
      </c>
      <c r="AV210" s="15" t="s">
        <v>197</v>
      </c>
      <c r="AW210" s="15" t="s">
        <v>32</v>
      </c>
      <c r="AX210" s="15" t="s">
        <v>76</v>
      </c>
      <c r="AY210" s="186" t="s">
        <v>180</v>
      </c>
    </row>
    <row r="211" spans="1:65" s="16" customFormat="1" ht="11.25">
      <c r="B211" s="193"/>
      <c r="D211" s="163" t="s">
        <v>193</v>
      </c>
      <c r="E211" s="194" t="s">
        <v>1</v>
      </c>
      <c r="F211" s="195" t="s">
        <v>198</v>
      </c>
      <c r="H211" s="196">
        <v>216.006</v>
      </c>
      <c r="I211" s="197"/>
      <c r="L211" s="193"/>
      <c r="M211" s="198"/>
      <c r="N211" s="199"/>
      <c r="O211" s="199"/>
      <c r="P211" s="199"/>
      <c r="Q211" s="199"/>
      <c r="R211" s="199"/>
      <c r="S211" s="199"/>
      <c r="T211" s="200"/>
      <c r="AT211" s="194" t="s">
        <v>193</v>
      </c>
      <c r="AU211" s="194" t="s">
        <v>85</v>
      </c>
      <c r="AV211" s="16" t="s">
        <v>187</v>
      </c>
      <c r="AW211" s="16" t="s">
        <v>32</v>
      </c>
      <c r="AX211" s="16" t="s">
        <v>83</v>
      </c>
      <c r="AY211" s="194" t="s">
        <v>180</v>
      </c>
    </row>
    <row r="212" spans="1:65" s="2" customFormat="1" ht="33" customHeight="1">
      <c r="A212" s="33"/>
      <c r="B212" s="149"/>
      <c r="C212" s="150" t="s">
        <v>252</v>
      </c>
      <c r="D212" s="150" t="s">
        <v>182</v>
      </c>
      <c r="E212" s="151" t="s">
        <v>253</v>
      </c>
      <c r="F212" s="152" t="s">
        <v>254</v>
      </c>
      <c r="G212" s="153" t="s">
        <v>201</v>
      </c>
      <c r="H212" s="154">
        <v>216.006</v>
      </c>
      <c r="I212" s="155"/>
      <c r="J212" s="156">
        <f>ROUND(I212*H212,2)</f>
        <v>0</v>
      </c>
      <c r="K212" s="152" t="s">
        <v>186</v>
      </c>
      <c r="L212" s="34"/>
      <c r="M212" s="157" t="s">
        <v>1</v>
      </c>
      <c r="N212" s="158" t="s">
        <v>41</v>
      </c>
      <c r="O212" s="59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187</v>
      </c>
      <c r="AT212" s="161" t="s">
        <v>182</v>
      </c>
      <c r="AU212" s="161" t="s">
        <v>85</v>
      </c>
      <c r="AY212" s="18" t="s">
        <v>180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83</v>
      </c>
      <c r="BK212" s="162">
        <f>ROUND(I212*H212,2)</f>
        <v>0</v>
      </c>
      <c r="BL212" s="18" t="s">
        <v>187</v>
      </c>
      <c r="BM212" s="161" t="s">
        <v>255</v>
      </c>
    </row>
    <row r="213" spans="1:65" s="2" customFormat="1" ht="29.25">
      <c r="A213" s="33"/>
      <c r="B213" s="34"/>
      <c r="C213" s="33"/>
      <c r="D213" s="163" t="s">
        <v>189</v>
      </c>
      <c r="E213" s="33"/>
      <c r="F213" s="164" t="s">
        <v>256</v>
      </c>
      <c r="G213" s="33"/>
      <c r="H213" s="33"/>
      <c r="I213" s="165"/>
      <c r="J213" s="33"/>
      <c r="K213" s="33"/>
      <c r="L213" s="34"/>
      <c r="M213" s="166"/>
      <c r="N213" s="167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189</v>
      </c>
      <c r="AU213" s="18" t="s">
        <v>85</v>
      </c>
    </row>
    <row r="214" spans="1:65" s="2" customFormat="1" ht="11.25">
      <c r="A214" s="33"/>
      <c r="B214" s="34"/>
      <c r="C214" s="33"/>
      <c r="D214" s="168" t="s">
        <v>191</v>
      </c>
      <c r="E214" s="33"/>
      <c r="F214" s="169" t="s">
        <v>257</v>
      </c>
      <c r="G214" s="33"/>
      <c r="H214" s="33"/>
      <c r="I214" s="165"/>
      <c r="J214" s="33"/>
      <c r="K214" s="33"/>
      <c r="L214" s="34"/>
      <c r="M214" s="166"/>
      <c r="N214" s="167"/>
      <c r="O214" s="59"/>
      <c r="P214" s="59"/>
      <c r="Q214" s="59"/>
      <c r="R214" s="59"/>
      <c r="S214" s="59"/>
      <c r="T214" s="60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191</v>
      </c>
      <c r="AU214" s="18" t="s">
        <v>85</v>
      </c>
    </row>
    <row r="215" spans="1:65" s="13" customFormat="1" ht="11.25">
      <c r="B215" s="170"/>
      <c r="D215" s="163" t="s">
        <v>193</v>
      </c>
      <c r="E215" s="171" t="s">
        <v>1</v>
      </c>
      <c r="F215" s="172" t="s">
        <v>258</v>
      </c>
      <c r="H215" s="171" t="s">
        <v>1</v>
      </c>
      <c r="I215" s="173"/>
      <c r="L215" s="170"/>
      <c r="M215" s="174"/>
      <c r="N215" s="175"/>
      <c r="O215" s="175"/>
      <c r="P215" s="175"/>
      <c r="Q215" s="175"/>
      <c r="R215" s="175"/>
      <c r="S215" s="175"/>
      <c r="T215" s="176"/>
      <c r="AT215" s="171" t="s">
        <v>193</v>
      </c>
      <c r="AU215" s="171" t="s">
        <v>85</v>
      </c>
      <c r="AV215" s="13" t="s">
        <v>83</v>
      </c>
      <c r="AW215" s="13" t="s">
        <v>32</v>
      </c>
      <c r="AX215" s="13" t="s">
        <v>76</v>
      </c>
      <c r="AY215" s="171" t="s">
        <v>180</v>
      </c>
    </row>
    <row r="216" spans="1:65" s="14" customFormat="1" ht="11.25">
      <c r="B216" s="177"/>
      <c r="D216" s="163" t="s">
        <v>193</v>
      </c>
      <c r="E216" s="178" t="s">
        <v>1</v>
      </c>
      <c r="F216" s="179" t="s">
        <v>251</v>
      </c>
      <c r="H216" s="180">
        <v>216.006</v>
      </c>
      <c r="I216" s="181"/>
      <c r="L216" s="177"/>
      <c r="M216" s="182"/>
      <c r="N216" s="183"/>
      <c r="O216" s="183"/>
      <c r="P216" s="183"/>
      <c r="Q216" s="183"/>
      <c r="R216" s="183"/>
      <c r="S216" s="183"/>
      <c r="T216" s="184"/>
      <c r="AT216" s="178" t="s">
        <v>193</v>
      </c>
      <c r="AU216" s="178" t="s">
        <v>85</v>
      </c>
      <c r="AV216" s="14" t="s">
        <v>85</v>
      </c>
      <c r="AW216" s="14" t="s">
        <v>32</v>
      </c>
      <c r="AX216" s="14" t="s">
        <v>76</v>
      </c>
      <c r="AY216" s="178" t="s">
        <v>180</v>
      </c>
    </row>
    <row r="217" spans="1:65" s="15" customFormat="1" ht="11.25">
      <c r="B217" s="185"/>
      <c r="D217" s="163" t="s">
        <v>193</v>
      </c>
      <c r="E217" s="186" t="s">
        <v>1</v>
      </c>
      <c r="F217" s="187" t="s">
        <v>196</v>
      </c>
      <c r="H217" s="188">
        <v>216.006</v>
      </c>
      <c r="I217" s="189"/>
      <c r="L217" s="185"/>
      <c r="M217" s="190"/>
      <c r="N217" s="191"/>
      <c r="O217" s="191"/>
      <c r="P217" s="191"/>
      <c r="Q217" s="191"/>
      <c r="R217" s="191"/>
      <c r="S217" s="191"/>
      <c r="T217" s="192"/>
      <c r="AT217" s="186" t="s">
        <v>193</v>
      </c>
      <c r="AU217" s="186" t="s">
        <v>85</v>
      </c>
      <c r="AV217" s="15" t="s">
        <v>197</v>
      </c>
      <c r="AW217" s="15" t="s">
        <v>32</v>
      </c>
      <c r="AX217" s="15" t="s">
        <v>76</v>
      </c>
      <c r="AY217" s="186" t="s">
        <v>180</v>
      </c>
    </row>
    <row r="218" spans="1:65" s="16" customFormat="1" ht="11.25">
      <c r="B218" s="193"/>
      <c r="D218" s="163" t="s">
        <v>193</v>
      </c>
      <c r="E218" s="194" t="s">
        <v>1</v>
      </c>
      <c r="F218" s="195" t="s">
        <v>198</v>
      </c>
      <c r="H218" s="196">
        <v>216.006</v>
      </c>
      <c r="I218" s="197"/>
      <c r="L218" s="193"/>
      <c r="M218" s="198"/>
      <c r="N218" s="199"/>
      <c r="O218" s="199"/>
      <c r="P218" s="199"/>
      <c r="Q218" s="199"/>
      <c r="R218" s="199"/>
      <c r="S218" s="199"/>
      <c r="T218" s="200"/>
      <c r="AT218" s="194" t="s">
        <v>193</v>
      </c>
      <c r="AU218" s="194" t="s">
        <v>85</v>
      </c>
      <c r="AV218" s="16" t="s">
        <v>187</v>
      </c>
      <c r="AW218" s="16" t="s">
        <v>32</v>
      </c>
      <c r="AX218" s="16" t="s">
        <v>83</v>
      </c>
      <c r="AY218" s="194" t="s">
        <v>180</v>
      </c>
    </row>
    <row r="219" spans="1:65" s="2" customFormat="1" ht="37.9" customHeight="1">
      <c r="A219" s="33"/>
      <c r="B219" s="149"/>
      <c r="C219" s="150" t="s">
        <v>259</v>
      </c>
      <c r="D219" s="150" t="s">
        <v>182</v>
      </c>
      <c r="E219" s="151" t="s">
        <v>260</v>
      </c>
      <c r="F219" s="152" t="s">
        <v>261</v>
      </c>
      <c r="G219" s="153" t="s">
        <v>201</v>
      </c>
      <c r="H219" s="154">
        <v>216.006</v>
      </c>
      <c r="I219" s="155"/>
      <c r="J219" s="156">
        <f>ROUND(I219*H219,2)</f>
        <v>0</v>
      </c>
      <c r="K219" s="152" t="s">
        <v>186</v>
      </c>
      <c r="L219" s="34"/>
      <c r="M219" s="157" t="s">
        <v>1</v>
      </c>
      <c r="N219" s="158" t="s">
        <v>41</v>
      </c>
      <c r="O219" s="59"/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187</v>
      </c>
      <c r="AT219" s="161" t="s">
        <v>182</v>
      </c>
      <c r="AU219" s="161" t="s">
        <v>85</v>
      </c>
      <c r="AY219" s="18" t="s">
        <v>180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83</v>
      </c>
      <c r="BK219" s="162">
        <f>ROUND(I219*H219,2)</f>
        <v>0</v>
      </c>
      <c r="BL219" s="18" t="s">
        <v>187</v>
      </c>
      <c r="BM219" s="161" t="s">
        <v>262</v>
      </c>
    </row>
    <row r="220" spans="1:65" s="2" customFormat="1" ht="39">
      <c r="A220" s="33"/>
      <c r="B220" s="34"/>
      <c r="C220" s="33"/>
      <c r="D220" s="163" t="s">
        <v>189</v>
      </c>
      <c r="E220" s="33"/>
      <c r="F220" s="164" t="s">
        <v>263</v>
      </c>
      <c r="G220" s="33"/>
      <c r="H220" s="33"/>
      <c r="I220" s="165"/>
      <c r="J220" s="33"/>
      <c r="K220" s="33"/>
      <c r="L220" s="34"/>
      <c r="M220" s="166"/>
      <c r="N220" s="167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189</v>
      </c>
      <c r="AU220" s="18" t="s">
        <v>85</v>
      </c>
    </row>
    <row r="221" spans="1:65" s="2" customFormat="1" ht="11.25">
      <c r="A221" s="33"/>
      <c r="B221" s="34"/>
      <c r="C221" s="33"/>
      <c r="D221" s="168" t="s">
        <v>191</v>
      </c>
      <c r="E221" s="33"/>
      <c r="F221" s="169" t="s">
        <v>264</v>
      </c>
      <c r="G221" s="33"/>
      <c r="H221" s="33"/>
      <c r="I221" s="165"/>
      <c r="J221" s="33"/>
      <c r="K221" s="33"/>
      <c r="L221" s="34"/>
      <c r="M221" s="166"/>
      <c r="N221" s="167"/>
      <c r="O221" s="59"/>
      <c r="P221" s="59"/>
      <c r="Q221" s="59"/>
      <c r="R221" s="59"/>
      <c r="S221" s="59"/>
      <c r="T221" s="60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8" t="s">
        <v>191</v>
      </c>
      <c r="AU221" s="18" t="s">
        <v>85</v>
      </c>
    </row>
    <row r="222" spans="1:65" s="13" customFormat="1" ht="11.25">
      <c r="B222" s="170"/>
      <c r="D222" s="163" t="s">
        <v>193</v>
      </c>
      <c r="E222" s="171" t="s">
        <v>1</v>
      </c>
      <c r="F222" s="172" t="s">
        <v>258</v>
      </c>
      <c r="H222" s="171" t="s">
        <v>1</v>
      </c>
      <c r="I222" s="173"/>
      <c r="L222" s="170"/>
      <c r="M222" s="174"/>
      <c r="N222" s="175"/>
      <c r="O222" s="175"/>
      <c r="P222" s="175"/>
      <c r="Q222" s="175"/>
      <c r="R222" s="175"/>
      <c r="S222" s="175"/>
      <c r="T222" s="176"/>
      <c r="AT222" s="171" t="s">
        <v>193</v>
      </c>
      <c r="AU222" s="171" t="s">
        <v>85</v>
      </c>
      <c r="AV222" s="13" t="s">
        <v>83</v>
      </c>
      <c r="AW222" s="13" t="s">
        <v>32</v>
      </c>
      <c r="AX222" s="13" t="s">
        <v>76</v>
      </c>
      <c r="AY222" s="171" t="s">
        <v>180</v>
      </c>
    </row>
    <row r="223" spans="1:65" s="14" customFormat="1" ht="11.25">
      <c r="B223" s="177"/>
      <c r="D223" s="163" t="s">
        <v>193</v>
      </c>
      <c r="E223" s="178" t="s">
        <v>1</v>
      </c>
      <c r="F223" s="179" t="s">
        <v>251</v>
      </c>
      <c r="H223" s="180">
        <v>216.006</v>
      </c>
      <c r="I223" s="181"/>
      <c r="L223" s="177"/>
      <c r="M223" s="182"/>
      <c r="N223" s="183"/>
      <c r="O223" s="183"/>
      <c r="P223" s="183"/>
      <c r="Q223" s="183"/>
      <c r="R223" s="183"/>
      <c r="S223" s="183"/>
      <c r="T223" s="184"/>
      <c r="AT223" s="178" t="s">
        <v>193</v>
      </c>
      <c r="AU223" s="178" t="s">
        <v>85</v>
      </c>
      <c r="AV223" s="14" t="s">
        <v>85</v>
      </c>
      <c r="AW223" s="14" t="s">
        <v>32</v>
      </c>
      <c r="AX223" s="14" t="s">
        <v>76</v>
      </c>
      <c r="AY223" s="178" t="s">
        <v>180</v>
      </c>
    </row>
    <row r="224" spans="1:65" s="15" customFormat="1" ht="11.25">
      <c r="B224" s="185"/>
      <c r="D224" s="163" t="s">
        <v>193</v>
      </c>
      <c r="E224" s="186" t="s">
        <v>1</v>
      </c>
      <c r="F224" s="187" t="s">
        <v>196</v>
      </c>
      <c r="H224" s="188">
        <v>216.006</v>
      </c>
      <c r="I224" s="189"/>
      <c r="L224" s="185"/>
      <c r="M224" s="190"/>
      <c r="N224" s="191"/>
      <c r="O224" s="191"/>
      <c r="P224" s="191"/>
      <c r="Q224" s="191"/>
      <c r="R224" s="191"/>
      <c r="S224" s="191"/>
      <c r="T224" s="192"/>
      <c r="AT224" s="186" t="s">
        <v>193</v>
      </c>
      <c r="AU224" s="186" t="s">
        <v>85</v>
      </c>
      <c r="AV224" s="15" t="s">
        <v>197</v>
      </c>
      <c r="AW224" s="15" t="s">
        <v>32</v>
      </c>
      <c r="AX224" s="15" t="s">
        <v>76</v>
      </c>
      <c r="AY224" s="186" t="s">
        <v>180</v>
      </c>
    </row>
    <row r="225" spans="1:65" s="16" customFormat="1" ht="11.25">
      <c r="B225" s="193"/>
      <c r="D225" s="163" t="s">
        <v>193</v>
      </c>
      <c r="E225" s="194" t="s">
        <v>1</v>
      </c>
      <c r="F225" s="195" t="s">
        <v>198</v>
      </c>
      <c r="H225" s="196">
        <v>216.006</v>
      </c>
      <c r="I225" s="197"/>
      <c r="L225" s="193"/>
      <c r="M225" s="198"/>
      <c r="N225" s="199"/>
      <c r="O225" s="199"/>
      <c r="P225" s="199"/>
      <c r="Q225" s="199"/>
      <c r="R225" s="199"/>
      <c r="S225" s="199"/>
      <c r="T225" s="200"/>
      <c r="AT225" s="194" t="s">
        <v>193</v>
      </c>
      <c r="AU225" s="194" t="s">
        <v>85</v>
      </c>
      <c r="AV225" s="16" t="s">
        <v>187</v>
      </c>
      <c r="AW225" s="16" t="s">
        <v>32</v>
      </c>
      <c r="AX225" s="16" t="s">
        <v>83</v>
      </c>
      <c r="AY225" s="194" t="s">
        <v>180</v>
      </c>
    </row>
    <row r="226" spans="1:65" s="2" customFormat="1" ht="37.9" customHeight="1">
      <c r="A226" s="33"/>
      <c r="B226" s="149"/>
      <c r="C226" s="150" t="s">
        <v>265</v>
      </c>
      <c r="D226" s="150" t="s">
        <v>182</v>
      </c>
      <c r="E226" s="151" t="s">
        <v>266</v>
      </c>
      <c r="F226" s="152" t="s">
        <v>267</v>
      </c>
      <c r="G226" s="153" t="s">
        <v>201</v>
      </c>
      <c r="H226" s="154">
        <v>2160.06</v>
      </c>
      <c r="I226" s="155"/>
      <c r="J226" s="156">
        <f>ROUND(I226*H226,2)</f>
        <v>0</v>
      </c>
      <c r="K226" s="152" t="s">
        <v>186</v>
      </c>
      <c r="L226" s="34"/>
      <c r="M226" s="157" t="s">
        <v>1</v>
      </c>
      <c r="N226" s="158" t="s">
        <v>41</v>
      </c>
      <c r="O226" s="59"/>
      <c r="P226" s="159">
        <f>O226*H226</f>
        <v>0</v>
      </c>
      <c r="Q226" s="159">
        <v>0</v>
      </c>
      <c r="R226" s="159">
        <f>Q226*H226</f>
        <v>0</v>
      </c>
      <c r="S226" s="159">
        <v>0</v>
      </c>
      <c r="T226" s="160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1" t="s">
        <v>187</v>
      </c>
      <c r="AT226" s="161" t="s">
        <v>182</v>
      </c>
      <c r="AU226" s="161" t="s">
        <v>85</v>
      </c>
      <c r="AY226" s="18" t="s">
        <v>180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8" t="s">
        <v>83</v>
      </c>
      <c r="BK226" s="162">
        <f>ROUND(I226*H226,2)</f>
        <v>0</v>
      </c>
      <c r="BL226" s="18" t="s">
        <v>187</v>
      </c>
      <c r="BM226" s="161" t="s">
        <v>268</v>
      </c>
    </row>
    <row r="227" spans="1:65" s="2" customFormat="1" ht="39">
      <c r="A227" s="33"/>
      <c r="B227" s="34"/>
      <c r="C227" s="33"/>
      <c r="D227" s="163" t="s">
        <v>189</v>
      </c>
      <c r="E227" s="33"/>
      <c r="F227" s="164" t="s">
        <v>269</v>
      </c>
      <c r="G227" s="33"/>
      <c r="H227" s="33"/>
      <c r="I227" s="165"/>
      <c r="J227" s="33"/>
      <c r="K227" s="33"/>
      <c r="L227" s="34"/>
      <c r="M227" s="166"/>
      <c r="N227" s="167"/>
      <c r="O227" s="59"/>
      <c r="P227" s="59"/>
      <c r="Q227" s="59"/>
      <c r="R227" s="59"/>
      <c r="S227" s="59"/>
      <c r="T227" s="60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189</v>
      </c>
      <c r="AU227" s="18" t="s">
        <v>85</v>
      </c>
    </row>
    <row r="228" spans="1:65" s="2" customFormat="1" ht="11.25">
      <c r="A228" s="33"/>
      <c r="B228" s="34"/>
      <c r="C228" s="33"/>
      <c r="D228" s="168" t="s">
        <v>191</v>
      </c>
      <c r="E228" s="33"/>
      <c r="F228" s="169" t="s">
        <v>270</v>
      </c>
      <c r="G228" s="33"/>
      <c r="H228" s="33"/>
      <c r="I228" s="165"/>
      <c r="J228" s="33"/>
      <c r="K228" s="33"/>
      <c r="L228" s="34"/>
      <c r="M228" s="166"/>
      <c r="N228" s="167"/>
      <c r="O228" s="59"/>
      <c r="P228" s="59"/>
      <c r="Q228" s="59"/>
      <c r="R228" s="59"/>
      <c r="S228" s="59"/>
      <c r="T228" s="60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191</v>
      </c>
      <c r="AU228" s="18" t="s">
        <v>85</v>
      </c>
    </row>
    <row r="229" spans="1:65" s="13" customFormat="1" ht="11.25">
      <c r="B229" s="170"/>
      <c r="D229" s="163" t="s">
        <v>193</v>
      </c>
      <c r="E229" s="171" t="s">
        <v>1</v>
      </c>
      <c r="F229" s="172" t="s">
        <v>258</v>
      </c>
      <c r="H229" s="171" t="s">
        <v>1</v>
      </c>
      <c r="I229" s="173"/>
      <c r="L229" s="170"/>
      <c r="M229" s="174"/>
      <c r="N229" s="175"/>
      <c r="O229" s="175"/>
      <c r="P229" s="175"/>
      <c r="Q229" s="175"/>
      <c r="R229" s="175"/>
      <c r="S229" s="175"/>
      <c r="T229" s="176"/>
      <c r="AT229" s="171" t="s">
        <v>193</v>
      </c>
      <c r="AU229" s="171" t="s">
        <v>85</v>
      </c>
      <c r="AV229" s="13" t="s">
        <v>83</v>
      </c>
      <c r="AW229" s="13" t="s">
        <v>32</v>
      </c>
      <c r="AX229" s="13" t="s">
        <v>76</v>
      </c>
      <c r="AY229" s="171" t="s">
        <v>180</v>
      </c>
    </row>
    <row r="230" spans="1:65" s="14" customFormat="1" ht="11.25">
      <c r="B230" s="177"/>
      <c r="D230" s="163" t="s">
        <v>193</v>
      </c>
      <c r="E230" s="178" t="s">
        <v>1</v>
      </c>
      <c r="F230" s="179" t="s">
        <v>271</v>
      </c>
      <c r="H230" s="180">
        <v>2160.06</v>
      </c>
      <c r="I230" s="181"/>
      <c r="L230" s="177"/>
      <c r="M230" s="182"/>
      <c r="N230" s="183"/>
      <c r="O230" s="183"/>
      <c r="P230" s="183"/>
      <c r="Q230" s="183"/>
      <c r="R230" s="183"/>
      <c r="S230" s="183"/>
      <c r="T230" s="184"/>
      <c r="AT230" s="178" t="s">
        <v>193</v>
      </c>
      <c r="AU230" s="178" t="s">
        <v>85</v>
      </c>
      <c r="AV230" s="14" t="s">
        <v>85</v>
      </c>
      <c r="AW230" s="14" t="s">
        <v>32</v>
      </c>
      <c r="AX230" s="14" t="s">
        <v>76</v>
      </c>
      <c r="AY230" s="178" t="s">
        <v>180</v>
      </c>
    </row>
    <row r="231" spans="1:65" s="15" customFormat="1" ht="11.25">
      <c r="B231" s="185"/>
      <c r="D231" s="163" t="s">
        <v>193</v>
      </c>
      <c r="E231" s="186" t="s">
        <v>1</v>
      </c>
      <c r="F231" s="187" t="s">
        <v>196</v>
      </c>
      <c r="H231" s="188">
        <v>2160.06</v>
      </c>
      <c r="I231" s="189"/>
      <c r="L231" s="185"/>
      <c r="M231" s="190"/>
      <c r="N231" s="191"/>
      <c r="O231" s="191"/>
      <c r="P231" s="191"/>
      <c r="Q231" s="191"/>
      <c r="R231" s="191"/>
      <c r="S231" s="191"/>
      <c r="T231" s="192"/>
      <c r="AT231" s="186" t="s">
        <v>193</v>
      </c>
      <c r="AU231" s="186" t="s">
        <v>85</v>
      </c>
      <c r="AV231" s="15" t="s">
        <v>197</v>
      </c>
      <c r="AW231" s="15" t="s">
        <v>32</v>
      </c>
      <c r="AX231" s="15" t="s">
        <v>76</v>
      </c>
      <c r="AY231" s="186" t="s">
        <v>180</v>
      </c>
    </row>
    <row r="232" spans="1:65" s="16" customFormat="1" ht="11.25">
      <c r="B232" s="193"/>
      <c r="D232" s="163" t="s">
        <v>193</v>
      </c>
      <c r="E232" s="194" t="s">
        <v>1</v>
      </c>
      <c r="F232" s="195" t="s">
        <v>198</v>
      </c>
      <c r="H232" s="196">
        <v>2160.06</v>
      </c>
      <c r="I232" s="197"/>
      <c r="L232" s="193"/>
      <c r="M232" s="198"/>
      <c r="N232" s="199"/>
      <c r="O232" s="199"/>
      <c r="P232" s="199"/>
      <c r="Q232" s="199"/>
      <c r="R232" s="199"/>
      <c r="S232" s="199"/>
      <c r="T232" s="200"/>
      <c r="AT232" s="194" t="s">
        <v>193</v>
      </c>
      <c r="AU232" s="194" t="s">
        <v>85</v>
      </c>
      <c r="AV232" s="16" t="s">
        <v>187</v>
      </c>
      <c r="AW232" s="16" t="s">
        <v>32</v>
      </c>
      <c r="AX232" s="16" t="s">
        <v>83</v>
      </c>
      <c r="AY232" s="194" t="s">
        <v>180</v>
      </c>
    </row>
    <row r="233" spans="1:65" s="2" customFormat="1" ht="37.9" customHeight="1">
      <c r="A233" s="33"/>
      <c r="B233" s="149"/>
      <c r="C233" s="150" t="s">
        <v>272</v>
      </c>
      <c r="D233" s="150" t="s">
        <v>182</v>
      </c>
      <c r="E233" s="151" t="s">
        <v>273</v>
      </c>
      <c r="F233" s="152" t="s">
        <v>274</v>
      </c>
      <c r="G233" s="153" t="s">
        <v>201</v>
      </c>
      <c r="H233" s="154">
        <v>216.006</v>
      </c>
      <c r="I233" s="155"/>
      <c r="J233" s="156">
        <f>ROUND(I233*H233,2)</f>
        <v>0</v>
      </c>
      <c r="K233" s="152" t="s">
        <v>186</v>
      </c>
      <c r="L233" s="34"/>
      <c r="M233" s="157" t="s">
        <v>1</v>
      </c>
      <c r="N233" s="158" t="s">
        <v>41</v>
      </c>
      <c r="O233" s="59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187</v>
      </c>
      <c r="AT233" s="161" t="s">
        <v>182</v>
      </c>
      <c r="AU233" s="161" t="s">
        <v>85</v>
      </c>
      <c r="AY233" s="18" t="s">
        <v>180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83</v>
      </c>
      <c r="BK233" s="162">
        <f>ROUND(I233*H233,2)</f>
        <v>0</v>
      </c>
      <c r="BL233" s="18" t="s">
        <v>187</v>
      </c>
      <c r="BM233" s="161" t="s">
        <v>275</v>
      </c>
    </row>
    <row r="234" spans="1:65" s="2" customFormat="1" ht="39">
      <c r="A234" s="33"/>
      <c r="B234" s="34"/>
      <c r="C234" s="33"/>
      <c r="D234" s="163" t="s">
        <v>189</v>
      </c>
      <c r="E234" s="33"/>
      <c r="F234" s="164" t="s">
        <v>276</v>
      </c>
      <c r="G234" s="33"/>
      <c r="H234" s="33"/>
      <c r="I234" s="165"/>
      <c r="J234" s="33"/>
      <c r="K234" s="33"/>
      <c r="L234" s="34"/>
      <c r="M234" s="166"/>
      <c r="N234" s="167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189</v>
      </c>
      <c r="AU234" s="18" t="s">
        <v>85</v>
      </c>
    </row>
    <row r="235" spans="1:65" s="2" customFormat="1" ht="11.25">
      <c r="A235" s="33"/>
      <c r="B235" s="34"/>
      <c r="C235" s="33"/>
      <c r="D235" s="168" t="s">
        <v>191</v>
      </c>
      <c r="E235" s="33"/>
      <c r="F235" s="169" t="s">
        <v>277</v>
      </c>
      <c r="G235" s="33"/>
      <c r="H235" s="33"/>
      <c r="I235" s="165"/>
      <c r="J235" s="33"/>
      <c r="K235" s="33"/>
      <c r="L235" s="34"/>
      <c r="M235" s="166"/>
      <c r="N235" s="167"/>
      <c r="O235" s="59"/>
      <c r="P235" s="59"/>
      <c r="Q235" s="59"/>
      <c r="R235" s="59"/>
      <c r="S235" s="59"/>
      <c r="T235" s="60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191</v>
      </c>
      <c r="AU235" s="18" t="s">
        <v>85</v>
      </c>
    </row>
    <row r="236" spans="1:65" s="13" customFormat="1" ht="11.25">
      <c r="B236" s="170"/>
      <c r="D236" s="163" t="s">
        <v>193</v>
      </c>
      <c r="E236" s="171" t="s">
        <v>1</v>
      </c>
      <c r="F236" s="172" t="s">
        <v>258</v>
      </c>
      <c r="H236" s="171" t="s">
        <v>1</v>
      </c>
      <c r="I236" s="173"/>
      <c r="L236" s="170"/>
      <c r="M236" s="174"/>
      <c r="N236" s="175"/>
      <c r="O236" s="175"/>
      <c r="P236" s="175"/>
      <c r="Q236" s="175"/>
      <c r="R236" s="175"/>
      <c r="S236" s="175"/>
      <c r="T236" s="176"/>
      <c r="AT236" s="171" t="s">
        <v>193</v>
      </c>
      <c r="AU236" s="171" t="s">
        <v>85</v>
      </c>
      <c r="AV236" s="13" t="s">
        <v>83</v>
      </c>
      <c r="AW236" s="13" t="s">
        <v>32</v>
      </c>
      <c r="AX236" s="13" t="s">
        <v>76</v>
      </c>
      <c r="AY236" s="171" t="s">
        <v>180</v>
      </c>
    </row>
    <row r="237" spans="1:65" s="14" customFormat="1" ht="11.25">
      <c r="B237" s="177"/>
      <c r="D237" s="163" t="s">
        <v>193</v>
      </c>
      <c r="E237" s="178" t="s">
        <v>1</v>
      </c>
      <c r="F237" s="179" t="s">
        <v>251</v>
      </c>
      <c r="H237" s="180">
        <v>216.006</v>
      </c>
      <c r="I237" s="181"/>
      <c r="L237" s="177"/>
      <c r="M237" s="182"/>
      <c r="N237" s="183"/>
      <c r="O237" s="183"/>
      <c r="P237" s="183"/>
      <c r="Q237" s="183"/>
      <c r="R237" s="183"/>
      <c r="S237" s="183"/>
      <c r="T237" s="184"/>
      <c r="AT237" s="178" t="s">
        <v>193</v>
      </c>
      <c r="AU237" s="178" t="s">
        <v>85</v>
      </c>
      <c r="AV237" s="14" t="s">
        <v>85</v>
      </c>
      <c r="AW237" s="14" t="s">
        <v>32</v>
      </c>
      <c r="AX237" s="14" t="s">
        <v>76</v>
      </c>
      <c r="AY237" s="178" t="s">
        <v>180</v>
      </c>
    </row>
    <row r="238" spans="1:65" s="15" customFormat="1" ht="11.25">
      <c r="B238" s="185"/>
      <c r="D238" s="163" t="s">
        <v>193</v>
      </c>
      <c r="E238" s="186" t="s">
        <v>1</v>
      </c>
      <c r="F238" s="187" t="s">
        <v>196</v>
      </c>
      <c r="H238" s="188">
        <v>216.006</v>
      </c>
      <c r="I238" s="189"/>
      <c r="L238" s="185"/>
      <c r="M238" s="190"/>
      <c r="N238" s="191"/>
      <c r="O238" s="191"/>
      <c r="P238" s="191"/>
      <c r="Q238" s="191"/>
      <c r="R238" s="191"/>
      <c r="S238" s="191"/>
      <c r="T238" s="192"/>
      <c r="AT238" s="186" t="s">
        <v>193</v>
      </c>
      <c r="AU238" s="186" t="s">
        <v>85</v>
      </c>
      <c r="AV238" s="15" t="s">
        <v>197</v>
      </c>
      <c r="AW238" s="15" t="s">
        <v>32</v>
      </c>
      <c r="AX238" s="15" t="s">
        <v>76</v>
      </c>
      <c r="AY238" s="186" t="s">
        <v>180</v>
      </c>
    </row>
    <row r="239" spans="1:65" s="16" customFormat="1" ht="11.25">
      <c r="B239" s="193"/>
      <c r="D239" s="163" t="s">
        <v>193</v>
      </c>
      <c r="E239" s="194" t="s">
        <v>1</v>
      </c>
      <c r="F239" s="195" t="s">
        <v>198</v>
      </c>
      <c r="H239" s="196">
        <v>216.006</v>
      </c>
      <c r="I239" s="197"/>
      <c r="L239" s="193"/>
      <c r="M239" s="198"/>
      <c r="N239" s="199"/>
      <c r="O239" s="199"/>
      <c r="P239" s="199"/>
      <c r="Q239" s="199"/>
      <c r="R239" s="199"/>
      <c r="S239" s="199"/>
      <c r="T239" s="200"/>
      <c r="AT239" s="194" t="s">
        <v>193</v>
      </c>
      <c r="AU239" s="194" t="s">
        <v>85</v>
      </c>
      <c r="AV239" s="16" t="s">
        <v>187</v>
      </c>
      <c r="AW239" s="16" t="s">
        <v>32</v>
      </c>
      <c r="AX239" s="16" t="s">
        <v>83</v>
      </c>
      <c r="AY239" s="194" t="s">
        <v>180</v>
      </c>
    </row>
    <row r="240" spans="1:65" s="2" customFormat="1" ht="37.9" customHeight="1">
      <c r="A240" s="33"/>
      <c r="B240" s="149"/>
      <c r="C240" s="150" t="s">
        <v>278</v>
      </c>
      <c r="D240" s="150" t="s">
        <v>182</v>
      </c>
      <c r="E240" s="151" t="s">
        <v>279</v>
      </c>
      <c r="F240" s="152" t="s">
        <v>280</v>
      </c>
      <c r="G240" s="153" t="s">
        <v>201</v>
      </c>
      <c r="H240" s="154">
        <v>2160.06</v>
      </c>
      <c r="I240" s="155"/>
      <c r="J240" s="156">
        <f>ROUND(I240*H240,2)</f>
        <v>0</v>
      </c>
      <c r="K240" s="152" t="s">
        <v>186</v>
      </c>
      <c r="L240" s="34"/>
      <c r="M240" s="157" t="s">
        <v>1</v>
      </c>
      <c r="N240" s="158" t="s">
        <v>41</v>
      </c>
      <c r="O240" s="59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1" t="s">
        <v>187</v>
      </c>
      <c r="AT240" s="161" t="s">
        <v>182</v>
      </c>
      <c r="AU240" s="161" t="s">
        <v>85</v>
      </c>
      <c r="AY240" s="18" t="s">
        <v>180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8" t="s">
        <v>83</v>
      </c>
      <c r="BK240" s="162">
        <f>ROUND(I240*H240,2)</f>
        <v>0</v>
      </c>
      <c r="BL240" s="18" t="s">
        <v>187</v>
      </c>
      <c r="BM240" s="161" t="s">
        <v>281</v>
      </c>
    </row>
    <row r="241" spans="1:65" s="2" customFormat="1" ht="48.75">
      <c r="A241" s="33"/>
      <c r="B241" s="34"/>
      <c r="C241" s="33"/>
      <c r="D241" s="163" t="s">
        <v>189</v>
      </c>
      <c r="E241" s="33"/>
      <c r="F241" s="164" t="s">
        <v>282</v>
      </c>
      <c r="G241" s="33"/>
      <c r="H241" s="33"/>
      <c r="I241" s="165"/>
      <c r="J241" s="33"/>
      <c r="K241" s="33"/>
      <c r="L241" s="34"/>
      <c r="M241" s="166"/>
      <c r="N241" s="167"/>
      <c r="O241" s="59"/>
      <c r="P241" s="59"/>
      <c r="Q241" s="59"/>
      <c r="R241" s="59"/>
      <c r="S241" s="59"/>
      <c r="T241" s="60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189</v>
      </c>
      <c r="AU241" s="18" t="s">
        <v>85</v>
      </c>
    </row>
    <row r="242" spans="1:65" s="2" customFormat="1" ht="11.25">
      <c r="A242" s="33"/>
      <c r="B242" s="34"/>
      <c r="C242" s="33"/>
      <c r="D242" s="168" t="s">
        <v>191</v>
      </c>
      <c r="E242" s="33"/>
      <c r="F242" s="169" t="s">
        <v>283</v>
      </c>
      <c r="G242" s="33"/>
      <c r="H242" s="33"/>
      <c r="I242" s="165"/>
      <c r="J242" s="33"/>
      <c r="K242" s="33"/>
      <c r="L242" s="34"/>
      <c r="M242" s="166"/>
      <c r="N242" s="167"/>
      <c r="O242" s="59"/>
      <c r="P242" s="59"/>
      <c r="Q242" s="59"/>
      <c r="R242" s="59"/>
      <c r="S242" s="59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8" t="s">
        <v>191</v>
      </c>
      <c r="AU242" s="18" t="s">
        <v>85</v>
      </c>
    </row>
    <row r="243" spans="1:65" s="13" customFormat="1" ht="11.25">
      <c r="B243" s="170"/>
      <c r="D243" s="163" t="s">
        <v>193</v>
      </c>
      <c r="E243" s="171" t="s">
        <v>1</v>
      </c>
      <c r="F243" s="172" t="s">
        <v>258</v>
      </c>
      <c r="H243" s="171" t="s">
        <v>1</v>
      </c>
      <c r="I243" s="173"/>
      <c r="L243" s="170"/>
      <c r="M243" s="174"/>
      <c r="N243" s="175"/>
      <c r="O243" s="175"/>
      <c r="P243" s="175"/>
      <c r="Q243" s="175"/>
      <c r="R243" s="175"/>
      <c r="S243" s="175"/>
      <c r="T243" s="176"/>
      <c r="AT243" s="171" t="s">
        <v>193</v>
      </c>
      <c r="AU243" s="171" t="s">
        <v>85</v>
      </c>
      <c r="AV243" s="13" t="s">
        <v>83</v>
      </c>
      <c r="AW243" s="13" t="s">
        <v>32</v>
      </c>
      <c r="AX243" s="13" t="s">
        <v>76</v>
      </c>
      <c r="AY243" s="171" t="s">
        <v>180</v>
      </c>
    </row>
    <row r="244" spans="1:65" s="14" customFormat="1" ht="11.25">
      <c r="B244" s="177"/>
      <c r="D244" s="163" t="s">
        <v>193</v>
      </c>
      <c r="E244" s="178" t="s">
        <v>1</v>
      </c>
      <c r="F244" s="179" t="s">
        <v>271</v>
      </c>
      <c r="H244" s="180">
        <v>2160.06</v>
      </c>
      <c r="I244" s="181"/>
      <c r="L244" s="177"/>
      <c r="M244" s="182"/>
      <c r="N244" s="183"/>
      <c r="O244" s="183"/>
      <c r="P244" s="183"/>
      <c r="Q244" s="183"/>
      <c r="R244" s="183"/>
      <c r="S244" s="183"/>
      <c r="T244" s="184"/>
      <c r="AT244" s="178" t="s">
        <v>193</v>
      </c>
      <c r="AU244" s="178" t="s">
        <v>85</v>
      </c>
      <c r="AV244" s="14" t="s">
        <v>85</v>
      </c>
      <c r="AW244" s="14" t="s">
        <v>32</v>
      </c>
      <c r="AX244" s="14" t="s">
        <v>76</v>
      </c>
      <c r="AY244" s="178" t="s">
        <v>180</v>
      </c>
    </row>
    <row r="245" spans="1:65" s="15" customFormat="1" ht="11.25">
      <c r="B245" s="185"/>
      <c r="D245" s="163" t="s">
        <v>193</v>
      </c>
      <c r="E245" s="186" t="s">
        <v>1</v>
      </c>
      <c r="F245" s="187" t="s">
        <v>196</v>
      </c>
      <c r="H245" s="188">
        <v>2160.06</v>
      </c>
      <c r="I245" s="189"/>
      <c r="L245" s="185"/>
      <c r="M245" s="190"/>
      <c r="N245" s="191"/>
      <c r="O245" s="191"/>
      <c r="P245" s="191"/>
      <c r="Q245" s="191"/>
      <c r="R245" s="191"/>
      <c r="S245" s="191"/>
      <c r="T245" s="192"/>
      <c r="AT245" s="186" t="s">
        <v>193</v>
      </c>
      <c r="AU245" s="186" t="s">
        <v>85</v>
      </c>
      <c r="AV245" s="15" t="s">
        <v>197</v>
      </c>
      <c r="AW245" s="15" t="s">
        <v>32</v>
      </c>
      <c r="AX245" s="15" t="s">
        <v>76</v>
      </c>
      <c r="AY245" s="186" t="s">
        <v>180</v>
      </c>
    </row>
    <row r="246" spans="1:65" s="16" customFormat="1" ht="11.25">
      <c r="B246" s="193"/>
      <c r="D246" s="163" t="s">
        <v>193</v>
      </c>
      <c r="E246" s="194" t="s">
        <v>1</v>
      </c>
      <c r="F246" s="195" t="s">
        <v>198</v>
      </c>
      <c r="H246" s="196">
        <v>2160.06</v>
      </c>
      <c r="I246" s="197"/>
      <c r="L246" s="193"/>
      <c r="M246" s="198"/>
      <c r="N246" s="199"/>
      <c r="O246" s="199"/>
      <c r="P246" s="199"/>
      <c r="Q246" s="199"/>
      <c r="R246" s="199"/>
      <c r="S246" s="199"/>
      <c r="T246" s="200"/>
      <c r="AT246" s="194" t="s">
        <v>193</v>
      </c>
      <c r="AU246" s="194" t="s">
        <v>85</v>
      </c>
      <c r="AV246" s="16" t="s">
        <v>187</v>
      </c>
      <c r="AW246" s="16" t="s">
        <v>32</v>
      </c>
      <c r="AX246" s="16" t="s">
        <v>83</v>
      </c>
      <c r="AY246" s="194" t="s">
        <v>180</v>
      </c>
    </row>
    <row r="247" spans="1:65" s="2" customFormat="1" ht="24.2" customHeight="1">
      <c r="A247" s="33"/>
      <c r="B247" s="149"/>
      <c r="C247" s="150" t="s">
        <v>284</v>
      </c>
      <c r="D247" s="150" t="s">
        <v>182</v>
      </c>
      <c r="E247" s="151" t="s">
        <v>285</v>
      </c>
      <c r="F247" s="152" t="s">
        <v>286</v>
      </c>
      <c r="G247" s="153" t="s">
        <v>201</v>
      </c>
      <c r="H247" s="154">
        <v>216.006</v>
      </c>
      <c r="I247" s="155"/>
      <c r="J247" s="156">
        <f>ROUND(I247*H247,2)</f>
        <v>0</v>
      </c>
      <c r="K247" s="152" t="s">
        <v>186</v>
      </c>
      <c r="L247" s="34"/>
      <c r="M247" s="157" t="s">
        <v>1</v>
      </c>
      <c r="N247" s="158" t="s">
        <v>41</v>
      </c>
      <c r="O247" s="59"/>
      <c r="P247" s="159">
        <f>O247*H247</f>
        <v>0</v>
      </c>
      <c r="Q247" s="159">
        <v>0</v>
      </c>
      <c r="R247" s="159">
        <f>Q247*H247</f>
        <v>0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187</v>
      </c>
      <c r="AT247" s="161" t="s">
        <v>182</v>
      </c>
      <c r="AU247" s="161" t="s">
        <v>85</v>
      </c>
      <c r="AY247" s="18" t="s">
        <v>180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83</v>
      </c>
      <c r="BK247" s="162">
        <f>ROUND(I247*H247,2)</f>
        <v>0</v>
      </c>
      <c r="BL247" s="18" t="s">
        <v>187</v>
      </c>
      <c r="BM247" s="161" t="s">
        <v>287</v>
      </c>
    </row>
    <row r="248" spans="1:65" s="2" customFormat="1" ht="19.5">
      <c r="A248" s="33"/>
      <c r="B248" s="34"/>
      <c r="C248" s="33"/>
      <c r="D248" s="163" t="s">
        <v>189</v>
      </c>
      <c r="E248" s="33"/>
      <c r="F248" s="164" t="s">
        <v>288</v>
      </c>
      <c r="G248" s="33"/>
      <c r="H248" s="33"/>
      <c r="I248" s="165"/>
      <c r="J248" s="33"/>
      <c r="K248" s="33"/>
      <c r="L248" s="34"/>
      <c r="M248" s="166"/>
      <c r="N248" s="167"/>
      <c r="O248" s="59"/>
      <c r="P248" s="59"/>
      <c r="Q248" s="59"/>
      <c r="R248" s="59"/>
      <c r="S248" s="59"/>
      <c r="T248" s="60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8" t="s">
        <v>189</v>
      </c>
      <c r="AU248" s="18" t="s">
        <v>85</v>
      </c>
    </row>
    <row r="249" spans="1:65" s="2" customFormat="1" ht="11.25">
      <c r="A249" s="33"/>
      <c r="B249" s="34"/>
      <c r="C249" s="33"/>
      <c r="D249" s="168" t="s">
        <v>191</v>
      </c>
      <c r="E249" s="33"/>
      <c r="F249" s="169" t="s">
        <v>289</v>
      </c>
      <c r="G249" s="33"/>
      <c r="H249" s="33"/>
      <c r="I249" s="165"/>
      <c r="J249" s="33"/>
      <c r="K249" s="33"/>
      <c r="L249" s="34"/>
      <c r="M249" s="166"/>
      <c r="N249" s="167"/>
      <c r="O249" s="59"/>
      <c r="P249" s="59"/>
      <c r="Q249" s="59"/>
      <c r="R249" s="59"/>
      <c r="S249" s="59"/>
      <c r="T249" s="60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8" t="s">
        <v>191</v>
      </c>
      <c r="AU249" s="18" t="s">
        <v>85</v>
      </c>
    </row>
    <row r="250" spans="1:65" s="13" customFormat="1" ht="11.25">
      <c r="B250" s="170"/>
      <c r="D250" s="163" t="s">
        <v>193</v>
      </c>
      <c r="E250" s="171" t="s">
        <v>1</v>
      </c>
      <c r="F250" s="172" t="s">
        <v>258</v>
      </c>
      <c r="H250" s="171" t="s">
        <v>1</v>
      </c>
      <c r="I250" s="173"/>
      <c r="L250" s="170"/>
      <c r="M250" s="174"/>
      <c r="N250" s="175"/>
      <c r="O250" s="175"/>
      <c r="P250" s="175"/>
      <c r="Q250" s="175"/>
      <c r="R250" s="175"/>
      <c r="S250" s="175"/>
      <c r="T250" s="176"/>
      <c r="AT250" s="171" t="s">
        <v>193</v>
      </c>
      <c r="AU250" s="171" t="s">
        <v>85</v>
      </c>
      <c r="AV250" s="13" t="s">
        <v>83</v>
      </c>
      <c r="AW250" s="13" t="s">
        <v>32</v>
      </c>
      <c r="AX250" s="13" t="s">
        <v>76</v>
      </c>
      <c r="AY250" s="171" t="s">
        <v>180</v>
      </c>
    </row>
    <row r="251" spans="1:65" s="14" customFormat="1" ht="11.25">
      <c r="B251" s="177"/>
      <c r="D251" s="163" t="s">
        <v>193</v>
      </c>
      <c r="E251" s="178" t="s">
        <v>1</v>
      </c>
      <c r="F251" s="179" t="s">
        <v>251</v>
      </c>
      <c r="H251" s="180">
        <v>216.006</v>
      </c>
      <c r="I251" s="181"/>
      <c r="L251" s="177"/>
      <c r="M251" s="182"/>
      <c r="N251" s="183"/>
      <c r="O251" s="183"/>
      <c r="P251" s="183"/>
      <c r="Q251" s="183"/>
      <c r="R251" s="183"/>
      <c r="S251" s="183"/>
      <c r="T251" s="184"/>
      <c r="AT251" s="178" t="s">
        <v>193</v>
      </c>
      <c r="AU251" s="178" t="s">
        <v>85</v>
      </c>
      <c r="AV251" s="14" t="s">
        <v>85</v>
      </c>
      <c r="AW251" s="14" t="s">
        <v>32</v>
      </c>
      <c r="AX251" s="14" t="s">
        <v>76</v>
      </c>
      <c r="AY251" s="178" t="s">
        <v>180</v>
      </c>
    </row>
    <row r="252" spans="1:65" s="15" customFormat="1" ht="11.25">
      <c r="B252" s="185"/>
      <c r="D252" s="163" t="s">
        <v>193</v>
      </c>
      <c r="E252" s="186" t="s">
        <v>1</v>
      </c>
      <c r="F252" s="187" t="s">
        <v>196</v>
      </c>
      <c r="H252" s="188">
        <v>216.006</v>
      </c>
      <c r="I252" s="189"/>
      <c r="L252" s="185"/>
      <c r="M252" s="190"/>
      <c r="N252" s="191"/>
      <c r="O252" s="191"/>
      <c r="P252" s="191"/>
      <c r="Q252" s="191"/>
      <c r="R252" s="191"/>
      <c r="S252" s="191"/>
      <c r="T252" s="192"/>
      <c r="AT252" s="186" t="s">
        <v>193</v>
      </c>
      <c r="AU252" s="186" t="s">
        <v>85</v>
      </c>
      <c r="AV252" s="15" t="s">
        <v>197</v>
      </c>
      <c r="AW252" s="15" t="s">
        <v>32</v>
      </c>
      <c r="AX252" s="15" t="s">
        <v>76</v>
      </c>
      <c r="AY252" s="186" t="s">
        <v>180</v>
      </c>
    </row>
    <row r="253" spans="1:65" s="16" customFormat="1" ht="11.25">
      <c r="B253" s="193"/>
      <c r="D253" s="163" t="s">
        <v>193</v>
      </c>
      <c r="E253" s="194" t="s">
        <v>1</v>
      </c>
      <c r="F253" s="195" t="s">
        <v>198</v>
      </c>
      <c r="H253" s="196">
        <v>216.006</v>
      </c>
      <c r="I253" s="197"/>
      <c r="L253" s="193"/>
      <c r="M253" s="198"/>
      <c r="N253" s="199"/>
      <c r="O253" s="199"/>
      <c r="P253" s="199"/>
      <c r="Q253" s="199"/>
      <c r="R253" s="199"/>
      <c r="S253" s="199"/>
      <c r="T253" s="200"/>
      <c r="AT253" s="194" t="s">
        <v>193</v>
      </c>
      <c r="AU253" s="194" t="s">
        <v>85</v>
      </c>
      <c r="AV253" s="16" t="s">
        <v>187</v>
      </c>
      <c r="AW253" s="16" t="s">
        <v>32</v>
      </c>
      <c r="AX253" s="16" t="s">
        <v>83</v>
      </c>
      <c r="AY253" s="194" t="s">
        <v>180</v>
      </c>
    </row>
    <row r="254" spans="1:65" s="2" customFormat="1" ht="33" customHeight="1">
      <c r="A254" s="33"/>
      <c r="B254" s="149"/>
      <c r="C254" s="150" t="s">
        <v>8</v>
      </c>
      <c r="D254" s="150" t="s">
        <v>182</v>
      </c>
      <c r="E254" s="151" t="s">
        <v>290</v>
      </c>
      <c r="F254" s="152" t="s">
        <v>291</v>
      </c>
      <c r="G254" s="153" t="s">
        <v>201</v>
      </c>
      <c r="H254" s="154">
        <v>28.292000000000002</v>
      </c>
      <c r="I254" s="155"/>
      <c r="J254" s="156">
        <f>ROUND(I254*H254,2)</f>
        <v>0</v>
      </c>
      <c r="K254" s="152" t="s">
        <v>186</v>
      </c>
      <c r="L254" s="34"/>
      <c r="M254" s="157" t="s">
        <v>1</v>
      </c>
      <c r="N254" s="158" t="s">
        <v>41</v>
      </c>
      <c r="O254" s="59"/>
      <c r="P254" s="159">
        <f>O254*H254</f>
        <v>0</v>
      </c>
      <c r="Q254" s="159">
        <v>0</v>
      </c>
      <c r="R254" s="159">
        <f>Q254*H254</f>
        <v>0</v>
      </c>
      <c r="S254" s="159">
        <v>0</v>
      </c>
      <c r="T254" s="160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1" t="s">
        <v>187</v>
      </c>
      <c r="AT254" s="161" t="s">
        <v>182</v>
      </c>
      <c r="AU254" s="161" t="s">
        <v>85</v>
      </c>
      <c r="AY254" s="18" t="s">
        <v>180</v>
      </c>
      <c r="BE254" s="162">
        <f>IF(N254="základní",J254,0)</f>
        <v>0</v>
      </c>
      <c r="BF254" s="162">
        <f>IF(N254="snížená",J254,0)</f>
        <v>0</v>
      </c>
      <c r="BG254" s="162">
        <f>IF(N254="zákl. přenesená",J254,0)</f>
        <v>0</v>
      </c>
      <c r="BH254" s="162">
        <f>IF(N254="sníž. přenesená",J254,0)</f>
        <v>0</v>
      </c>
      <c r="BI254" s="162">
        <f>IF(N254="nulová",J254,0)</f>
        <v>0</v>
      </c>
      <c r="BJ254" s="18" t="s">
        <v>83</v>
      </c>
      <c r="BK254" s="162">
        <f>ROUND(I254*H254,2)</f>
        <v>0</v>
      </c>
      <c r="BL254" s="18" t="s">
        <v>187</v>
      </c>
      <c r="BM254" s="161" t="s">
        <v>292</v>
      </c>
    </row>
    <row r="255" spans="1:65" s="2" customFormat="1" ht="39">
      <c r="A255" s="33"/>
      <c r="B255" s="34"/>
      <c r="C255" s="33"/>
      <c r="D255" s="163" t="s">
        <v>189</v>
      </c>
      <c r="E255" s="33"/>
      <c r="F255" s="164" t="s">
        <v>293</v>
      </c>
      <c r="G255" s="33"/>
      <c r="H255" s="33"/>
      <c r="I255" s="165"/>
      <c r="J255" s="33"/>
      <c r="K255" s="33"/>
      <c r="L255" s="34"/>
      <c r="M255" s="166"/>
      <c r="N255" s="167"/>
      <c r="O255" s="59"/>
      <c r="P255" s="59"/>
      <c r="Q255" s="59"/>
      <c r="R255" s="59"/>
      <c r="S255" s="59"/>
      <c r="T255" s="60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8" t="s">
        <v>189</v>
      </c>
      <c r="AU255" s="18" t="s">
        <v>85</v>
      </c>
    </row>
    <row r="256" spans="1:65" s="2" customFormat="1" ht="11.25">
      <c r="A256" s="33"/>
      <c r="B256" s="34"/>
      <c r="C256" s="33"/>
      <c r="D256" s="168" t="s">
        <v>191</v>
      </c>
      <c r="E256" s="33"/>
      <c r="F256" s="169" t="s">
        <v>294</v>
      </c>
      <c r="G256" s="33"/>
      <c r="H256" s="33"/>
      <c r="I256" s="165"/>
      <c r="J256" s="33"/>
      <c r="K256" s="33"/>
      <c r="L256" s="34"/>
      <c r="M256" s="166"/>
      <c r="N256" s="167"/>
      <c r="O256" s="59"/>
      <c r="P256" s="59"/>
      <c r="Q256" s="59"/>
      <c r="R256" s="59"/>
      <c r="S256" s="59"/>
      <c r="T256" s="6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8" t="s">
        <v>191</v>
      </c>
      <c r="AU256" s="18" t="s">
        <v>85</v>
      </c>
    </row>
    <row r="257" spans="2:51" s="13" customFormat="1" ht="11.25">
      <c r="B257" s="170"/>
      <c r="D257" s="163" t="s">
        <v>193</v>
      </c>
      <c r="E257" s="171" t="s">
        <v>1</v>
      </c>
      <c r="F257" s="172" t="s">
        <v>295</v>
      </c>
      <c r="H257" s="171" t="s">
        <v>1</v>
      </c>
      <c r="I257" s="173"/>
      <c r="L257" s="170"/>
      <c r="M257" s="174"/>
      <c r="N257" s="175"/>
      <c r="O257" s="175"/>
      <c r="P257" s="175"/>
      <c r="Q257" s="175"/>
      <c r="R257" s="175"/>
      <c r="S257" s="175"/>
      <c r="T257" s="176"/>
      <c r="AT257" s="171" t="s">
        <v>193</v>
      </c>
      <c r="AU257" s="171" t="s">
        <v>85</v>
      </c>
      <c r="AV257" s="13" t="s">
        <v>83</v>
      </c>
      <c r="AW257" s="13" t="s">
        <v>32</v>
      </c>
      <c r="AX257" s="13" t="s">
        <v>76</v>
      </c>
      <c r="AY257" s="171" t="s">
        <v>180</v>
      </c>
    </row>
    <row r="258" spans="2:51" s="13" customFormat="1" ht="11.25">
      <c r="B258" s="170"/>
      <c r="D258" s="163" t="s">
        <v>193</v>
      </c>
      <c r="E258" s="171" t="s">
        <v>1</v>
      </c>
      <c r="F258" s="172" t="s">
        <v>206</v>
      </c>
      <c r="H258" s="171" t="s">
        <v>1</v>
      </c>
      <c r="I258" s="173"/>
      <c r="L258" s="170"/>
      <c r="M258" s="174"/>
      <c r="N258" s="175"/>
      <c r="O258" s="175"/>
      <c r="P258" s="175"/>
      <c r="Q258" s="175"/>
      <c r="R258" s="175"/>
      <c r="S258" s="175"/>
      <c r="T258" s="176"/>
      <c r="AT258" s="171" t="s">
        <v>193</v>
      </c>
      <c r="AU258" s="171" t="s">
        <v>85</v>
      </c>
      <c r="AV258" s="13" t="s">
        <v>83</v>
      </c>
      <c r="AW258" s="13" t="s">
        <v>32</v>
      </c>
      <c r="AX258" s="13" t="s">
        <v>76</v>
      </c>
      <c r="AY258" s="171" t="s">
        <v>180</v>
      </c>
    </row>
    <row r="259" spans="2:51" s="14" customFormat="1" ht="11.25">
      <c r="B259" s="177"/>
      <c r="D259" s="163" t="s">
        <v>193</v>
      </c>
      <c r="E259" s="178" t="s">
        <v>1</v>
      </c>
      <c r="F259" s="179" t="s">
        <v>296</v>
      </c>
      <c r="H259" s="180">
        <v>0.51</v>
      </c>
      <c r="I259" s="181"/>
      <c r="L259" s="177"/>
      <c r="M259" s="182"/>
      <c r="N259" s="183"/>
      <c r="O259" s="183"/>
      <c r="P259" s="183"/>
      <c r="Q259" s="183"/>
      <c r="R259" s="183"/>
      <c r="S259" s="183"/>
      <c r="T259" s="184"/>
      <c r="AT259" s="178" t="s">
        <v>193</v>
      </c>
      <c r="AU259" s="178" t="s">
        <v>85</v>
      </c>
      <c r="AV259" s="14" t="s">
        <v>85</v>
      </c>
      <c r="AW259" s="14" t="s">
        <v>32</v>
      </c>
      <c r="AX259" s="14" t="s">
        <v>76</v>
      </c>
      <c r="AY259" s="178" t="s">
        <v>180</v>
      </c>
    </row>
    <row r="260" spans="2:51" s="14" customFormat="1" ht="11.25">
      <c r="B260" s="177"/>
      <c r="D260" s="163" t="s">
        <v>193</v>
      </c>
      <c r="E260" s="178" t="s">
        <v>1</v>
      </c>
      <c r="F260" s="179" t="s">
        <v>297</v>
      </c>
      <c r="H260" s="180">
        <v>1.9510000000000001</v>
      </c>
      <c r="I260" s="181"/>
      <c r="L260" s="177"/>
      <c r="M260" s="182"/>
      <c r="N260" s="183"/>
      <c r="O260" s="183"/>
      <c r="P260" s="183"/>
      <c r="Q260" s="183"/>
      <c r="R260" s="183"/>
      <c r="S260" s="183"/>
      <c r="T260" s="184"/>
      <c r="AT260" s="178" t="s">
        <v>193</v>
      </c>
      <c r="AU260" s="178" t="s">
        <v>85</v>
      </c>
      <c r="AV260" s="14" t="s">
        <v>85</v>
      </c>
      <c r="AW260" s="14" t="s">
        <v>32</v>
      </c>
      <c r="AX260" s="14" t="s">
        <v>76</v>
      </c>
      <c r="AY260" s="178" t="s">
        <v>180</v>
      </c>
    </row>
    <row r="261" spans="2:51" s="14" customFormat="1" ht="11.25">
      <c r="B261" s="177"/>
      <c r="D261" s="163" t="s">
        <v>193</v>
      </c>
      <c r="E261" s="178" t="s">
        <v>1</v>
      </c>
      <c r="F261" s="179" t="s">
        <v>296</v>
      </c>
      <c r="H261" s="180">
        <v>0.51</v>
      </c>
      <c r="I261" s="181"/>
      <c r="L261" s="177"/>
      <c r="M261" s="182"/>
      <c r="N261" s="183"/>
      <c r="O261" s="183"/>
      <c r="P261" s="183"/>
      <c r="Q261" s="183"/>
      <c r="R261" s="183"/>
      <c r="S261" s="183"/>
      <c r="T261" s="184"/>
      <c r="AT261" s="178" t="s">
        <v>193</v>
      </c>
      <c r="AU261" s="178" t="s">
        <v>85</v>
      </c>
      <c r="AV261" s="14" t="s">
        <v>85</v>
      </c>
      <c r="AW261" s="14" t="s">
        <v>32</v>
      </c>
      <c r="AX261" s="14" t="s">
        <v>76</v>
      </c>
      <c r="AY261" s="178" t="s">
        <v>180</v>
      </c>
    </row>
    <row r="262" spans="2:51" s="14" customFormat="1" ht="11.25">
      <c r="B262" s="177"/>
      <c r="D262" s="163" t="s">
        <v>193</v>
      </c>
      <c r="E262" s="178" t="s">
        <v>1</v>
      </c>
      <c r="F262" s="179" t="s">
        <v>298</v>
      </c>
      <c r="H262" s="180">
        <v>2.7040000000000002</v>
      </c>
      <c r="I262" s="181"/>
      <c r="L262" s="177"/>
      <c r="M262" s="182"/>
      <c r="N262" s="183"/>
      <c r="O262" s="183"/>
      <c r="P262" s="183"/>
      <c r="Q262" s="183"/>
      <c r="R262" s="183"/>
      <c r="S262" s="183"/>
      <c r="T262" s="184"/>
      <c r="AT262" s="178" t="s">
        <v>193</v>
      </c>
      <c r="AU262" s="178" t="s">
        <v>85</v>
      </c>
      <c r="AV262" s="14" t="s">
        <v>85</v>
      </c>
      <c r="AW262" s="14" t="s">
        <v>32</v>
      </c>
      <c r="AX262" s="14" t="s">
        <v>76</v>
      </c>
      <c r="AY262" s="178" t="s">
        <v>180</v>
      </c>
    </row>
    <row r="263" spans="2:51" s="14" customFormat="1" ht="11.25">
      <c r="B263" s="177"/>
      <c r="D263" s="163" t="s">
        <v>193</v>
      </c>
      <c r="E263" s="178" t="s">
        <v>1</v>
      </c>
      <c r="F263" s="179" t="s">
        <v>296</v>
      </c>
      <c r="H263" s="180">
        <v>0.51</v>
      </c>
      <c r="I263" s="181"/>
      <c r="L263" s="177"/>
      <c r="M263" s="182"/>
      <c r="N263" s="183"/>
      <c r="O263" s="183"/>
      <c r="P263" s="183"/>
      <c r="Q263" s="183"/>
      <c r="R263" s="183"/>
      <c r="S263" s="183"/>
      <c r="T263" s="184"/>
      <c r="AT263" s="178" t="s">
        <v>193</v>
      </c>
      <c r="AU263" s="178" t="s">
        <v>85</v>
      </c>
      <c r="AV263" s="14" t="s">
        <v>85</v>
      </c>
      <c r="AW263" s="14" t="s">
        <v>32</v>
      </c>
      <c r="AX263" s="14" t="s">
        <v>76</v>
      </c>
      <c r="AY263" s="178" t="s">
        <v>180</v>
      </c>
    </row>
    <row r="264" spans="2:51" s="14" customFormat="1" ht="11.25">
      <c r="B264" s="177"/>
      <c r="D264" s="163" t="s">
        <v>193</v>
      </c>
      <c r="E264" s="178" t="s">
        <v>1</v>
      </c>
      <c r="F264" s="179" t="s">
        <v>299</v>
      </c>
      <c r="H264" s="180">
        <v>2.472</v>
      </c>
      <c r="I264" s="181"/>
      <c r="L264" s="177"/>
      <c r="M264" s="182"/>
      <c r="N264" s="183"/>
      <c r="O264" s="183"/>
      <c r="P264" s="183"/>
      <c r="Q264" s="183"/>
      <c r="R264" s="183"/>
      <c r="S264" s="183"/>
      <c r="T264" s="184"/>
      <c r="AT264" s="178" t="s">
        <v>193</v>
      </c>
      <c r="AU264" s="178" t="s">
        <v>85</v>
      </c>
      <c r="AV264" s="14" t="s">
        <v>85</v>
      </c>
      <c r="AW264" s="14" t="s">
        <v>32</v>
      </c>
      <c r="AX264" s="14" t="s">
        <v>76</v>
      </c>
      <c r="AY264" s="178" t="s">
        <v>180</v>
      </c>
    </row>
    <row r="265" spans="2:51" s="14" customFormat="1" ht="11.25">
      <c r="B265" s="177"/>
      <c r="D265" s="163" t="s">
        <v>193</v>
      </c>
      <c r="E265" s="178" t="s">
        <v>1</v>
      </c>
      <c r="F265" s="179" t="s">
        <v>300</v>
      </c>
      <c r="H265" s="180">
        <v>0.68899999999999995</v>
      </c>
      <c r="I265" s="181"/>
      <c r="L265" s="177"/>
      <c r="M265" s="182"/>
      <c r="N265" s="183"/>
      <c r="O265" s="183"/>
      <c r="P265" s="183"/>
      <c r="Q265" s="183"/>
      <c r="R265" s="183"/>
      <c r="S265" s="183"/>
      <c r="T265" s="184"/>
      <c r="AT265" s="178" t="s">
        <v>193</v>
      </c>
      <c r="AU265" s="178" t="s">
        <v>85</v>
      </c>
      <c r="AV265" s="14" t="s">
        <v>85</v>
      </c>
      <c r="AW265" s="14" t="s">
        <v>32</v>
      </c>
      <c r="AX265" s="14" t="s">
        <v>76</v>
      </c>
      <c r="AY265" s="178" t="s">
        <v>180</v>
      </c>
    </row>
    <row r="266" spans="2:51" s="14" customFormat="1" ht="11.25">
      <c r="B266" s="177"/>
      <c r="D266" s="163" t="s">
        <v>193</v>
      </c>
      <c r="E266" s="178" t="s">
        <v>1</v>
      </c>
      <c r="F266" s="179" t="s">
        <v>301</v>
      </c>
      <c r="H266" s="180">
        <v>0.255</v>
      </c>
      <c r="I266" s="181"/>
      <c r="L266" s="177"/>
      <c r="M266" s="182"/>
      <c r="N266" s="183"/>
      <c r="O266" s="183"/>
      <c r="P266" s="183"/>
      <c r="Q266" s="183"/>
      <c r="R266" s="183"/>
      <c r="S266" s="183"/>
      <c r="T266" s="184"/>
      <c r="AT266" s="178" t="s">
        <v>193</v>
      </c>
      <c r="AU266" s="178" t="s">
        <v>85</v>
      </c>
      <c r="AV266" s="14" t="s">
        <v>85</v>
      </c>
      <c r="AW266" s="14" t="s">
        <v>32</v>
      </c>
      <c r="AX266" s="14" t="s">
        <v>76</v>
      </c>
      <c r="AY266" s="178" t="s">
        <v>180</v>
      </c>
    </row>
    <row r="267" spans="2:51" s="14" customFormat="1" ht="11.25">
      <c r="B267" s="177"/>
      <c r="D267" s="163" t="s">
        <v>193</v>
      </c>
      <c r="E267" s="178" t="s">
        <v>1</v>
      </c>
      <c r="F267" s="179" t="s">
        <v>302</v>
      </c>
      <c r="H267" s="180">
        <v>2.597</v>
      </c>
      <c r="I267" s="181"/>
      <c r="L267" s="177"/>
      <c r="M267" s="182"/>
      <c r="N267" s="183"/>
      <c r="O267" s="183"/>
      <c r="P267" s="183"/>
      <c r="Q267" s="183"/>
      <c r="R267" s="183"/>
      <c r="S267" s="183"/>
      <c r="T267" s="184"/>
      <c r="AT267" s="178" t="s">
        <v>193</v>
      </c>
      <c r="AU267" s="178" t="s">
        <v>85</v>
      </c>
      <c r="AV267" s="14" t="s">
        <v>85</v>
      </c>
      <c r="AW267" s="14" t="s">
        <v>32</v>
      </c>
      <c r="AX267" s="14" t="s">
        <v>76</v>
      </c>
      <c r="AY267" s="178" t="s">
        <v>180</v>
      </c>
    </row>
    <row r="268" spans="2:51" s="14" customFormat="1" ht="11.25">
      <c r="B268" s="177"/>
      <c r="D268" s="163" t="s">
        <v>193</v>
      </c>
      <c r="E268" s="178" t="s">
        <v>1</v>
      </c>
      <c r="F268" s="179" t="s">
        <v>303</v>
      </c>
      <c r="H268" s="180">
        <v>1.4830000000000001</v>
      </c>
      <c r="I268" s="181"/>
      <c r="L268" s="177"/>
      <c r="M268" s="182"/>
      <c r="N268" s="183"/>
      <c r="O268" s="183"/>
      <c r="P268" s="183"/>
      <c r="Q268" s="183"/>
      <c r="R268" s="183"/>
      <c r="S268" s="183"/>
      <c r="T268" s="184"/>
      <c r="AT268" s="178" t="s">
        <v>193</v>
      </c>
      <c r="AU268" s="178" t="s">
        <v>85</v>
      </c>
      <c r="AV268" s="14" t="s">
        <v>85</v>
      </c>
      <c r="AW268" s="14" t="s">
        <v>32</v>
      </c>
      <c r="AX268" s="14" t="s">
        <v>76</v>
      </c>
      <c r="AY268" s="178" t="s">
        <v>180</v>
      </c>
    </row>
    <row r="269" spans="2:51" s="14" customFormat="1" ht="11.25">
      <c r="B269" s="177"/>
      <c r="D269" s="163" t="s">
        <v>193</v>
      </c>
      <c r="E269" s="178" t="s">
        <v>1</v>
      </c>
      <c r="F269" s="179" t="s">
        <v>304</v>
      </c>
      <c r="H269" s="180">
        <v>0.72699999999999998</v>
      </c>
      <c r="I269" s="181"/>
      <c r="L269" s="177"/>
      <c r="M269" s="182"/>
      <c r="N269" s="183"/>
      <c r="O269" s="183"/>
      <c r="P269" s="183"/>
      <c r="Q269" s="183"/>
      <c r="R269" s="183"/>
      <c r="S269" s="183"/>
      <c r="T269" s="184"/>
      <c r="AT269" s="178" t="s">
        <v>193</v>
      </c>
      <c r="AU269" s="178" t="s">
        <v>85</v>
      </c>
      <c r="AV269" s="14" t="s">
        <v>85</v>
      </c>
      <c r="AW269" s="14" t="s">
        <v>32</v>
      </c>
      <c r="AX269" s="14" t="s">
        <v>76</v>
      </c>
      <c r="AY269" s="178" t="s">
        <v>180</v>
      </c>
    </row>
    <row r="270" spans="2:51" s="14" customFormat="1" ht="11.25">
      <c r="B270" s="177"/>
      <c r="D270" s="163" t="s">
        <v>193</v>
      </c>
      <c r="E270" s="178" t="s">
        <v>1</v>
      </c>
      <c r="F270" s="179" t="s">
        <v>305</v>
      </c>
      <c r="H270" s="180">
        <v>0.502</v>
      </c>
      <c r="I270" s="181"/>
      <c r="L270" s="177"/>
      <c r="M270" s="182"/>
      <c r="N270" s="183"/>
      <c r="O270" s="183"/>
      <c r="P270" s="183"/>
      <c r="Q270" s="183"/>
      <c r="R270" s="183"/>
      <c r="S270" s="183"/>
      <c r="T270" s="184"/>
      <c r="AT270" s="178" t="s">
        <v>193</v>
      </c>
      <c r="AU270" s="178" t="s">
        <v>85</v>
      </c>
      <c r="AV270" s="14" t="s">
        <v>85</v>
      </c>
      <c r="AW270" s="14" t="s">
        <v>32</v>
      </c>
      <c r="AX270" s="14" t="s">
        <v>76</v>
      </c>
      <c r="AY270" s="178" t="s">
        <v>180</v>
      </c>
    </row>
    <row r="271" spans="2:51" s="14" customFormat="1" ht="11.25">
      <c r="B271" s="177"/>
      <c r="D271" s="163" t="s">
        <v>193</v>
      </c>
      <c r="E271" s="178" t="s">
        <v>1</v>
      </c>
      <c r="F271" s="179" t="s">
        <v>306</v>
      </c>
      <c r="H271" s="180">
        <v>0.499</v>
      </c>
      <c r="I271" s="181"/>
      <c r="L271" s="177"/>
      <c r="M271" s="182"/>
      <c r="N271" s="183"/>
      <c r="O271" s="183"/>
      <c r="P271" s="183"/>
      <c r="Q271" s="183"/>
      <c r="R271" s="183"/>
      <c r="S271" s="183"/>
      <c r="T271" s="184"/>
      <c r="AT271" s="178" t="s">
        <v>193</v>
      </c>
      <c r="AU271" s="178" t="s">
        <v>85</v>
      </c>
      <c r="AV271" s="14" t="s">
        <v>85</v>
      </c>
      <c r="AW271" s="14" t="s">
        <v>32</v>
      </c>
      <c r="AX271" s="14" t="s">
        <v>76</v>
      </c>
      <c r="AY271" s="178" t="s">
        <v>180</v>
      </c>
    </row>
    <row r="272" spans="2:51" s="14" customFormat="1" ht="11.25">
      <c r="B272" s="177"/>
      <c r="D272" s="163" t="s">
        <v>193</v>
      </c>
      <c r="E272" s="178" t="s">
        <v>1</v>
      </c>
      <c r="F272" s="179" t="s">
        <v>307</v>
      </c>
      <c r="H272" s="180">
        <v>3.4220000000000002</v>
      </c>
      <c r="I272" s="181"/>
      <c r="L272" s="177"/>
      <c r="M272" s="182"/>
      <c r="N272" s="183"/>
      <c r="O272" s="183"/>
      <c r="P272" s="183"/>
      <c r="Q272" s="183"/>
      <c r="R272" s="183"/>
      <c r="S272" s="183"/>
      <c r="T272" s="184"/>
      <c r="AT272" s="178" t="s">
        <v>193</v>
      </c>
      <c r="AU272" s="178" t="s">
        <v>85</v>
      </c>
      <c r="AV272" s="14" t="s">
        <v>85</v>
      </c>
      <c r="AW272" s="14" t="s">
        <v>32</v>
      </c>
      <c r="AX272" s="14" t="s">
        <v>76</v>
      </c>
      <c r="AY272" s="178" t="s">
        <v>180</v>
      </c>
    </row>
    <row r="273" spans="1:65" s="14" customFormat="1" ht="11.25">
      <c r="B273" s="177"/>
      <c r="D273" s="163" t="s">
        <v>193</v>
      </c>
      <c r="E273" s="178" t="s">
        <v>1</v>
      </c>
      <c r="F273" s="179" t="s">
        <v>305</v>
      </c>
      <c r="H273" s="180">
        <v>0.502</v>
      </c>
      <c r="I273" s="181"/>
      <c r="L273" s="177"/>
      <c r="M273" s="182"/>
      <c r="N273" s="183"/>
      <c r="O273" s="183"/>
      <c r="P273" s="183"/>
      <c r="Q273" s="183"/>
      <c r="R273" s="183"/>
      <c r="S273" s="183"/>
      <c r="T273" s="184"/>
      <c r="AT273" s="178" t="s">
        <v>193</v>
      </c>
      <c r="AU273" s="178" t="s">
        <v>85</v>
      </c>
      <c r="AV273" s="14" t="s">
        <v>85</v>
      </c>
      <c r="AW273" s="14" t="s">
        <v>32</v>
      </c>
      <c r="AX273" s="14" t="s">
        <v>76</v>
      </c>
      <c r="AY273" s="178" t="s">
        <v>180</v>
      </c>
    </row>
    <row r="274" spans="1:65" s="14" customFormat="1" ht="11.25">
      <c r="B274" s="177"/>
      <c r="D274" s="163" t="s">
        <v>193</v>
      </c>
      <c r="E274" s="178" t="s">
        <v>1</v>
      </c>
      <c r="F274" s="179" t="s">
        <v>308</v>
      </c>
      <c r="H274" s="180">
        <v>0.49099999999999999</v>
      </c>
      <c r="I274" s="181"/>
      <c r="L274" s="177"/>
      <c r="M274" s="182"/>
      <c r="N274" s="183"/>
      <c r="O274" s="183"/>
      <c r="P274" s="183"/>
      <c r="Q274" s="183"/>
      <c r="R274" s="183"/>
      <c r="S274" s="183"/>
      <c r="T274" s="184"/>
      <c r="AT274" s="178" t="s">
        <v>193</v>
      </c>
      <c r="AU274" s="178" t="s">
        <v>85</v>
      </c>
      <c r="AV274" s="14" t="s">
        <v>85</v>
      </c>
      <c r="AW274" s="14" t="s">
        <v>32</v>
      </c>
      <c r="AX274" s="14" t="s">
        <v>76</v>
      </c>
      <c r="AY274" s="178" t="s">
        <v>180</v>
      </c>
    </row>
    <row r="275" spans="1:65" s="14" customFormat="1" ht="11.25">
      <c r="B275" s="177"/>
      <c r="D275" s="163" t="s">
        <v>193</v>
      </c>
      <c r="E275" s="178" t="s">
        <v>1</v>
      </c>
      <c r="F275" s="179" t="s">
        <v>309</v>
      </c>
      <c r="H275" s="180">
        <v>1.6639999999999999</v>
      </c>
      <c r="I275" s="181"/>
      <c r="L275" s="177"/>
      <c r="M275" s="182"/>
      <c r="N275" s="183"/>
      <c r="O275" s="183"/>
      <c r="P275" s="183"/>
      <c r="Q275" s="183"/>
      <c r="R275" s="183"/>
      <c r="S275" s="183"/>
      <c r="T275" s="184"/>
      <c r="AT275" s="178" t="s">
        <v>193</v>
      </c>
      <c r="AU275" s="178" t="s">
        <v>85</v>
      </c>
      <c r="AV275" s="14" t="s">
        <v>85</v>
      </c>
      <c r="AW275" s="14" t="s">
        <v>32</v>
      </c>
      <c r="AX275" s="14" t="s">
        <v>76</v>
      </c>
      <c r="AY275" s="178" t="s">
        <v>180</v>
      </c>
    </row>
    <row r="276" spans="1:65" s="14" customFormat="1" ht="11.25">
      <c r="B276" s="177"/>
      <c r="D276" s="163" t="s">
        <v>193</v>
      </c>
      <c r="E276" s="178" t="s">
        <v>1</v>
      </c>
      <c r="F276" s="179" t="s">
        <v>310</v>
      </c>
      <c r="H276" s="180">
        <v>1.4610000000000001</v>
      </c>
      <c r="I276" s="181"/>
      <c r="L276" s="177"/>
      <c r="M276" s="182"/>
      <c r="N276" s="183"/>
      <c r="O276" s="183"/>
      <c r="P276" s="183"/>
      <c r="Q276" s="183"/>
      <c r="R276" s="183"/>
      <c r="S276" s="183"/>
      <c r="T276" s="184"/>
      <c r="AT276" s="178" t="s">
        <v>193</v>
      </c>
      <c r="AU276" s="178" t="s">
        <v>85</v>
      </c>
      <c r="AV276" s="14" t="s">
        <v>85</v>
      </c>
      <c r="AW276" s="14" t="s">
        <v>32</v>
      </c>
      <c r="AX276" s="14" t="s">
        <v>76</v>
      </c>
      <c r="AY276" s="178" t="s">
        <v>180</v>
      </c>
    </row>
    <row r="277" spans="1:65" s="14" customFormat="1" ht="11.25">
      <c r="B277" s="177"/>
      <c r="D277" s="163" t="s">
        <v>193</v>
      </c>
      <c r="E277" s="178" t="s">
        <v>1</v>
      </c>
      <c r="F277" s="179" t="s">
        <v>311</v>
      </c>
      <c r="H277" s="180">
        <v>2.4049999999999998</v>
      </c>
      <c r="I277" s="181"/>
      <c r="L277" s="177"/>
      <c r="M277" s="182"/>
      <c r="N277" s="183"/>
      <c r="O277" s="183"/>
      <c r="P277" s="183"/>
      <c r="Q277" s="183"/>
      <c r="R277" s="183"/>
      <c r="S277" s="183"/>
      <c r="T277" s="184"/>
      <c r="AT277" s="178" t="s">
        <v>193</v>
      </c>
      <c r="AU277" s="178" t="s">
        <v>85</v>
      </c>
      <c r="AV277" s="14" t="s">
        <v>85</v>
      </c>
      <c r="AW277" s="14" t="s">
        <v>32</v>
      </c>
      <c r="AX277" s="14" t="s">
        <v>76</v>
      </c>
      <c r="AY277" s="178" t="s">
        <v>180</v>
      </c>
    </row>
    <row r="278" spans="1:65" s="14" customFormat="1" ht="11.25">
      <c r="B278" s="177"/>
      <c r="D278" s="163" t="s">
        <v>193</v>
      </c>
      <c r="E278" s="178" t="s">
        <v>1</v>
      </c>
      <c r="F278" s="179" t="s">
        <v>312</v>
      </c>
      <c r="H278" s="180">
        <v>2.0579999999999998</v>
      </c>
      <c r="I278" s="181"/>
      <c r="L278" s="177"/>
      <c r="M278" s="182"/>
      <c r="N278" s="183"/>
      <c r="O278" s="183"/>
      <c r="P278" s="183"/>
      <c r="Q278" s="183"/>
      <c r="R278" s="183"/>
      <c r="S278" s="183"/>
      <c r="T278" s="184"/>
      <c r="AT278" s="178" t="s">
        <v>193</v>
      </c>
      <c r="AU278" s="178" t="s">
        <v>85</v>
      </c>
      <c r="AV278" s="14" t="s">
        <v>85</v>
      </c>
      <c r="AW278" s="14" t="s">
        <v>32</v>
      </c>
      <c r="AX278" s="14" t="s">
        <v>76</v>
      </c>
      <c r="AY278" s="178" t="s">
        <v>180</v>
      </c>
    </row>
    <row r="279" spans="1:65" s="14" customFormat="1" ht="11.25">
      <c r="B279" s="177"/>
      <c r="D279" s="163" t="s">
        <v>193</v>
      </c>
      <c r="E279" s="178" t="s">
        <v>1</v>
      </c>
      <c r="F279" s="179" t="s">
        <v>313</v>
      </c>
      <c r="H279" s="180">
        <v>0.44</v>
      </c>
      <c r="I279" s="181"/>
      <c r="L279" s="177"/>
      <c r="M279" s="182"/>
      <c r="N279" s="183"/>
      <c r="O279" s="183"/>
      <c r="P279" s="183"/>
      <c r="Q279" s="183"/>
      <c r="R279" s="183"/>
      <c r="S279" s="183"/>
      <c r="T279" s="184"/>
      <c r="AT279" s="178" t="s">
        <v>193</v>
      </c>
      <c r="AU279" s="178" t="s">
        <v>85</v>
      </c>
      <c r="AV279" s="14" t="s">
        <v>85</v>
      </c>
      <c r="AW279" s="14" t="s">
        <v>32</v>
      </c>
      <c r="AX279" s="14" t="s">
        <v>76</v>
      </c>
      <c r="AY279" s="178" t="s">
        <v>180</v>
      </c>
    </row>
    <row r="280" spans="1:65" s="14" customFormat="1" ht="11.25">
      <c r="B280" s="177"/>
      <c r="D280" s="163" t="s">
        <v>193</v>
      </c>
      <c r="E280" s="178" t="s">
        <v>1</v>
      </c>
      <c r="F280" s="179" t="s">
        <v>313</v>
      </c>
      <c r="H280" s="180">
        <v>0.44</v>
      </c>
      <c r="I280" s="181"/>
      <c r="L280" s="177"/>
      <c r="M280" s="182"/>
      <c r="N280" s="183"/>
      <c r="O280" s="183"/>
      <c r="P280" s="183"/>
      <c r="Q280" s="183"/>
      <c r="R280" s="183"/>
      <c r="S280" s="183"/>
      <c r="T280" s="184"/>
      <c r="AT280" s="178" t="s">
        <v>193</v>
      </c>
      <c r="AU280" s="178" t="s">
        <v>85</v>
      </c>
      <c r="AV280" s="14" t="s">
        <v>85</v>
      </c>
      <c r="AW280" s="14" t="s">
        <v>32</v>
      </c>
      <c r="AX280" s="14" t="s">
        <v>76</v>
      </c>
      <c r="AY280" s="178" t="s">
        <v>180</v>
      </c>
    </row>
    <row r="281" spans="1:65" s="15" customFormat="1" ht="11.25">
      <c r="B281" s="185"/>
      <c r="D281" s="163" t="s">
        <v>193</v>
      </c>
      <c r="E281" s="186" t="s">
        <v>1</v>
      </c>
      <c r="F281" s="187" t="s">
        <v>196</v>
      </c>
      <c r="H281" s="188">
        <v>28.292000000000002</v>
      </c>
      <c r="I281" s="189"/>
      <c r="L281" s="185"/>
      <c r="M281" s="190"/>
      <c r="N281" s="191"/>
      <c r="O281" s="191"/>
      <c r="P281" s="191"/>
      <c r="Q281" s="191"/>
      <c r="R281" s="191"/>
      <c r="S281" s="191"/>
      <c r="T281" s="192"/>
      <c r="AT281" s="186" t="s">
        <v>193</v>
      </c>
      <c r="AU281" s="186" t="s">
        <v>85</v>
      </c>
      <c r="AV281" s="15" t="s">
        <v>197</v>
      </c>
      <c r="AW281" s="15" t="s">
        <v>32</v>
      </c>
      <c r="AX281" s="15" t="s">
        <v>76</v>
      </c>
      <c r="AY281" s="186" t="s">
        <v>180</v>
      </c>
    </row>
    <row r="282" spans="1:65" s="16" customFormat="1" ht="11.25">
      <c r="B282" s="193"/>
      <c r="D282" s="163" t="s">
        <v>193</v>
      </c>
      <c r="E282" s="194" t="s">
        <v>1</v>
      </c>
      <c r="F282" s="195" t="s">
        <v>198</v>
      </c>
      <c r="H282" s="196">
        <v>28.292000000000002</v>
      </c>
      <c r="I282" s="197"/>
      <c r="L282" s="193"/>
      <c r="M282" s="198"/>
      <c r="N282" s="199"/>
      <c r="O282" s="199"/>
      <c r="P282" s="199"/>
      <c r="Q282" s="199"/>
      <c r="R282" s="199"/>
      <c r="S282" s="199"/>
      <c r="T282" s="200"/>
      <c r="AT282" s="194" t="s">
        <v>193</v>
      </c>
      <c r="AU282" s="194" t="s">
        <v>85</v>
      </c>
      <c r="AV282" s="16" t="s">
        <v>187</v>
      </c>
      <c r="AW282" s="16" t="s">
        <v>32</v>
      </c>
      <c r="AX282" s="16" t="s">
        <v>83</v>
      </c>
      <c r="AY282" s="194" t="s">
        <v>180</v>
      </c>
    </row>
    <row r="283" spans="1:65" s="2" customFormat="1" ht="16.5" customHeight="1">
      <c r="A283" s="33"/>
      <c r="B283" s="149"/>
      <c r="C283" s="201" t="s">
        <v>314</v>
      </c>
      <c r="D283" s="201" t="s">
        <v>315</v>
      </c>
      <c r="E283" s="202" t="s">
        <v>316</v>
      </c>
      <c r="F283" s="203" t="s">
        <v>317</v>
      </c>
      <c r="G283" s="204" t="s">
        <v>318</v>
      </c>
      <c r="H283" s="205">
        <v>53.472000000000001</v>
      </c>
      <c r="I283" s="206"/>
      <c r="J283" s="207">
        <f>ROUND(I283*H283,2)</f>
        <v>0</v>
      </c>
      <c r="K283" s="203" t="s">
        <v>186</v>
      </c>
      <c r="L283" s="208"/>
      <c r="M283" s="209" t="s">
        <v>1</v>
      </c>
      <c r="N283" s="210" t="s">
        <v>41</v>
      </c>
      <c r="O283" s="59"/>
      <c r="P283" s="159">
        <f>O283*H283</f>
        <v>0</v>
      </c>
      <c r="Q283" s="159">
        <v>1</v>
      </c>
      <c r="R283" s="159">
        <f>Q283*H283</f>
        <v>53.472000000000001</v>
      </c>
      <c r="S283" s="159">
        <v>0</v>
      </c>
      <c r="T283" s="160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1" t="s">
        <v>265</v>
      </c>
      <c r="AT283" s="161" t="s">
        <v>315</v>
      </c>
      <c r="AU283" s="161" t="s">
        <v>85</v>
      </c>
      <c r="AY283" s="18" t="s">
        <v>180</v>
      </c>
      <c r="BE283" s="162">
        <f>IF(N283="základní",J283,0)</f>
        <v>0</v>
      </c>
      <c r="BF283" s="162">
        <f>IF(N283="snížená",J283,0)</f>
        <v>0</v>
      </c>
      <c r="BG283" s="162">
        <f>IF(N283="zákl. přenesená",J283,0)</f>
        <v>0</v>
      </c>
      <c r="BH283" s="162">
        <f>IF(N283="sníž. přenesená",J283,0)</f>
        <v>0</v>
      </c>
      <c r="BI283" s="162">
        <f>IF(N283="nulová",J283,0)</f>
        <v>0</v>
      </c>
      <c r="BJ283" s="18" t="s">
        <v>83</v>
      </c>
      <c r="BK283" s="162">
        <f>ROUND(I283*H283,2)</f>
        <v>0</v>
      </c>
      <c r="BL283" s="18" t="s">
        <v>187</v>
      </c>
      <c r="BM283" s="161" t="s">
        <v>319</v>
      </c>
    </row>
    <row r="284" spans="1:65" s="2" customFormat="1" ht="11.25">
      <c r="A284" s="33"/>
      <c r="B284" s="34"/>
      <c r="C284" s="33"/>
      <c r="D284" s="163" t="s">
        <v>189</v>
      </c>
      <c r="E284" s="33"/>
      <c r="F284" s="164" t="s">
        <v>317</v>
      </c>
      <c r="G284" s="33"/>
      <c r="H284" s="33"/>
      <c r="I284" s="165"/>
      <c r="J284" s="33"/>
      <c r="K284" s="33"/>
      <c r="L284" s="34"/>
      <c r="M284" s="166"/>
      <c r="N284" s="167"/>
      <c r="O284" s="59"/>
      <c r="P284" s="59"/>
      <c r="Q284" s="59"/>
      <c r="R284" s="59"/>
      <c r="S284" s="59"/>
      <c r="T284" s="60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8" t="s">
        <v>189</v>
      </c>
      <c r="AU284" s="18" t="s">
        <v>85</v>
      </c>
    </row>
    <row r="285" spans="1:65" s="13" customFormat="1" ht="11.25">
      <c r="B285" s="170"/>
      <c r="D285" s="163" t="s">
        <v>193</v>
      </c>
      <c r="E285" s="171" t="s">
        <v>1</v>
      </c>
      <c r="F285" s="172" t="s">
        <v>320</v>
      </c>
      <c r="H285" s="171" t="s">
        <v>1</v>
      </c>
      <c r="I285" s="173"/>
      <c r="L285" s="170"/>
      <c r="M285" s="174"/>
      <c r="N285" s="175"/>
      <c r="O285" s="175"/>
      <c r="P285" s="175"/>
      <c r="Q285" s="175"/>
      <c r="R285" s="175"/>
      <c r="S285" s="175"/>
      <c r="T285" s="176"/>
      <c r="AT285" s="171" t="s">
        <v>193</v>
      </c>
      <c r="AU285" s="171" t="s">
        <v>85</v>
      </c>
      <c r="AV285" s="13" t="s">
        <v>83</v>
      </c>
      <c r="AW285" s="13" t="s">
        <v>32</v>
      </c>
      <c r="AX285" s="13" t="s">
        <v>76</v>
      </c>
      <c r="AY285" s="171" t="s">
        <v>180</v>
      </c>
    </row>
    <row r="286" spans="1:65" s="14" customFormat="1" ht="11.25">
      <c r="B286" s="177"/>
      <c r="D286" s="163" t="s">
        <v>193</v>
      </c>
      <c r="E286" s="178" t="s">
        <v>1</v>
      </c>
      <c r="F286" s="179" t="s">
        <v>321</v>
      </c>
      <c r="H286" s="180">
        <v>53.472000000000001</v>
      </c>
      <c r="I286" s="181"/>
      <c r="L286" s="177"/>
      <c r="M286" s="182"/>
      <c r="N286" s="183"/>
      <c r="O286" s="183"/>
      <c r="P286" s="183"/>
      <c r="Q286" s="183"/>
      <c r="R286" s="183"/>
      <c r="S286" s="183"/>
      <c r="T286" s="184"/>
      <c r="AT286" s="178" t="s">
        <v>193</v>
      </c>
      <c r="AU286" s="178" t="s">
        <v>85</v>
      </c>
      <c r="AV286" s="14" t="s">
        <v>85</v>
      </c>
      <c r="AW286" s="14" t="s">
        <v>32</v>
      </c>
      <c r="AX286" s="14" t="s">
        <v>76</v>
      </c>
      <c r="AY286" s="178" t="s">
        <v>180</v>
      </c>
    </row>
    <row r="287" spans="1:65" s="15" customFormat="1" ht="11.25">
      <c r="B287" s="185"/>
      <c r="D287" s="163" t="s">
        <v>193</v>
      </c>
      <c r="E287" s="186" t="s">
        <v>1</v>
      </c>
      <c r="F287" s="187" t="s">
        <v>196</v>
      </c>
      <c r="H287" s="188">
        <v>53.472000000000001</v>
      </c>
      <c r="I287" s="189"/>
      <c r="L287" s="185"/>
      <c r="M287" s="190"/>
      <c r="N287" s="191"/>
      <c r="O287" s="191"/>
      <c r="P287" s="191"/>
      <c r="Q287" s="191"/>
      <c r="R287" s="191"/>
      <c r="S287" s="191"/>
      <c r="T287" s="192"/>
      <c r="AT287" s="186" t="s">
        <v>193</v>
      </c>
      <c r="AU287" s="186" t="s">
        <v>85</v>
      </c>
      <c r="AV287" s="15" t="s">
        <v>197</v>
      </c>
      <c r="AW287" s="15" t="s">
        <v>32</v>
      </c>
      <c r="AX287" s="15" t="s">
        <v>76</v>
      </c>
      <c r="AY287" s="186" t="s">
        <v>180</v>
      </c>
    </row>
    <row r="288" spans="1:65" s="16" customFormat="1" ht="11.25">
      <c r="B288" s="193"/>
      <c r="D288" s="163" t="s">
        <v>193</v>
      </c>
      <c r="E288" s="194" t="s">
        <v>1</v>
      </c>
      <c r="F288" s="195" t="s">
        <v>198</v>
      </c>
      <c r="H288" s="196">
        <v>53.472000000000001</v>
      </c>
      <c r="I288" s="197"/>
      <c r="L288" s="193"/>
      <c r="M288" s="198"/>
      <c r="N288" s="199"/>
      <c r="O288" s="199"/>
      <c r="P288" s="199"/>
      <c r="Q288" s="199"/>
      <c r="R288" s="199"/>
      <c r="S288" s="199"/>
      <c r="T288" s="200"/>
      <c r="AT288" s="194" t="s">
        <v>193</v>
      </c>
      <c r="AU288" s="194" t="s">
        <v>85</v>
      </c>
      <c r="AV288" s="16" t="s">
        <v>187</v>
      </c>
      <c r="AW288" s="16" t="s">
        <v>32</v>
      </c>
      <c r="AX288" s="16" t="s">
        <v>83</v>
      </c>
      <c r="AY288" s="194" t="s">
        <v>180</v>
      </c>
    </row>
    <row r="289" spans="1:65" s="2" customFormat="1" ht="24.2" customHeight="1">
      <c r="A289" s="33"/>
      <c r="B289" s="149"/>
      <c r="C289" s="150" t="s">
        <v>322</v>
      </c>
      <c r="D289" s="150" t="s">
        <v>182</v>
      </c>
      <c r="E289" s="151" t="s">
        <v>323</v>
      </c>
      <c r="F289" s="152" t="s">
        <v>324</v>
      </c>
      <c r="G289" s="153" t="s">
        <v>318</v>
      </c>
      <c r="H289" s="154">
        <v>410.411</v>
      </c>
      <c r="I289" s="155"/>
      <c r="J289" s="156">
        <f>ROUND(I289*H289,2)</f>
        <v>0</v>
      </c>
      <c r="K289" s="152" t="s">
        <v>186</v>
      </c>
      <c r="L289" s="34"/>
      <c r="M289" s="157" t="s">
        <v>1</v>
      </c>
      <c r="N289" s="158" t="s">
        <v>41</v>
      </c>
      <c r="O289" s="59"/>
      <c r="P289" s="159">
        <f>O289*H289</f>
        <v>0</v>
      </c>
      <c r="Q289" s="159">
        <v>0</v>
      </c>
      <c r="R289" s="159">
        <f>Q289*H289</f>
        <v>0</v>
      </c>
      <c r="S289" s="159">
        <v>0</v>
      </c>
      <c r="T289" s="160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1" t="s">
        <v>187</v>
      </c>
      <c r="AT289" s="161" t="s">
        <v>182</v>
      </c>
      <c r="AU289" s="161" t="s">
        <v>85</v>
      </c>
      <c r="AY289" s="18" t="s">
        <v>180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8" t="s">
        <v>83</v>
      </c>
      <c r="BK289" s="162">
        <f>ROUND(I289*H289,2)</f>
        <v>0</v>
      </c>
      <c r="BL289" s="18" t="s">
        <v>187</v>
      </c>
      <c r="BM289" s="161" t="s">
        <v>325</v>
      </c>
    </row>
    <row r="290" spans="1:65" s="2" customFormat="1" ht="29.25">
      <c r="A290" s="33"/>
      <c r="B290" s="34"/>
      <c r="C290" s="33"/>
      <c r="D290" s="163" t="s">
        <v>189</v>
      </c>
      <c r="E290" s="33"/>
      <c r="F290" s="164" t="s">
        <v>326</v>
      </c>
      <c r="G290" s="33"/>
      <c r="H290" s="33"/>
      <c r="I290" s="165"/>
      <c r="J290" s="33"/>
      <c r="K290" s="33"/>
      <c r="L290" s="34"/>
      <c r="M290" s="166"/>
      <c r="N290" s="167"/>
      <c r="O290" s="59"/>
      <c r="P290" s="59"/>
      <c r="Q290" s="59"/>
      <c r="R290" s="59"/>
      <c r="S290" s="59"/>
      <c r="T290" s="60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8" t="s">
        <v>189</v>
      </c>
      <c r="AU290" s="18" t="s">
        <v>85</v>
      </c>
    </row>
    <row r="291" spans="1:65" s="2" customFormat="1" ht="11.25">
      <c r="A291" s="33"/>
      <c r="B291" s="34"/>
      <c r="C291" s="33"/>
      <c r="D291" s="168" t="s">
        <v>191</v>
      </c>
      <c r="E291" s="33"/>
      <c r="F291" s="169" t="s">
        <v>327</v>
      </c>
      <c r="G291" s="33"/>
      <c r="H291" s="33"/>
      <c r="I291" s="165"/>
      <c r="J291" s="33"/>
      <c r="K291" s="33"/>
      <c r="L291" s="34"/>
      <c r="M291" s="166"/>
      <c r="N291" s="167"/>
      <c r="O291" s="59"/>
      <c r="P291" s="59"/>
      <c r="Q291" s="59"/>
      <c r="R291" s="59"/>
      <c r="S291" s="59"/>
      <c r="T291" s="60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8" t="s">
        <v>191</v>
      </c>
      <c r="AU291" s="18" t="s">
        <v>85</v>
      </c>
    </row>
    <row r="292" spans="1:65" s="13" customFormat="1" ht="11.25">
      <c r="B292" s="170"/>
      <c r="D292" s="163" t="s">
        <v>193</v>
      </c>
      <c r="E292" s="171" t="s">
        <v>1</v>
      </c>
      <c r="F292" s="172" t="s">
        <v>328</v>
      </c>
      <c r="H292" s="171" t="s">
        <v>1</v>
      </c>
      <c r="I292" s="173"/>
      <c r="L292" s="170"/>
      <c r="M292" s="174"/>
      <c r="N292" s="175"/>
      <c r="O292" s="175"/>
      <c r="P292" s="175"/>
      <c r="Q292" s="175"/>
      <c r="R292" s="175"/>
      <c r="S292" s="175"/>
      <c r="T292" s="176"/>
      <c r="AT292" s="171" t="s">
        <v>193</v>
      </c>
      <c r="AU292" s="171" t="s">
        <v>85</v>
      </c>
      <c r="AV292" s="13" t="s">
        <v>83</v>
      </c>
      <c r="AW292" s="13" t="s">
        <v>32</v>
      </c>
      <c r="AX292" s="13" t="s">
        <v>76</v>
      </c>
      <c r="AY292" s="171" t="s">
        <v>180</v>
      </c>
    </row>
    <row r="293" spans="1:65" s="14" customFormat="1" ht="11.25">
      <c r="B293" s="177"/>
      <c r="D293" s="163" t="s">
        <v>193</v>
      </c>
      <c r="E293" s="178" t="s">
        <v>1</v>
      </c>
      <c r="F293" s="179" t="s">
        <v>329</v>
      </c>
      <c r="H293" s="180">
        <v>410.411</v>
      </c>
      <c r="I293" s="181"/>
      <c r="L293" s="177"/>
      <c r="M293" s="182"/>
      <c r="N293" s="183"/>
      <c r="O293" s="183"/>
      <c r="P293" s="183"/>
      <c r="Q293" s="183"/>
      <c r="R293" s="183"/>
      <c r="S293" s="183"/>
      <c r="T293" s="184"/>
      <c r="AT293" s="178" t="s">
        <v>193</v>
      </c>
      <c r="AU293" s="178" t="s">
        <v>85</v>
      </c>
      <c r="AV293" s="14" t="s">
        <v>85</v>
      </c>
      <c r="AW293" s="14" t="s">
        <v>32</v>
      </c>
      <c r="AX293" s="14" t="s">
        <v>76</v>
      </c>
      <c r="AY293" s="178" t="s">
        <v>180</v>
      </c>
    </row>
    <row r="294" spans="1:65" s="15" customFormat="1" ht="11.25">
      <c r="B294" s="185"/>
      <c r="D294" s="163" t="s">
        <v>193</v>
      </c>
      <c r="E294" s="186" t="s">
        <v>1</v>
      </c>
      <c r="F294" s="187" t="s">
        <v>196</v>
      </c>
      <c r="H294" s="188">
        <v>410.411</v>
      </c>
      <c r="I294" s="189"/>
      <c r="L294" s="185"/>
      <c r="M294" s="190"/>
      <c r="N294" s="191"/>
      <c r="O294" s="191"/>
      <c r="P294" s="191"/>
      <c r="Q294" s="191"/>
      <c r="R294" s="191"/>
      <c r="S294" s="191"/>
      <c r="T294" s="192"/>
      <c r="AT294" s="186" t="s">
        <v>193</v>
      </c>
      <c r="AU294" s="186" t="s">
        <v>85</v>
      </c>
      <c r="AV294" s="15" t="s">
        <v>197</v>
      </c>
      <c r="AW294" s="15" t="s">
        <v>32</v>
      </c>
      <c r="AX294" s="15" t="s">
        <v>76</v>
      </c>
      <c r="AY294" s="186" t="s">
        <v>180</v>
      </c>
    </row>
    <row r="295" spans="1:65" s="16" customFormat="1" ht="11.25">
      <c r="B295" s="193"/>
      <c r="D295" s="163" t="s">
        <v>193</v>
      </c>
      <c r="E295" s="194" t="s">
        <v>1</v>
      </c>
      <c r="F295" s="195" t="s">
        <v>198</v>
      </c>
      <c r="H295" s="196">
        <v>410.411</v>
      </c>
      <c r="I295" s="197"/>
      <c r="L295" s="193"/>
      <c r="M295" s="198"/>
      <c r="N295" s="199"/>
      <c r="O295" s="199"/>
      <c r="P295" s="199"/>
      <c r="Q295" s="199"/>
      <c r="R295" s="199"/>
      <c r="S295" s="199"/>
      <c r="T295" s="200"/>
      <c r="AT295" s="194" t="s">
        <v>193</v>
      </c>
      <c r="AU295" s="194" t="s">
        <v>85</v>
      </c>
      <c r="AV295" s="16" t="s">
        <v>187</v>
      </c>
      <c r="AW295" s="16" t="s">
        <v>32</v>
      </c>
      <c r="AX295" s="16" t="s">
        <v>83</v>
      </c>
      <c r="AY295" s="194" t="s">
        <v>180</v>
      </c>
    </row>
    <row r="296" spans="1:65" s="12" customFormat="1" ht="22.9" customHeight="1">
      <c r="B296" s="136"/>
      <c r="D296" s="137" t="s">
        <v>75</v>
      </c>
      <c r="E296" s="147" t="s">
        <v>85</v>
      </c>
      <c r="F296" s="147" t="s">
        <v>330</v>
      </c>
      <c r="I296" s="139"/>
      <c r="J296" s="148">
        <f>BK296</f>
        <v>0</v>
      </c>
      <c r="L296" s="136"/>
      <c r="M296" s="141"/>
      <c r="N296" s="142"/>
      <c r="O296" s="142"/>
      <c r="P296" s="143">
        <f>SUM(P297:P415)</f>
        <v>0</v>
      </c>
      <c r="Q296" s="142"/>
      <c r="R296" s="143">
        <f>SUM(R297:R415)</f>
        <v>515.38479067000003</v>
      </c>
      <c r="S296" s="142"/>
      <c r="T296" s="144">
        <f>SUM(T297:T415)</f>
        <v>0</v>
      </c>
      <c r="AR296" s="137" t="s">
        <v>83</v>
      </c>
      <c r="AT296" s="145" t="s">
        <v>75</v>
      </c>
      <c r="AU296" s="145" t="s">
        <v>83</v>
      </c>
      <c r="AY296" s="137" t="s">
        <v>180</v>
      </c>
      <c r="BK296" s="146">
        <f>SUM(BK297:BK415)</f>
        <v>0</v>
      </c>
    </row>
    <row r="297" spans="1:65" s="2" customFormat="1" ht="33" customHeight="1">
      <c r="A297" s="33"/>
      <c r="B297" s="149"/>
      <c r="C297" s="150" t="s">
        <v>331</v>
      </c>
      <c r="D297" s="150" t="s">
        <v>182</v>
      </c>
      <c r="E297" s="151" t="s">
        <v>332</v>
      </c>
      <c r="F297" s="152" t="s">
        <v>333</v>
      </c>
      <c r="G297" s="153" t="s">
        <v>201</v>
      </c>
      <c r="H297" s="154">
        <v>45.808</v>
      </c>
      <c r="I297" s="155"/>
      <c r="J297" s="156">
        <f>ROUND(I297*H297,2)</f>
        <v>0</v>
      </c>
      <c r="K297" s="152" t="s">
        <v>186</v>
      </c>
      <c r="L297" s="34"/>
      <c r="M297" s="157" t="s">
        <v>1</v>
      </c>
      <c r="N297" s="158" t="s">
        <v>41</v>
      </c>
      <c r="O297" s="59"/>
      <c r="P297" s="159">
        <f>O297*H297</f>
        <v>0</v>
      </c>
      <c r="Q297" s="159">
        <v>2.16</v>
      </c>
      <c r="R297" s="159">
        <f>Q297*H297</f>
        <v>98.945280000000011</v>
      </c>
      <c r="S297" s="159">
        <v>0</v>
      </c>
      <c r="T297" s="160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1" t="s">
        <v>187</v>
      </c>
      <c r="AT297" s="161" t="s">
        <v>182</v>
      </c>
      <c r="AU297" s="161" t="s">
        <v>85</v>
      </c>
      <c r="AY297" s="18" t="s">
        <v>180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8" t="s">
        <v>83</v>
      </c>
      <c r="BK297" s="162">
        <f>ROUND(I297*H297,2)</f>
        <v>0</v>
      </c>
      <c r="BL297" s="18" t="s">
        <v>187</v>
      </c>
      <c r="BM297" s="161" t="s">
        <v>334</v>
      </c>
    </row>
    <row r="298" spans="1:65" s="2" customFormat="1" ht="19.5">
      <c r="A298" s="33"/>
      <c r="B298" s="34"/>
      <c r="C298" s="33"/>
      <c r="D298" s="163" t="s">
        <v>189</v>
      </c>
      <c r="E298" s="33"/>
      <c r="F298" s="164" t="s">
        <v>335</v>
      </c>
      <c r="G298" s="33"/>
      <c r="H298" s="33"/>
      <c r="I298" s="165"/>
      <c r="J298" s="33"/>
      <c r="K298" s="33"/>
      <c r="L298" s="34"/>
      <c r="M298" s="166"/>
      <c r="N298" s="167"/>
      <c r="O298" s="59"/>
      <c r="P298" s="59"/>
      <c r="Q298" s="59"/>
      <c r="R298" s="59"/>
      <c r="S298" s="59"/>
      <c r="T298" s="60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8" t="s">
        <v>189</v>
      </c>
      <c r="AU298" s="18" t="s">
        <v>85</v>
      </c>
    </row>
    <row r="299" spans="1:65" s="2" customFormat="1" ht="11.25">
      <c r="A299" s="33"/>
      <c r="B299" s="34"/>
      <c r="C299" s="33"/>
      <c r="D299" s="168" t="s">
        <v>191</v>
      </c>
      <c r="E299" s="33"/>
      <c r="F299" s="169" t="s">
        <v>336</v>
      </c>
      <c r="G299" s="33"/>
      <c r="H299" s="33"/>
      <c r="I299" s="165"/>
      <c r="J299" s="33"/>
      <c r="K299" s="33"/>
      <c r="L299" s="34"/>
      <c r="M299" s="166"/>
      <c r="N299" s="167"/>
      <c r="O299" s="59"/>
      <c r="P299" s="59"/>
      <c r="Q299" s="59"/>
      <c r="R299" s="59"/>
      <c r="S299" s="59"/>
      <c r="T299" s="60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T299" s="18" t="s">
        <v>191</v>
      </c>
      <c r="AU299" s="18" t="s">
        <v>85</v>
      </c>
    </row>
    <row r="300" spans="1:65" s="13" customFormat="1" ht="11.25">
      <c r="B300" s="170"/>
      <c r="D300" s="163" t="s">
        <v>193</v>
      </c>
      <c r="E300" s="171" t="s">
        <v>1</v>
      </c>
      <c r="F300" s="172" t="s">
        <v>337</v>
      </c>
      <c r="H300" s="171" t="s">
        <v>1</v>
      </c>
      <c r="I300" s="173"/>
      <c r="L300" s="170"/>
      <c r="M300" s="174"/>
      <c r="N300" s="175"/>
      <c r="O300" s="175"/>
      <c r="P300" s="175"/>
      <c r="Q300" s="175"/>
      <c r="R300" s="175"/>
      <c r="S300" s="175"/>
      <c r="T300" s="176"/>
      <c r="AT300" s="171" t="s">
        <v>193</v>
      </c>
      <c r="AU300" s="171" t="s">
        <v>85</v>
      </c>
      <c r="AV300" s="13" t="s">
        <v>83</v>
      </c>
      <c r="AW300" s="13" t="s">
        <v>32</v>
      </c>
      <c r="AX300" s="13" t="s">
        <v>76</v>
      </c>
      <c r="AY300" s="171" t="s">
        <v>180</v>
      </c>
    </row>
    <row r="301" spans="1:65" s="13" customFormat="1" ht="11.25">
      <c r="B301" s="170"/>
      <c r="D301" s="163" t="s">
        <v>193</v>
      </c>
      <c r="E301" s="171" t="s">
        <v>1</v>
      </c>
      <c r="F301" s="172" t="s">
        <v>338</v>
      </c>
      <c r="H301" s="171" t="s">
        <v>1</v>
      </c>
      <c r="I301" s="173"/>
      <c r="L301" s="170"/>
      <c r="M301" s="174"/>
      <c r="N301" s="175"/>
      <c r="O301" s="175"/>
      <c r="P301" s="175"/>
      <c r="Q301" s="175"/>
      <c r="R301" s="175"/>
      <c r="S301" s="175"/>
      <c r="T301" s="176"/>
      <c r="AT301" s="171" t="s">
        <v>193</v>
      </c>
      <c r="AU301" s="171" t="s">
        <v>85</v>
      </c>
      <c r="AV301" s="13" t="s">
        <v>83</v>
      </c>
      <c r="AW301" s="13" t="s">
        <v>32</v>
      </c>
      <c r="AX301" s="13" t="s">
        <v>76</v>
      </c>
      <c r="AY301" s="171" t="s">
        <v>180</v>
      </c>
    </row>
    <row r="302" spans="1:65" s="13" customFormat="1" ht="11.25">
      <c r="B302" s="170"/>
      <c r="D302" s="163" t="s">
        <v>193</v>
      </c>
      <c r="E302" s="171" t="s">
        <v>1</v>
      </c>
      <c r="F302" s="172" t="s">
        <v>207</v>
      </c>
      <c r="H302" s="171" t="s">
        <v>1</v>
      </c>
      <c r="I302" s="173"/>
      <c r="L302" s="170"/>
      <c r="M302" s="174"/>
      <c r="N302" s="175"/>
      <c r="O302" s="175"/>
      <c r="P302" s="175"/>
      <c r="Q302" s="175"/>
      <c r="R302" s="175"/>
      <c r="S302" s="175"/>
      <c r="T302" s="176"/>
      <c r="AT302" s="171" t="s">
        <v>193</v>
      </c>
      <c r="AU302" s="171" t="s">
        <v>85</v>
      </c>
      <c r="AV302" s="13" t="s">
        <v>83</v>
      </c>
      <c r="AW302" s="13" t="s">
        <v>32</v>
      </c>
      <c r="AX302" s="13" t="s">
        <v>76</v>
      </c>
      <c r="AY302" s="171" t="s">
        <v>180</v>
      </c>
    </row>
    <row r="303" spans="1:65" s="13" customFormat="1" ht="11.25">
      <c r="B303" s="170"/>
      <c r="D303" s="163" t="s">
        <v>193</v>
      </c>
      <c r="E303" s="171" t="s">
        <v>1</v>
      </c>
      <c r="F303" s="172" t="s">
        <v>208</v>
      </c>
      <c r="H303" s="171" t="s">
        <v>1</v>
      </c>
      <c r="I303" s="173"/>
      <c r="L303" s="170"/>
      <c r="M303" s="174"/>
      <c r="N303" s="175"/>
      <c r="O303" s="175"/>
      <c r="P303" s="175"/>
      <c r="Q303" s="175"/>
      <c r="R303" s="175"/>
      <c r="S303" s="175"/>
      <c r="T303" s="176"/>
      <c r="AT303" s="171" t="s">
        <v>193</v>
      </c>
      <c r="AU303" s="171" t="s">
        <v>85</v>
      </c>
      <c r="AV303" s="13" t="s">
        <v>83</v>
      </c>
      <c r="AW303" s="13" t="s">
        <v>32</v>
      </c>
      <c r="AX303" s="13" t="s">
        <v>76</v>
      </c>
      <c r="AY303" s="171" t="s">
        <v>180</v>
      </c>
    </row>
    <row r="304" spans="1:65" s="14" customFormat="1" ht="11.25">
      <c r="B304" s="177"/>
      <c r="D304" s="163" t="s">
        <v>193</v>
      </c>
      <c r="E304" s="178" t="s">
        <v>1</v>
      </c>
      <c r="F304" s="179" t="s">
        <v>339</v>
      </c>
      <c r="H304" s="180">
        <v>6.6840000000000002</v>
      </c>
      <c r="I304" s="181"/>
      <c r="L304" s="177"/>
      <c r="M304" s="182"/>
      <c r="N304" s="183"/>
      <c r="O304" s="183"/>
      <c r="P304" s="183"/>
      <c r="Q304" s="183"/>
      <c r="R304" s="183"/>
      <c r="S304" s="183"/>
      <c r="T304" s="184"/>
      <c r="AT304" s="178" t="s">
        <v>193</v>
      </c>
      <c r="AU304" s="178" t="s">
        <v>85</v>
      </c>
      <c r="AV304" s="14" t="s">
        <v>85</v>
      </c>
      <c r="AW304" s="14" t="s">
        <v>32</v>
      </c>
      <c r="AX304" s="14" t="s">
        <v>76</v>
      </c>
      <c r="AY304" s="178" t="s">
        <v>180</v>
      </c>
    </row>
    <row r="305" spans="1:65" s="13" customFormat="1" ht="11.25">
      <c r="B305" s="170"/>
      <c r="D305" s="163" t="s">
        <v>193</v>
      </c>
      <c r="E305" s="171" t="s">
        <v>1</v>
      </c>
      <c r="F305" s="172" t="s">
        <v>210</v>
      </c>
      <c r="H305" s="171" t="s">
        <v>1</v>
      </c>
      <c r="I305" s="173"/>
      <c r="L305" s="170"/>
      <c r="M305" s="174"/>
      <c r="N305" s="175"/>
      <c r="O305" s="175"/>
      <c r="P305" s="175"/>
      <c r="Q305" s="175"/>
      <c r="R305" s="175"/>
      <c r="S305" s="175"/>
      <c r="T305" s="176"/>
      <c r="AT305" s="171" t="s">
        <v>193</v>
      </c>
      <c r="AU305" s="171" t="s">
        <v>85</v>
      </c>
      <c r="AV305" s="13" t="s">
        <v>83</v>
      </c>
      <c r="AW305" s="13" t="s">
        <v>32</v>
      </c>
      <c r="AX305" s="13" t="s">
        <v>76</v>
      </c>
      <c r="AY305" s="171" t="s">
        <v>180</v>
      </c>
    </row>
    <row r="306" spans="1:65" s="14" customFormat="1" ht="22.5">
      <c r="B306" s="177"/>
      <c r="D306" s="163" t="s">
        <v>193</v>
      </c>
      <c r="E306" s="178" t="s">
        <v>1</v>
      </c>
      <c r="F306" s="179" t="s">
        <v>340</v>
      </c>
      <c r="H306" s="180">
        <v>39.124000000000002</v>
      </c>
      <c r="I306" s="181"/>
      <c r="L306" s="177"/>
      <c r="M306" s="182"/>
      <c r="N306" s="183"/>
      <c r="O306" s="183"/>
      <c r="P306" s="183"/>
      <c r="Q306" s="183"/>
      <c r="R306" s="183"/>
      <c r="S306" s="183"/>
      <c r="T306" s="184"/>
      <c r="AT306" s="178" t="s">
        <v>193</v>
      </c>
      <c r="AU306" s="178" t="s">
        <v>85</v>
      </c>
      <c r="AV306" s="14" t="s">
        <v>85</v>
      </c>
      <c r="AW306" s="14" t="s">
        <v>32</v>
      </c>
      <c r="AX306" s="14" t="s">
        <v>76</v>
      </c>
      <c r="AY306" s="178" t="s">
        <v>180</v>
      </c>
    </row>
    <row r="307" spans="1:65" s="15" customFormat="1" ht="11.25">
      <c r="B307" s="185"/>
      <c r="D307" s="163" t="s">
        <v>193</v>
      </c>
      <c r="E307" s="186" t="s">
        <v>1</v>
      </c>
      <c r="F307" s="187" t="s">
        <v>196</v>
      </c>
      <c r="H307" s="188">
        <v>45.808</v>
      </c>
      <c r="I307" s="189"/>
      <c r="L307" s="185"/>
      <c r="M307" s="190"/>
      <c r="N307" s="191"/>
      <c r="O307" s="191"/>
      <c r="P307" s="191"/>
      <c r="Q307" s="191"/>
      <c r="R307" s="191"/>
      <c r="S307" s="191"/>
      <c r="T307" s="192"/>
      <c r="AT307" s="186" t="s">
        <v>193</v>
      </c>
      <c r="AU307" s="186" t="s">
        <v>85</v>
      </c>
      <c r="AV307" s="15" t="s">
        <v>197</v>
      </c>
      <c r="AW307" s="15" t="s">
        <v>32</v>
      </c>
      <c r="AX307" s="15" t="s">
        <v>76</v>
      </c>
      <c r="AY307" s="186" t="s">
        <v>180</v>
      </c>
    </row>
    <row r="308" spans="1:65" s="16" customFormat="1" ht="11.25">
      <c r="B308" s="193"/>
      <c r="D308" s="163" t="s">
        <v>193</v>
      </c>
      <c r="E308" s="194" t="s">
        <v>1</v>
      </c>
      <c r="F308" s="195" t="s">
        <v>198</v>
      </c>
      <c r="H308" s="196">
        <v>45.808</v>
      </c>
      <c r="I308" s="197"/>
      <c r="L308" s="193"/>
      <c r="M308" s="198"/>
      <c r="N308" s="199"/>
      <c r="O308" s="199"/>
      <c r="P308" s="199"/>
      <c r="Q308" s="199"/>
      <c r="R308" s="199"/>
      <c r="S308" s="199"/>
      <c r="T308" s="200"/>
      <c r="AT308" s="194" t="s">
        <v>193</v>
      </c>
      <c r="AU308" s="194" t="s">
        <v>85</v>
      </c>
      <c r="AV308" s="16" t="s">
        <v>187</v>
      </c>
      <c r="AW308" s="16" t="s">
        <v>32</v>
      </c>
      <c r="AX308" s="16" t="s">
        <v>83</v>
      </c>
      <c r="AY308" s="194" t="s">
        <v>180</v>
      </c>
    </row>
    <row r="309" spans="1:65" s="2" customFormat="1" ht="16.5" customHeight="1">
      <c r="A309" s="33"/>
      <c r="B309" s="149"/>
      <c r="C309" s="150" t="s">
        <v>341</v>
      </c>
      <c r="D309" s="150" t="s">
        <v>182</v>
      </c>
      <c r="E309" s="151" t="s">
        <v>342</v>
      </c>
      <c r="F309" s="152" t="s">
        <v>343</v>
      </c>
      <c r="G309" s="153" t="s">
        <v>201</v>
      </c>
      <c r="H309" s="154">
        <v>45.808</v>
      </c>
      <c r="I309" s="155"/>
      <c r="J309" s="156">
        <f>ROUND(I309*H309,2)</f>
        <v>0</v>
      </c>
      <c r="K309" s="152" t="s">
        <v>186</v>
      </c>
      <c r="L309" s="34"/>
      <c r="M309" s="157" t="s">
        <v>1</v>
      </c>
      <c r="N309" s="158" t="s">
        <v>41</v>
      </c>
      <c r="O309" s="59"/>
      <c r="P309" s="159">
        <f>O309*H309</f>
        <v>0</v>
      </c>
      <c r="Q309" s="159">
        <v>2.5018699999999998</v>
      </c>
      <c r="R309" s="159">
        <f>Q309*H309</f>
        <v>114.60566095999999</v>
      </c>
      <c r="S309" s="159">
        <v>0</v>
      </c>
      <c r="T309" s="160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1" t="s">
        <v>187</v>
      </c>
      <c r="AT309" s="161" t="s">
        <v>182</v>
      </c>
      <c r="AU309" s="161" t="s">
        <v>85</v>
      </c>
      <c r="AY309" s="18" t="s">
        <v>180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8" t="s">
        <v>83</v>
      </c>
      <c r="BK309" s="162">
        <f>ROUND(I309*H309,2)</f>
        <v>0</v>
      </c>
      <c r="BL309" s="18" t="s">
        <v>187</v>
      </c>
      <c r="BM309" s="161" t="s">
        <v>344</v>
      </c>
    </row>
    <row r="310" spans="1:65" s="2" customFormat="1" ht="19.5">
      <c r="A310" s="33"/>
      <c r="B310" s="34"/>
      <c r="C310" s="33"/>
      <c r="D310" s="163" t="s">
        <v>189</v>
      </c>
      <c r="E310" s="33"/>
      <c r="F310" s="164" t="s">
        <v>345</v>
      </c>
      <c r="G310" s="33"/>
      <c r="H310" s="33"/>
      <c r="I310" s="165"/>
      <c r="J310" s="33"/>
      <c r="K310" s="33"/>
      <c r="L310" s="34"/>
      <c r="M310" s="166"/>
      <c r="N310" s="167"/>
      <c r="O310" s="59"/>
      <c r="P310" s="59"/>
      <c r="Q310" s="59"/>
      <c r="R310" s="59"/>
      <c r="S310" s="59"/>
      <c r="T310" s="60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8" t="s">
        <v>189</v>
      </c>
      <c r="AU310" s="18" t="s">
        <v>85</v>
      </c>
    </row>
    <row r="311" spans="1:65" s="2" customFormat="1" ht="11.25">
      <c r="A311" s="33"/>
      <c r="B311" s="34"/>
      <c r="C311" s="33"/>
      <c r="D311" s="168" t="s">
        <v>191</v>
      </c>
      <c r="E311" s="33"/>
      <c r="F311" s="169" t="s">
        <v>346</v>
      </c>
      <c r="G311" s="33"/>
      <c r="H311" s="33"/>
      <c r="I311" s="165"/>
      <c r="J311" s="33"/>
      <c r="K311" s="33"/>
      <c r="L311" s="34"/>
      <c r="M311" s="166"/>
      <c r="N311" s="167"/>
      <c r="O311" s="59"/>
      <c r="P311" s="59"/>
      <c r="Q311" s="59"/>
      <c r="R311" s="59"/>
      <c r="S311" s="59"/>
      <c r="T311" s="60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8" t="s">
        <v>191</v>
      </c>
      <c r="AU311" s="18" t="s">
        <v>85</v>
      </c>
    </row>
    <row r="312" spans="1:65" s="13" customFormat="1" ht="11.25">
      <c r="B312" s="170"/>
      <c r="D312" s="163" t="s">
        <v>193</v>
      </c>
      <c r="E312" s="171" t="s">
        <v>1</v>
      </c>
      <c r="F312" s="172" t="s">
        <v>347</v>
      </c>
      <c r="H312" s="171" t="s">
        <v>1</v>
      </c>
      <c r="I312" s="173"/>
      <c r="L312" s="170"/>
      <c r="M312" s="174"/>
      <c r="N312" s="175"/>
      <c r="O312" s="175"/>
      <c r="P312" s="175"/>
      <c r="Q312" s="175"/>
      <c r="R312" s="175"/>
      <c r="S312" s="175"/>
      <c r="T312" s="176"/>
      <c r="AT312" s="171" t="s">
        <v>193</v>
      </c>
      <c r="AU312" s="171" t="s">
        <v>85</v>
      </c>
      <c r="AV312" s="13" t="s">
        <v>83</v>
      </c>
      <c r="AW312" s="13" t="s">
        <v>32</v>
      </c>
      <c r="AX312" s="13" t="s">
        <v>76</v>
      </c>
      <c r="AY312" s="171" t="s">
        <v>180</v>
      </c>
    </row>
    <row r="313" spans="1:65" s="13" customFormat="1" ht="11.25">
      <c r="B313" s="170"/>
      <c r="D313" s="163" t="s">
        <v>193</v>
      </c>
      <c r="E313" s="171" t="s">
        <v>1</v>
      </c>
      <c r="F313" s="172" t="s">
        <v>338</v>
      </c>
      <c r="H313" s="171" t="s">
        <v>1</v>
      </c>
      <c r="I313" s="173"/>
      <c r="L313" s="170"/>
      <c r="M313" s="174"/>
      <c r="N313" s="175"/>
      <c r="O313" s="175"/>
      <c r="P313" s="175"/>
      <c r="Q313" s="175"/>
      <c r="R313" s="175"/>
      <c r="S313" s="175"/>
      <c r="T313" s="176"/>
      <c r="AT313" s="171" t="s">
        <v>193</v>
      </c>
      <c r="AU313" s="171" t="s">
        <v>85</v>
      </c>
      <c r="AV313" s="13" t="s">
        <v>83</v>
      </c>
      <c r="AW313" s="13" t="s">
        <v>32</v>
      </c>
      <c r="AX313" s="13" t="s">
        <v>76</v>
      </c>
      <c r="AY313" s="171" t="s">
        <v>180</v>
      </c>
    </row>
    <row r="314" spans="1:65" s="13" customFormat="1" ht="11.25">
      <c r="B314" s="170"/>
      <c r="D314" s="163" t="s">
        <v>193</v>
      </c>
      <c r="E314" s="171" t="s">
        <v>1</v>
      </c>
      <c r="F314" s="172" t="s">
        <v>207</v>
      </c>
      <c r="H314" s="171" t="s">
        <v>1</v>
      </c>
      <c r="I314" s="173"/>
      <c r="L314" s="170"/>
      <c r="M314" s="174"/>
      <c r="N314" s="175"/>
      <c r="O314" s="175"/>
      <c r="P314" s="175"/>
      <c r="Q314" s="175"/>
      <c r="R314" s="175"/>
      <c r="S314" s="175"/>
      <c r="T314" s="176"/>
      <c r="AT314" s="171" t="s">
        <v>193</v>
      </c>
      <c r="AU314" s="171" t="s">
        <v>85</v>
      </c>
      <c r="AV314" s="13" t="s">
        <v>83</v>
      </c>
      <c r="AW314" s="13" t="s">
        <v>32</v>
      </c>
      <c r="AX314" s="13" t="s">
        <v>76</v>
      </c>
      <c r="AY314" s="171" t="s">
        <v>180</v>
      </c>
    </row>
    <row r="315" spans="1:65" s="13" customFormat="1" ht="11.25">
      <c r="B315" s="170"/>
      <c r="D315" s="163" t="s">
        <v>193</v>
      </c>
      <c r="E315" s="171" t="s">
        <v>1</v>
      </c>
      <c r="F315" s="172" t="s">
        <v>208</v>
      </c>
      <c r="H315" s="171" t="s">
        <v>1</v>
      </c>
      <c r="I315" s="173"/>
      <c r="L315" s="170"/>
      <c r="M315" s="174"/>
      <c r="N315" s="175"/>
      <c r="O315" s="175"/>
      <c r="P315" s="175"/>
      <c r="Q315" s="175"/>
      <c r="R315" s="175"/>
      <c r="S315" s="175"/>
      <c r="T315" s="176"/>
      <c r="AT315" s="171" t="s">
        <v>193</v>
      </c>
      <c r="AU315" s="171" t="s">
        <v>85</v>
      </c>
      <c r="AV315" s="13" t="s">
        <v>83</v>
      </c>
      <c r="AW315" s="13" t="s">
        <v>32</v>
      </c>
      <c r="AX315" s="13" t="s">
        <v>76</v>
      </c>
      <c r="AY315" s="171" t="s">
        <v>180</v>
      </c>
    </row>
    <row r="316" spans="1:65" s="14" customFormat="1" ht="11.25">
      <c r="B316" s="177"/>
      <c r="D316" s="163" t="s">
        <v>193</v>
      </c>
      <c r="E316" s="178" t="s">
        <v>1</v>
      </c>
      <c r="F316" s="179" t="s">
        <v>339</v>
      </c>
      <c r="H316" s="180">
        <v>6.6840000000000002</v>
      </c>
      <c r="I316" s="181"/>
      <c r="L316" s="177"/>
      <c r="M316" s="182"/>
      <c r="N316" s="183"/>
      <c r="O316" s="183"/>
      <c r="P316" s="183"/>
      <c r="Q316" s="183"/>
      <c r="R316" s="183"/>
      <c r="S316" s="183"/>
      <c r="T316" s="184"/>
      <c r="AT316" s="178" t="s">
        <v>193</v>
      </c>
      <c r="AU316" s="178" t="s">
        <v>85</v>
      </c>
      <c r="AV316" s="14" t="s">
        <v>85</v>
      </c>
      <c r="AW316" s="14" t="s">
        <v>32</v>
      </c>
      <c r="AX316" s="14" t="s">
        <v>76</v>
      </c>
      <c r="AY316" s="178" t="s">
        <v>180</v>
      </c>
    </row>
    <row r="317" spans="1:65" s="13" customFormat="1" ht="11.25">
      <c r="B317" s="170"/>
      <c r="D317" s="163" t="s">
        <v>193</v>
      </c>
      <c r="E317" s="171" t="s">
        <v>1</v>
      </c>
      <c r="F317" s="172" t="s">
        <v>210</v>
      </c>
      <c r="H317" s="171" t="s">
        <v>1</v>
      </c>
      <c r="I317" s="173"/>
      <c r="L317" s="170"/>
      <c r="M317" s="174"/>
      <c r="N317" s="175"/>
      <c r="O317" s="175"/>
      <c r="P317" s="175"/>
      <c r="Q317" s="175"/>
      <c r="R317" s="175"/>
      <c r="S317" s="175"/>
      <c r="T317" s="176"/>
      <c r="AT317" s="171" t="s">
        <v>193</v>
      </c>
      <c r="AU317" s="171" t="s">
        <v>85</v>
      </c>
      <c r="AV317" s="13" t="s">
        <v>83</v>
      </c>
      <c r="AW317" s="13" t="s">
        <v>32</v>
      </c>
      <c r="AX317" s="13" t="s">
        <v>76</v>
      </c>
      <c r="AY317" s="171" t="s">
        <v>180</v>
      </c>
    </row>
    <row r="318" spans="1:65" s="14" customFormat="1" ht="22.5">
      <c r="B318" s="177"/>
      <c r="D318" s="163" t="s">
        <v>193</v>
      </c>
      <c r="E318" s="178" t="s">
        <v>1</v>
      </c>
      <c r="F318" s="179" t="s">
        <v>340</v>
      </c>
      <c r="H318" s="180">
        <v>39.124000000000002</v>
      </c>
      <c r="I318" s="181"/>
      <c r="L318" s="177"/>
      <c r="M318" s="182"/>
      <c r="N318" s="183"/>
      <c r="O318" s="183"/>
      <c r="P318" s="183"/>
      <c r="Q318" s="183"/>
      <c r="R318" s="183"/>
      <c r="S318" s="183"/>
      <c r="T318" s="184"/>
      <c r="AT318" s="178" t="s">
        <v>193</v>
      </c>
      <c r="AU318" s="178" t="s">
        <v>85</v>
      </c>
      <c r="AV318" s="14" t="s">
        <v>85</v>
      </c>
      <c r="AW318" s="14" t="s">
        <v>32</v>
      </c>
      <c r="AX318" s="14" t="s">
        <v>76</v>
      </c>
      <c r="AY318" s="178" t="s">
        <v>180</v>
      </c>
    </row>
    <row r="319" spans="1:65" s="15" customFormat="1" ht="11.25">
      <c r="B319" s="185"/>
      <c r="D319" s="163" t="s">
        <v>193</v>
      </c>
      <c r="E319" s="186" t="s">
        <v>1</v>
      </c>
      <c r="F319" s="187" t="s">
        <v>196</v>
      </c>
      <c r="H319" s="188">
        <v>45.808</v>
      </c>
      <c r="I319" s="189"/>
      <c r="L319" s="185"/>
      <c r="M319" s="190"/>
      <c r="N319" s="191"/>
      <c r="O319" s="191"/>
      <c r="P319" s="191"/>
      <c r="Q319" s="191"/>
      <c r="R319" s="191"/>
      <c r="S319" s="191"/>
      <c r="T319" s="192"/>
      <c r="AT319" s="186" t="s">
        <v>193</v>
      </c>
      <c r="AU319" s="186" t="s">
        <v>85</v>
      </c>
      <c r="AV319" s="15" t="s">
        <v>197</v>
      </c>
      <c r="AW319" s="15" t="s">
        <v>32</v>
      </c>
      <c r="AX319" s="15" t="s">
        <v>76</v>
      </c>
      <c r="AY319" s="186" t="s">
        <v>180</v>
      </c>
    </row>
    <row r="320" spans="1:65" s="16" customFormat="1" ht="11.25">
      <c r="B320" s="193"/>
      <c r="D320" s="163" t="s">
        <v>193</v>
      </c>
      <c r="E320" s="194" t="s">
        <v>1</v>
      </c>
      <c r="F320" s="195" t="s">
        <v>198</v>
      </c>
      <c r="H320" s="196">
        <v>45.808</v>
      </c>
      <c r="I320" s="197"/>
      <c r="L320" s="193"/>
      <c r="M320" s="198"/>
      <c r="N320" s="199"/>
      <c r="O320" s="199"/>
      <c r="P320" s="199"/>
      <c r="Q320" s="199"/>
      <c r="R320" s="199"/>
      <c r="S320" s="199"/>
      <c r="T320" s="200"/>
      <c r="AT320" s="194" t="s">
        <v>193</v>
      </c>
      <c r="AU320" s="194" t="s">
        <v>85</v>
      </c>
      <c r="AV320" s="16" t="s">
        <v>187</v>
      </c>
      <c r="AW320" s="16" t="s">
        <v>32</v>
      </c>
      <c r="AX320" s="16" t="s">
        <v>83</v>
      </c>
      <c r="AY320" s="194" t="s">
        <v>180</v>
      </c>
    </row>
    <row r="321" spans="1:65" s="2" customFormat="1" ht="24.2" customHeight="1">
      <c r="A321" s="33"/>
      <c r="B321" s="149"/>
      <c r="C321" s="150" t="s">
        <v>348</v>
      </c>
      <c r="D321" s="150" t="s">
        <v>182</v>
      </c>
      <c r="E321" s="151" t="s">
        <v>349</v>
      </c>
      <c r="F321" s="152" t="s">
        <v>350</v>
      </c>
      <c r="G321" s="153" t="s">
        <v>201</v>
      </c>
      <c r="H321" s="154">
        <v>91.616</v>
      </c>
      <c r="I321" s="155"/>
      <c r="J321" s="156">
        <f>ROUND(I321*H321,2)</f>
        <v>0</v>
      </c>
      <c r="K321" s="152" t="s">
        <v>186</v>
      </c>
      <c r="L321" s="34"/>
      <c r="M321" s="157" t="s">
        <v>1</v>
      </c>
      <c r="N321" s="158" t="s">
        <v>41</v>
      </c>
      <c r="O321" s="59"/>
      <c r="P321" s="159">
        <f>O321*H321</f>
        <v>0</v>
      </c>
      <c r="Q321" s="159">
        <v>2.5018699999999998</v>
      </c>
      <c r="R321" s="159">
        <f>Q321*H321</f>
        <v>229.21132191999999</v>
      </c>
      <c r="S321" s="159">
        <v>0</v>
      </c>
      <c r="T321" s="160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1" t="s">
        <v>187</v>
      </c>
      <c r="AT321" s="161" t="s">
        <v>182</v>
      </c>
      <c r="AU321" s="161" t="s">
        <v>85</v>
      </c>
      <c r="AY321" s="18" t="s">
        <v>180</v>
      </c>
      <c r="BE321" s="162">
        <f>IF(N321="základní",J321,0)</f>
        <v>0</v>
      </c>
      <c r="BF321" s="162">
        <f>IF(N321="snížená",J321,0)</f>
        <v>0</v>
      </c>
      <c r="BG321" s="162">
        <f>IF(N321="zákl. přenesená",J321,0)</f>
        <v>0</v>
      </c>
      <c r="BH321" s="162">
        <f>IF(N321="sníž. přenesená",J321,0)</f>
        <v>0</v>
      </c>
      <c r="BI321" s="162">
        <f>IF(N321="nulová",J321,0)</f>
        <v>0</v>
      </c>
      <c r="BJ321" s="18" t="s">
        <v>83</v>
      </c>
      <c r="BK321" s="162">
        <f>ROUND(I321*H321,2)</f>
        <v>0</v>
      </c>
      <c r="BL321" s="18" t="s">
        <v>187</v>
      </c>
      <c r="BM321" s="161" t="s">
        <v>351</v>
      </c>
    </row>
    <row r="322" spans="1:65" s="2" customFormat="1" ht="19.5">
      <c r="A322" s="33"/>
      <c r="B322" s="34"/>
      <c r="C322" s="33"/>
      <c r="D322" s="163" t="s">
        <v>189</v>
      </c>
      <c r="E322" s="33"/>
      <c r="F322" s="164" t="s">
        <v>352</v>
      </c>
      <c r="G322" s="33"/>
      <c r="H322" s="33"/>
      <c r="I322" s="165"/>
      <c r="J322" s="33"/>
      <c r="K322" s="33"/>
      <c r="L322" s="34"/>
      <c r="M322" s="166"/>
      <c r="N322" s="167"/>
      <c r="O322" s="59"/>
      <c r="P322" s="59"/>
      <c r="Q322" s="59"/>
      <c r="R322" s="59"/>
      <c r="S322" s="59"/>
      <c r="T322" s="60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8" t="s">
        <v>189</v>
      </c>
      <c r="AU322" s="18" t="s">
        <v>85</v>
      </c>
    </row>
    <row r="323" spans="1:65" s="2" customFormat="1" ht="11.25">
      <c r="A323" s="33"/>
      <c r="B323" s="34"/>
      <c r="C323" s="33"/>
      <c r="D323" s="168" t="s">
        <v>191</v>
      </c>
      <c r="E323" s="33"/>
      <c r="F323" s="169" t="s">
        <v>353</v>
      </c>
      <c r="G323" s="33"/>
      <c r="H323" s="33"/>
      <c r="I323" s="165"/>
      <c r="J323" s="33"/>
      <c r="K323" s="33"/>
      <c r="L323" s="34"/>
      <c r="M323" s="166"/>
      <c r="N323" s="167"/>
      <c r="O323" s="59"/>
      <c r="P323" s="59"/>
      <c r="Q323" s="59"/>
      <c r="R323" s="59"/>
      <c r="S323" s="59"/>
      <c r="T323" s="60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T323" s="18" t="s">
        <v>191</v>
      </c>
      <c r="AU323" s="18" t="s">
        <v>85</v>
      </c>
    </row>
    <row r="324" spans="1:65" s="13" customFormat="1" ht="11.25">
      <c r="B324" s="170"/>
      <c r="D324" s="163" t="s">
        <v>193</v>
      </c>
      <c r="E324" s="171" t="s">
        <v>1</v>
      </c>
      <c r="F324" s="172" t="s">
        <v>354</v>
      </c>
      <c r="H324" s="171" t="s">
        <v>1</v>
      </c>
      <c r="I324" s="173"/>
      <c r="L324" s="170"/>
      <c r="M324" s="174"/>
      <c r="N324" s="175"/>
      <c r="O324" s="175"/>
      <c r="P324" s="175"/>
      <c r="Q324" s="175"/>
      <c r="R324" s="175"/>
      <c r="S324" s="175"/>
      <c r="T324" s="176"/>
      <c r="AT324" s="171" t="s">
        <v>193</v>
      </c>
      <c r="AU324" s="171" t="s">
        <v>85</v>
      </c>
      <c r="AV324" s="13" t="s">
        <v>83</v>
      </c>
      <c r="AW324" s="13" t="s">
        <v>32</v>
      </c>
      <c r="AX324" s="13" t="s">
        <v>76</v>
      </c>
      <c r="AY324" s="171" t="s">
        <v>180</v>
      </c>
    </row>
    <row r="325" spans="1:65" s="13" customFormat="1" ht="11.25">
      <c r="B325" s="170"/>
      <c r="D325" s="163" t="s">
        <v>193</v>
      </c>
      <c r="E325" s="171" t="s">
        <v>1</v>
      </c>
      <c r="F325" s="172" t="s">
        <v>338</v>
      </c>
      <c r="H325" s="171" t="s">
        <v>1</v>
      </c>
      <c r="I325" s="173"/>
      <c r="L325" s="170"/>
      <c r="M325" s="174"/>
      <c r="N325" s="175"/>
      <c r="O325" s="175"/>
      <c r="P325" s="175"/>
      <c r="Q325" s="175"/>
      <c r="R325" s="175"/>
      <c r="S325" s="175"/>
      <c r="T325" s="176"/>
      <c r="AT325" s="171" t="s">
        <v>193</v>
      </c>
      <c r="AU325" s="171" t="s">
        <v>85</v>
      </c>
      <c r="AV325" s="13" t="s">
        <v>83</v>
      </c>
      <c r="AW325" s="13" t="s">
        <v>32</v>
      </c>
      <c r="AX325" s="13" t="s">
        <v>76</v>
      </c>
      <c r="AY325" s="171" t="s">
        <v>180</v>
      </c>
    </row>
    <row r="326" spans="1:65" s="13" customFormat="1" ht="11.25">
      <c r="B326" s="170"/>
      <c r="D326" s="163" t="s">
        <v>193</v>
      </c>
      <c r="E326" s="171" t="s">
        <v>1</v>
      </c>
      <c r="F326" s="172" t="s">
        <v>207</v>
      </c>
      <c r="H326" s="171" t="s">
        <v>1</v>
      </c>
      <c r="I326" s="173"/>
      <c r="L326" s="170"/>
      <c r="M326" s="174"/>
      <c r="N326" s="175"/>
      <c r="O326" s="175"/>
      <c r="P326" s="175"/>
      <c r="Q326" s="175"/>
      <c r="R326" s="175"/>
      <c r="S326" s="175"/>
      <c r="T326" s="176"/>
      <c r="AT326" s="171" t="s">
        <v>193</v>
      </c>
      <c r="AU326" s="171" t="s">
        <v>85</v>
      </c>
      <c r="AV326" s="13" t="s">
        <v>83</v>
      </c>
      <c r="AW326" s="13" t="s">
        <v>32</v>
      </c>
      <c r="AX326" s="13" t="s">
        <v>76</v>
      </c>
      <c r="AY326" s="171" t="s">
        <v>180</v>
      </c>
    </row>
    <row r="327" spans="1:65" s="13" customFormat="1" ht="11.25">
      <c r="B327" s="170"/>
      <c r="D327" s="163" t="s">
        <v>193</v>
      </c>
      <c r="E327" s="171" t="s">
        <v>1</v>
      </c>
      <c r="F327" s="172" t="s">
        <v>208</v>
      </c>
      <c r="H327" s="171" t="s">
        <v>1</v>
      </c>
      <c r="I327" s="173"/>
      <c r="L327" s="170"/>
      <c r="M327" s="174"/>
      <c r="N327" s="175"/>
      <c r="O327" s="175"/>
      <c r="P327" s="175"/>
      <c r="Q327" s="175"/>
      <c r="R327" s="175"/>
      <c r="S327" s="175"/>
      <c r="T327" s="176"/>
      <c r="AT327" s="171" t="s">
        <v>193</v>
      </c>
      <c r="AU327" s="171" t="s">
        <v>85</v>
      </c>
      <c r="AV327" s="13" t="s">
        <v>83</v>
      </c>
      <c r="AW327" s="13" t="s">
        <v>32</v>
      </c>
      <c r="AX327" s="13" t="s">
        <v>76</v>
      </c>
      <c r="AY327" s="171" t="s">
        <v>180</v>
      </c>
    </row>
    <row r="328" spans="1:65" s="14" customFormat="1" ht="11.25">
      <c r="B328" s="177"/>
      <c r="D328" s="163" t="s">
        <v>193</v>
      </c>
      <c r="E328" s="178" t="s">
        <v>1</v>
      </c>
      <c r="F328" s="179" t="s">
        <v>209</v>
      </c>
      <c r="H328" s="180">
        <v>13.368</v>
      </c>
      <c r="I328" s="181"/>
      <c r="L328" s="177"/>
      <c r="M328" s="182"/>
      <c r="N328" s="183"/>
      <c r="O328" s="183"/>
      <c r="P328" s="183"/>
      <c r="Q328" s="183"/>
      <c r="R328" s="183"/>
      <c r="S328" s="183"/>
      <c r="T328" s="184"/>
      <c r="AT328" s="178" t="s">
        <v>193</v>
      </c>
      <c r="AU328" s="178" t="s">
        <v>85</v>
      </c>
      <c r="AV328" s="14" t="s">
        <v>85</v>
      </c>
      <c r="AW328" s="14" t="s">
        <v>32</v>
      </c>
      <c r="AX328" s="14" t="s">
        <v>76</v>
      </c>
      <c r="AY328" s="178" t="s">
        <v>180</v>
      </c>
    </row>
    <row r="329" spans="1:65" s="13" customFormat="1" ht="11.25">
      <c r="B329" s="170"/>
      <c r="D329" s="163" t="s">
        <v>193</v>
      </c>
      <c r="E329" s="171" t="s">
        <v>1</v>
      </c>
      <c r="F329" s="172" t="s">
        <v>210</v>
      </c>
      <c r="H329" s="171" t="s">
        <v>1</v>
      </c>
      <c r="I329" s="173"/>
      <c r="L329" s="170"/>
      <c r="M329" s="174"/>
      <c r="N329" s="175"/>
      <c r="O329" s="175"/>
      <c r="P329" s="175"/>
      <c r="Q329" s="175"/>
      <c r="R329" s="175"/>
      <c r="S329" s="175"/>
      <c r="T329" s="176"/>
      <c r="AT329" s="171" t="s">
        <v>193</v>
      </c>
      <c r="AU329" s="171" t="s">
        <v>85</v>
      </c>
      <c r="AV329" s="13" t="s">
        <v>83</v>
      </c>
      <c r="AW329" s="13" t="s">
        <v>32</v>
      </c>
      <c r="AX329" s="13" t="s">
        <v>76</v>
      </c>
      <c r="AY329" s="171" t="s">
        <v>180</v>
      </c>
    </row>
    <row r="330" spans="1:65" s="14" customFormat="1" ht="22.5">
      <c r="B330" s="177"/>
      <c r="D330" s="163" t="s">
        <v>193</v>
      </c>
      <c r="E330" s="178" t="s">
        <v>1</v>
      </c>
      <c r="F330" s="179" t="s">
        <v>211</v>
      </c>
      <c r="H330" s="180">
        <v>78.248000000000005</v>
      </c>
      <c r="I330" s="181"/>
      <c r="L330" s="177"/>
      <c r="M330" s="182"/>
      <c r="N330" s="183"/>
      <c r="O330" s="183"/>
      <c r="P330" s="183"/>
      <c r="Q330" s="183"/>
      <c r="R330" s="183"/>
      <c r="S330" s="183"/>
      <c r="T330" s="184"/>
      <c r="AT330" s="178" t="s">
        <v>193</v>
      </c>
      <c r="AU330" s="178" t="s">
        <v>85</v>
      </c>
      <c r="AV330" s="14" t="s">
        <v>85</v>
      </c>
      <c r="AW330" s="14" t="s">
        <v>32</v>
      </c>
      <c r="AX330" s="14" t="s">
        <v>76</v>
      </c>
      <c r="AY330" s="178" t="s">
        <v>180</v>
      </c>
    </row>
    <row r="331" spans="1:65" s="15" customFormat="1" ht="11.25">
      <c r="B331" s="185"/>
      <c r="D331" s="163" t="s">
        <v>193</v>
      </c>
      <c r="E331" s="186" t="s">
        <v>1</v>
      </c>
      <c r="F331" s="187" t="s">
        <v>196</v>
      </c>
      <c r="H331" s="188">
        <v>91.616</v>
      </c>
      <c r="I331" s="189"/>
      <c r="L331" s="185"/>
      <c r="M331" s="190"/>
      <c r="N331" s="191"/>
      <c r="O331" s="191"/>
      <c r="P331" s="191"/>
      <c r="Q331" s="191"/>
      <c r="R331" s="191"/>
      <c r="S331" s="191"/>
      <c r="T331" s="192"/>
      <c r="AT331" s="186" t="s">
        <v>193</v>
      </c>
      <c r="AU331" s="186" t="s">
        <v>85</v>
      </c>
      <c r="AV331" s="15" t="s">
        <v>197</v>
      </c>
      <c r="AW331" s="15" t="s">
        <v>32</v>
      </c>
      <c r="AX331" s="15" t="s">
        <v>76</v>
      </c>
      <c r="AY331" s="186" t="s">
        <v>180</v>
      </c>
    </row>
    <row r="332" spans="1:65" s="16" customFormat="1" ht="11.25">
      <c r="B332" s="193"/>
      <c r="D332" s="163" t="s">
        <v>193</v>
      </c>
      <c r="E332" s="194" t="s">
        <v>1</v>
      </c>
      <c r="F332" s="195" t="s">
        <v>198</v>
      </c>
      <c r="H332" s="196">
        <v>91.616</v>
      </c>
      <c r="I332" s="197"/>
      <c r="L332" s="193"/>
      <c r="M332" s="198"/>
      <c r="N332" s="199"/>
      <c r="O332" s="199"/>
      <c r="P332" s="199"/>
      <c r="Q332" s="199"/>
      <c r="R332" s="199"/>
      <c r="S332" s="199"/>
      <c r="T332" s="200"/>
      <c r="AT332" s="194" t="s">
        <v>193</v>
      </c>
      <c r="AU332" s="194" t="s">
        <v>85</v>
      </c>
      <c r="AV332" s="16" t="s">
        <v>187</v>
      </c>
      <c r="AW332" s="16" t="s">
        <v>32</v>
      </c>
      <c r="AX332" s="16" t="s">
        <v>83</v>
      </c>
      <c r="AY332" s="194" t="s">
        <v>180</v>
      </c>
    </row>
    <row r="333" spans="1:65" s="2" customFormat="1" ht="16.5" customHeight="1">
      <c r="A333" s="33"/>
      <c r="B333" s="149"/>
      <c r="C333" s="150" t="s">
        <v>355</v>
      </c>
      <c r="D333" s="150" t="s">
        <v>182</v>
      </c>
      <c r="E333" s="151" t="s">
        <v>356</v>
      </c>
      <c r="F333" s="152" t="s">
        <v>357</v>
      </c>
      <c r="G333" s="153" t="s">
        <v>318</v>
      </c>
      <c r="H333" s="154">
        <v>12.68</v>
      </c>
      <c r="I333" s="155"/>
      <c r="J333" s="156">
        <f>ROUND(I333*H333,2)</f>
        <v>0</v>
      </c>
      <c r="K333" s="152" t="s">
        <v>186</v>
      </c>
      <c r="L333" s="34"/>
      <c r="M333" s="157" t="s">
        <v>1</v>
      </c>
      <c r="N333" s="158" t="s">
        <v>41</v>
      </c>
      <c r="O333" s="59"/>
      <c r="P333" s="159">
        <f>O333*H333</f>
        <v>0</v>
      </c>
      <c r="Q333" s="159">
        <v>1.06277</v>
      </c>
      <c r="R333" s="159">
        <f>Q333*H333</f>
        <v>13.4759236</v>
      </c>
      <c r="S333" s="159">
        <v>0</v>
      </c>
      <c r="T333" s="160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1" t="s">
        <v>187</v>
      </c>
      <c r="AT333" s="161" t="s">
        <v>182</v>
      </c>
      <c r="AU333" s="161" t="s">
        <v>85</v>
      </c>
      <c r="AY333" s="18" t="s">
        <v>180</v>
      </c>
      <c r="BE333" s="162">
        <f>IF(N333="základní",J333,0)</f>
        <v>0</v>
      </c>
      <c r="BF333" s="162">
        <f>IF(N333="snížená",J333,0)</f>
        <v>0</v>
      </c>
      <c r="BG333" s="162">
        <f>IF(N333="zákl. přenesená",J333,0)</f>
        <v>0</v>
      </c>
      <c r="BH333" s="162">
        <f>IF(N333="sníž. přenesená",J333,0)</f>
        <v>0</v>
      </c>
      <c r="BI333" s="162">
        <f>IF(N333="nulová",J333,0)</f>
        <v>0</v>
      </c>
      <c r="BJ333" s="18" t="s">
        <v>83</v>
      </c>
      <c r="BK333" s="162">
        <f>ROUND(I333*H333,2)</f>
        <v>0</v>
      </c>
      <c r="BL333" s="18" t="s">
        <v>187</v>
      </c>
      <c r="BM333" s="161" t="s">
        <v>358</v>
      </c>
    </row>
    <row r="334" spans="1:65" s="2" customFormat="1" ht="11.25">
      <c r="A334" s="33"/>
      <c r="B334" s="34"/>
      <c r="C334" s="33"/>
      <c r="D334" s="163" t="s">
        <v>189</v>
      </c>
      <c r="E334" s="33"/>
      <c r="F334" s="164" t="s">
        <v>359</v>
      </c>
      <c r="G334" s="33"/>
      <c r="H334" s="33"/>
      <c r="I334" s="165"/>
      <c r="J334" s="33"/>
      <c r="K334" s="33"/>
      <c r="L334" s="34"/>
      <c r="M334" s="166"/>
      <c r="N334" s="167"/>
      <c r="O334" s="59"/>
      <c r="P334" s="59"/>
      <c r="Q334" s="59"/>
      <c r="R334" s="59"/>
      <c r="S334" s="59"/>
      <c r="T334" s="60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8" t="s">
        <v>189</v>
      </c>
      <c r="AU334" s="18" t="s">
        <v>85</v>
      </c>
    </row>
    <row r="335" spans="1:65" s="2" customFormat="1" ht="11.25">
      <c r="A335" s="33"/>
      <c r="B335" s="34"/>
      <c r="C335" s="33"/>
      <c r="D335" s="168" t="s">
        <v>191</v>
      </c>
      <c r="E335" s="33"/>
      <c r="F335" s="169" t="s">
        <v>360</v>
      </c>
      <c r="G335" s="33"/>
      <c r="H335" s="33"/>
      <c r="I335" s="165"/>
      <c r="J335" s="33"/>
      <c r="K335" s="33"/>
      <c r="L335" s="34"/>
      <c r="M335" s="166"/>
      <c r="N335" s="167"/>
      <c r="O335" s="59"/>
      <c r="P335" s="59"/>
      <c r="Q335" s="59"/>
      <c r="R335" s="59"/>
      <c r="S335" s="59"/>
      <c r="T335" s="60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T335" s="18" t="s">
        <v>191</v>
      </c>
      <c r="AU335" s="18" t="s">
        <v>85</v>
      </c>
    </row>
    <row r="336" spans="1:65" s="13" customFormat="1" ht="11.25">
      <c r="B336" s="170"/>
      <c r="D336" s="163" t="s">
        <v>193</v>
      </c>
      <c r="E336" s="171" t="s">
        <v>1</v>
      </c>
      <c r="F336" s="172" t="s">
        <v>361</v>
      </c>
      <c r="H336" s="171" t="s">
        <v>1</v>
      </c>
      <c r="I336" s="173"/>
      <c r="L336" s="170"/>
      <c r="M336" s="174"/>
      <c r="N336" s="175"/>
      <c r="O336" s="175"/>
      <c r="P336" s="175"/>
      <c r="Q336" s="175"/>
      <c r="R336" s="175"/>
      <c r="S336" s="175"/>
      <c r="T336" s="176"/>
      <c r="AT336" s="171" t="s">
        <v>193</v>
      </c>
      <c r="AU336" s="171" t="s">
        <v>85</v>
      </c>
      <c r="AV336" s="13" t="s">
        <v>83</v>
      </c>
      <c r="AW336" s="13" t="s">
        <v>32</v>
      </c>
      <c r="AX336" s="13" t="s">
        <v>76</v>
      </c>
      <c r="AY336" s="171" t="s">
        <v>180</v>
      </c>
    </row>
    <row r="337" spans="1:65" s="13" customFormat="1" ht="11.25">
      <c r="B337" s="170"/>
      <c r="D337" s="163" t="s">
        <v>193</v>
      </c>
      <c r="E337" s="171" t="s">
        <v>1</v>
      </c>
      <c r="F337" s="172" t="s">
        <v>338</v>
      </c>
      <c r="H337" s="171" t="s">
        <v>1</v>
      </c>
      <c r="I337" s="173"/>
      <c r="L337" s="170"/>
      <c r="M337" s="174"/>
      <c r="N337" s="175"/>
      <c r="O337" s="175"/>
      <c r="P337" s="175"/>
      <c r="Q337" s="175"/>
      <c r="R337" s="175"/>
      <c r="S337" s="175"/>
      <c r="T337" s="176"/>
      <c r="AT337" s="171" t="s">
        <v>193</v>
      </c>
      <c r="AU337" s="171" t="s">
        <v>85</v>
      </c>
      <c r="AV337" s="13" t="s">
        <v>83</v>
      </c>
      <c r="AW337" s="13" t="s">
        <v>32</v>
      </c>
      <c r="AX337" s="13" t="s">
        <v>76</v>
      </c>
      <c r="AY337" s="171" t="s">
        <v>180</v>
      </c>
    </row>
    <row r="338" spans="1:65" s="13" customFormat="1" ht="11.25">
      <c r="B338" s="170"/>
      <c r="D338" s="163" t="s">
        <v>193</v>
      </c>
      <c r="E338" s="171" t="s">
        <v>1</v>
      </c>
      <c r="F338" s="172" t="s">
        <v>207</v>
      </c>
      <c r="H338" s="171" t="s">
        <v>1</v>
      </c>
      <c r="I338" s="173"/>
      <c r="L338" s="170"/>
      <c r="M338" s="174"/>
      <c r="N338" s="175"/>
      <c r="O338" s="175"/>
      <c r="P338" s="175"/>
      <c r="Q338" s="175"/>
      <c r="R338" s="175"/>
      <c r="S338" s="175"/>
      <c r="T338" s="176"/>
      <c r="AT338" s="171" t="s">
        <v>193</v>
      </c>
      <c r="AU338" s="171" t="s">
        <v>85</v>
      </c>
      <c r="AV338" s="13" t="s">
        <v>83</v>
      </c>
      <c r="AW338" s="13" t="s">
        <v>32</v>
      </c>
      <c r="AX338" s="13" t="s">
        <v>76</v>
      </c>
      <c r="AY338" s="171" t="s">
        <v>180</v>
      </c>
    </row>
    <row r="339" spans="1:65" s="14" customFormat="1" ht="11.25">
      <c r="B339" s="177"/>
      <c r="D339" s="163" t="s">
        <v>193</v>
      </c>
      <c r="E339" s="178" t="s">
        <v>1</v>
      </c>
      <c r="F339" s="179" t="s">
        <v>362</v>
      </c>
      <c r="H339" s="180">
        <v>12.68</v>
      </c>
      <c r="I339" s="181"/>
      <c r="L339" s="177"/>
      <c r="M339" s="182"/>
      <c r="N339" s="183"/>
      <c r="O339" s="183"/>
      <c r="P339" s="183"/>
      <c r="Q339" s="183"/>
      <c r="R339" s="183"/>
      <c r="S339" s="183"/>
      <c r="T339" s="184"/>
      <c r="AT339" s="178" t="s">
        <v>193</v>
      </c>
      <c r="AU339" s="178" t="s">
        <v>85</v>
      </c>
      <c r="AV339" s="14" t="s">
        <v>85</v>
      </c>
      <c r="AW339" s="14" t="s">
        <v>32</v>
      </c>
      <c r="AX339" s="14" t="s">
        <v>76</v>
      </c>
      <c r="AY339" s="178" t="s">
        <v>180</v>
      </c>
    </row>
    <row r="340" spans="1:65" s="15" customFormat="1" ht="11.25">
      <c r="B340" s="185"/>
      <c r="D340" s="163" t="s">
        <v>193</v>
      </c>
      <c r="E340" s="186" t="s">
        <v>1</v>
      </c>
      <c r="F340" s="187" t="s">
        <v>196</v>
      </c>
      <c r="H340" s="188">
        <v>12.68</v>
      </c>
      <c r="I340" s="189"/>
      <c r="L340" s="185"/>
      <c r="M340" s="190"/>
      <c r="N340" s="191"/>
      <c r="O340" s="191"/>
      <c r="P340" s="191"/>
      <c r="Q340" s="191"/>
      <c r="R340" s="191"/>
      <c r="S340" s="191"/>
      <c r="T340" s="192"/>
      <c r="AT340" s="186" t="s">
        <v>193</v>
      </c>
      <c r="AU340" s="186" t="s">
        <v>85</v>
      </c>
      <c r="AV340" s="15" t="s">
        <v>197</v>
      </c>
      <c r="AW340" s="15" t="s">
        <v>32</v>
      </c>
      <c r="AX340" s="15" t="s">
        <v>76</v>
      </c>
      <c r="AY340" s="186" t="s">
        <v>180</v>
      </c>
    </row>
    <row r="341" spans="1:65" s="16" customFormat="1" ht="11.25">
      <c r="B341" s="193"/>
      <c r="D341" s="163" t="s">
        <v>193</v>
      </c>
      <c r="E341" s="194" t="s">
        <v>1</v>
      </c>
      <c r="F341" s="195" t="s">
        <v>198</v>
      </c>
      <c r="H341" s="196">
        <v>12.68</v>
      </c>
      <c r="I341" s="197"/>
      <c r="L341" s="193"/>
      <c r="M341" s="198"/>
      <c r="N341" s="199"/>
      <c r="O341" s="199"/>
      <c r="P341" s="199"/>
      <c r="Q341" s="199"/>
      <c r="R341" s="199"/>
      <c r="S341" s="199"/>
      <c r="T341" s="200"/>
      <c r="AT341" s="194" t="s">
        <v>193</v>
      </c>
      <c r="AU341" s="194" t="s">
        <v>85</v>
      </c>
      <c r="AV341" s="16" t="s">
        <v>187</v>
      </c>
      <c r="AW341" s="16" t="s">
        <v>32</v>
      </c>
      <c r="AX341" s="16" t="s">
        <v>83</v>
      </c>
      <c r="AY341" s="194" t="s">
        <v>180</v>
      </c>
    </row>
    <row r="342" spans="1:65" s="2" customFormat="1" ht="24.2" customHeight="1">
      <c r="A342" s="33"/>
      <c r="B342" s="149"/>
      <c r="C342" s="150" t="s">
        <v>363</v>
      </c>
      <c r="D342" s="150" t="s">
        <v>182</v>
      </c>
      <c r="E342" s="151" t="s">
        <v>364</v>
      </c>
      <c r="F342" s="152" t="s">
        <v>365</v>
      </c>
      <c r="G342" s="153" t="s">
        <v>201</v>
      </c>
      <c r="H342" s="154">
        <v>21.785</v>
      </c>
      <c r="I342" s="155"/>
      <c r="J342" s="156">
        <f>ROUND(I342*H342,2)</f>
        <v>0</v>
      </c>
      <c r="K342" s="152" t="s">
        <v>186</v>
      </c>
      <c r="L342" s="34"/>
      <c r="M342" s="157" t="s">
        <v>1</v>
      </c>
      <c r="N342" s="158" t="s">
        <v>41</v>
      </c>
      <c r="O342" s="59"/>
      <c r="P342" s="159">
        <f>O342*H342</f>
        <v>0</v>
      </c>
      <c r="Q342" s="159">
        <v>2.5018699999999998</v>
      </c>
      <c r="R342" s="159">
        <f>Q342*H342</f>
        <v>54.503237949999999</v>
      </c>
      <c r="S342" s="159">
        <v>0</v>
      </c>
      <c r="T342" s="160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1" t="s">
        <v>187</v>
      </c>
      <c r="AT342" s="161" t="s">
        <v>182</v>
      </c>
      <c r="AU342" s="161" t="s">
        <v>85</v>
      </c>
      <c r="AY342" s="18" t="s">
        <v>180</v>
      </c>
      <c r="BE342" s="162">
        <f>IF(N342="základní",J342,0)</f>
        <v>0</v>
      </c>
      <c r="BF342" s="162">
        <f>IF(N342="snížená",J342,0)</f>
        <v>0</v>
      </c>
      <c r="BG342" s="162">
        <f>IF(N342="zákl. přenesená",J342,0)</f>
        <v>0</v>
      </c>
      <c r="BH342" s="162">
        <f>IF(N342="sníž. přenesená",J342,0)</f>
        <v>0</v>
      </c>
      <c r="BI342" s="162">
        <f>IF(N342="nulová",J342,0)</f>
        <v>0</v>
      </c>
      <c r="BJ342" s="18" t="s">
        <v>83</v>
      </c>
      <c r="BK342" s="162">
        <f>ROUND(I342*H342,2)</f>
        <v>0</v>
      </c>
      <c r="BL342" s="18" t="s">
        <v>187</v>
      </c>
      <c r="BM342" s="161" t="s">
        <v>366</v>
      </c>
    </row>
    <row r="343" spans="1:65" s="2" customFormat="1" ht="19.5">
      <c r="A343" s="33"/>
      <c r="B343" s="34"/>
      <c r="C343" s="33"/>
      <c r="D343" s="163" t="s">
        <v>189</v>
      </c>
      <c r="E343" s="33"/>
      <c r="F343" s="164" t="s">
        <v>367</v>
      </c>
      <c r="G343" s="33"/>
      <c r="H343" s="33"/>
      <c r="I343" s="165"/>
      <c r="J343" s="33"/>
      <c r="K343" s="33"/>
      <c r="L343" s="34"/>
      <c r="M343" s="166"/>
      <c r="N343" s="167"/>
      <c r="O343" s="59"/>
      <c r="P343" s="59"/>
      <c r="Q343" s="59"/>
      <c r="R343" s="59"/>
      <c r="S343" s="59"/>
      <c r="T343" s="60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T343" s="18" t="s">
        <v>189</v>
      </c>
      <c r="AU343" s="18" t="s">
        <v>85</v>
      </c>
    </row>
    <row r="344" spans="1:65" s="2" customFormat="1" ht="11.25">
      <c r="A344" s="33"/>
      <c r="B344" s="34"/>
      <c r="C344" s="33"/>
      <c r="D344" s="168" t="s">
        <v>191</v>
      </c>
      <c r="E344" s="33"/>
      <c r="F344" s="169" t="s">
        <v>368</v>
      </c>
      <c r="G344" s="33"/>
      <c r="H344" s="33"/>
      <c r="I344" s="165"/>
      <c r="J344" s="33"/>
      <c r="K344" s="33"/>
      <c r="L344" s="34"/>
      <c r="M344" s="166"/>
      <c r="N344" s="167"/>
      <c r="O344" s="59"/>
      <c r="P344" s="59"/>
      <c r="Q344" s="59"/>
      <c r="R344" s="59"/>
      <c r="S344" s="59"/>
      <c r="T344" s="60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T344" s="18" t="s">
        <v>191</v>
      </c>
      <c r="AU344" s="18" t="s">
        <v>85</v>
      </c>
    </row>
    <row r="345" spans="1:65" s="13" customFormat="1" ht="11.25">
      <c r="B345" s="170"/>
      <c r="D345" s="163" t="s">
        <v>193</v>
      </c>
      <c r="E345" s="171" t="s">
        <v>1</v>
      </c>
      <c r="F345" s="172" t="s">
        <v>369</v>
      </c>
      <c r="H345" s="171" t="s">
        <v>1</v>
      </c>
      <c r="I345" s="173"/>
      <c r="L345" s="170"/>
      <c r="M345" s="174"/>
      <c r="N345" s="175"/>
      <c r="O345" s="175"/>
      <c r="P345" s="175"/>
      <c r="Q345" s="175"/>
      <c r="R345" s="175"/>
      <c r="S345" s="175"/>
      <c r="T345" s="176"/>
      <c r="AT345" s="171" t="s">
        <v>193</v>
      </c>
      <c r="AU345" s="171" t="s">
        <v>85</v>
      </c>
      <c r="AV345" s="13" t="s">
        <v>83</v>
      </c>
      <c r="AW345" s="13" t="s">
        <v>32</v>
      </c>
      <c r="AX345" s="13" t="s">
        <v>76</v>
      </c>
      <c r="AY345" s="171" t="s">
        <v>180</v>
      </c>
    </row>
    <row r="346" spans="1:65" s="14" customFormat="1" ht="11.25">
      <c r="B346" s="177"/>
      <c r="D346" s="163" t="s">
        <v>193</v>
      </c>
      <c r="E346" s="178" t="s">
        <v>1</v>
      </c>
      <c r="F346" s="179" t="s">
        <v>370</v>
      </c>
      <c r="H346" s="180">
        <v>0.3</v>
      </c>
      <c r="I346" s="181"/>
      <c r="L346" s="177"/>
      <c r="M346" s="182"/>
      <c r="N346" s="183"/>
      <c r="O346" s="183"/>
      <c r="P346" s="183"/>
      <c r="Q346" s="183"/>
      <c r="R346" s="183"/>
      <c r="S346" s="183"/>
      <c r="T346" s="184"/>
      <c r="AT346" s="178" t="s">
        <v>193</v>
      </c>
      <c r="AU346" s="178" t="s">
        <v>85</v>
      </c>
      <c r="AV346" s="14" t="s">
        <v>85</v>
      </c>
      <c r="AW346" s="14" t="s">
        <v>32</v>
      </c>
      <c r="AX346" s="14" t="s">
        <v>76</v>
      </c>
      <c r="AY346" s="178" t="s">
        <v>180</v>
      </c>
    </row>
    <row r="347" spans="1:65" s="14" customFormat="1" ht="11.25">
      <c r="B347" s="177"/>
      <c r="D347" s="163" t="s">
        <v>193</v>
      </c>
      <c r="E347" s="178" t="s">
        <v>1</v>
      </c>
      <c r="F347" s="179" t="s">
        <v>371</v>
      </c>
      <c r="H347" s="180">
        <v>1.1479999999999999</v>
      </c>
      <c r="I347" s="181"/>
      <c r="L347" s="177"/>
      <c r="M347" s="182"/>
      <c r="N347" s="183"/>
      <c r="O347" s="183"/>
      <c r="P347" s="183"/>
      <c r="Q347" s="183"/>
      <c r="R347" s="183"/>
      <c r="S347" s="183"/>
      <c r="T347" s="184"/>
      <c r="AT347" s="178" t="s">
        <v>193</v>
      </c>
      <c r="AU347" s="178" t="s">
        <v>85</v>
      </c>
      <c r="AV347" s="14" t="s">
        <v>85</v>
      </c>
      <c r="AW347" s="14" t="s">
        <v>32</v>
      </c>
      <c r="AX347" s="14" t="s">
        <v>76</v>
      </c>
      <c r="AY347" s="178" t="s">
        <v>180</v>
      </c>
    </row>
    <row r="348" spans="1:65" s="14" customFormat="1" ht="11.25">
      <c r="B348" s="177"/>
      <c r="D348" s="163" t="s">
        <v>193</v>
      </c>
      <c r="E348" s="178" t="s">
        <v>1</v>
      </c>
      <c r="F348" s="179" t="s">
        <v>370</v>
      </c>
      <c r="H348" s="180">
        <v>0.3</v>
      </c>
      <c r="I348" s="181"/>
      <c r="L348" s="177"/>
      <c r="M348" s="182"/>
      <c r="N348" s="183"/>
      <c r="O348" s="183"/>
      <c r="P348" s="183"/>
      <c r="Q348" s="183"/>
      <c r="R348" s="183"/>
      <c r="S348" s="183"/>
      <c r="T348" s="184"/>
      <c r="AT348" s="178" t="s">
        <v>193</v>
      </c>
      <c r="AU348" s="178" t="s">
        <v>85</v>
      </c>
      <c r="AV348" s="14" t="s">
        <v>85</v>
      </c>
      <c r="AW348" s="14" t="s">
        <v>32</v>
      </c>
      <c r="AX348" s="14" t="s">
        <v>76</v>
      </c>
      <c r="AY348" s="178" t="s">
        <v>180</v>
      </c>
    </row>
    <row r="349" spans="1:65" s="14" customFormat="1" ht="11.25">
      <c r="B349" s="177"/>
      <c r="D349" s="163" t="s">
        <v>193</v>
      </c>
      <c r="E349" s="178" t="s">
        <v>1</v>
      </c>
      <c r="F349" s="179" t="s">
        <v>372</v>
      </c>
      <c r="H349" s="180">
        <v>1.909</v>
      </c>
      <c r="I349" s="181"/>
      <c r="L349" s="177"/>
      <c r="M349" s="182"/>
      <c r="N349" s="183"/>
      <c r="O349" s="183"/>
      <c r="P349" s="183"/>
      <c r="Q349" s="183"/>
      <c r="R349" s="183"/>
      <c r="S349" s="183"/>
      <c r="T349" s="184"/>
      <c r="AT349" s="178" t="s">
        <v>193</v>
      </c>
      <c r="AU349" s="178" t="s">
        <v>85</v>
      </c>
      <c r="AV349" s="14" t="s">
        <v>85</v>
      </c>
      <c r="AW349" s="14" t="s">
        <v>32</v>
      </c>
      <c r="AX349" s="14" t="s">
        <v>76</v>
      </c>
      <c r="AY349" s="178" t="s">
        <v>180</v>
      </c>
    </row>
    <row r="350" spans="1:65" s="14" customFormat="1" ht="11.25">
      <c r="B350" s="177"/>
      <c r="D350" s="163" t="s">
        <v>193</v>
      </c>
      <c r="E350" s="178" t="s">
        <v>1</v>
      </c>
      <c r="F350" s="179" t="s">
        <v>370</v>
      </c>
      <c r="H350" s="180">
        <v>0.3</v>
      </c>
      <c r="I350" s="181"/>
      <c r="L350" s="177"/>
      <c r="M350" s="182"/>
      <c r="N350" s="183"/>
      <c r="O350" s="183"/>
      <c r="P350" s="183"/>
      <c r="Q350" s="183"/>
      <c r="R350" s="183"/>
      <c r="S350" s="183"/>
      <c r="T350" s="184"/>
      <c r="AT350" s="178" t="s">
        <v>193</v>
      </c>
      <c r="AU350" s="178" t="s">
        <v>85</v>
      </c>
      <c r="AV350" s="14" t="s">
        <v>85</v>
      </c>
      <c r="AW350" s="14" t="s">
        <v>32</v>
      </c>
      <c r="AX350" s="14" t="s">
        <v>76</v>
      </c>
      <c r="AY350" s="178" t="s">
        <v>180</v>
      </c>
    </row>
    <row r="351" spans="1:65" s="14" customFormat="1" ht="11.25">
      <c r="B351" s="177"/>
      <c r="D351" s="163" t="s">
        <v>193</v>
      </c>
      <c r="E351" s="178" t="s">
        <v>1</v>
      </c>
      <c r="F351" s="179" t="s">
        <v>373</v>
      </c>
      <c r="H351" s="180">
        <v>1.891</v>
      </c>
      <c r="I351" s="181"/>
      <c r="L351" s="177"/>
      <c r="M351" s="182"/>
      <c r="N351" s="183"/>
      <c r="O351" s="183"/>
      <c r="P351" s="183"/>
      <c r="Q351" s="183"/>
      <c r="R351" s="183"/>
      <c r="S351" s="183"/>
      <c r="T351" s="184"/>
      <c r="AT351" s="178" t="s">
        <v>193</v>
      </c>
      <c r="AU351" s="178" t="s">
        <v>85</v>
      </c>
      <c r="AV351" s="14" t="s">
        <v>85</v>
      </c>
      <c r="AW351" s="14" t="s">
        <v>32</v>
      </c>
      <c r="AX351" s="14" t="s">
        <v>76</v>
      </c>
      <c r="AY351" s="178" t="s">
        <v>180</v>
      </c>
    </row>
    <row r="352" spans="1:65" s="14" customFormat="1" ht="11.25">
      <c r="B352" s="177"/>
      <c r="D352" s="163" t="s">
        <v>193</v>
      </c>
      <c r="E352" s="178" t="s">
        <v>1</v>
      </c>
      <c r="F352" s="179" t="s">
        <v>374</v>
      </c>
      <c r="H352" s="180">
        <v>0.94</v>
      </c>
      <c r="I352" s="181"/>
      <c r="L352" s="177"/>
      <c r="M352" s="182"/>
      <c r="N352" s="183"/>
      <c r="O352" s="183"/>
      <c r="P352" s="183"/>
      <c r="Q352" s="183"/>
      <c r="R352" s="183"/>
      <c r="S352" s="183"/>
      <c r="T352" s="184"/>
      <c r="AT352" s="178" t="s">
        <v>193</v>
      </c>
      <c r="AU352" s="178" t="s">
        <v>85</v>
      </c>
      <c r="AV352" s="14" t="s">
        <v>85</v>
      </c>
      <c r="AW352" s="14" t="s">
        <v>32</v>
      </c>
      <c r="AX352" s="14" t="s">
        <v>76</v>
      </c>
      <c r="AY352" s="178" t="s">
        <v>180</v>
      </c>
    </row>
    <row r="353" spans="2:51" s="14" customFormat="1" ht="11.25">
      <c r="B353" s="177"/>
      <c r="D353" s="163" t="s">
        <v>193</v>
      </c>
      <c r="E353" s="178" t="s">
        <v>1</v>
      </c>
      <c r="F353" s="179" t="s">
        <v>375</v>
      </c>
      <c r="H353" s="180">
        <v>0.27500000000000002</v>
      </c>
      <c r="I353" s="181"/>
      <c r="L353" s="177"/>
      <c r="M353" s="182"/>
      <c r="N353" s="183"/>
      <c r="O353" s="183"/>
      <c r="P353" s="183"/>
      <c r="Q353" s="183"/>
      <c r="R353" s="183"/>
      <c r="S353" s="183"/>
      <c r="T353" s="184"/>
      <c r="AT353" s="178" t="s">
        <v>193</v>
      </c>
      <c r="AU353" s="178" t="s">
        <v>85</v>
      </c>
      <c r="AV353" s="14" t="s">
        <v>85</v>
      </c>
      <c r="AW353" s="14" t="s">
        <v>32</v>
      </c>
      <c r="AX353" s="14" t="s">
        <v>76</v>
      </c>
      <c r="AY353" s="178" t="s">
        <v>180</v>
      </c>
    </row>
    <row r="354" spans="2:51" s="14" customFormat="1" ht="11.25">
      <c r="B354" s="177"/>
      <c r="D354" s="163" t="s">
        <v>193</v>
      </c>
      <c r="E354" s="178" t="s">
        <v>1</v>
      </c>
      <c r="F354" s="179" t="s">
        <v>376</v>
      </c>
      <c r="H354" s="180">
        <v>2.444</v>
      </c>
      <c r="I354" s="181"/>
      <c r="L354" s="177"/>
      <c r="M354" s="182"/>
      <c r="N354" s="183"/>
      <c r="O354" s="183"/>
      <c r="P354" s="183"/>
      <c r="Q354" s="183"/>
      <c r="R354" s="183"/>
      <c r="S354" s="183"/>
      <c r="T354" s="184"/>
      <c r="AT354" s="178" t="s">
        <v>193</v>
      </c>
      <c r="AU354" s="178" t="s">
        <v>85</v>
      </c>
      <c r="AV354" s="14" t="s">
        <v>85</v>
      </c>
      <c r="AW354" s="14" t="s">
        <v>32</v>
      </c>
      <c r="AX354" s="14" t="s">
        <v>76</v>
      </c>
      <c r="AY354" s="178" t="s">
        <v>180</v>
      </c>
    </row>
    <row r="355" spans="2:51" s="14" customFormat="1" ht="11.25">
      <c r="B355" s="177"/>
      <c r="D355" s="163" t="s">
        <v>193</v>
      </c>
      <c r="E355" s="178" t="s">
        <v>1</v>
      </c>
      <c r="F355" s="179" t="s">
        <v>377</v>
      </c>
      <c r="H355" s="180">
        <v>1.3959999999999999</v>
      </c>
      <c r="I355" s="181"/>
      <c r="L355" s="177"/>
      <c r="M355" s="182"/>
      <c r="N355" s="183"/>
      <c r="O355" s="183"/>
      <c r="P355" s="183"/>
      <c r="Q355" s="183"/>
      <c r="R355" s="183"/>
      <c r="S355" s="183"/>
      <c r="T355" s="184"/>
      <c r="AT355" s="178" t="s">
        <v>193</v>
      </c>
      <c r="AU355" s="178" t="s">
        <v>85</v>
      </c>
      <c r="AV355" s="14" t="s">
        <v>85</v>
      </c>
      <c r="AW355" s="14" t="s">
        <v>32</v>
      </c>
      <c r="AX355" s="14" t="s">
        <v>76</v>
      </c>
      <c r="AY355" s="178" t="s">
        <v>180</v>
      </c>
    </row>
    <row r="356" spans="2:51" s="14" customFormat="1" ht="11.25">
      <c r="B356" s="177"/>
      <c r="D356" s="163" t="s">
        <v>193</v>
      </c>
      <c r="E356" s="178" t="s">
        <v>1</v>
      </c>
      <c r="F356" s="179" t="s">
        <v>378</v>
      </c>
      <c r="H356" s="180">
        <v>0.68400000000000005</v>
      </c>
      <c r="I356" s="181"/>
      <c r="L356" s="177"/>
      <c r="M356" s="182"/>
      <c r="N356" s="183"/>
      <c r="O356" s="183"/>
      <c r="P356" s="183"/>
      <c r="Q356" s="183"/>
      <c r="R356" s="183"/>
      <c r="S356" s="183"/>
      <c r="T356" s="184"/>
      <c r="AT356" s="178" t="s">
        <v>193</v>
      </c>
      <c r="AU356" s="178" t="s">
        <v>85</v>
      </c>
      <c r="AV356" s="14" t="s">
        <v>85</v>
      </c>
      <c r="AW356" s="14" t="s">
        <v>32</v>
      </c>
      <c r="AX356" s="14" t="s">
        <v>76</v>
      </c>
      <c r="AY356" s="178" t="s">
        <v>180</v>
      </c>
    </row>
    <row r="357" spans="2:51" s="14" customFormat="1" ht="11.25">
      <c r="B357" s="177"/>
      <c r="D357" s="163" t="s">
        <v>193</v>
      </c>
      <c r="E357" s="178" t="s">
        <v>1</v>
      </c>
      <c r="F357" s="179" t="s">
        <v>379</v>
      </c>
      <c r="H357" s="180">
        <v>0.29599999999999999</v>
      </c>
      <c r="I357" s="181"/>
      <c r="L357" s="177"/>
      <c r="M357" s="182"/>
      <c r="N357" s="183"/>
      <c r="O357" s="183"/>
      <c r="P357" s="183"/>
      <c r="Q357" s="183"/>
      <c r="R357" s="183"/>
      <c r="S357" s="183"/>
      <c r="T357" s="184"/>
      <c r="AT357" s="178" t="s">
        <v>193</v>
      </c>
      <c r="AU357" s="178" t="s">
        <v>85</v>
      </c>
      <c r="AV357" s="14" t="s">
        <v>85</v>
      </c>
      <c r="AW357" s="14" t="s">
        <v>32</v>
      </c>
      <c r="AX357" s="14" t="s">
        <v>76</v>
      </c>
      <c r="AY357" s="178" t="s">
        <v>180</v>
      </c>
    </row>
    <row r="358" spans="2:51" s="14" customFormat="1" ht="11.25">
      <c r="B358" s="177"/>
      <c r="D358" s="163" t="s">
        <v>193</v>
      </c>
      <c r="E358" s="178" t="s">
        <v>1</v>
      </c>
      <c r="F358" s="179" t="s">
        <v>380</v>
      </c>
      <c r="H358" s="180">
        <v>0.29299999999999998</v>
      </c>
      <c r="I358" s="181"/>
      <c r="L358" s="177"/>
      <c r="M358" s="182"/>
      <c r="N358" s="183"/>
      <c r="O358" s="183"/>
      <c r="P358" s="183"/>
      <c r="Q358" s="183"/>
      <c r="R358" s="183"/>
      <c r="S358" s="183"/>
      <c r="T358" s="184"/>
      <c r="AT358" s="178" t="s">
        <v>193</v>
      </c>
      <c r="AU358" s="178" t="s">
        <v>85</v>
      </c>
      <c r="AV358" s="14" t="s">
        <v>85</v>
      </c>
      <c r="AW358" s="14" t="s">
        <v>32</v>
      </c>
      <c r="AX358" s="14" t="s">
        <v>76</v>
      </c>
      <c r="AY358" s="178" t="s">
        <v>180</v>
      </c>
    </row>
    <row r="359" spans="2:51" s="14" customFormat="1" ht="11.25">
      <c r="B359" s="177"/>
      <c r="D359" s="163" t="s">
        <v>193</v>
      </c>
      <c r="E359" s="178" t="s">
        <v>1</v>
      </c>
      <c r="F359" s="179" t="s">
        <v>381</v>
      </c>
      <c r="H359" s="180">
        <v>2.617</v>
      </c>
      <c r="I359" s="181"/>
      <c r="L359" s="177"/>
      <c r="M359" s="182"/>
      <c r="N359" s="183"/>
      <c r="O359" s="183"/>
      <c r="P359" s="183"/>
      <c r="Q359" s="183"/>
      <c r="R359" s="183"/>
      <c r="S359" s="183"/>
      <c r="T359" s="184"/>
      <c r="AT359" s="178" t="s">
        <v>193</v>
      </c>
      <c r="AU359" s="178" t="s">
        <v>85</v>
      </c>
      <c r="AV359" s="14" t="s">
        <v>85</v>
      </c>
      <c r="AW359" s="14" t="s">
        <v>32</v>
      </c>
      <c r="AX359" s="14" t="s">
        <v>76</v>
      </c>
      <c r="AY359" s="178" t="s">
        <v>180</v>
      </c>
    </row>
    <row r="360" spans="2:51" s="14" customFormat="1" ht="11.25">
      <c r="B360" s="177"/>
      <c r="D360" s="163" t="s">
        <v>193</v>
      </c>
      <c r="E360" s="178" t="s">
        <v>1</v>
      </c>
      <c r="F360" s="179" t="s">
        <v>379</v>
      </c>
      <c r="H360" s="180">
        <v>0.29599999999999999</v>
      </c>
      <c r="I360" s="181"/>
      <c r="L360" s="177"/>
      <c r="M360" s="182"/>
      <c r="N360" s="183"/>
      <c r="O360" s="183"/>
      <c r="P360" s="183"/>
      <c r="Q360" s="183"/>
      <c r="R360" s="183"/>
      <c r="S360" s="183"/>
      <c r="T360" s="184"/>
      <c r="AT360" s="178" t="s">
        <v>193</v>
      </c>
      <c r="AU360" s="178" t="s">
        <v>85</v>
      </c>
      <c r="AV360" s="14" t="s">
        <v>85</v>
      </c>
      <c r="AW360" s="14" t="s">
        <v>32</v>
      </c>
      <c r="AX360" s="14" t="s">
        <v>76</v>
      </c>
      <c r="AY360" s="178" t="s">
        <v>180</v>
      </c>
    </row>
    <row r="361" spans="2:51" s="14" customFormat="1" ht="11.25">
      <c r="B361" s="177"/>
      <c r="D361" s="163" t="s">
        <v>193</v>
      </c>
      <c r="E361" s="178" t="s">
        <v>1</v>
      </c>
      <c r="F361" s="179" t="s">
        <v>382</v>
      </c>
      <c r="H361" s="180">
        <v>0.28899999999999998</v>
      </c>
      <c r="I361" s="181"/>
      <c r="L361" s="177"/>
      <c r="M361" s="182"/>
      <c r="N361" s="183"/>
      <c r="O361" s="183"/>
      <c r="P361" s="183"/>
      <c r="Q361" s="183"/>
      <c r="R361" s="183"/>
      <c r="S361" s="183"/>
      <c r="T361" s="184"/>
      <c r="AT361" s="178" t="s">
        <v>193</v>
      </c>
      <c r="AU361" s="178" t="s">
        <v>85</v>
      </c>
      <c r="AV361" s="14" t="s">
        <v>85</v>
      </c>
      <c r="AW361" s="14" t="s">
        <v>32</v>
      </c>
      <c r="AX361" s="14" t="s">
        <v>76</v>
      </c>
      <c r="AY361" s="178" t="s">
        <v>180</v>
      </c>
    </row>
    <row r="362" spans="2:51" s="14" customFormat="1" ht="11.25">
      <c r="B362" s="177"/>
      <c r="D362" s="163" t="s">
        <v>193</v>
      </c>
      <c r="E362" s="178" t="s">
        <v>1</v>
      </c>
      <c r="F362" s="179" t="s">
        <v>383</v>
      </c>
      <c r="H362" s="180">
        <v>0.97899999999999998</v>
      </c>
      <c r="I362" s="181"/>
      <c r="L362" s="177"/>
      <c r="M362" s="182"/>
      <c r="N362" s="183"/>
      <c r="O362" s="183"/>
      <c r="P362" s="183"/>
      <c r="Q362" s="183"/>
      <c r="R362" s="183"/>
      <c r="S362" s="183"/>
      <c r="T362" s="184"/>
      <c r="AT362" s="178" t="s">
        <v>193</v>
      </c>
      <c r="AU362" s="178" t="s">
        <v>85</v>
      </c>
      <c r="AV362" s="14" t="s">
        <v>85</v>
      </c>
      <c r="AW362" s="14" t="s">
        <v>32</v>
      </c>
      <c r="AX362" s="14" t="s">
        <v>76</v>
      </c>
      <c r="AY362" s="178" t="s">
        <v>180</v>
      </c>
    </row>
    <row r="363" spans="2:51" s="14" customFormat="1" ht="11.25">
      <c r="B363" s="177"/>
      <c r="D363" s="163" t="s">
        <v>193</v>
      </c>
      <c r="E363" s="178" t="s">
        <v>1</v>
      </c>
      <c r="F363" s="179" t="s">
        <v>384</v>
      </c>
      <c r="H363" s="180">
        <v>0.86</v>
      </c>
      <c r="I363" s="181"/>
      <c r="L363" s="177"/>
      <c r="M363" s="182"/>
      <c r="N363" s="183"/>
      <c r="O363" s="183"/>
      <c r="P363" s="183"/>
      <c r="Q363" s="183"/>
      <c r="R363" s="183"/>
      <c r="S363" s="183"/>
      <c r="T363" s="184"/>
      <c r="AT363" s="178" t="s">
        <v>193</v>
      </c>
      <c r="AU363" s="178" t="s">
        <v>85</v>
      </c>
      <c r="AV363" s="14" t="s">
        <v>85</v>
      </c>
      <c r="AW363" s="14" t="s">
        <v>32</v>
      </c>
      <c r="AX363" s="14" t="s">
        <v>76</v>
      </c>
      <c r="AY363" s="178" t="s">
        <v>180</v>
      </c>
    </row>
    <row r="364" spans="2:51" s="14" customFormat="1" ht="11.25">
      <c r="B364" s="177"/>
      <c r="D364" s="163" t="s">
        <v>193</v>
      </c>
      <c r="E364" s="178" t="s">
        <v>1</v>
      </c>
      <c r="F364" s="179" t="s">
        <v>385</v>
      </c>
      <c r="H364" s="180">
        <v>1.415</v>
      </c>
      <c r="I364" s="181"/>
      <c r="L364" s="177"/>
      <c r="M364" s="182"/>
      <c r="N364" s="183"/>
      <c r="O364" s="183"/>
      <c r="P364" s="183"/>
      <c r="Q364" s="183"/>
      <c r="R364" s="183"/>
      <c r="S364" s="183"/>
      <c r="T364" s="184"/>
      <c r="AT364" s="178" t="s">
        <v>193</v>
      </c>
      <c r="AU364" s="178" t="s">
        <v>85</v>
      </c>
      <c r="AV364" s="14" t="s">
        <v>85</v>
      </c>
      <c r="AW364" s="14" t="s">
        <v>32</v>
      </c>
      <c r="AX364" s="14" t="s">
        <v>76</v>
      </c>
      <c r="AY364" s="178" t="s">
        <v>180</v>
      </c>
    </row>
    <row r="365" spans="2:51" s="14" customFormat="1" ht="11.25">
      <c r="B365" s="177"/>
      <c r="D365" s="163" t="s">
        <v>193</v>
      </c>
      <c r="E365" s="178" t="s">
        <v>1</v>
      </c>
      <c r="F365" s="179" t="s">
        <v>386</v>
      </c>
      <c r="H365" s="180">
        <v>2.2090000000000001</v>
      </c>
      <c r="I365" s="181"/>
      <c r="L365" s="177"/>
      <c r="M365" s="182"/>
      <c r="N365" s="183"/>
      <c r="O365" s="183"/>
      <c r="P365" s="183"/>
      <c r="Q365" s="183"/>
      <c r="R365" s="183"/>
      <c r="S365" s="183"/>
      <c r="T365" s="184"/>
      <c r="AT365" s="178" t="s">
        <v>193</v>
      </c>
      <c r="AU365" s="178" t="s">
        <v>85</v>
      </c>
      <c r="AV365" s="14" t="s">
        <v>85</v>
      </c>
      <c r="AW365" s="14" t="s">
        <v>32</v>
      </c>
      <c r="AX365" s="14" t="s">
        <v>76</v>
      </c>
      <c r="AY365" s="178" t="s">
        <v>180</v>
      </c>
    </row>
    <row r="366" spans="2:51" s="14" customFormat="1" ht="11.25">
      <c r="B366" s="177"/>
      <c r="D366" s="163" t="s">
        <v>193</v>
      </c>
      <c r="E366" s="178" t="s">
        <v>1</v>
      </c>
      <c r="F366" s="179" t="s">
        <v>387</v>
      </c>
      <c r="H366" s="180">
        <v>0.47199999999999998</v>
      </c>
      <c r="I366" s="181"/>
      <c r="L366" s="177"/>
      <c r="M366" s="182"/>
      <c r="N366" s="183"/>
      <c r="O366" s="183"/>
      <c r="P366" s="183"/>
      <c r="Q366" s="183"/>
      <c r="R366" s="183"/>
      <c r="S366" s="183"/>
      <c r="T366" s="184"/>
      <c r="AT366" s="178" t="s">
        <v>193</v>
      </c>
      <c r="AU366" s="178" t="s">
        <v>85</v>
      </c>
      <c r="AV366" s="14" t="s">
        <v>85</v>
      </c>
      <c r="AW366" s="14" t="s">
        <v>32</v>
      </c>
      <c r="AX366" s="14" t="s">
        <v>76</v>
      </c>
      <c r="AY366" s="178" t="s">
        <v>180</v>
      </c>
    </row>
    <row r="367" spans="2:51" s="14" customFormat="1" ht="11.25">
      <c r="B367" s="177"/>
      <c r="D367" s="163" t="s">
        <v>193</v>
      </c>
      <c r="E367" s="178" t="s">
        <v>1</v>
      </c>
      <c r="F367" s="179" t="s">
        <v>387</v>
      </c>
      <c r="H367" s="180">
        <v>0.47199999999999998</v>
      </c>
      <c r="I367" s="181"/>
      <c r="L367" s="177"/>
      <c r="M367" s="182"/>
      <c r="N367" s="183"/>
      <c r="O367" s="183"/>
      <c r="P367" s="183"/>
      <c r="Q367" s="183"/>
      <c r="R367" s="183"/>
      <c r="S367" s="183"/>
      <c r="T367" s="184"/>
      <c r="AT367" s="178" t="s">
        <v>193</v>
      </c>
      <c r="AU367" s="178" t="s">
        <v>85</v>
      </c>
      <c r="AV367" s="14" t="s">
        <v>85</v>
      </c>
      <c r="AW367" s="14" t="s">
        <v>32</v>
      </c>
      <c r="AX367" s="14" t="s">
        <v>76</v>
      </c>
      <c r="AY367" s="178" t="s">
        <v>180</v>
      </c>
    </row>
    <row r="368" spans="2:51" s="15" customFormat="1" ht="11.25">
      <c r="B368" s="185"/>
      <c r="D368" s="163" t="s">
        <v>193</v>
      </c>
      <c r="E368" s="186" t="s">
        <v>1</v>
      </c>
      <c r="F368" s="187" t="s">
        <v>196</v>
      </c>
      <c r="H368" s="188">
        <v>21.785</v>
      </c>
      <c r="I368" s="189"/>
      <c r="L368" s="185"/>
      <c r="M368" s="190"/>
      <c r="N368" s="191"/>
      <c r="O368" s="191"/>
      <c r="P368" s="191"/>
      <c r="Q368" s="191"/>
      <c r="R368" s="191"/>
      <c r="S368" s="191"/>
      <c r="T368" s="192"/>
      <c r="AT368" s="186" t="s">
        <v>193</v>
      </c>
      <c r="AU368" s="186" t="s">
        <v>85</v>
      </c>
      <c r="AV368" s="15" t="s">
        <v>197</v>
      </c>
      <c r="AW368" s="15" t="s">
        <v>32</v>
      </c>
      <c r="AX368" s="15" t="s">
        <v>76</v>
      </c>
      <c r="AY368" s="186" t="s">
        <v>180</v>
      </c>
    </row>
    <row r="369" spans="1:65" s="16" customFormat="1" ht="11.25">
      <c r="B369" s="193"/>
      <c r="D369" s="163" t="s">
        <v>193</v>
      </c>
      <c r="E369" s="194" t="s">
        <v>1</v>
      </c>
      <c r="F369" s="195" t="s">
        <v>198</v>
      </c>
      <c r="H369" s="196">
        <v>21.785</v>
      </c>
      <c r="I369" s="197"/>
      <c r="L369" s="193"/>
      <c r="M369" s="198"/>
      <c r="N369" s="199"/>
      <c r="O369" s="199"/>
      <c r="P369" s="199"/>
      <c r="Q369" s="199"/>
      <c r="R369" s="199"/>
      <c r="S369" s="199"/>
      <c r="T369" s="200"/>
      <c r="AT369" s="194" t="s">
        <v>193</v>
      </c>
      <c r="AU369" s="194" t="s">
        <v>85</v>
      </c>
      <c r="AV369" s="16" t="s">
        <v>187</v>
      </c>
      <c r="AW369" s="16" t="s">
        <v>32</v>
      </c>
      <c r="AX369" s="16" t="s">
        <v>83</v>
      </c>
      <c r="AY369" s="194" t="s">
        <v>180</v>
      </c>
    </row>
    <row r="370" spans="1:65" s="2" customFormat="1" ht="24.2" customHeight="1">
      <c r="A370" s="33"/>
      <c r="B370" s="149"/>
      <c r="C370" s="150" t="s">
        <v>388</v>
      </c>
      <c r="D370" s="150" t="s">
        <v>182</v>
      </c>
      <c r="E370" s="151" t="s">
        <v>349</v>
      </c>
      <c r="F370" s="152" t="s">
        <v>350</v>
      </c>
      <c r="G370" s="153" t="s">
        <v>201</v>
      </c>
      <c r="H370" s="154">
        <v>0.54</v>
      </c>
      <c r="I370" s="155"/>
      <c r="J370" s="156">
        <f>ROUND(I370*H370,2)</f>
        <v>0</v>
      </c>
      <c r="K370" s="152" t="s">
        <v>186</v>
      </c>
      <c r="L370" s="34"/>
      <c r="M370" s="157" t="s">
        <v>1</v>
      </c>
      <c r="N370" s="158" t="s">
        <v>41</v>
      </c>
      <c r="O370" s="59"/>
      <c r="P370" s="159">
        <f>O370*H370</f>
        <v>0</v>
      </c>
      <c r="Q370" s="159">
        <v>2.5018699999999998</v>
      </c>
      <c r="R370" s="159">
        <f>Q370*H370</f>
        <v>1.3510097999999999</v>
      </c>
      <c r="S370" s="159">
        <v>0</v>
      </c>
      <c r="T370" s="160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1" t="s">
        <v>187</v>
      </c>
      <c r="AT370" s="161" t="s">
        <v>182</v>
      </c>
      <c r="AU370" s="161" t="s">
        <v>85</v>
      </c>
      <c r="AY370" s="18" t="s">
        <v>180</v>
      </c>
      <c r="BE370" s="162">
        <f>IF(N370="základní",J370,0)</f>
        <v>0</v>
      </c>
      <c r="BF370" s="162">
        <f>IF(N370="snížená",J370,0)</f>
        <v>0</v>
      </c>
      <c r="BG370" s="162">
        <f>IF(N370="zákl. přenesená",J370,0)</f>
        <v>0</v>
      </c>
      <c r="BH370" s="162">
        <f>IF(N370="sníž. přenesená",J370,0)</f>
        <v>0</v>
      </c>
      <c r="BI370" s="162">
        <f>IF(N370="nulová",J370,0)</f>
        <v>0</v>
      </c>
      <c r="BJ370" s="18" t="s">
        <v>83</v>
      </c>
      <c r="BK370" s="162">
        <f>ROUND(I370*H370,2)</f>
        <v>0</v>
      </c>
      <c r="BL370" s="18" t="s">
        <v>187</v>
      </c>
      <c r="BM370" s="161" t="s">
        <v>389</v>
      </c>
    </row>
    <row r="371" spans="1:65" s="2" customFormat="1" ht="19.5">
      <c r="A371" s="33"/>
      <c r="B371" s="34"/>
      <c r="C371" s="33"/>
      <c r="D371" s="163" t="s">
        <v>189</v>
      </c>
      <c r="E371" s="33"/>
      <c r="F371" s="164" t="s">
        <v>352</v>
      </c>
      <c r="G371" s="33"/>
      <c r="H371" s="33"/>
      <c r="I371" s="165"/>
      <c r="J371" s="33"/>
      <c r="K371" s="33"/>
      <c r="L371" s="34"/>
      <c r="M371" s="166"/>
      <c r="N371" s="167"/>
      <c r="O371" s="59"/>
      <c r="P371" s="59"/>
      <c r="Q371" s="59"/>
      <c r="R371" s="59"/>
      <c r="S371" s="59"/>
      <c r="T371" s="60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T371" s="18" t="s">
        <v>189</v>
      </c>
      <c r="AU371" s="18" t="s">
        <v>85</v>
      </c>
    </row>
    <row r="372" spans="1:65" s="2" customFormat="1" ht="11.25">
      <c r="A372" s="33"/>
      <c r="B372" s="34"/>
      <c r="C372" s="33"/>
      <c r="D372" s="168" t="s">
        <v>191</v>
      </c>
      <c r="E372" s="33"/>
      <c r="F372" s="169" t="s">
        <v>353</v>
      </c>
      <c r="G372" s="33"/>
      <c r="H372" s="33"/>
      <c r="I372" s="165"/>
      <c r="J372" s="33"/>
      <c r="K372" s="33"/>
      <c r="L372" s="34"/>
      <c r="M372" s="166"/>
      <c r="N372" s="167"/>
      <c r="O372" s="59"/>
      <c r="P372" s="59"/>
      <c r="Q372" s="59"/>
      <c r="R372" s="59"/>
      <c r="S372" s="59"/>
      <c r="T372" s="60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T372" s="18" t="s">
        <v>191</v>
      </c>
      <c r="AU372" s="18" t="s">
        <v>85</v>
      </c>
    </row>
    <row r="373" spans="1:65" s="13" customFormat="1" ht="11.25">
      <c r="B373" s="170"/>
      <c r="D373" s="163" t="s">
        <v>193</v>
      </c>
      <c r="E373" s="171" t="s">
        <v>1</v>
      </c>
      <c r="F373" s="172" t="s">
        <v>354</v>
      </c>
      <c r="H373" s="171" t="s">
        <v>1</v>
      </c>
      <c r="I373" s="173"/>
      <c r="L373" s="170"/>
      <c r="M373" s="174"/>
      <c r="N373" s="175"/>
      <c r="O373" s="175"/>
      <c r="P373" s="175"/>
      <c r="Q373" s="175"/>
      <c r="R373" s="175"/>
      <c r="S373" s="175"/>
      <c r="T373" s="176"/>
      <c r="AT373" s="171" t="s">
        <v>193</v>
      </c>
      <c r="AU373" s="171" t="s">
        <v>85</v>
      </c>
      <c r="AV373" s="13" t="s">
        <v>83</v>
      </c>
      <c r="AW373" s="13" t="s">
        <v>32</v>
      </c>
      <c r="AX373" s="13" t="s">
        <v>76</v>
      </c>
      <c r="AY373" s="171" t="s">
        <v>180</v>
      </c>
    </row>
    <row r="374" spans="1:65" s="13" customFormat="1" ht="11.25">
      <c r="B374" s="170"/>
      <c r="D374" s="163" t="s">
        <v>193</v>
      </c>
      <c r="E374" s="171" t="s">
        <v>1</v>
      </c>
      <c r="F374" s="172" t="s">
        <v>338</v>
      </c>
      <c r="H374" s="171" t="s">
        <v>1</v>
      </c>
      <c r="I374" s="173"/>
      <c r="L374" s="170"/>
      <c r="M374" s="174"/>
      <c r="N374" s="175"/>
      <c r="O374" s="175"/>
      <c r="P374" s="175"/>
      <c r="Q374" s="175"/>
      <c r="R374" s="175"/>
      <c r="S374" s="175"/>
      <c r="T374" s="176"/>
      <c r="AT374" s="171" t="s">
        <v>193</v>
      </c>
      <c r="AU374" s="171" t="s">
        <v>85</v>
      </c>
      <c r="AV374" s="13" t="s">
        <v>83</v>
      </c>
      <c r="AW374" s="13" t="s">
        <v>32</v>
      </c>
      <c r="AX374" s="13" t="s">
        <v>76</v>
      </c>
      <c r="AY374" s="171" t="s">
        <v>180</v>
      </c>
    </row>
    <row r="375" spans="1:65" s="13" customFormat="1" ht="11.25">
      <c r="B375" s="170"/>
      <c r="D375" s="163" t="s">
        <v>193</v>
      </c>
      <c r="E375" s="171" t="s">
        <v>1</v>
      </c>
      <c r="F375" s="172" t="s">
        <v>390</v>
      </c>
      <c r="H375" s="171" t="s">
        <v>1</v>
      </c>
      <c r="I375" s="173"/>
      <c r="L375" s="170"/>
      <c r="M375" s="174"/>
      <c r="N375" s="175"/>
      <c r="O375" s="175"/>
      <c r="P375" s="175"/>
      <c r="Q375" s="175"/>
      <c r="R375" s="175"/>
      <c r="S375" s="175"/>
      <c r="T375" s="176"/>
      <c r="AT375" s="171" t="s">
        <v>193</v>
      </c>
      <c r="AU375" s="171" t="s">
        <v>85</v>
      </c>
      <c r="AV375" s="13" t="s">
        <v>83</v>
      </c>
      <c r="AW375" s="13" t="s">
        <v>32</v>
      </c>
      <c r="AX375" s="13" t="s">
        <v>76</v>
      </c>
      <c r="AY375" s="171" t="s">
        <v>180</v>
      </c>
    </row>
    <row r="376" spans="1:65" s="14" customFormat="1" ht="11.25">
      <c r="B376" s="177"/>
      <c r="D376" s="163" t="s">
        <v>193</v>
      </c>
      <c r="E376" s="178" t="s">
        <v>1</v>
      </c>
      <c r="F376" s="179" t="s">
        <v>391</v>
      </c>
      <c r="H376" s="180">
        <v>0.27</v>
      </c>
      <c r="I376" s="181"/>
      <c r="L376" s="177"/>
      <c r="M376" s="182"/>
      <c r="N376" s="183"/>
      <c r="O376" s="183"/>
      <c r="P376" s="183"/>
      <c r="Q376" s="183"/>
      <c r="R376" s="183"/>
      <c r="S376" s="183"/>
      <c r="T376" s="184"/>
      <c r="AT376" s="178" t="s">
        <v>193</v>
      </c>
      <c r="AU376" s="178" t="s">
        <v>85</v>
      </c>
      <c r="AV376" s="14" t="s">
        <v>85</v>
      </c>
      <c r="AW376" s="14" t="s">
        <v>32</v>
      </c>
      <c r="AX376" s="14" t="s">
        <v>76</v>
      </c>
      <c r="AY376" s="178" t="s">
        <v>180</v>
      </c>
    </row>
    <row r="377" spans="1:65" s="14" customFormat="1" ht="11.25">
      <c r="B377" s="177"/>
      <c r="D377" s="163" t="s">
        <v>193</v>
      </c>
      <c r="E377" s="178" t="s">
        <v>1</v>
      </c>
      <c r="F377" s="179" t="s">
        <v>391</v>
      </c>
      <c r="H377" s="180">
        <v>0.27</v>
      </c>
      <c r="I377" s="181"/>
      <c r="L377" s="177"/>
      <c r="M377" s="182"/>
      <c r="N377" s="183"/>
      <c r="O377" s="183"/>
      <c r="P377" s="183"/>
      <c r="Q377" s="183"/>
      <c r="R377" s="183"/>
      <c r="S377" s="183"/>
      <c r="T377" s="184"/>
      <c r="AT377" s="178" t="s">
        <v>193</v>
      </c>
      <c r="AU377" s="178" t="s">
        <v>85</v>
      </c>
      <c r="AV377" s="14" t="s">
        <v>85</v>
      </c>
      <c r="AW377" s="14" t="s">
        <v>32</v>
      </c>
      <c r="AX377" s="14" t="s">
        <v>76</v>
      </c>
      <c r="AY377" s="178" t="s">
        <v>180</v>
      </c>
    </row>
    <row r="378" spans="1:65" s="15" customFormat="1" ht="11.25">
      <c r="B378" s="185"/>
      <c r="D378" s="163" t="s">
        <v>193</v>
      </c>
      <c r="E378" s="186" t="s">
        <v>1</v>
      </c>
      <c r="F378" s="187" t="s">
        <v>196</v>
      </c>
      <c r="H378" s="188">
        <v>0.54</v>
      </c>
      <c r="I378" s="189"/>
      <c r="L378" s="185"/>
      <c r="M378" s="190"/>
      <c r="N378" s="191"/>
      <c r="O378" s="191"/>
      <c r="P378" s="191"/>
      <c r="Q378" s="191"/>
      <c r="R378" s="191"/>
      <c r="S378" s="191"/>
      <c r="T378" s="192"/>
      <c r="AT378" s="186" t="s">
        <v>193</v>
      </c>
      <c r="AU378" s="186" t="s">
        <v>85</v>
      </c>
      <c r="AV378" s="15" t="s">
        <v>197</v>
      </c>
      <c r="AW378" s="15" t="s">
        <v>32</v>
      </c>
      <c r="AX378" s="15" t="s">
        <v>76</v>
      </c>
      <c r="AY378" s="186" t="s">
        <v>180</v>
      </c>
    </row>
    <row r="379" spans="1:65" s="16" customFormat="1" ht="11.25">
      <c r="B379" s="193"/>
      <c r="D379" s="163" t="s">
        <v>193</v>
      </c>
      <c r="E379" s="194" t="s">
        <v>1</v>
      </c>
      <c r="F379" s="195" t="s">
        <v>198</v>
      </c>
      <c r="H379" s="196">
        <v>0.54</v>
      </c>
      <c r="I379" s="197"/>
      <c r="L379" s="193"/>
      <c r="M379" s="198"/>
      <c r="N379" s="199"/>
      <c r="O379" s="199"/>
      <c r="P379" s="199"/>
      <c r="Q379" s="199"/>
      <c r="R379" s="199"/>
      <c r="S379" s="199"/>
      <c r="T379" s="200"/>
      <c r="AT379" s="194" t="s">
        <v>193</v>
      </c>
      <c r="AU379" s="194" t="s">
        <v>85</v>
      </c>
      <c r="AV379" s="16" t="s">
        <v>187</v>
      </c>
      <c r="AW379" s="16" t="s">
        <v>32</v>
      </c>
      <c r="AX379" s="16" t="s">
        <v>83</v>
      </c>
      <c r="AY379" s="194" t="s">
        <v>180</v>
      </c>
    </row>
    <row r="380" spans="1:65" s="2" customFormat="1" ht="16.5" customHeight="1">
      <c r="A380" s="33"/>
      <c r="B380" s="149"/>
      <c r="C380" s="150" t="s">
        <v>7</v>
      </c>
      <c r="D380" s="150" t="s">
        <v>182</v>
      </c>
      <c r="E380" s="151" t="s">
        <v>392</v>
      </c>
      <c r="F380" s="152" t="s">
        <v>393</v>
      </c>
      <c r="G380" s="153" t="s">
        <v>185</v>
      </c>
      <c r="H380" s="154">
        <v>33.944000000000003</v>
      </c>
      <c r="I380" s="155"/>
      <c r="J380" s="156">
        <f>ROUND(I380*H380,2)</f>
        <v>0</v>
      </c>
      <c r="K380" s="152" t="s">
        <v>186</v>
      </c>
      <c r="L380" s="34"/>
      <c r="M380" s="157" t="s">
        <v>1</v>
      </c>
      <c r="N380" s="158" t="s">
        <v>41</v>
      </c>
      <c r="O380" s="59"/>
      <c r="P380" s="159">
        <f>O380*H380</f>
        <v>0</v>
      </c>
      <c r="Q380" s="159">
        <v>2.9399999999999999E-3</v>
      </c>
      <c r="R380" s="159">
        <f>Q380*H380</f>
        <v>9.979536E-2</v>
      </c>
      <c r="S380" s="159">
        <v>0</v>
      </c>
      <c r="T380" s="160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1" t="s">
        <v>187</v>
      </c>
      <c r="AT380" s="161" t="s">
        <v>182</v>
      </c>
      <c r="AU380" s="161" t="s">
        <v>85</v>
      </c>
      <c r="AY380" s="18" t="s">
        <v>180</v>
      </c>
      <c r="BE380" s="162">
        <f>IF(N380="základní",J380,0)</f>
        <v>0</v>
      </c>
      <c r="BF380" s="162">
        <f>IF(N380="snížená",J380,0)</f>
        <v>0</v>
      </c>
      <c r="BG380" s="162">
        <f>IF(N380="zákl. přenesená",J380,0)</f>
        <v>0</v>
      </c>
      <c r="BH380" s="162">
        <f>IF(N380="sníž. přenesená",J380,0)</f>
        <v>0</v>
      </c>
      <c r="BI380" s="162">
        <f>IF(N380="nulová",J380,0)</f>
        <v>0</v>
      </c>
      <c r="BJ380" s="18" t="s">
        <v>83</v>
      </c>
      <c r="BK380" s="162">
        <f>ROUND(I380*H380,2)</f>
        <v>0</v>
      </c>
      <c r="BL380" s="18" t="s">
        <v>187</v>
      </c>
      <c r="BM380" s="161" t="s">
        <v>394</v>
      </c>
    </row>
    <row r="381" spans="1:65" s="2" customFormat="1" ht="11.25">
      <c r="A381" s="33"/>
      <c r="B381" s="34"/>
      <c r="C381" s="33"/>
      <c r="D381" s="163" t="s">
        <v>189</v>
      </c>
      <c r="E381" s="33"/>
      <c r="F381" s="164" t="s">
        <v>395</v>
      </c>
      <c r="G381" s="33"/>
      <c r="H381" s="33"/>
      <c r="I381" s="165"/>
      <c r="J381" s="33"/>
      <c r="K381" s="33"/>
      <c r="L381" s="34"/>
      <c r="M381" s="166"/>
      <c r="N381" s="167"/>
      <c r="O381" s="59"/>
      <c r="P381" s="59"/>
      <c r="Q381" s="59"/>
      <c r="R381" s="59"/>
      <c r="S381" s="59"/>
      <c r="T381" s="60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T381" s="18" t="s">
        <v>189</v>
      </c>
      <c r="AU381" s="18" t="s">
        <v>85</v>
      </c>
    </row>
    <row r="382" spans="1:65" s="2" customFormat="1" ht="11.25">
      <c r="A382" s="33"/>
      <c r="B382" s="34"/>
      <c r="C382" s="33"/>
      <c r="D382" s="168" t="s">
        <v>191</v>
      </c>
      <c r="E382" s="33"/>
      <c r="F382" s="169" t="s">
        <v>396</v>
      </c>
      <c r="G382" s="33"/>
      <c r="H382" s="33"/>
      <c r="I382" s="165"/>
      <c r="J382" s="33"/>
      <c r="K382" s="33"/>
      <c r="L382" s="34"/>
      <c r="M382" s="166"/>
      <c r="N382" s="167"/>
      <c r="O382" s="59"/>
      <c r="P382" s="59"/>
      <c r="Q382" s="59"/>
      <c r="R382" s="59"/>
      <c r="S382" s="59"/>
      <c r="T382" s="60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T382" s="18" t="s">
        <v>191</v>
      </c>
      <c r="AU382" s="18" t="s">
        <v>85</v>
      </c>
    </row>
    <row r="383" spans="1:65" s="13" customFormat="1" ht="11.25">
      <c r="B383" s="170"/>
      <c r="D383" s="163" t="s">
        <v>193</v>
      </c>
      <c r="E383" s="171" t="s">
        <v>1</v>
      </c>
      <c r="F383" s="172" t="s">
        <v>397</v>
      </c>
      <c r="H383" s="171" t="s">
        <v>1</v>
      </c>
      <c r="I383" s="173"/>
      <c r="L383" s="170"/>
      <c r="M383" s="174"/>
      <c r="N383" s="175"/>
      <c r="O383" s="175"/>
      <c r="P383" s="175"/>
      <c r="Q383" s="175"/>
      <c r="R383" s="175"/>
      <c r="S383" s="175"/>
      <c r="T383" s="176"/>
      <c r="AT383" s="171" t="s">
        <v>193</v>
      </c>
      <c r="AU383" s="171" t="s">
        <v>85</v>
      </c>
      <c r="AV383" s="13" t="s">
        <v>83</v>
      </c>
      <c r="AW383" s="13" t="s">
        <v>32</v>
      </c>
      <c r="AX383" s="13" t="s">
        <v>76</v>
      </c>
      <c r="AY383" s="171" t="s">
        <v>180</v>
      </c>
    </row>
    <row r="384" spans="1:65" s="13" customFormat="1" ht="11.25">
      <c r="B384" s="170"/>
      <c r="D384" s="163" t="s">
        <v>193</v>
      </c>
      <c r="E384" s="171" t="s">
        <v>1</v>
      </c>
      <c r="F384" s="172" t="s">
        <v>206</v>
      </c>
      <c r="H384" s="171" t="s">
        <v>1</v>
      </c>
      <c r="I384" s="173"/>
      <c r="L384" s="170"/>
      <c r="M384" s="174"/>
      <c r="N384" s="175"/>
      <c r="O384" s="175"/>
      <c r="P384" s="175"/>
      <c r="Q384" s="175"/>
      <c r="R384" s="175"/>
      <c r="S384" s="175"/>
      <c r="T384" s="176"/>
      <c r="AT384" s="171" t="s">
        <v>193</v>
      </c>
      <c r="AU384" s="171" t="s">
        <v>85</v>
      </c>
      <c r="AV384" s="13" t="s">
        <v>83</v>
      </c>
      <c r="AW384" s="13" t="s">
        <v>32</v>
      </c>
      <c r="AX384" s="13" t="s">
        <v>76</v>
      </c>
      <c r="AY384" s="171" t="s">
        <v>180</v>
      </c>
    </row>
    <row r="385" spans="1:65" s="14" customFormat="1" ht="33.75">
      <c r="B385" s="177"/>
      <c r="D385" s="163" t="s">
        <v>193</v>
      </c>
      <c r="E385" s="178" t="s">
        <v>1</v>
      </c>
      <c r="F385" s="179" t="s">
        <v>398</v>
      </c>
      <c r="H385" s="180">
        <v>15.204000000000001</v>
      </c>
      <c r="I385" s="181"/>
      <c r="L385" s="177"/>
      <c r="M385" s="182"/>
      <c r="N385" s="183"/>
      <c r="O385" s="183"/>
      <c r="P385" s="183"/>
      <c r="Q385" s="183"/>
      <c r="R385" s="183"/>
      <c r="S385" s="183"/>
      <c r="T385" s="184"/>
      <c r="AT385" s="178" t="s">
        <v>193</v>
      </c>
      <c r="AU385" s="178" t="s">
        <v>85</v>
      </c>
      <c r="AV385" s="14" t="s">
        <v>85</v>
      </c>
      <c r="AW385" s="14" t="s">
        <v>32</v>
      </c>
      <c r="AX385" s="14" t="s">
        <v>76</v>
      </c>
      <c r="AY385" s="178" t="s">
        <v>180</v>
      </c>
    </row>
    <row r="386" spans="1:65" s="14" customFormat="1" ht="11.25">
      <c r="B386" s="177"/>
      <c r="D386" s="163" t="s">
        <v>193</v>
      </c>
      <c r="E386" s="178" t="s">
        <v>1</v>
      </c>
      <c r="F386" s="179" t="s">
        <v>399</v>
      </c>
      <c r="H386" s="180">
        <v>1.7450000000000001</v>
      </c>
      <c r="I386" s="181"/>
      <c r="L386" s="177"/>
      <c r="M386" s="182"/>
      <c r="N386" s="183"/>
      <c r="O386" s="183"/>
      <c r="P386" s="183"/>
      <c r="Q386" s="183"/>
      <c r="R386" s="183"/>
      <c r="S386" s="183"/>
      <c r="T386" s="184"/>
      <c r="AT386" s="178" t="s">
        <v>193</v>
      </c>
      <c r="AU386" s="178" t="s">
        <v>85</v>
      </c>
      <c r="AV386" s="14" t="s">
        <v>85</v>
      </c>
      <c r="AW386" s="14" t="s">
        <v>32</v>
      </c>
      <c r="AX386" s="14" t="s">
        <v>76</v>
      </c>
      <c r="AY386" s="178" t="s">
        <v>180</v>
      </c>
    </row>
    <row r="387" spans="1:65" s="14" customFormat="1" ht="33.75">
      <c r="B387" s="177"/>
      <c r="D387" s="163" t="s">
        <v>193</v>
      </c>
      <c r="E387" s="178" t="s">
        <v>1</v>
      </c>
      <c r="F387" s="179" t="s">
        <v>400</v>
      </c>
      <c r="H387" s="180">
        <v>12.991</v>
      </c>
      <c r="I387" s="181"/>
      <c r="L387" s="177"/>
      <c r="M387" s="182"/>
      <c r="N387" s="183"/>
      <c r="O387" s="183"/>
      <c r="P387" s="183"/>
      <c r="Q387" s="183"/>
      <c r="R387" s="183"/>
      <c r="S387" s="183"/>
      <c r="T387" s="184"/>
      <c r="AT387" s="178" t="s">
        <v>193</v>
      </c>
      <c r="AU387" s="178" t="s">
        <v>85</v>
      </c>
      <c r="AV387" s="14" t="s">
        <v>85</v>
      </c>
      <c r="AW387" s="14" t="s">
        <v>32</v>
      </c>
      <c r="AX387" s="14" t="s">
        <v>76</v>
      </c>
      <c r="AY387" s="178" t="s">
        <v>180</v>
      </c>
    </row>
    <row r="388" spans="1:65" s="14" customFormat="1" ht="11.25">
      <c r="B388" s="177"/>
      <c r="D388" s="163" t="s">
        <v>193</v>
      </c>
      <c r="E388" s="178" t="s">
        <v>1</v>
      </c>
      <c r="F388" s="179" t="s">
        <v>401</v>
      </c>
      <c r="H388" s="180">
        <v>4.0039999999999996</v>
      </c>
      <c r="I388" s="181"/>
      <c r="L388" s="177"/>
      <c r="M388" s="182"/>
      <c r="N388" s="183"/>
      <c r="O388" s="183"/>
      <c r="P388" s="183"/>
      <c r="Q388" s="183"/>
      <c r="R388" s="183"/>
      <c r="S388" s="183"/>
      <c r="T388" s="184"/>
      <c r="AT388" s="178" t="s">
        <v>193</v>
      </c>
      <c r="AU388" s="178" t="s">
        <v>85</v>
      </c>
      <c r="AV388" s="14" t="s">
        <v>85</v>
      </c>
      <c r="AW388" s="14" t="s">
        <v>32</v>
      </c>
      <c r="AX388" s="14" t="s">
        <v>76</v>
      </c>
      <c r="AY388" s="178" t="s">
        <v>180</v>
      </c>
    </row>
    <row r="389" spans="1:65" s="15" customFormat="1" ht="11.25">
      <c r="B389" s="185"/>
      <c r="D389" s="163" t="s">
        <v>193</v>
      </c>
      <c r="E389" s="186" t="s">
        <v>1</v>
      </c>
      <c r="F389" s="187" t="s">
        <v>196</v>
      </c>
      <c r="H389" s="188">
        <v>33.944000000000003</v>
      </c>
      <c r="I389" s="189"/>
      <c r="L389" s="185"/>
      <c r="M389" s="190"/>
      <c r="N389" s="191"/>
      <c r="O389" s="191"/>
      <c r="P389" s="191"/>
      <c r="Q389" s="191"/>
      <c r="R389" s="191"/>
      <c r="S389" s="191"/>
      <c r="T389" s="192"/>
      <c r="AT389" s="186" t="s">
        <v>193</v>
      </c>
      <c r="AU389" s="186" t="s">
        <v>85</v>
      </c>
      <c r="AV389" s="15" t="s">
        <v>197</v>
      </c>
      <c r="AW389" s="15" t="s">
        <v>32</v>
      </c>
      <c r="AX389" s="15" t="s">
        <v>76</v>
      </c>
      <c r="AY389" s="186" t="s">
        <v>180</v>
      </c>
    </row>
    <row r="390" spans="1:65" s="16" customFormat="1" ht="11.25">
      <c r="B390" s="193"/>
      <c r="D390" s="163" t="s">
        <v>193</v>
      </c>
      <c r="E390" s="194" t="s">
        <v>1</v>
      </c>
      <c r="F390" s="195" t="s">
        <v>198</v>
      </c>
      <c r="H390" s="196">
        <v>33.944000000000003</v>
      </c>
      <c r="I390" s="197"/>
      <c r="L390" s="193"/>
      <c r="M390" s="198"/>
      <c r="N390" s="199"/>
      <c r="O390" s="199"/>
      <c r="P390" s="199"/>
      <c r="Q390" s="199"/>
      <c r="R390" s="199"/>
      <c r="S390" s="199"/>
      <c r="T390" s="200"/>
      <c r="AT390" s="194" t="s">
        <v>193</v>
      </c>
      <c r="AU390" s="194" t="s">
        <v>85</v>
      </c>
      <c r="AV390" s="16" t="s">
        <v>187</v>
      </c>
      <c r="AW390" s="16" t="s">
        <v>32</v>
      </c>
      <c r="AX390" s="16" t="s">
        <v>83</v>
      </c>
      <c r="AY390" s="194" t="s">
        <v>180</v>
      </c>
    </row>
    <row r="391" spans="1:65" s="2" customFormat="1" ht="16.5" customHeight="1">
      <c r="A391" s="33"/>
      <c r="B391" s="149"/>
      <c r="C391" s="150" t="s">
        <v>402</v>
      </c>
      <c r="D391" s="150" t="s">
        <v>182</v>
      </c>
      <c r="E391" s="151" t="s">
        <v>403</v>
      </c>
      <c r="F391" s="152" t="s">
        <v>404</v>
      </c>
      <c r="G391" s="153" t="s">
        <v>185</v>
      </c>
      <c r="H391" s="154">
        <v>33.944000000000003</v>
      </c>
      <c r="I391" s="155"/>
      <c r="J391" s="156">
        <f>ROUND(I391*H391,2)</f>
        <v>0</v>
      </c>
      <c r="K391" s="152" t="s">
        <v>186</v>
      </c>
      <c r="L391" s="34"/>
      <c r="M391" s="157" t="s">
        <v>1</v>
      </c>
      <c r="N391" s="158" t="s">
        <v>41</v>
      </c>
      <c r="O391" s="59"/>
      <c r="P391" s="159">
        <f>O391*H391</f>
        <v>0</v>
      </c>
      <c r="Q391" s="159">
        <v>0</v>
      </c>
      <c r="R391" s="159">
        <f>Q391*H391</f>
        <v>0</v>
      </c>
      <c r="S391" s="159">
        <v>0</v>
      </c>
      <c r="T391" s="160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1" t="s">
        <v>187</v>
      </c>
      <c r="AT391" s="161" t="s">
        <v>182</v>
      </c>
      <c r="AU391" s="161" t="s">
        <v>85</v>
      </c>
      <c r="AY391" s="18" t="s">
        <v>180</v>
      </c>
      <c r="BE391" s="162">
        <f>IF(N391="základní",J391,0)</f>
        <v>0</v>
      </c>
      <c r="BF391" s="162">
        <f>IF(N391="snížená",J391,0)</f>
        <v>0</v>
      </c>
      <c r="BG391" s="162">
        <f>IF(N391="zákl. přenesená",J391,0)</f>
        <v>0</v>
      </c>
      <c r="BH391" s="162">
        <f>IF(N391="sníž. přenesená",J391,0)</f>
        <v>0</v>
      </c>
      <c r="BI391" s="162">
        <f>IF(N391="nulová",J391,0)</f>
        <v>0</v>
      </c>
      <c r="BJ391" s="18" t="s">
        <v>83</v>
      </c>
      <c r="BK391" s="162">
        <f>ROUND(I391*H391,2)</f>
        <v>0</v>
      </c>
      <c r="BL391" s="18" t="s">
        <v>187</v>
      </c>
      <c r="BM391" s="161" t="s">
        <v>405</v>
      </c>
    </row>
    <row r="392" spans="1:65" s="2" customFormat="1" ht="11.25">
      <c r="A392" s="33"/>
      <c r="B392" s="34"/>
      <c r="C392" s="33"/>
      <c r="D392" s="163" t="s">
        <v>189</v>
      </c>
      <c r="E392" s="33"/>
      <c r="F392" s="164" t="s">
        <v>406</v>
      </c>
      <c r="G392" s="33"/>
      <c r="H392" s="33"/>
      <c r="I392" s="165"/>
      <c r="J392" s="33"/>
      <c r="K392" s="33"/>
      <c r="L392" s="34"/>
      <c r="M392" s="166"/>
      <c r="N392" s="167"/>
      <c r="O392" s="59"/>
      <c r="P392" s="59"/>
      <c r="Q392" s="59"/>
      <c r="R392" s="59"/>
      <c r="S392" s="59"/>
      <c r="T392" s="60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T392" s="18" t="s">
        <v>189</v>
      </c>
      <c r="AU392" s="18" t="s">
        <v>85</v>
      </c>
    </row>
    <row r="393" spans="1:65" s="2" customFormat="1" ht="11.25">
      <c r="A393" s="33"/>
      <c r="B393" s="34"/>
      <c r="C393" s="33"/>
      <c r="D393" s="168" t="s">
        <v>191</v>
      </c>
      <c r="E393" s="33"/>
      <c r="F393" s="169" t="s">
        <v>407</v>
      </c>
      <c r="G393" s="33"/>
      <c r="H393" s="33"/>
      <c r="I393" s="165"/>
      <c r="J393" s="33"/>
      <c r="K393" s="33"/>
      <c r="L393" s="34"/>
      <c r="M393" s="166"/>
      <c r="N393" s="167"/>
      <c r="O393" s="59"/>
      <c r="P393" s="59"/>
      <c r="Q393" s="59"/>
      <c r="R393" s="59"/>
      <c r="S393" s="59"/>
      <c r="T393" s="60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T393" s="18" t="s">
        <v>191</v>
      </c>
      <c r="AU393" s="18" t="s">
        <v>85</v>
      </c>
    </row>
    <row r="394" spans="1:65" s="13" customFormat="1" ht="11.25">
      <c r="B394" s="170"/>
      <c r="D394" s="163" t="s">
        <v>193</v>
      </c>
      <c r="E394" s="171" t="s">
        <v>1</v>
      </c>
      <c r="F394" s="172" t="s">
        <v>408</v>
      </c>
      <c r="H394" s="171" t="s">
        <v>1</v>
      </c>
      <c r="I394" s="173"/>
      <c r="L394" s="170"/>
      <c r="M394" s="174"/>
      <c r="N394" s="175"/>
      <c r="O394" s="175"/>
      <c r="P394" s="175"/>
      <c r="Q394" s="175"/>
      <c r="R394" s="175"/>
      <c r="S394" s="175"/>
      <c r="T394" s="176"/>
      <c r="AT394" s="171" t="s">
        <v>193</v>
      </c>
      <c r="AU394" s="171" t="s">
        <v>85</v>
      </c>
      <c r="AV394" s="13" t="s">
        <v>83</v>
      </c>
      <c r="AW394" s="13" t="s">
        <v>32</v>
      </c>
      <c r="AX394" s="13" t="s">
        <v>76</v>
      </c>
      <c r="AY394" s="171" t="s">
        <v>180</v>
      </c>
    </row>
    <row r="395" spans="1:65" s="13" customFormat="1" ht="11.25">
      <c r="B395" s="170"/>
      <c r="D395" s="163" t="s">
        <v>193</v>
      </c>
      <c r="E395" s="171" t="s">
        <v>1</v>
      </c>
      <c r="F395" s="172" t="s">
        <v>206</v>
      </c>
      <c r="H395" s="171" t="s">
        <v>1</v>
      </c>
      <c r="I395" s="173"/>
      <c r="L395" s="170"/>
      <c r="M395" s="174"/>
      <c r="N395" s="175"/>
      <c r="O395" s="175"/>
      <c r="P395" s="175"/>
      <c r="Q395" s="175"/>
      <c r="R395" s="175"/>
      <c r="S395" s="175"/>
      <c r="T395" s="176"/>
      <c r="AT395" s="171" t="s">
        <v>193</v>
      </c>
      <c r="AU395" s="171" t="s">
        <v>85</v>
      </c>
      <c r="AV395" s="13" t="s">
        <v>83</v>
      </c>
      <c r="AW395" s="13" t="s">
        <v>32</v>
      </c>
      <c r="AX395" s="13" t="s">
        <v>76</v>
      </c>
      <c r="AY395" s="171" t="s">
        <v>180</v>
      </c>
    </row>
    <row r="396" spans="1:65" s="14" customFormat="1" ht="33.75">
      <c r="B396" s="177"/>
      <c r="D396" s="163" t="s">
        <v>193</v>
      </c>
      <c r="E396" s="178" t="s">
        <v>1</v>
      </c>
      <c r="F396" s="179" t="s">
        <v>398</v>
      </c>
      <c r="H396" s="180">
        <v>15.204000000000001</v>
      </c>
      <c r="I396" s="181"/>
      <c r="L396" s="177"/>
      <c r="M396" s="182"/>
      <c r="N396" s="183"/>
      <c r="O396" s="183"/>
      <c r="P396" s="183"/>
      <c r="Q396" s="183"/>
      <c r="R396" s="183"/>
      <c r="S396" s="183"/>
      <c r="T396" s="184"/>
      <c r="AT396" s="178" t="s">
        <v>193</v>
      </c>
      <c r="AU396" s="178" t="s">
        <v>85</v>
      </c>
      <c r="AV396" s="14" t="s">
        <v>85</v>
      </c>
      <c r="AW396" s="14" t="s">
        <v>32</v>
      </c>
      <c r="AX396" s="14" t="s">
        <v>76</v>
      </c>
      <c r="AY396" s="178" t="s">
        <v>180</v>
      </c>
    </row>
    <row r="397" spans="1:65" s="14" customFormat="1" ht="11.25">
      <c r="B397" s="177"/>
      <c r="D397" s="163" t="s">
        <v>193</v>
      </c>
      <c r="E397" s="178" t="s">
        <v>1</v>
      </c>
      <c r="F397" s="179" t="s">
        <v>399</v>
      </c>
      <c r="H397" s="180">
        <v>1.7450000000000001</v>
      </c>
      <c r="I397" s="181"/>
      <c r="L397" s="177"/>
      <c r="M397" s="182"/>
      <c r="N397" s="183"/>
      <c r="O397" s="183"/>
      <c r="P397" s="183"/>
      <c r="Q397" s="183"/>
      <c r="R397" s="183"/>
      <c r="S397" s="183"/>
      <c r="T397" s="184"/>
      <c r="AT397" s="178" t="s">
        <v>193</v>
      </c>
      <c r="AU397" s="178" t="s">
        <v>85</v>
      </c>
      <c r="AV397" s="14" t="s">
        <v>85</v>
      </c>
      <c r="AW397" s="14" t="s">
        <v>32</v>
      </c>
      <c r="AX397" s="14" t="s">
        <v>76</v>
      </c>
      <c r="AY397" s="178" t="s">
        <v>180</v>
      </c>
    </row>
    <row r="398" spans="1:65" s="14" customFormat="1" ht="33.75">
      <c r="B398" s="177"/>
      <c r="D398" s="163" t="s">
        <v>193</v>
      </c>
      <c r="E398" s="178" t="s">
        <v>1</v>
      </c>
      <c r="F398" s="179" t="s">
        <v>400</v>
      </c>
      <c r="H398" s="180">
        <v>12.991</v>
      </c>
      <c r="I398" s="181"/>
      <c r="L398" s="177"/>
      <c r="M398" s="182"/>
      <c r="N398" s="183"/>
      <c r="O398" s="183"/>
      <c r="P398" s="183"/>
      <c r="Q398" s="183"/>
      <c r="R398" s="183"/>
      <c r="S398" s="183"/>
      <c r="T398" s="184"/>
      <c r="AT398" s="178" t="s">
        <v>193</v>
      </c>
      <c r="AU398" s="178" t="s">
        <v>85</v>
      </c>
      <c r="AV398" s="14" t="s">
        <v>85</v>
      </c>
      <c r="AW398" s="14" t="s">
        <v>32</v>
      </c>
      <c r="AX398" s="14" t="s">
        <v>76</v>
      </c>
      <c r="AY398" s="178" t="s">
        <v>180</v>
      </c>
    </row>
    <row r="399" spans="1:65" s="14" customFormat="1" ht="11.25">
      <c r="B399" s="177"/>
      <c r="D399" s="163" t="s">
        <v>193</v>
      </c>
      <c r="E399" s="178" t="s">
        <v>1</v>
      </c>
      <c r="F399" s="179" t="s">
        <v>401</v>
      </c>
      <c r="H399" s="180">
        <v>4.0039999999999996</v>
      </c>
      <c r="I399" s="181"/>
      <c r="L399" s="177"/>
      <c r="M399" s="182"/>
      <c r="N399" s="183"/>
      <c r="O399" s="183"/>
      <c r="P399" s="183"/>
      <c r="Q399" s="183"/>
      <c r="R399" s="183"/>
      <c r="S399" s="183"/>
      <c r="T399" s="184"/>
      <c r="AT399" s="178" t="s">
        <v>193</v>
      </c>
      <c r="AU399" s="178" t="s">
        <v>85</v>
      </c>
      <c r="AV399" s="14" t="s">
        <v>85</v>
      </c>
      <c r="AW399" s="14" t="s">
        <v>32</v>
      </c>
      <c r="AX399" s="14" t="s">
        <v>76</v>
      </c>
      <c r="AY399" s="178" t="s">
        <v>180</v>
      </c>
    </row>
    <row r="400" spans="1:65" s="15" customFormat="1" ht="11.25">
      <c r="B400" s="185"/>
      <c r="D400" s="163" t="s">
        <v>193</v>
      </c>
      <c r="E400" s="186" t="s">
        <v>1</v>
      </c>
      <c r="F400" s="187" t="s">
        <v>196</v>
      </c>
      <c r="H400" s="188">
        <v>33.944000000000003</v>
      </c>
      <c r="I400" s="189"/>
      <c r="L400" s="185"/>
      <c r="M400" s="190"/>
      <c r="N400" s="191"/>
      <c r="O400" s="191"/>
      <c r="P400" s="191"/>
      <c r="Q400" s="191"/>
      <c r="R400" s="191"/>
      <c r="S400" s="191"/>
      <c r="T400" s="192"/>
      <c r="AT400" s="186" t="s">
        <v>193</v>
      </c>
      <c r="AU400" s="186" t="s">
        <v>85</v>
      </c>
      <c r="AV400" s="15" t="s">
        <v>197</v>
      </c>
      <c r="AW400" s="15" t="s">
        <v>32</v>
      </c>
      <c r="AX400" s="15" t="s">
        <v>76</v>
      </c>
      <c r="AY400" s="186" t="s">
        <v>180</v>
      </c>
    </row>
    <row r="401" spans="1:65" s="16" customFormat="1" ht="11.25">
      <c r="B401" s="193"/>
      <c r="D401" s="163" t="s">
        <v>193</v>
      </c>
      <c r="E401" s="194" t="s">
        <v>1</v>
      </c>
      <c r="F401" s="195" t="s">
        <v>198</v>
      </c>
      <c r="H401" s="196">
        <v>33.944000000000003</v>
      </c>
      <c r="I401" s="197"/>
      <c r="L401" s="193"/>
      <c r="M401" s="198"/>
      <c r="N401" s="199"/>
      <c r="O401" s="199"/>
      <c r="P401" s="199"/>
      <c r="Q401" s="199"/>
      <c r="R401" s="199"/>
      <c r="S401" s="199"/>
      <c r="T401" s="200"/>
      <c r="AT401" s="194" t="s">
        <v>193</v>
      </c>
      <c r="AU401" s="194" t="s">
        <v>85</v>
      </c>
      <c r="AV401" s="16" t="s">
        <v>187</v>
      </c>
      <c r="AW401" s="16" t="s">
        <v>32</v>
      </c>
      <c r="AX401" s="16" t="s">
        <v>83</v>
      </c>
      <c r="AY401" s="194" t="s">
        <v>180</v>
      </c>
    </row>
    <row r="402" spans="1:65" s="2" customFormat="1" ht="16.5" customHeight="1">
      <c r="A402" s="33"/>
      <c r="B402" s="149"/>
      <c r="C402" s="150" t="s">
        <v>409</v>
      </c>
      <c r="D402" s="150" t="s">
        <v>182</v>
      </c>
      <c r="E402" s="151" t="s">
        <v>356</v>
      </c>
      <c r="F402" s="152" t="s">
        <v>357</v>
      </c>
      <c r="G402" s="153" t="s">
        <v>318</v>
      </c>
      <c r="H402" s="154">
        <v>3.004</v>
      </c>
      <c r="I402" s="155"/>
      <c r="J402" s="156">
        <f>ROUND(I402*H402,2)</f>
        <v>0</v>
      </c>
      <c r="K402" s="152" t="s">
        <v>186</v>
      </c>
      <c r="L402" s="34"/>
      <c r="M402" s="157" t="s">
        <v>1</v>
      </c>
      <c r="N402" s="158" t="s">
        <v>41</v>
      </c>
      <c r="O402" s="59"/>
      <c r="P402" s="159">
        <f>O402*H402</f>
        <v>0</v>
      </c>
      <c r="Q402" s="159">
        <v>1.06277</v>
      </c>
      <c r="R402" s="159">
        <f>Q402*H402</f>
        <v>3.1925610799999999</v>
      </c>
      <c r="S402" s="159">
        <v>0</v>
      </c>
      <c r="T402" s="160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61" t="s">
        <v>187</v>
      </c>
      <c r="AT402" s="161" t="s">
        <v>182</v>
      </c>
      <c r="AU402" s="161" t="s">
        <v>85</v>
      </c>
      <c r="AY402" s="18" t="s">
        <v>180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18" t="s">
        <v>83</v>
      </c>
      <c r="BK402" s="162">
        <f>ROUND(I402*H402,2)</f>
        <v>0</v>
      </c>
      <c r="BL402" s="18" t="s">
        <v>187</v>
      </c>
      <c r="BM402" s="161" t="s">
        <v>410</v>
      </c>
    </row>
    <row r="403" spans="1:65" s="2" customFormat="1" ht="11.25">
      <c r="A403" s="33"/>
      <c r="B403" s="34"/>
      <c r="C403" s="33"/>
      <c r="D403" s="163" t="s">
        <v>189</v>
      </c>
      <c r="E403" s="33"/>
      <c r="F403" s="164" t="s">
        <v>359</v>
      </c>
      <c r="G403" s="33"/>
      <c r="H403" s="33"/>
      <c r="I403" s="165"/>
      <c r="J403" s="33"/>
      <c r="K403" s="33"/>
      <c r="L403" s="34"/>
      <c r="M403" s="166"/>
      <c r="N403" s="167"/>
      <c r="O403" s="59"/>
      <c r="P403" s="59"/>
      <c r="Q403" s="59"/>
      <c r="R403" s="59"/>
      <c r="S403" s="59"/>
      <c r="T403" s="60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T403" s="18" t="s">
        <v>189</v>
      </c>
      <c r="AU403" s="18" t="s">
        <v>85</v>
      </c>
    </row>
    <row r="404" spans="1:65" s="2" customFormat="1" ht="11.25">
      <c r="A404" s="33"/>
      <c r="B404" s="34"/>
      <c r="C404" s="33"/>
      <c r="D404" s="168" t="s">
        <v>191</v>
      </c>
      <c r="E404" s="33"/>
      <c r="F404" s="169" t="s">
        <v>360</v>
      </c>
      <c r="G404" s="33"/>
      <c r="H404" s="33"/>
      <c r="I404" s="165"/>
      <c r="J404" s="33"/>
      <c r="K404" s="33"/>
      <c r="L404" s="34"/>
      <c r="M404" s="166"/>
      <c r="N404" s="167"/>
      <c r="O404" s="59"/>
      <c r="P404" s="59"/>
      <c r="Q404" s="59"/>
      <c r="R404" s="59"/>
      <c r="S404" s="59"/>
      <c r="T404" s="60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T404" s="18" t="s">
        <v>191</v>
      </c>
      <c r="AU404" s="18" t="s">
        <v>85</v>
      </c>
    </row>
    <row r="405" spans="1:65" s="13" customFormat="1" ht="11.25">
      <c r="B405" s="170"/>
      <c r="D405" s="163" t="s">
        <v>193</v>
      </c>
      <c r="E405" s="171" t="s">
        <v>1</v>
      </c>
      <c r="F405" s="172" t="s">
        <v>411</v>
      </c>
      <c r="H405" s="171" t="s">
        <v>1</v>
      </c>
      <c r="I405" s="173"/>
      <c r="L405" s="170"/>
      <c r="M405" s="174"/>
      <c r="N405" s="175"/>
      <c r="O405" s="175"/>
      <c r="P405" s="175"/>
      <c r="Q405" s="175"/>
      <c r="R405" s="175"/>
      <c r="S405" s="175"/>
      <c r="T405" s="176"/>
      <c r="AT405" s="171" t="s">
        <v>193</v>
      </c>
      <c r="AU405" s="171" t="s">
        <v>85</v>
      </c>
      <c r="AV405" s="13" t="s">
        <v>83</v>
      </c>
      <c r="AW405" s="13" t="s">
        <v>32</v>
      </c>
      <c r="AX405" s="13" t="s">
        <v>76</v>
      </c>
      <c r="AY405" s="171" t="s">
        <v>180</v>
      </c>
    </row>
    <row r="406" spans="1:65" s="13" customFormat="1" ht="11.25">
      <c r="B406" s="170"/>
      <c r="D406" s="163" t="s">
        <v>193</v>
      </c>
      <c r="E406" s="171" t="s">
        <v>1</v>
      </c>
      <c r="F406" s="172" t="s">
        <v>412</v>
      </c>
      <c r="H406" s="171" t="s">
        <v>1</v>
      </c>
      <c r="I406" s="173"/>
      <c r="L406" s="170"/>
      <c r="M406" s="174"/>
      <c r="N406" s="175"/>
      <c r="O406" s="175"/>
      <c r="P406" s="175"/>
      <c r="Q406" s="175"/>
      <c r="R406" s="175"/>
      <c r="S406" s="175"/>
      <c r="T406" s="176"/>
      <c r="AT406" s="171" t="s">
        <v>193</v>
      </c>
      <c r="AU406" s="171" t="s">
        <v>85</v>
      </c>
      <c r="AV406" s="13" t="s">
        <v>83</v>
      </c>
      <c r="AW406" s="13" t="s">
        <v>32</v>
      </c>
      <c r="AX406" s="13" t="s">
        <v>76</v>
      </c>
      <c r="AY406" s="171" t="s">
        <v>180</v>
      </c>
    </row>
    <row r="407" spans="1:65" s="14" customFormat="1" ht="11.25">
      <c r="B407" s="177"/>
      <c r="D407" s="163" t="s">
        <v>193</v>
      </c>
      <c r="E407" s="178" t="s">
        <v>1</v>
      </c>
      <c r="F407" s="179" t="s">
        <v>413</v>
      </c>
      <c r="H407" s="180">
        <v>2.302</v>
      </c>
      <c r="I407" s="181"/>
      <c r="L407" s="177"/>
      <c r="M407" s="182"/>
      <c r="N407" s="183"/>
      <c r="O407" s="183"/>
      <c r="P407" s="183"/>
      <c r="Q407" s="183"/>
      <c r="R407" s="183"/>
      <c r="S407" s="183"/>
      <c r="T407" s="184"/>
      <c r="AT407" s="178" t="s">
        <v>193</v>
      </c>
      <c r="AU407" s="178" t="s">
        <v>85</v>
      </c>
      <c r="AV407" s="14" t="s">
        <v>85</v>
      </c>
      <c r="AW407" s="14" t="s">
        <v>32</v>
      </c>
      <c r="AX407" s="14" t="s">
        <v>76</v>
      </c>
      <c r="AY407" s="178" t="s">
        <v>180</v>
      </c>
    </row>
    <row r="408" spans="1:65" s="13" customFormat="1" ht="11.25">
      <c r="B408" s="170"/>
      <c r="D408" s="163" t="s">
        <v>193</v>
      </c>
      <c r="E408" s="171" t="s">
        <v>1</v>
      </c>
      <c r="F408" s="172" t="s">
        <v>414</v>
      </c>
      <c r="H408" s="171" t="s">
        <v>1</v>
      </c>
      <c r="I408" s="173"/>
      <c r="L408" s="170"/>
      <c r="M408" s="174"/>
      <c r="N408" s="175"/>
      <c r="O408" s="175"/>
      <c r="P408" s="175"/>
      <c r="Q408" s="175"/>
      <c r="R408" s="175"/>
      <c r="S408" s="175"/>
      <c r="T408" s="176"/>
      <c r="AT408" s="171" t="s">
        <v>193</v>
      </c>
      <c r="AU408" s="171" t="s">
        <v>85</v>
      </c>
      <c r="AV408" s="13" t="s">
        <v>83</v>
      </c>
      <c r="AW408" s="13" t="s">
        <v>32</v>
      </c>
      <c r="AX408" s="13" t="s">
        <v>76</v>
      </c>
      <c r="AY408" s="171" t="s">
        <v>180</v>
      </c>
    </row>
    <row r="409" spans="1:65" s="14" customFormat="1" ht="11.25">
      <c r="B409" s="177"/>
      <c r="D409" s="163" t="s">
        <v>193</v>
      </c>
      <c r="E409" s="178" t="s">
        <v>1</v>
      </c>
      <c r="F409" s="179" t="s">
        <v>415</v>
      </c>
      <c r="H409" s="180">
        <v>0.191</v>
      </c>
      <c r="I409" s="181"/>
      <c r="L409" s="177"/>
      <c r="M409" s="182"/>
      <c r="N409" s="183"/>
      <c r="O409" s="183"/>
      <c r="P409" s="183"/>
      <c r="Q409" s="183"/>
      <c r="R409" s="183"/>
      <c r="S409" s="183"/>
      <c r="T409" s="184"/>
      <c r="AT409" s="178" t="s">
        <v>193</v>
      </c>
      <c r="AU409" s="178" t="s">
        <v>85</v>
      </c>
      <c r="AV409" s="14" t="s">
        <v>85</v>
      </c>
      <c r="AW409" s="14" t="s">
        <v>32</v>
      </c>
      <c r="AX409" s="14" t="s">
        <v>76</v>
      </c>
      <c r="AY409" s="178" t="s">
        <v>180</v>
      </c>
    </row>
    <row r="410" spans="1:65" s="13" customFormat="1" ht="11.25">
      <c r="B410" s="170"/>
      <c r="D410" s="163" t="s">
        <v>193</v>
      </c>
      <c r="E410" s="171" t="s">
        <v>1</v>
      </c>
      <c r="F410" s="172" t="s">
        <v>416</v>
      </c>
      <c r="H410" s="171" t="s">
        <v>1</v>
      </c>
      <c r="I410" s="173"/>
      <c r="L410" s="170"/>
      <c r="M410" s="174"/>
      <c r="N410" s="175"/>
      <c r="O410" s="175"/>
      <c r="P410" s="175"/>
      <c r="Q410" s="175"/>
      <c r="R410" s="175"/>
      <c r="S410" s="175"/>
      <c r="T410" s="176"/>
      <c r="AT410" s="171" t="s">
        <v>193</v>
      </c>
      <c r="AU410" s="171" t="s">
        <v>85</v>
      </c>
      <c r="AV410" s="13" t="s">
        <v>83</v>
      </c>
      <c r="AW410" s="13" t="s">
        <v>32</v>
      </c>
      <c r="AX410" s="13" t="s">
        <v>76</v>
      </c>
      <c r="AY410" s="171" t="s">
        <v>180</v>
      </c>
    </row>
    <row r="411" spans="1:65" s="14" customFormat="1" ht="11.25">
      <c r="B411" s="177"/>
      <c r="D411" s="163" t="s">
        <v>193</v>
      </c>
      <c r="E411" s="178" t="s">
        <v>1</v>
      </c>
      <c r="F411" s="179" t="s">
        <v>417</v>
      </c>
      <c r="H411" s="180">
        <v>0.41599999999999998</v>
      </c>
      <c r="I411" s="181"/>
      <c r="L411" s="177"/>
      <c r="M411" s="182"/>
      <c r="N411" s="183"/>
      <c r="O411" s="183"/>
      <c r="P411" s="183"/>
      <c r="Q411" s="183"/>
      <c r="R411" s="183"/>
      <c r="S411" s="183"/>
      <c r="T411" s="184"/>
      <c r="AT411" s="178" t="s">
        <v>193</v>
      </c>
      <c r="AU411" s="178" t="s">
        <v>85</v>
      </c>
      <c r="AV411" s="14" t="s">
        <v>85</v>
      </c>
      <c r="AW411" s="14" t="s">
        <v>32</v>
      </c>
      <c r="AX411" s="14" t="s">
        <v>76</v>
      </c>
      <c r="AY411" s="178" t="s">
        <v>180</v>
      </c>
    </row>
    <row r="412" spans="1:65" s="13" customFormat="1" ht="11.25">
      <c r="B412" s="170"/>
      <c r="D412" s="163" t="s">
        <v>193</v>
      </c>
      <c r="E412" s="171" t="s">
        <v>1</v>
      </c>
      <c r="F412" s="172" t="s">
        <v>390</v>
      </c>
      <c r="H412" s="171" t="s">
        <v>1</v>
      </c>
      <c r="I412" s="173"/>
      <c r="L412" s="170"/>
      <c r="M412" s="174"/>
      <c r="N412" s="175"/>
      <c r="O412" s="175"/>
      <c r="P412" s="175"/>
      <c r="Q412" s="175"/>
      <c r="R412" s="175"/>
      <c r="S412" s="175"/>
      <c r="T412" s="176"/>
      <c r="AT412" s="171" t="s">
        <v>193</v>
      </c>
      <c r="AU412" s="171" t="s">
        <v>85</v>
      </c>
      <c r="AV412" s="13" t="s">
        <v>83</v>
      </c>
      <c r="AW412" s="13" t="s">
        <v>32</v>
      </c>
      <c r="AX412" s="13" t="s">
        <v>76</v>
      </c>
      <c r="AY412" s="171" t="s">
        <v>180</v>
      </c>
    </row>
    <row r="413" spans="1:65" s="14" customFormat="1" ht="11.25">
      <c r="B413" s="177"/>
      <c r="D413" s="163" t="s">
        <v>193</v>
      </c>
      <c r="E413" s="178" t="s">
        <v>1</v>
      </c>
      <c r="F413" s="179" t="s">
        <v>418</v>
      </c>
      <c r="H413" s="180">
        <v>9.5000000000000001E-2</v>
      </c>
      <c r="I413" s="181"/>
      <c r="L413" s="177"/>
      <c r="M413" s="182"/>
      <c r="N413" s="183"/>
      <c r="O413" s="183"/>
      <c r="P413" s="183"/>
      <c r="Q413" s="183"/>
      <c r="R413" s="183"/>
      <c r="S413" s="183"/>
      <c r="T413" s="184"/>
      <c r="AT413" s="178" t="s">
        <v>193</v>
      </c>
      <c r="AU413" s="178" t="s">
        <v>85</v>
      </c>
      <c r="AV413" s="14" t="s">
        <v>85</v>
      </c>
      <c r="AW413" s="14" t="s">
        <v>32</v>
      </c>
      <c r="AX413" s="14" t="s">
        <v>76</v>
      </c>
      <c r="AY413" s="178" t="s">
        <v>180</v>
      </c>
    </row>
    <row r="414" spans="1:65" s="15" customFormat="1" ht="11.25">
      <c r="B414" s="185"/>
      <c r="D414" s="163" t="s">
        <v>193</v>
      </c>
      <c r="E414" s="186" t="s">
        <v>1</v>
      </c>
      <c r="F414" s="187" t="s">
        <v>196</v>
      </c>
      <c r="H414" s="188">
        <v>3.004</v>
      </c>
      <c r="I414" s="189"/>
      <c r="L414" s="185"/>
      <c r="M414" s="190"/>
      <c r="N414" s="191"/>
      <c r="O414" s="191"/>
      <c r="P414" s="191"/>
      <c r="Q414" s="191"/>
      <c r="R414" s="191"/>
      <c r="S414" s="191"/>
      <c r="T414" s="192"/>
      <c r="AT414" s="186" t="s">
        <v>193</v>
      </c>
      <c r="AU414" s="186" t="s">
        <v>85</v>
      </c>
      <c r="AV414" s="15" t="s">
        <v>197</v>
      </c>
      <c r="AW414" s="15" t="s">
        <v>32</v>
      </c>
      <c r="AX414" s="15" t="s">
        <v>76</v>
      </c>
      <c r="AY414" s="186" t="s">
        <v>180</v>
      </c>
    </row>
    <row r="415" spans="1:65" s="16" customFormat="1" ht="11.25">
      <c r="B415" s="193"/>
      <c r="D415" s="163" t="s">
        <v>193</v>
      </c>
      <c r="E415" s="194" t="s">
        <v>1</v>
      </c>
      <c r="F415" s="195" t="s">
        <v>198</v>
      </c>
      <c r="H415" s="196">
        <v>3.004</v>
      </c>
      <c r="I415" s="197"/>
      <c r="L415" s="193"/>
      <c r="M415" s="198"/>
      <c r="N415" s="199"/>
      <c r="O415" s="199"/>
      <c r="P415" s="199"/>
      <c r="Q415" s="199"/>
      <c r="R415" s="199"/>
      <c r="S415" s="199"/>
      <c r="T415" s="200"/>
      <c r="AT415" s="194" t="s">
        <v>193</v>
      </c>
      <c r="AU415" s="194" t="s">
        <v>85</v>
      </c>
      <c r="AV415" s="16" t="s">
        <v>187</v>
      </c>
      <c r="AW415" s="16" t="s">
        <v>32</v>
      </c>
      <c r="AX415" s="16" t="s">
        <v>83</v>
      </c>
      <c r="AY415" s="194" t="s">
        <v>180</v>
      </c>
    </row>
    <row r="416" spans="1:65" s="12" customFormat="1" ht="22.9" customHeight="1">
      <c r="B416" s="136"/>
      <c r="D416" s="137" t="s">
        <v>75</v>
      </c>
      <c r="E416" s="147" t="s">
        <v>197</v>
      </c>
      <c r="F416" s="147" t="s">
        <v>419</v>
      </c>
      <c r="I416" s="139"/>
      <c r="J416" s="148">
        <f>BK416</f>
        <v>0</v>
      </c>
      <c r="L416" s="136"/>
      <c r="M416" s="141"/>
      <c r="N416" s="142"/>
      <c r="O416" s="142"/>
      <c r="P416" s="143">
        <f>SUM(P417:P568)</f>
        <v>0</v>
      </c>
      <c r="Q416" s="142"/>
      <c r="R416" s="143">
        <f>SUM(R417:R568)</f>
        <v>98.526243800000003</v>
      </c>
      <c r="S416" s="142"/>
      <c r="T416" s="144">
        <f>SUM(T417:T568)</f>
        <v>0</v>
      </c>
      <c r="AR416" s="137" t="s">
        <v>83</v>
      </c>
      <c r="AT416" s="145" t="s">
        <v>75</v>
      </c>
      <c r="AU416" s="145" t="s">
        <v>83</v>
      </c>
      <c r="AY416" s="137" t="s">
        <v>180</v>
      </c>
      <c r="BK416" s="146">
        <f>SUM(BK417:BK568)</f>
        <v>0</v>
      </c>
    </row>
    <row r="417" spans="1:65" s="2" customFormat="1" ht="21.75" customHeight="1">
      <c r="A417" s="33"/>
      <c r="B417" s="149"/>
      <c r="C417" s="150" t="s">
        <v>420</v>
      </c>
      <c r="D417" s="150" t="s">
        <v>182</v>
      </c>
      <c r="E417" s="151" t="s">
        <v>421</v>
      </c>
      <c r="F417" s="152" t="s">
        <v>422</v>
      </c>
      <c r="G417" s="153" t="s">
        <v>423</v>
      </c>
      <c r="H417" s="154">
        <v>2</v>
      </c>
      <c r="I417" s="155"/>
      <c r="J417" s="156">
        <f>ROUND(I417*H417,2)</f>
        <v>0</v>
      </c>
      <c r="K417" s="152" t="s">
        <v>186</v>
      </c>
      <c r="L417" s="34"/>
      <c r="M417" s="157" t="s">
        <v>1</v>
      </c>
      <c r="N417" s="158" t="s">
        <v>41</v>
      </c>
      <c r="O417" s="59"/>
      <c r="P417" s="159">
        <f>O417*H417</f>
        <v>0</v>
      </c>
      <c r="Q417" s="159">
        <v>1.7940000000000001E-2</v>
      </c>
      <c r="R417" s="159">
        <f>Q417*H417</f>
        <v>3.5880000000000002E-2</v>
      </c>
      <c r="S417" s="159">
        <v>0</v>
      </c>
      <c r="T417" s="160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61" t="s">
        <v>187</v>
      </c>
      <c r="AT417" s="161" t="s">
        <v>182</v>
      </c>
      <c r="AU417" s="161" t="s">
        <v>85</v>
      </c>
      <c r="AY417" s="18" t="s">
        <v>180</v>
      </c>
      <c r="BE417" s="162">
        <f>IF(N417="základní",J417,0)</f>
        <v>0</v>
      </c>
      <c r="BF417" s="162">
        <f>IF(N417="snížená",J417,0)</f>
        <v>0</v>
      </c>
      <c r="BG417" s="162">
        <f>IF(N417="zákl. přenesená",J417,0)</f>
        <v>0</v>
      </c>
      <c r="BH417" s="162">
        <f>IF(N417="sníž. přenesená",J417,0)</f>
        <v>0</v>
      </c>
      <c r="BI417" s="162">
        <f>IF(N417="nulová",J417,0)</f>
        <v>0</v>
      </c>
      <c r="BJ417" s="18" t="s">
        <v>83</v>
      </c>
      <c r="BK417" s="162">
        <f>ROUND(I417*H417,2)</f>
        <v>0</v>
      </c>
      <c r="BL417" s="18" t="s">
        <v>187</v>
      </c>
      <c r="BM417" s="161" t="s">
        <v>424</v>
      </c>
    </row>
    <row r="418" spans="1:65" s="2" customFormat="1" ht="19.5">
      <c r="A418" s="33"/>
      <c r="B418" s="34"/>
      <c r="C418" s="33"/>
      <c r="D418" s="163" t="s">
        <v>189</v>
      </c>
      <c r="E418" s="33"/>
      <c r="F418" s="164" t="s">
        <v>425</v>
      </c>
      <c r="G418" s="33"/>
      <c r="H418" s="33"/>
      <c r="I418" s="165"/>
      <c r="J418" s="33"/>
      <c r="K418" s="33"/>
      <c r="L418" s="34"/>
      <c r="M418" s="166"/>
      <c r="N418" s="167"/>
      <c r="O418" s="59"/>
      <c r="P418" s="59"/>
      <c r="Q418" s="59"/>
      <c r="R418" s="59"/>
      <c r="S418" s="59"/>
      <c r="T418" s="60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T418" s="18" t="s">
        <v>189</v>
      </c>
      <c r="AU418" s="18" t="s">
        <v>85</v>
      </c>
    </row>
    <row r="419" spans="1:65" s="2" customFormat="1" ht="11.25">
      <c r="A419" s="33"/>
      <c r="B419" s="34"/>
      <c r="C419" s="33"/>
      <c r="D419" s="168" t="s">
        <v>191</v>
      </c>
      <c r="E419" s="33"/>
      <c r="F419" s="169" t="s">
        <v>426</v>
      </c>
      <c r="G419" s="33"/>
      <c r="H419" s="33"/>
      <c r="I419" s="165"/>
      <c r="J419" s="33"/>
      <c r="K419" s="33"/>
      <c r="L419" s="34"/>
      <c r="M419" s="166"/>
      <c r="N419" s="167"/>
      <c r="O419" s="59"/>
      <c r="P419" s="59"/>
      <c r="Q419" s="59"/>
      <c r="R419" s="59"/>
      <c r="S419" s="59"/>
      <c r="T419" s="60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T419" s="18" t="s">
        <v>191</v>
      </c>
      <c r="AU419" s="18" t="s">
        <v>85</v>
      </c>
    </row>
    <row r="420" spans="1:65" s="13" customFormat="1" ht="11.25">
      <c r="B420" s="170"/>
      <c r="D420" s="163" t="s">
        <v>193</v>
      </c>
      <c r="E420" s="171" t="s">
        <v>1</v>
      </c>
      <c r="F420" s="172" t="s">
        <v>427</v>
      </c>
      <c r="H420" s="171" t="s">
        <v>1</v>
      </c>
      <c r="I420" s="173"/>
      <c r="L420" s="170"/>
      <c r="M420" s="174"/>
      <c r="N420" s="175"/>
      <c r="O420" s="175"/>
      <c r="P420" s="175"/>
      <c r="Q420" s="175"/>
      <c r="R420" s="175"/>
      <c r="S420" s="175"/>
      <c r="T420" s="176"/>
      <c r="AT420" s="171" t="s">
        <v>193</v>
      </c>
      <c r="AU420" s="171" t="s">
        <v>85</v>
      </c>
      <c r="AV420" s="13" t="s">
        <v>83</v>
      </c>
      <c r="AW420" s="13" t="s">
        <v>32</v>
      </c>
      <c r="AX420" s="13" t="s">
        <v>76</v>
      </c>
      <c r="AY420" s="171" t="s">
        <v>180</v>
      </c>
    </row>
    <row r="421" spans="1:65" s="14" customFormat="1" ht="11.25">
      <c r="B421" s="177"/>
      <c r="D421" s="163" t="s">
        <v>193</v>
      </c>
      <c r="E421" s="178" t="s">
        <v>1</v>
      </c>
      <c r="F421" s="179" t="s">
        <v>85</v>
      </c>
      <c r="H421" s="180">
        <v>2</v>
      </c>
      <c r="I421" s="181"/>
      <c r="L421" s="177"/>
      <c r="M421" s="182"/>
      <c r="N421" s="183"/>
      <c r="O421" s="183"/>
      <c r="P421" s="183"/>
      <c r="Q421" s="183"/>
      <c r="R421" s="183"/>
      <c r="S421" s="183"/>
      <c r="T421" s="184"/>
      <c r="AT421" s="178" t="s">
        <v>193</v>
      </c>
      <c r="AU421" s="178" t="s">
        <v>85</v>
      </c>
      <c r="AV421" s="14" t="s">
        <v>85</v>
      </c>
      <c r="AW421" s="14" t="s">
        <v>32</v>
      </c>
      <c r="AX421" s="14" t="s">
        <v>76</v>
      </c>
      <c r="AY421" s="178" t="s">
        <v>180</v>
      </c>
    </row>
    <row r="422" spans="1:65" s="15" customFormat="1" ht="11.25">
      <c r="B422" s="185"/>
      <c r="D422" s="163" t="s">
        <v>193</v>
      </c>
      <c r="E422" s="186" t="s">
        <v>1</v>
      </c>
      <c r="F422" s="187" t="s">
        <v>196</v>
      </c>
      <c r="H422" s="188">
        <v>2</v>
      </c>
      <c r="I422" s="189"/>
      <c r="L422" s="185"/>
      <c r="M422" s="190"/>
      <c r="N422" s="191"/>
      <c r="O422" s="191"/>
      <c r="P422" s="191"/>
      <c r="Q422" s="191"/>
      <c r="R422" s="191"/>
      <c r="S422" s="191"/>
      <c r="T422" s="192"/>
      <c r="AT422" s="186" t="s">
        <v>193</v>
      </c>
      <c r="AU422" s="186" t="s">
        <v>85</v>
      </c>
      <c r="AV422" s="15" t="s">
        <v>197</v>
      </c>
      <c r="AW422" s="15" t="s">
        <v>32</v>
      </c>
      <c r="AX422" s="15" t="s">
        <v>76</v>
      </c>
      <c r="AY422" s="186" t="s">
        <v>180</v>
      </c>
    </row>
    <row r="423" spans="1:65" s="16" customFormat="1" ht="11.25">
      <c r="B423" s="193"/>
      <c r="D423" s="163" t="s">
        <v>193</v>
      </c>
      <c r="E423" s="194" t="s">
        <v>1</v>
      </c>
      <c r="F423" s="195" t="s">
        <v>198</v>
      </c>
      <c r="H423" s="196">
        <v>2</v>
      </c>
      <c r="I423" s="197"/>
      <c r="L423" s="193"/>
      <c r="M423" s="198"/>
      <c r="N423" s="199"/>
      <c r="O423" s="199"/>
      <c r="P423" s="199"/>
      <c r="Q423" s="199"/>
      <c r="R423" s="199"/>
      <c r="S423" s="199"/>
      <c r="T423" s="200"/>
      <c r="AT423" s="194" t="s">
        <v>193</v>
      </c>
      <c r="AU423" s="194" t="s">
        <v>85</v>
      </c>
      <c r="AV423" s="16" t="s">
        <v>187</v>
      </c>
      <c r="AW423" s="16" t="s">
        <v>32</v>
      </c>
      <c r="AX423" s="16" t="s">
        <v>83</v>
      </c>
      <c r="AY423" s="194" t="s">
        <v>180</v>
      </c>
    </row>
    <row r="424" spans="1:65" s="2" customFormat="1" ht="21.75" customHeight="1">
      <c r="A424" s="33"/>
      <c r="B424" s="149"/>
      <c r="C424" s="150" t="s">
        <v>428</v>
      </c>
      <c r="D424" s="150" t="s">
        <v>182</v>
      </c>
      <c r="E424" s="151" t="s">
        <v>429</v>
      </c>
      <c r="F424" s="152" t="s">
        <v>430</v>
      </c>
      <c r="G424" s="153" t="s">
        <v>423</v>
      </c>
      <c r="H424" s="154">
        <v>2</v>
      </c>
      <c r="I424" s="155"/>
      <c r="J424" s="156">
        <f>ROUND(I424*H424,2)</f>
        <v>0</v>
      </c>
      <c r="K424" s="152" t="s">
        <v>186</v>
      </c>
      <c r="L424" s="34"/>
      <c r="M424" s="157" t="s">
        <v>1</v>
      </c>
      <c r="N424" s="158" t="s">
        <v>41</v>
      </c>
      <c r="O424" s="59"/>
      <c r="P424" s="159">
        <f>O424*H424</f>
        <v>0</v>
      </c>
      <c r="Q424" s="159">
        <v>2.7109999999999999E-2</v>
      </c>
      <c r="R424" s="159">
        <f>Q424*H424</f>
        <v>5.4219999999999997E-2</v>
      </c>
      <c r="S424" s="159">
        <v>0</v>
      </c>
      <c r="T424" s="160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61" t="s">
        <v>187</v>
      </c>
      <c r="AT424" s="161" t="s">
        <v>182</v>
      </c>
      <c r="AU424" s="161" t="s">
        <v>85</v>
      </c>
      <c r="AY424" s="18" t="s">
        <v>180</v>
      </c>
      <c r="BE424" s="162">
        <f>IF(N424="základní",J424,0)</f>
        <v>0</v>
      </c>
      <c r="BF424" s="162">
        <f>IF(N424="snížená",J424,0)</f>
        <v>0</v>
      </c>
      <c r="BG424" s="162">
        <f>IF(N424="zákl. přenesená",J424,0)</f>
        <v>0</v>
      </c>
      <c r="BH424" s="162">
        <f>IF(N424="sníž. přenesená",J424,0)</f>
        <v>0</v>
      </c>
      <c r="BI424" s="162">
        <f>IF(N424="nulová",J424,0)</f>
        <v>0</v>
      </c>
      <c r="BJ424" s="18" t="s">
        <v>83</v>
      </c>
      <c r="BK424" s="162">
        <f>ROUND(I424*H424,2)</f>
        <v>0</v>
      </c>
      <c r="BL424" s="18" t="s">
        <v>187</v>
      </c>
      <c r="BM424" s="161" t="s">
        <v>431</v>
      </c>
    </row>
    <row r="425" spans="1:65" s="2" customFormat="1" ht="19.5">
      <c r="A425" s="33"/>
      <c r="B425" s="34"/>
      <c r="C425" s="33"/>
      <c r="D425" s="163" t="s">
        <v>189</v>
      </c>
      <c r="E425" s="33"/>
      <c r="F425" s="164" t="s">
        <v>432</v>
      </c>
      <c r="G425" s="33"/>
      <c r="H425" s="33"/>
      <c r="I425" s="165"/>
      <c r="J425" s="33"/>
      <c r="K425" s="33"/>
      <c r="L425" s="34"/>
      <c r="M425" s="166"/>
      <c r="N425" s="167"/>
      <c r="O425" s="59"/>
      <c r="P425" s="59"/>
      <c r="Q425" s="59"/>
      <c r="R425" s="59"/>
      <c r="S425" s="59"/>
      <c r="T425" s="60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T425" s="18" t="s">
        <v>189</v>
      </c>
      <c r="AU425" s="18" t="s">
        <v>85</v>
      </c>
    </row>
    <row r="426" spans="1:65" s="2" customFormat="1" ht="11.25">
      <c r="A426" s="33"/>
      <c r="B426" s="34"/>
      <c r="C426" s="33"/>
      <c r="D426" s="168" t="s">
        <v>191</v>
      </c>
      <c r="E426" s="33"/>
      <c r="F426" s="169" t="s">
        <v>433</v>
      </c>
      <c r="G426" s="33"/>
      <c r="H426" s="33"/>
      <c r="I426" s="165"/>
      <c r="J426" s="33"/>
      <c r="K426" s="33"/>
      <c r="L426" s="34"/>
      <c r="M426" s="166"/>
      <c r="N426" s="167"/>
      <c r="O426" s="59"/>
      <c r="P426" s="59"/>
      <c r="Q426" s="59"/>
      <c r="R426" s="59"/>
      <c r="S426" s="59"/>
      <c r="T426" s="60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T426" s="18" t="s">
        <v>191</v>
      </c>
      <c r="AU426" s="18" t="s">
        <v>85</v>
      </c>
    </row>
    <row r="427" spans="1:65" s="13" customFormat="1" ht="11.25">
      <c r="B427" s="170"/>
      <c r="D427" s="163" t="s">
        <v>193</v>
      </c>
      <c r="E427" s="171" t="s">
        <v>1</v>
      </c>
      <c r="F427" s="172" t="s">
        <v>427</v>
      </c>
      <c r="H427" s="171" t="s">
        <v>1</v>
      </c>
      <c r="I427" s="173"/>
      <c r="L427" s="170"/>
      <c r="M427" s="174"/>
      <c r="N427" s="175"/>
      <c r="O427" s="175"/>
      <c r="P427" s="175"/>
      <c r="Q427" s="175"/>
      <c r="R427" s="175"/>
      <c r="S427" s="175"/>
      <c r="T427" s="176"/>
      <c r="AT427" s="171" t="s">
        <v>193</v>
      </c>
      <c r="AU427" s="171" t="s">
        <v>85</v>
      </c>
      <c r="AV427" s="13" t="s">
        <v>83</v>
      </c>
      <c r="AW427" s="13" t="s">
        <v>32</v>
      </c>
      <c r="AX427" s="13" t="s">
        <v>76</v>
      </c>
      <c r="AY427" s="171" t="s">
        <v>180</v>
      </c>
    </row>
    <row r="428" spans="1:65" s="14" customFormat="1" ht="11.25">
      <c r="B428" s="177"/>
      <c r="D428" s="163" t="s">
        <v>193</v>
      </c>
      <c r="E428" s="178" t="s">
        <v>1</v>
      </c>
      <c r="F428" s="179" t="s">
        <v>85</v>
      </c>
      <c r="H428" s="180">
        <v>2</v>
      </c>
      <c r="I428" s="181"/>
      <c r="L428" s="177"/>
      <c r="M428" s="182"/>
      <c r="N428" s="183"/>
      <c r="O428" s="183"/>
      <c r="P428" s="183"/>
      <c r="Q428" s="183"/>
      <c r="R428" s="183"/>
      <c r="S428" s="183"/>
      <c r="T428" s="184"/>
      <c r="AT428" s="178" t="s">
        <v>193</v>
      </c>
      <c r="AU428" s="178" t="s">
        <v>85</v>
      </c>
      <c r="AV428" s="14" t="s">
        <v>85</v>
      </c>
      <c r="AW428" s="14" t="s">
        <v>32</v>
      </c>
      <c r="AX428" s="14" t="s">
        <v>76</v>
      </c>
      <c r="AY428" s="178" t="s">
        <v>180</v>
      </c>
    </row>
    <row r="429" spans="1:65" s="15" customFormat="1" ht="11.25">
      <c r="B429" s="185"/>
      <c r="D429" s="163" t="s">
        <v>193</v>
      </c>
      <c r="E429" s="186" t="s">
        <v>1</v>
      </c>
      <c r="F429" s="187" t="s">
        <v>196</v>
      </c>
      <c r="H429" s="188">
        <v>2</v>
      </c>
      <c r="I429" s="189"/>
      <c r="L429" s="185"/>
      <c r="M429" s="190"/>
      <c r="N429" s="191"/>
      <c r="O429" s="191"/>
      <c r="P429" s="191"/>
      <c r="Q429" s="191"/>
      <c r="R429" s="191"/>
      <c r="S429" s="191"/>
      <c r="T429" s="192"/>
      <c r="AT429" s="186" t="s">
        <v>193</v>
      </c>
      <c r="AU429" s="186" t="s">
        <v>85</v>
      </c>
      <c r="AV429" s="15" t="s">
        <v>197</v>
      </c>
      <c r="AW429" s="15" t="s">
        <v>32</v>
      </c>
      <c r="AX429" s="15" t="s">
        <v>76</v>
      </c>
      <c r="AY429" s="186" t="s">
        <v>180</v>
      </c>
    </row>
    <row r="430" spans="1:65" s="16" customFormat="1" ht="11.25">
      <c r="B430" s="193"/>
      <c r="D430" s="163" t="s">
        <v>193</v>
      </c>
      <c r="E430" s="194" t="s">
        <v>1</v>
      </c>
      <c r="F430" s="195" t="s">
        <v>198</v>
      </c>
      <c r="H430" s="196">
        <v>2</v>
      </c>
      <c r="I430" s="197"/>
      <c r="L430" s="193"/>
      <c r="M430" s="198"/>
      <c r="N430" s="199"/>
      <c r="O430" s="199"/>
      <c r="P430" s="199"/>
      <c r="Q430" s="199"/>
      <c r="R430" s="199"/>
      <c r="S430" s="199"/>
      <c r="T430" s="200"/>
      <c r="AT430" s="194" t="s">
        <v>193</v>
      </c>
      <c r="AU430" s="194" t="s">
        <v>85</v>
      </c>
      <c r="AV430" s="16" t="s">
        <v>187</v>
      </c>
      <c r="AW430" s="16" t="s">
        <v>32</v>
      </c>
      <c r="AX430" s="16" t="s">
        <v>83</v>
      </c>
      <c r="AY430" s="194" t="s">
        <v>180</v>
      </c>
    </row>
    <row r="431" spans="1:65" s="2" customFormat="1" ht="21.75" customHeight="1">
      <c r="A431" s="33"/>
      <c r="B431" s="149"/>
      <c r="C431" s="150" t="s">
        <v>434</v>
      </c>
      <c r="D431" s="150" t="s">
        <v>182</v>
      </c>
      <c r="E431" s="151" t="s">
        <v>435</v>
      </c>
      <c r="F431" s="152" t="s">
        <v>436</v>
      </c>
      <c r="G431" s="153" t="s">
        <v>423</v>
      </c>
      <c r="H431" s="154">
        <v>4</v>
      </c>
      <c r="I431" s="155"/>
      <c r="J431" s="156">
        <f>ROUND(I431*H431,2)</f>
        <v>0</v>
      </c>
      <c r="K431" s="152" t="s">
        <v>186</v>
      </c>
      <c r="L431" s="34"/>
      <c r="M431" s="157" t="s">
        <v>1</v>
      </c>
      <c r="N431" s="158" t="s">
        <v>41</v>
      </c>
      <c r="O431" s="59"/>
      <c r="P431" s="159">
        <f>O431*H431</f>
        <v>0</v>
      </c>
      <c r="Q431" s="159">
        <v>3.5639999999999998E-2</v>
      </c>
      <c r="R431" s="159">
        <f>Q431*H431</f>
        <v>0.14255999999999999</v>
      </c>
      <c r="S431" s="159">
        <v>0</v>
      </c>
      <c r="T431" s="160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1" t="s">
        <v>187</v>
      </c>
      <c r="AT431" s="161" t="s">
        <v>182</v>
      </c>
      <c r="AU431" s="161" t="s">
        <v>85</v>
      </c>
      <c r="AY431" s="18" t="s">
        <v>180</v>
      </c>
      <c r="BE431" s="162">
        <f>IF(N431="základní",J431,0)</f>
        <v>0</v>
      </c>
      <c r="BF431" s="162">
        <f>IF(N431="snížená",J431,0)</f>
        <v>0</v>
      </c>
      <c r="BG431" s="162">
        <f>IF(N431="zákl. přenesená",J431,0)</f>
        <v>0</v>
      </c>
      <c r="BH431" s="162">
        <f>IF(N431="sníž. přenesená",J431,0)</f>
        <v>0</v>
      </c>
      <c r="BI431" s="162">
        <f>IF(N431="nulová",J431,0)</f>
        <v>0</v>
      </c>
      <c r="BJ431" s="18" t="s">
        <v>83</v>
      </c>
      <c r="BK431" s="162">
        <f>ROUND(I431*H431,2)</f>
        <v>0</v>
      </c>
      <c r="BL431" s="18" t="s">
        <v>187</v>
      </c>
      <c r="BM431" s="161" t="s">
        <v>437</v>
      </c>
    </row>
    <row r="432" spans="1:65" s="2" customFormat="1" ht="19.5">
      <c r="A432" s="33"/>
      <c r="B432" s="34"/>
      <c r="C432" s="33"/>
      <c r="D432" s="163" t="s">
        <v>189</v>
      </c>
      <c r="E432" s="33"/>
      <c r="F432" s="164" t="s">
        <v>438</v>
      </c>
      <c r="G432" s="33"/>
      <c r="H432" s="33"/>
      <c r="I432" s="165"/>
      <c r="J432" s="33"/>
      <c r="K432" s="33"/>
      <c r="L432" s="34"/>
      <c r="M432" s="166"/>
      <c r="N432" s="167"/>
      <c r="O432" s="59"/>
      <c r="P432" s="59"/>
      <c r="Q432" s="59"/>
      <c r="R432" s="59"/>
      <c r="S432" s="59"/>
      <c r="T432" s="60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T432" s="18" t="s">
        <v>189</v>
      </c>
      <c r="AU432" s="18" t="s">
        <v>85</v>
      </c>
    </row>
    <row r="433" spans="1:65" s="2" customFormat="1" ht="11.25">
      <c r="A433" s="33"/>
      <c r="B433" s="34"/>
      <c r="C433" s="33"/>
      <c r="D433" s="168" t="s">
        <v>191</v>
      </c>
      <c r="E433" s="33"/>
      <c r="F433" s="169" t="s">
        <v>439</v>
      </c>
      <c r="G433" s="33"/>
      <c r="H433" s="33"/>
      <c r="I433" s="165"/>
      <c r="J433" s="33"/>
      <c r="K433" s="33"/>
      <c r="L433" s="34"/>
      <c r="M433" s="166"/>
      <c r="N433" s="167"/>
      <c r="O433" s="59"/>
      <c r="P433" s="59"/>
      <c r="Q433" s="59"/>
      <c r="R433" s="59"/>
      <c r="S433" s="59"/>
      <c r="T433" s="60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T433" s="18" t="s">
        <v>191</v>
      </c>
      <c r="AU433" s="18" t="s">
        <v>85</v>
      </c>
    </row>
    <row r="434" spans="1:65" s="13" customFormat="1" ht="11.25">
      <c r="B434" s="170"/>
      <c r="D434" s="163" t="s">
        <v>193</v>
      </c>
      <c r="E434" s="171" t="s">
        <v>1</v>
      </c>
      <c r="F434" s="172" t="s">
        <v>427</v>
      </c>
      <c r="H434" s="171" t="s">
        <v>1</v>
      </c>
      <c r="I434" s="173"/>
      <c r="L434" s="170"/>
      <c r="M434" s="174"/>
      <c r="N434" s="175"/>
      <c r="O434" s="175"/>
      <c r="P434" s="175"/>
      <c r="Q434" s="175"/>
      <c r="R434" s="175"/>
      <c r="S434" s="175"/>
      <c r="T434" s="176"/>
      <c r="AT434" s="171" t="s">
        <v>193</v>
      </c>
      <c r="AU434" s="171" t="s">
        <v>85</v>
      </c>
      <c r="AV434" s="13" t="s">
        <v>83</v>
      </c>
      <c r="AW434" s="13" t="s">
        <v>32</v>
      </c>
      <c r="AX434" s="13" t="s">
        <v>76</v>
      </c>
      <c r="AY434" s="171" t="s">
        <v>180</v>
      </c>
    </row>
    <row r="435" spans="1:65" s="14" customFormat="1" ht="11.25">
      <c r="B435" s="177"/>
      <c r="D435" s="163" t="s">
        <v>193</v>
      </c>
      <c r="E435" s="178" t="s">
        <v>1</v>
      </c>
      <c r="F435" s="179" t="s">
        <v>187</v>
      </c>
      <c r="H435" s="180">
        <v>4</v>
      </c>
      <c r="I435" s="181"/>
      <c r="L435" s="177"/>
      <c r="M435" s="182"/>
      <c r="N435" s="183"/>
      <c r="O435" s="183"/>
      <c r="P435" s="183"/>
      <c r="Q435" s="183"/>
      <c r="R435" s="183"/>
      <c r="S435" s="183"/>
      <c r="T435" s="184"/>
      <c r="AT435" s="178" t="s">
        <v>193</v>
      </c>
      <c r="AU435" s="178" t="s">
        <v>85</v>
      </c>
      <c r="AV435" s="14" t="s">
        <v>85</v>
      </c>
      <c r="AW435" s="14" t="s">
        <v>32</v>
      </c>
      <c r="AX435" s="14" t="s">
        <v>76</v>
      </c>
      <c r="AY435" s="178" t="s">
        <v>180</v>
      </c>
    </row>
    <row r="436" spans="1:65" s="15" customFormat="1" ht="11.25">
      <c r="B436" s="185"/>
      <c r="D436" s="163" t="s">
        <v>193</v>
      </c>
      <c r="E436" s="186" t="s">
        <v>1</v>
      </c>
      <c r="F436" s="187" t="s">
        <v>196</v>
      </c>
      <c r="H436" s="188">
        <v>4</v>
      </c>
      <c r="I436" s="189"/>
      <c r="L436" s="185"/>
      <c r="M436" s="190"/>
      <c r="N436" s="191"/>
      <c r="O436" s="191"/>
      <c r="P436" s="191"/>
      <c r="Q436" s="191"/>
      <c r="R436" s="191"/>
      <c r="S436" s="191"/>
      <c r="T436" s="192"/>
      <c r="AT436" s="186" t="s">
        <v>193</v>
      </c>
      <c r="AU436" s="186" t="s">
        <v>85</v>
      </c>
      <c r="AV436" s="15" t="s">
        <v>197</v>
      </c>
      <c r="AW436" s="15" t="s">
        <v>32</v>
      </c>
      <c r="AX436" s="15" t="s">
        <v>76</v>
      </c>
      <c r="AY436" s="186" t="s">
        <v>180</v>
      </c>
    </row>
    <row r="437" spans="1:65" s="16" customFormat="1" ht="11.25">
      <c r="B437" s="193"/>
      <c r="D437" s="163" t="s">
        <v>193</v>
      </c>
      <c r="E437" s="194" t="s">
        <v>1</v>
      </c>
      <c r="F437" s="195" t="s">
        <v>198</v>
      </c>
      <c r="H437" s="196">
        <v>4</v>
      </c>
      <c r="I437" s="197"/>
      <c r="L437" s="193"/>
      <c r="M437" s="198"/>
      <c r="N437" s="199"/>
      <c r="O437" s="199"/>
      <c r="P437" s="199"/>
      <c r="Q437" s="199"/>
      <c r="R437" s="199"/>
      <c r="S437" s="199"/>
      <c r="T437" s="200"/>
      <c r="AT437" s="194" t="s">
        <v>193</v>
      </c>
      <c r="AU437" s="194" t="s">
        <v>85</v>
      </c>
      <c r="AV437" s="16" t="s">
        <v>187</v>
      </c>
      <c r="AW437" s="16" t="s">
        <v>32</v>
      </c>
      <c r="AX437" s="16" t="s">
        <v>83</v>
      </c>
      <c r="AY437" s="194" t="s">
        <v>180</v>
      </c>
    </row>
    <row r="438" spans="1:65" s="2" customFormat="1" ht="16.5" customHeight="1">
      <c r="A438" s="33"/>
      <c r="B438" s="149"/>
      <c r="C438" s="150" t="s">
        <v>440</v>
      </c>
      <c r="D438" s="150" t="s">
        <v>182</v>
      </c>
      <c r="E438" s="151" t="s">
        <v>441</v>
      </c>
      <c r="F438" s="152" t="s">
        <v>442</v>
      </c>
      <c r="G438" s="153" t="s">
        <v>201</v>
      </c>
      <c r="H438" s="154">
        <v>24.936</v>
      </c>
      <c r="I438" s="155"/>
      <c r="J438" s="156">
        <f>ROUND(I438*H438,2)</f>
        <v>0</v>
      </c>
      <c r="K438" s="152" t="s">
        <v>186</v>
      </c>
      <c r="L438" s="34"/>
      <c r="M438" s="157" t="s">
        <v>1</v>
      </c>
      <c r="N438" s="158" t="s">
        <v>41</v>
      </c>
      <c r="O438" s="59"/>
      <c r="P438" s="159">
        <f>O438*H438</f>
        <v>0</v>
      </c>
      <c r="Q438" s="159">
        <v>2.5018799999999999</v>
      </c>
      <c r="R438" s="159">
        <f>Q438*H438</f>
        <v>62.38687968</v>
      </c>
      <c r="S438" s="159">
        <v>0</v>
      </c>
      <c r="T438" s="160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61" t="s">
        <v>187</v>
      </c>
      <c r="AT438" s="161" t="s">
        <v>182</v>
      </c>
      <c r="AU438" s="161" t="s">
        <v>85</v>
      </c>
      <c r="AY438" s="18" t="s">
        <v>180</v>
      </c>
      <c r="BE438" s="162">
        <f>IF(N438="základní",J438,0)</f>
        <v>0</v>
      </c>
      <c r="BF438" s="162">
        <f>IF(N438="snížená",J438,0)</f>
        <v>0</v>
      </c>
      <c r="BG438" s="162">
        <f>IF(N438="zákl. přenesená",J438,0)</f>
        <v>0</v>
      </c>
      <c r="BH438" s="162">
        <f>IF(N438="sníž. přenesená",J438,0)</f>
        <v>0</v>
      </c>
      <c r="BI438" s="162">
        <f>IF(N438="nulová",J438,0)</f>
        <v>0</v>
      </c>
      <c r="BJ438" s="18" t="s">
        <v>83</v>
      </c>
      <c r="BK438" s="162">
        <f>ROUND(I438*H438,2)</f>
        <v>0</v>
      </c>
      <c r="BL438" s="18" t="s">
        <v>187</v>
      </c>
      <c r="BM438" s="161" t="s">
        <v>443</v>
      </c>
    </row>
    <row r="439" spans="1:65" s="2" customFormat="1" ht="11.25">
      <c r="A439" s="33"/>
      <c r="B439" s="34"/>
      <c r="C439" s="33"/>
      <c r="D439" s="163" t="s">
        <v>189</v>
      </c>
      <c r="E439" s="33"/>
      <c r="F439" s="164" t="s">
        <v>444</v>
      </c>
      <c r="G439" s="33"/>
      <c r="H439" s="33"/>
      <c r="I439" s="165"/>
      <c r="J439" s="33"/>
      <c r="K439" s="33"/>
      <c r="L439" s="34"/>
      <c r="M439" s="166"/>
      <c r="N439" s="167"/>
      <c r="O439" s="59"/>
      <c r="P439" s="59"/>
      <c r="Q439" s="59"/>
      <c r="R439" s="59"/>
      <c r="S439" s="59"/>
      <c r="T439" s="60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T439" s="18" t="s">
        <v>189</v>
      </c>
      <c r="AU439" s="18" t="s">
        <v>85</v>
      </c>
    </row>
    <row r="440" spans="1:65" s="2" customFormat="1" ht="11.25">
      <c r="A440" s="33"/>
      <c r="B440" s="34"/>
      <c r="C440" s="33"/>
      <c r="D440" s="168" t="s">
        <v>191</v>
      </c>
      <c r="E440" s="33"/>
      <c r="F440" s="169" t="s">
        <v>445</v>
      </c>
      <c r="G440" s="33"/>
      <c r="H440" s="33"/>
      <c r="I440" s="165"/>
      <c r="J440" s="33"/>
      <c r="K440" s="33"/>
      <c r="L440" s="34"/>
      <c r="M440" s="166"/>
      <c r="N440" s="167"/>
      <c r="O440" s="59"/>
      <c r="P440" s="59"/>
      <c r="Q440" s="59"/>
      <c r="R440" s="59"/>
      <c r="S440" s="59"/>
      <c r="T440" s="60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T440" s="18" t="s">
        <v>191</v>
      </c>
      <c r="AU440" s="18" t="s">
        <v>85</v>
      </c>
    </row>
    <row r="441" spans="1:65" s="13" customFormat="1" ht="11.25">
      <c r="B441" s="170"/>
      <c r="D441" s="163" t="s">
        <v>193</v>
      </c>
      <c r="E441" s="171" t="s">
        <v>1</v>
      </c>
      <c r="F441" s="172" t="s">
        <v>446</v>
      </c>
      <c r="H441" s="171" t="s">
        <v>1</v>
      </c>
      <c r="I441" s="173"/>
      <c r="L441" s="170"/>
      <c r="M441" s="174"/>
      <c r="N441" s="175"/>
      <c r="O441" s="175"/>
      <c r="P441" s="175"/>
      <c r="Q441" s="175"/>
      <c r="R441" s="175"/>
      <c r="S441" s="175"/>
      <c r="T441" s="176"/>
      <c r="AT441" s="171" t="s">
        <v>193</v>
      </c>
      <c r="AU441" s="171" t="s">
        <v>85</v>
      </c>
      <c r="AV441" s="13" t="s">
        <v>83</v>
      </c>
      <c r="AW441" s="13" t="s">
        <v>32</v>
      </c>
      <c r="AX441" s="13" t="s">
        <v>76</v>
      </c>
      <c r="AY441" s="171" t="s">
        <v>180</v>
      </c>
    </row>
    <row r="442" spans="1:65" s="13" customFormat="1" ht="11.25">
      <c r="B442" s="170"/>
      <c r="D442" s="163" t="s">
        <v>193</v>
      </c>
      <c r="E442" s="171" t="s">
        <v>1</v>
      </c>
      <c r="F442" s="172" t="s">
        <v>206</v>
      </c>
      <c r="H442" s="171" t="s">
        <v>1</v>
      </c>
      <c r="I442" s="173"/>
      <c r="L442" s="170"/>
      <c r="M442" s="174"/>
      <c r="N442" s="175"/>
      <c r="O442" s="175"/>
      <c r="P442" s="175"/>
      <c r="Q442" s="175"/>
      <c r="R442" s="175"/>
      <c r="S442" s="175"/>
      <c r="T442" s="176"/>
      <c r="AT442" s="171" t="s">
        <v>193</v>
      </c>
      <c r="AU442" s="171" t="s">
        <v>85</v>
      </c>
      <c r="AV442" s="13" t="s">
        <v>83</v>
      </c>
      <c r="AW442" s="13" t="s">
        <v>32</v>
      </c>
      <c r="AX442" s="13" t="s">
        <v>76</v>
      </c>
      <c r="AY442" s="171" t="s">
        <v>180</v>
      </c>
    </row>
    <row r="443" spans="1:65" s="14" customFormat="1" ht="33.75">
      <c r="B443" s="177"/>
      <c r="D443" s="163" t="s">
        <v>193</v>
      </c>
      <c r="E443" s="178" t="s">
        <v>1</v>
      </c>
      <c r="F443" s="179" t="s">
        <v>447</v>
      </c>
      <c r="H443" s="180">
        <v>10.643000000000001</v>
      </c>
      <c r="I443" s="181"/>
      <c r="L443" s="177"/>
      <c r="M443" s="182"/>
      <c r="N443" s="183"/>
      <c r="O443" s="183"/>
      <c r="P443" s="183"/>
      <c r="Q443" s="183"/>
      <c r="R443" s="183"/>
      <c r="S443" s="183"/>
      <c r="T443" s="184"/>
      <c r="AT443" s="178" t="s">
        <v>193</v>
      </c>
      <c r="AU443" s="178" t="s">
        <v>85</v>
      </c>
      <c r="AV443" s="14" t="s">
        <v>85</v>
      </c>
      <c r="AW443" s="14" t="s">
        <v>32</v>
      </c>
      <c r="AX443" s="14" t="s">
        <v>76</v>
      </c>
      <c r="AY443" s="178" t="s">
        <v>180</v>
      </c>
    </row>
    <row r="444" spans="1:65" s="14" customFormat="1" ht="11.25">
      <c r="B444" s="177"/>
      <c r="D444" s="163" t="s">
        <v>193</v>
      </c>
      <c r="E444" s="178" t="s">
        <v>1</v>
      </c>
      <c r="F444" s="179" t="s">
        <v>448</v>
      </c>
      <c r="H444" s="180">
        <v>1.3959999999999999</v>
      </c>
      <c r="I444" s="181"/>
      <c r="L444" s="177"/>
      <c r="M444" s="182"/>
      <c r="N444" s="183"/>
      <c r="O444" s="183"/>
      <c r="P444" s="183"/>
      <c r="Q444" s="183"/>
      <c r="R444" s="183"/>
      <c r="S444" s="183"/>
      <c r="T444" s="184"/>
      <c r="AT444" s="178" t="s">
        <v>193</v>
      </c>
      <c r="AU444" s="178" t="s">
        <v>85</v>
      </c>
      <c r="AV444" s="14" t="s">
        <v>85</v>
      </c>
      <c r="AW444" s="14" t="s">
        <v>32</v>
      </c>
      <c r="AX444" s="14" t="s">
        <v>76</v>
      </c>
      <c r="AY444" s="178" t="s">
        <v>180</v>
      </c>
    </row>
    <row r="445" spans="1:65" s="14" customFormat="1" ht="33.75">
      <c r="B445" s="177"/>
      <c r="D445" s="163" t="s">
        <v>193</v>
      </c>
      <c r="E445" s="178" t="s">
        <v>1</v>
      </c>
      <c r="F445" s="179" t="s">
        <v>449</v>
      </c>
      <c r="H445" s="180">
        <v>9.0939999999999994</v>
      </c>
      <c r="I445" s="181"/>
      <c r="L445" s="177"/>
      <c r="M445" s="182"/>
      <c r="N445" s="183"/>
      <c r="O445" s="183"/>
      <c r="P445" s="183"/>
      <c r="Q445" s="183"/>
      <c r="R445" s="183"/>
      <c r="S445" s="183"/>
      <c r="T445" s="184"/>
      <c r="AT445" s="178" t="s">
        <v>193</v>
      </c>
      <c r="AU445" s="178" t="s">
        <v>85</v>
      </c>
      <c r="AV445" s="14" t="s">
        <v>85</v>
      </c>
      <c r="AW445" s="14" t="s">
        <v>32</v>
      </c>
      <c r="AX445" s="14" t="s">
        <v>76</v>
      </c>
      <c r="AY445" s="178" t="s">
        <v>180</v>
      </c>
    </row>
    <row r="446" spans="1:65" s="14" customFormat="1" ht="11.25">
      <c r="B446" s="177"/>
      <c r="D446" s="163" t="s">
        <v>193</v>
      </c>
      <c r="E446" s="178" t="s">
        <v>1</v>
      </c>
      <c r="F446" s="179" t="s">
        <v>450</v>
      </c>
      <c r="H446" s="180">
        <v>3.8029999999999999</v>
      </c>
      <c r="I446" s="181"/>
      <c r="L446" s="177"/>
      <c r="M446" s="182"/>
      <c r="N446" s="183"/>
      <c r="O446" s="183"/>
      <c r="P446" s="183"/>
      <c r="Q446" s="183"/>
      <c r="R446" s="183"/>
      <c r="S446" s="183"/>
      <c r="T446" s="184"/>
      <c r="AT446" s="178" t="s">
        <v>193</v>
      </c>
      <c r="AU446" s="178" t="s">
        <v>85</v>
      </c>
      <c r="AV446" s="14" t="s">
        <v>85</v>
      </c>
      <c r="AW446" s="14" t="s">
        <v>32</v>
      </c>
      <c r="AX446" s="14" t="s">
        <v>76</v>
      </c>
      <c r="AY446" s="178" t="s">
        <v>180</v>
      </c>
    </row>
    <row r="447" spans="1:65" s="15" customFormat="1" ht="11.25">
      <c r="B447" s="185"/>
      <c r="D447" s="163" t="s">
        <v>193</v>
      </c>
      <c r="E447" s="186" t="s">
        <v>1</v>
      </c>
      <c r="F447" s="187" t="s">
        <v>196</v>
      </c>
      <c r="H447" s="188">
        <v>24.936</v>
      </c>
      <c r="I447" s="189"/>
      <c r="L447" s="185"/>
      <c r="M447" s="190"/>
      <c r="N447" s="191"/>
      <c r="O447" s="191"/>
      <c r="P447" s="191"/>
      <c r="Q447" s="191"/>
      <c r="R447" s="191"/>
      <c r="S447" s="191"/>
      <c r="T447" s="192"/>
      <c r="AT447" s="186" t="s">
        <v>193</v>
      </c>
      <c r="AU447" s="186" t="s">
        <v>85</v>
      </c>
      <c r="AV447" s="15" t="s">
        <v>197</v>
      </c>
      <c r="AW447" s="15" t="s">
        <v>32</v>
      </c>
      <c r="AX447" s="15" t="s">
        <v>76</v>
      </c>
      <c r="AY447" s="186" t="s">
        <v>180</v>
      </c>
    </row>
    <row r="448" spans="1:65" s="16" customFormat="1" ht="11.25">
      <c r="B448" s="193"/>
      <c r="D448" s="163" t="s">
        <v>193</v>
      </c>
      <c r="E448" s="194" t="s">
        <v>1</v>
      </c>
      <c r="F448" s="195" t="s">
        <v>198</v>
      </c>
      <c r="H448" s="196">
        <v>24.936</v>
      </c>
      <c r="I448" s="197"/>
      <c r="L448" s="193"/>
      <c r="M448" s="198"/>
      <c r="N448" s="199"/>
      <c r="O448" s="199"/>
      <c r="P448" s="199"/>
      <c r="Q448" s="199"/>
      <c r="R448" s="199"/>
      <c r="S448" s="199"/>
      <c r="T448" s="200"/>
      <c r="AT448" s="194" t="s">
        <v>193</v>
      </c>
      <c r="AU448" s="194" t="s">
        <v>85</v>
      </c>
      <c r="AV448" s="16" t="s">
        <v>187</v>
      </c>
      <c r="AW448" s="16" t="s">
        <v>32</v>
      </c>
      <c r="AX448" s="16" t="s">
        <v>83</v>
      </c>
      <c r="AY448" s="194" t="s">
        <v>180</v>
      </c>
    </row>
    <row r="449" spans="1:65" s="2" customFormat="1" ht="16.5" customHeight="1">
      <c r="A449" s="33"/>
      <c r="B449" s="149"/>
      <c r="C449" s="150" t="s">
        <v>451</v>
      </c>
      <c r="D449" s="150" t="s">
        <v>182</v>
      </c>
      <c r="E449" s="151" t="s">
        <v>452</v>
      </c>
      <c r="F449" s="152" t="s">
        <v>453</v>
      </c>
      <c r="G449" s="153" t="s">
        <v>201</v>
      </c>
      <c r="H449" s="154">
        <v>3.6720000000000002</v>
      </c>
      <c r="I449" s="155"/>
      <c r="J449" s="156">
        <f>ROUND(I449*H449,2)</f>
        <v>0</v>
      </c>
      <c r="K449" s="152" t="s">
        <v>186</v>
      </c>
      <c r="L449" s="34"/>
      <c r="M449" s="157" t="s">
        <v>1</v>
      </c>
      <c r="N449" s="158" t="s">
        <v>41</v>
      </c>
      <c r="O449" s="59"/>
      <c r="P449" s="159">
        <f>O449*H449</f>
        <v>0</v>
      </c>
      <c r="Q449" s="159">
        <v>2.5018799999999999</v>
      </c>
      <c r="R449" s="159">
        <f>Q449*H449</f>
        <v>9.1869033600000005</v>
      </c>
      <c r="S449" s="159">
        <v>0</v>
      </c>
      <c r="T449" s="160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61" t="s">
        <v>187</v>
      </c>
      <c r="AT449" s="161" t="s">
        <v>182</v>
      </c>
      <c r="AU449" s="161" t="s">
        <v>85</v>
      </c>
      <c r="AY449" s="18" t="s">
        <v>180</v>
      </c>
      <c r="BE449" s="162">
        <f>IF(N449="základní",J449,0)</f>
        <v>0</v>
      </c>
      <c r="BF449" s="162">
        <f>IF(N449="snížená",J449,0)</f>
        <v>0</v>
      </c>
      <c r="BG449" s="162">
        <f>IF(N449="zákl. přenesená",J449,0)</f>
        <v>0</v>
      </c>
      <c r="BH449" s="162">
        <f>IF(N449="sníž. přenesená",J449,0)</f>
        <v>0</v>
      </c>
      <c r="BI449" s="162">
        <f>IF(N449="nulová",J449,0)</f>
        <v>0</v>
      </c>
      <c r="BJ449" s="18" t="s">
        <v>83</v>
      </c>
      <c r="BK449" s="162">
        <f>ROUND(I449*H449,2)</f>
        <v>0</v>
      </c>
      <c r="BL449" s="18" t="s">
        <v>187</v>
      </c>
      <c r="BM449" s="161" t="s">
        <v>454</v>
      </c>
    </row>
    <row r="450" spans="1:65" s="2" customFormat="1" ht="11.25">
      <c r="A450" s="33"/>
      <c r="B450" s="34"/>
      <c r="C450" s="33"/>
      <c r="D450" s="163" t="s">
        <v>189</v>
      </c>
      <c r="E450" s="33"/>
      <c r="F450" s="164" t="s">
        <v>455</v>
      </c>
      <c r="G450" s="33"/>
      <c r="H450" s="33"/>
      <c r="I450" s="165"/>
      <c r="J450" s="33"/>
      <c r="K450" s="33"/>
      <c r="L450" s="34"/>
      <c r="M450" s="166"/>
      <c r="N450" s="167"/>
      <c r="O450" s="59"/>
      <c r="P450" s="59"/>
      <c r="Q450" s="59"/>
      <c r="R450" s="59"/>
      <c r="S450" s="59"/>
      <c r="T450" s="60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T450" s="18" t="s">
        <v>189</v>
      </c>
      <c r="AU450" s="18" t="s">
        <v>85</v>
      </c>
    </row>
    <row r="451" spans="1:65" s="2" customFormat="1" ht="11.25">
      <c r="A451" s="33"/>
      <c r="B451" s="34"/>
      <c r="C451" s="33"/>
      <c r="D451" s="168" t="s">
        <v>191</v>
      </c>
      <c r="E451" s="33"/>
      <c r="F451" s="169" t="s">
        <v>456</v>
      </c>
      <c r="G451" s="33"/>
      <c r="H451" s="33"/>
      <c r="I451" s="165"/>
      <c r="J451" s="33"/>
      <c r="K451" s="33"/>
      <c r="L451" s="34"/>
      <c r="M451" s="166"/>
      <c r="N451" s="167"/>
      <c r="O451" s="59"/>
      <c r="P451" s="59"/>
      <c r="Q451" s="59"/>
      <c r="R451" s="59"/>
      <c r="S451" s="59"/>
      <c r="T451" s="60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T451" s="18" t="s">
        <v>191</v>
      </c>
      <c r="AU451" s="18" t="s">
        <v>85</v>
      </c>
    </row>
    <row r="452" spans="1:65" s="13" customFormat="1" ht="11.25">
      <c r="B452" s="170"/>
      <c r="D452" s="163" t="s">
        <v>193</v>
      </c>
      <c r="E452" s="171" t="s">
        <v>1</v>
      </c>
      <c r="F452" s="172" t="s">
        <v>457</v>
      </c>
      <c r="H452" s="171" t="s">
        <v>1</v>
      </c>
      <c r="I452" s="173"/>
      <c r="L452" s="170"/>
      <c r="M452" s="174"/>
      <c r="N452" s="175"/>
      <c r="O452" s="175"/>
      <c r="P452" s="175"/>
      <c r="Q452" s="175"/>
      <c r="R452" s="175"/>
      <c r="S452" s="175"/>
      <c r="T452" s="176"/>
      <c r="AT452" s="171" t="s">
        <v>193</v>
      </c>
      <c r="AU452" s="171" t="s">
        <v>85</v>
      </c>
      <c r="AV452" s="13" t="s">
        <v>83</v>
      </c>
      <c r="AW452" s="13" t="s">
        <v>32</v>
      </c>
      <c r="AX452" s="13" t="s">
        <v>76</v>
      </c>
      <c r="AY452" s="171" t="s">
        <v>180</v>
      </c>
    </row>
    <row r="453" spans="1:65" s="13" customFormat="1" ht="11.25">
      <c r="B453" s="170"/>
      <c r="D453" s="163" t="s">
        <v>193</v>
      </c>
      <c r="E453" s="171" t="s">
        <v>1</v>
      </c>
      <c r="F453" s="172" t="s">
        <v>206</v>
      </c>
      <c r="H453" s="171" t="s">
        <v>1</v>
      </c>
      <c r="I453" s="173"/>
      <c r="L453" s="170"/>
      <c r="M453" s="174"/>
      <c r="N453" s="175"/>
      <c r="O453" s="175"/>
      <c r="P453" s="175"/>
      <c r="Q453" s="175"/>
      <c r="R453" s="175"/>
      <c r="S453" s="175"/>
      <c r="T453" s="176"/>
      <c r="AT453" s="171" t="s">
        <v>193</v>
      </c>
      <c r="AU453" s="171" t="s">
        <v>85</v>
      </c>
      <c r="AV453" s="13" t="s">
        <v>83</v>
      </c>
      <c r="AW453" s="13" t="s">
        <v>32</v>
      </c>
      <c r="AX453" s="13" t="s">
        <v>76</v>
      </c>
      <c r="AY453" s="171" t="s">
        <v>180</v>
      </c>
    </row>
    <row r="454" spans="1:65" s="14" customFormat="1" ht="11.25">
      <c r="B454" s="177"/>
      <c r="D454" s="163" t="s">
        <v>193</v>
      </c>
      <c r="E454" s="178" t="s">
        <v>1</v>
      </c>
      <c r="F454" s="179" t="s">
        <v>458</v>
      </c>
      <c r="H454" s="180">
        <v>1.8360000000000001</v>
      </c>
      <c r="I454" s="181"/>
      <c r="L454" s="177"/>
      <c r="M454" s="182"/>
      <c r="N454" s="183"/>
      <c r="O454" s="183"/>
      <c r="P454" s="183"/>
      <c r="Q454" s="183"/>
      <c r="R454" s="183"/>
      <c r="S454" s="183"/>
      <c r="T454" s="184"/>
      <c r="AT454" s="178" t="s">
        <v>193</v>
      </c>
      <c r="AU454" s="178" t="s">
        <v>85</v>
      </c>
      <c r="AV454" s="14" t="s">
        <v>85</v>
      </c>
      <c r="AW454" s="14" t="s">
        <v>32</v>
      </c>
      <c r="AX454" s="14" t="s">
        <v>76</v>
      </c>
      <c r="AY454" s="178" t="s">
        <v>180</v>
      </c>
    </row>
    <row r="455" spans="1:65" s="14" customFormat="1" ht="11.25">
      <c r="B455" s="177"/>
      <c r="D455" s="163" t="s">
        <v>193</v>
      </c>
      <c r="E455" s="178" t="s">
        <v>1</v>
      </c>
      <c r="F455" s="179" t="s">
        <v>458</v>
      </c>
      <c r="H455" s="180">
        <v>1.8360000000000001</v>
      </c>
      <c r="I455" s="181"/>
      <c r="L455" s="177"/>
      <c r="M455" s="182"/>
      <c r="N455" s="183"/>
      <c r="O455" s="183"/>
      <c r="P455" s="183"/>
      <c r="Q455" s="183"/>
      <c r="R455" s="183"/>
      <c r="S455" s="183"/>
      <c r="T455" s="184"/>
      <c r="AT455" s="178" t="s">
        <v>193</v>
      </c>
      <c r="AU455" s="178" t="s">
        <v>85</v>
      </c>
      <c r="AV455" s="14" t="s">
        <v>85</v>
      </c>
      <c r="AW455" s="14" t="s">
        <v>32</v>
      </c>
      <c r="AX455" s="14" t="s">
        <v>76</v>
      </c>
      <c r="AY455" s="178" t="s">
        <v>180</v>
      </c>
    </row>
    <row r="456" spans="1:65" s="15" customFormat="1" ht="11.25">
      <c r="B456" s="185"/>
      <c r="D456" s="163" t="s">
        <v>193</v>
      </c>
      <c r="E456" s="186" t="s">
        <v>1</v>
      </c>
      <c r="F456" s="187" t="s">
        <v>196</v>
      </c>
      <c r="H456" s="188">
        <v>3.6720000000000002</v>
      </c>
      <c r="I456" s="189"/>
      <c r="L456" s="185"/>
      <c r="M456" s="190"/>
      <c r="N456" s="191"/>
      <c r="O456" s="191"/>
      <c r="P456" s="191"/>
      <c r="Q456" s="191"/>
      <c r="R456" s="191"/>
      <c r="S456" s="191"/>
      <c r="T456" s="192"/>
      <c r="AT456" s="186" t="s">
        <v>193</v>
      </c>
      <c r="AU456" s="186" t="s">
        <v>85</v>
      </c>
      <c r="AV456" s="15" t="s">
        <v>197</v>
      </c>
      <c r="AW456" s="15" t="s">
        <v>32</v>
      </c>
      <c r="AX456" s="15" t="s">
        <v>76</v>
      </c>
      <c r="AY456" s="186" t="s">
        <v>180</v>
      </c>
    </row>
    <row r="457" spans="1:65" s="16" customFormat="1" ht="11.25">
      <c r="B457" s="193"/>
      <c r="D457" s="163" t="s">
        <v>193</v>
      </c>
      <c r="E457" s="194" t="s">
        <v>1</v>
      </c>
      <c r="F457" s="195" t="s">
        <v>198</v>
      </c>
      <c r="H457" s="196">
        <v>3.6720000000000002</v>
      </c>
      <c r="I457" s="197"/>
      <c r="L457" s="193"/>
      <c r="M457" s="198"/>
      <c r="N457" s="199"/>
      <c r="O457" s="199"/>
      <c r="P457" s="199"/>
      <c r="Q457" s="199"/>
      <c r="R457" s="199"/>
      <c r="S457" s="199"/>
      <c r="T457" s="200"/>
      <c r="AT457" s="194" t="s">
        <v>193</v>
      </c>
      <c r="AU457" s="194" t="s">
        <v>85</v>
      </c>
      <c r="AV457" s="16" t="s">
        <v>187</v>
      </c>
      <c r="AW457" s="16" t="s">
        <v>32</v>
      </c>
      <c r="AX457" s="16" t="s">
        <v>83</v>
      </c>
      <c r="AY457" s="194" t="s">
        <v>180</v>
      </c>
    </row>
    <row r="458" spans="1:65" s="2" customFormat="1" ht="16.5" customHeight="1">
      <c r="A458" s="33"/>
      <c r="B458" s="149"/>
      <c r="C458" s="150" t="s">
        <v>459</v>
      </c>
      <c r="D458" s="150" t="s">
        <v>182</v>
      </c>
      <c r="E458" s="151" t="s">
        <v>460</v>
      </c>
      <c r="F458" s="152" t="s">
        <v>461</v>
      </c>
      <c r="G458" s="153" t="s">
        <v>185</v>
      </c>
      <c r="H458" s="154">
        <v>381.43400000000003</v>
      </c>
      <c r="I458" s="155"/>
      <c r="J458" s="156">
        <f>ROUND(I458*H458,2)</f>
        <v>0</v>
      </c>
      <c r="K458" s="152" t="s">
        <v>186</v>
      </c>
      <c r="L458" s="34"/>
      <c r="M458" s="157" t="s">
        <v>1</v>
      </c>
      <c r="N458" s="158" t="s">
        <v>41</v>
      </c>
      <c r="O458" s="59"/>
      <c r="P458" s="159">
        <f>O458*H458</f>
        <v>0</v>
      </c>
      <c r="Q458" s="159">
        <v>2.7499999999999998E-3</v>
      </c>
      <c r="R458" s="159">
        <f>Q458*H458</f>
        <v>1.0489435</v>
      </c>
      <c r="S458" s="159">
        <v>0</v>
      </c>
      <c r="T458" s="160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61" t="s">
        <v>187</v>
      </c>
      <c r="AT458" s="161" t="s">
        <v>182</v>
      </c>
      <c r="AU458" s="161" t="s">
        <v>85</v>
      </c>
      <c r="AY458" s="18" t="s">
        <v>180</v>
      </c>
      <c r="BE458" s="162">
        <f>IF(N458="základní",J458,0)</f>
        <v>0</v>
      </c>
      <c r="BF458" s="162">
        <f>IF(N458="snížená",J458,0)</f>
        <v>0</v>
      </c>
      <c r="BG458" s="162">
        <f>IF(N458="zákl. přenesená",J458,0)</f>
        <v>0</v>
      </c>
      <c r="BH458" s="162">
        <f>IF(N458="sníž. přenesená",J458,0)</f>
        <v>0</v>
      </c>
      <c r="BI458" s="162">
        <f>IF(N458="nulová",J458,0)</f>
        <v>0</v>
      </c>
      <c r="BJ458" s="18" t="s">
        <v>83</v>
      </c>
      <c r="BK458" s="162">
        <f>ROUND(I458*H458,2)</f>
        <v>0</v>
      </c>
      <c r="BL458" s="18" t="s">
        <v>187</v>
      </c>
      <c r="BM458" s="161" t="s">
        <v>462</v>
      </c>
    </row>
    <row r="459" spans="1:65" s="2" customFormat="1" ht="19.5">
      <c r="A459" s="33"/>
      <c r="B459" s="34"/>
      <c r="C459" s="33"/>
      <c r="D459" s="163" t="s">
        <v>189</v>
      </c>
      <c r="E459" s="33"/>
      <c r="F459" s="164" t="s">
        <v>463</v>
      </c>
      <c r="G459" s="33"/>
      <c r="H459" s="33"/>
      <c r="I459" s="165"/>
      <c r="J459" s="33"/>
      <c r="K459" s="33"/>
      <c r="L459" s="34"/>
      <c r="M459" s="166"/>
      <c r="N459" s="167"/>
      <c r="O459" s="59"/>
      <c r="P459" s="59"/>
      <c r="Q459" s="59"/>
      <c r="R459" s="59"/>
      <c r="S459" s="59"/>
      <c r="T459" s="60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T459" s="18" t="s">
        <v>189</v>
      </c>
      <c r="AU459" s="18" t="s">
        <v>85</v>
      </c>
    </row>
    <row r="460" spans="1:65" s="2" customFormat="1" ht="11.25">
      <c r="A460" s="33"/>
      <c r="B460" s="34"/>
      <c r="C460" s="33"/>
      <c r="D460" s="168" t="s">
        <v>191</v>
      </c>
      <c r="E460" s="33"/>
      <c r="F460" s="169" t="s">
        <v>464</v>
      </c>
      <c r="G460" s="33"/>
      <c r="H460" s="33"/>
      <c r="I460" s="165"/>
      <c r="J460" s="33"/>
      <c r="K460" s="33"/>
      <c r="L460" s="34"/>
      <c r="M460" s="166"/>
      <c r="N460" s="167"/>
      <c r="O460" s="59"/>
      <c r="P460" s="59"/>
      <c r="Q460" s="59"/>
      <c r="R460" s="59"/>
      <c r="S460" s="59"/>
      <c r="T460" s="60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T460" s="18" t="s">
        <v>191</v>
      </c>
      <c r="AU460" s="18" t="s">
        <v>85</v>
      </c>
    </row>
    <row r="461" spans="1:65" s="13" customFormat="1" ht="11.25">
      <c r="B461" s="170"/>
      <c r="D461" s="163" t="s">
        <v>193</v>
      </c>
      <c r="E461" s="171" t="s">
        <v>1</v>
      </c>
      <c r="F461" s="172" t="s">
        <v>465</v>
      </c>
      <c r="H461" s="171" t="s">
        <v>1</v>
      </c>
      <c r="I461" s="173"/>
      <c r="L461" s="170"/>
      <c r="M461" s="174"/>
      <c r="N461" s="175"/>
      <c r="O461" s="175"/>
      <c r="P461" s="175"/>
      <c r="Q461" s="175"/>
      <c r="R461" s="175"/>
      <c r="S461" s="175"/>
      <c r="T461" s="176"/>
      <c r="AT461" s="171" t="s">
        <v>193</v>
      </c>
      <c r="AU461" s="171" t="s">
        <v>85</v>
      </c>
      <c r="AV461" s="13" t="s">
        <v>83</v>
      </c>
      <c r="AW461" s="13" t="s">
        <v>32</v>
      </c>
      <c r="AX461" s="13" t="s">
        <v>76</v>
      </c>
      <c r="AY461" s="171" t="s">
        <v>180</v>
      </c>
    </row>
    <row r="462" spans="1:65" s="13" customFormat="1" ht="11.25">
      <c r="B462" s="170"/>
      <c r="D462" s="163" t="s">
        <v>193</v>
      </c>
      <c r="E462" s="171" t="s">
        <v>1</v>
      </c>
      <c r="F462" s="172" t="s">
        <v>206</v>
      </c>
      <c r="H462" s="171" t="s">
        <v>1</v>
      </c>
      <c r="I462" s="173"/>
      <c r="L462" s="170"/>
      <c r="M462" s="174"/>
      <c r="N462" s="175"/>
      <c r="O462" s="175"/>
      <c r="P462" s="175"/>
      <c r="Q462" s="175"/>
      <c r="R462" s="175"/>
      <c r="S462" s="175"/>
      <c r="T462" s="176"/>
      <c r="AT462" s="171" t="s">
        <v>193</v>
      </c>
      <c r="AU462" s="171" t="s">
        <v>85</v>
      </c>
      <c r="AV462" s="13" t="s">
        <v>83</v>
      </c>
      <c r="AW462" s="13" t="s">
        <v>32</v>
      </c>
      <c r="AX462" s="13" t="s">
        <v>76</v>
      </c>
      <c r="AY462" s="171" t="s">
        <v>180</v>
      </c>
    </row>
    <row r="463" spans="1:65" s="14" customFormat="1" ht="33.75">
      <c r="B463" s="177"/>
      <c r="D463" s="163" t="s">
        <v>193</v>
      </c>
      <c r="E463" s="178" t="s">
        <v>1</v>
      </c>
      <c r="F463" s="179" t="s">
        <v>466</v>
      </c>
      <c r="H463" s="180">
        <v>141.90700000000001</v>
      </c>
      <c r="I463" s="181"/>
      <c r="L463" s="177"/>
      <c r="M463" s="182"/>
      <c r="N463" s="183"/>
      <c r="O463" s="183"/>
      <c r="P463" s="183"/>
      <c r="Q463" s="183"/>
      <c r="R463" s="183"/>
      <c r="S463" s="183"/>
      <c r="T463" s="184"/>
      <c r="AT463" s="178" t="s">
        <v>193</v>
      </c>
      <c r="AU463" s="178" t="s">
        <v>85</v>
      </c>
      <c r="AV463" s="14" t="s">
        <v>85</v>
      </c>
      <c r="AW463" s="14" t="s">
        <v>32</v>
      </c>
      <c r="AX463" s="14" t="s">
        <v>76</v>
      </c>
      <c r="AY463" s="178" t="s">
        <v>180</v>
      </c>
    </row>
    <row r="464" spans="1:65" s="14" customFormat="1" ht="11.25">
      <c r="B464" s="177"/>
      <c r="D464" s="163" t="s">
        <v>193</v>
      </c>
      <c r="E464" s="178" t="s">
        <v>1</v>
      </c>
      <c r="F464" s="179" t="s">
        <v>467</v>
      </c>
      <c r="H464" s="180">
        <v>18.608000000000001</v>
      </c>
      <c r="I464" s="181"/>
      <c r="L464" s="177"/>
      <c r="M464" s="182"/>
      <c r="N464" s="183"/>
      <c r="O464" s="183"/>
      <c r="P464" s="183"/>
      <c r="Q464" s="183"/>
      <c r="R464" s="183"/>
      <c r="S464" s="183"/>
      <c r="T464" s="184"/>
      <c r="AT464" s="178" t="s">
        <v>193</v>
      </c>
      <c r="AU464" s="178" t="s">
        <v>85</v>
      </c>
      <c r="AV464" s="14" t="s">
        <v>85</v>
      </c>
      <c r="AW464" s="14" t="s">
        <v>32</v>
      </c>
      <c r="AX464" s="14" t="s">
        <v>76</v>
      </c>
      <c r="AY464" s="178" t="s">
        <v>180</v>
      </c>
    </row>
    <row r="465" spans="1:65" s="14" customFormat="1" ht="33.75">
      <c r="B465" s="177"/>
      <c r="D465" s="163" t="s">
        <v>193</v>
      </c>
      <c r="E465" s="178" t="s">
        <v>1</v>
      </c>
      <c r="F465" s="179" t="s">
        <v>468</v>
      </c>
      <c r="H465" s="180">
        <v>121.248</v>
      </c>
      <c r="I465" s="181"/>
      <c r="L465" s="177"/>
      <c r="M465" s="182"/>
      <c r="N465" s="183"/>
      <c r="O465" s="183"/>
      <c r="P465" s="183"/>
      <c r="Q465" s="183"/>
      <c r="R465" s="183"/>
      <c r="S465" s="183"/>
      <c r="T465" s="184"/>
      <c r="AT465" s="178" t="s">
        <v>193</v>
      </c>
      <c r="AU465" s="178" t="s">
        <v>85</v>
      </c>
      <c r="AV465" s="14" t="s">
        <v>85</v>
      </c>
      <c r="AW465" s="14" t="s">
        <v>32</v>
      </c>
      <c r="AX465" s="14" t="s">
        <v>76</v>
      </c>
      <c r="AY465" s="178" t="s">
        <v>180</v>
      </c>
    </row>
    <row r="466" spans="1:65" s="14" customFormat="1" ht="11.25">
      <c r="B466" s="177"/>
      <c r="D466" s="163" t="s">
        <v>193</v>
      </c>
      <c r="E466" s="178" t="s">
        <v>1</v>
      </c>
      <c r="F466" s="179" t="s">
        <v>469</v>
      </c>
      <c r="H466" s="180">
        <v>50.710999999999999</v>
      </c>
      <c r="I466" s="181"/>
      <c r="L466" s="177"/>
      <c r="M466" s="182"/>
      <c r="N466" s="183"/>
      <c r="O466" s="183"/>
      <c r="P466" s="183"/>
      <c r="Q466" s="183"/>
      <c r="R466" s="183"/>
      <c r="S466" s="183"/>
      <c r="T466" s="184"/>
      <c r="AT466" s="178" t="s">
        <v>193</v>
      </c>
      <c r="AU466" s="178" t="s">
        <v>85</v>
      </c>
      <c r="AV466" s="14" t="s">
        <v>85</v>
      </c>
      <c r="AW466" s="14" t="s">
        <v>32</v>
      </c>
      <c r="AX466" s="14" t="s">
        <v>76</v>
      </c>
      <c r="AY466" s="178" t="s">
        <v>180</v>
      </c>
    </row>
    <row r="467" spans="1:65" s="13" customFormat="1" ht="11.25">
      <c r="B467" s="170"/>
      <c r="D467" s="163" t="s">
        <v>193</v>
      </c>
      <c r="E467" s="171" t="s">
        <v>1</v>
      </c>
      <c r="F467" s="172" t="s">
        <v>390</v>
      </c>
      <c r="H467" s="171" t="s">
        <v>1</v>
      </c>
      <c r="I467" s="173"/>
      <c r="L467" s="170"/>
      <c r="M467" s="174"/>
      <c r="N467" s="175"/>
      <c r="O467" s="175"/>
      <c r="P467" s="175"/>
      <c r="Q467" s="175"/>
      <c r="R467" s="175"/>
      <c r="S467" s="175"/>
      <c r="T467" s="176"/>
      <c r="AT467" s="171" t="s">
        <v>193</v>
      </c>
      <c r="AU467" s="171" t="s">
        <v>85</v>
      </c>
      <c r="AV467" s="13" t="s">
        <v>83</v>
      </c>
      <c r="AW467" s="13" t="s">
        <v>32</v>
      </c>
      <c r="AX467" s="13" t="s">
        <v>76</v>
      </c>
      <c r="AY467" s="171" t="s">
        <v>180</v>
      </c>
    </row>
    <row r="468" spans="1:65" s="14" customFormat="1" ht="11.25">
      <c r="B468" s="177"/>
      <c r="D468" s="163" t="s">
        <v>193</v>
      </c>
      <c r="E468" s="178" t="s">
        <v>1</v>
      </c>
      <c r="F468" s="179" t="s">
        <v>470</v>
      </c>
      <c r="H468" s="180">
        <v>24.48</v>
      </c>
      <c r="I468" s="181"/>
      <c r="L468" s="177"/>
      <c r="M468" s="182"/>
      <c r="N468" s="183"/>
      <c r="O468" s="183"/>
      <c r="P468" s="183"/>
      <c r="Q468" s="183"/>
      <c r="R468" s="183"/>
      <c r="S468" s="183"/>
      <c r="T468" s="184"/>
      <c r="AT468" s="178" t="s">
        <v>193</v>
      </c>
      <c r="AU468" s="178" t="s">
        <v>85</v>
      </c>
      <c r="AV468" s="14" t="s">
        <v>85</v>
      </c>
      <c r="AW468" s="14" t="s">
        <v>32</v>
      </c>
      <c r="AX468" s="14" t="s">
        <v>76</v>
      </c>
      <c r="AY468" s="178" t="s">
        <v>180</v>
      </c>
    </row>
    <row r="469" spans="1:65" s="14" customFormat="1" ht="11.25">
      <c r="B469" s="177"/>
      <c r="D469" s="163" t="s">
        <v>193</v>
      </c>
      <c r="E469" s="178" t="s">
        <v>1</v>
      </c>
      <c r="F469" s="179" t="s">
        <v>470</v>
      </c>
      <c r="H469" s="180">
        <v>24.48</v>
      </c>
      <c r="I469" s="181"/>
      <c r="L469" s="177"/>
      <c r="M469" s="182"/>
      <c r="N469" s="183"/>
      <c r="O469" s="183"/>
      <c r="P469" s="183"/>
      <c r="Q469" s="183"/>
      <c r="R469" s="183"/>
      <c r="S469" s="183"/>
      <c r="T469" s="184"/>
      <c r="AT469" s="178" t="s">
        <v>193</v>
      </c>
      <c r="AU469" s="178" t="s">
        <v>85</v>
      </c>
      <c r="AV469" s="14" t="s">
        <v>85</v>
      </c>
      <c r="AW469" s="14" t="s">
        <v>32</v>
      </c>
      <c r="AX469" s="14" t="s">
        <v>76</v>
      </c>
      <c r="AY469" s="178" t="s">
        <v>180</v>
      </c>
    </row>
    <row r="470" spans="1:65" s="15" customFormat="1" ht="11.25">
      <c r="B470" s="185"/>
      <c r="D470" s="163" t="s">
        <v>193</v>
      </c>
      <c r="E470" s="186" t="s">
        <v>1</v>
      </c>
      <c r="F470" s="187" t="s">
        <v>196</v>
      </c>
      <c r="H470" s="188">
        <v>381.43400000000003</v>
      </c>
      <c r="I470" s="189"/>
      <c r="L470" s="185"/>
      <c r="M470" s="190"/>
      <c r="N470" s="191"/>
      <c r="O470" s="191"/>
      <c r="P470" s="191"/>
      <c r="Q470" s="191"/>
      <c r="R470" s="191"/>
      <c r="S470" s="191"/>
      <c r="T470" s="192"/>
      <c r="AT470" s="186" t="s">
        <v>193</v>
      </c>
      <c r="AU470" s="186" t="s">
        <v>85</v>
      </c>
      <c r="AV470" s="15" t="s">
        <v>197</v>
      </c>
      <c r="AW470" s="15" t="s">
        <v>32</v>
      </c>
      <c r="AX470" s="15" t="s">
        <v>76</v>
      </c>
      <c r="AY470" s="186" t="s">
        <v>180</v>
      </c>
    </row>
    <row r="471" spans="1:65" s="16" customFormat="1" ht="11.25">
      <c r="B471" s="193"/>
      <c r="D471" s="163" t="s">
        <v>193</v>
      </c>
      <c r="E471" s="194" t="s">
        <v>1</v>
      </c>
      <c r="F471" s="195" t="s">
        <v>198</v>
      </c>
      <c r="H471" s="196">
        <v>381.43400000000003</v>
      </c>
      <c r="I471" s="197"/>
      <c r="L471" s="193"/>
      <c r="M471" s="198"/>
      <c r="N471" s="199"/>
      <c r="O471" s="199"/>
      <c r="P471" s="199"/>
      <c r="Q471" s="199"/>
      <c r="R471" s="199"/>
      <c r="S471" s="199"/>
      <c r="T471" s="200"/>
      <c r="AT471" s="194" t="s">
        <v>193</v>
      </c>
      <c r="AU471" s="194" t="s">
        <v>85</v>
      </c>
      <c r="AV471" s="16" t="s">
        <v>187</v>
      </c>
      <c r="AW471" s="16" t="s">
        <v>32</v>
      </c>
      <c r="AX471" s="16" t="s">
        <v>83</v>
      </c>
      <c r="AY471" s="194" t="s">
        <v>180</v>
      </c>
    </row>
    <row r="472" spans="1:65" s="2" customFormat="1" ht="16.5" customHeight="1">
      <c r="A472" s="33"/>
      <c r="B472" s="149"/>
      <c r="C472" s="150" t="s">
        <v>471</v>
      </c>
      <c r="D472" s="150" t="s">
        <v>182</v>
      </c>
      <c r="E472" s="151" t="s">
        <v>472</v>
      </c>
      <c r="F472" s="152" t="s">
        <v>473</v>
      </c>
      <c r="G472" s="153" t="s">
        <v>185</v>
      </c>
      <c r="H472" s="154">
        <v>381.43400000000003</v>
      </c>
      <c r="I472" s="155"/>
      <c r="J472" s="156">
        <f>ROUND(I472*H472,2)</f>
        <v>0</v>
      </c>
      <c r="K472" s="152" t="s">
        <v>186</v>
      </c>
      <c r="L472" s="34"/>
      <c r="M472" s="157" t="s">
        <v>1</v>
      </c>
      <c r="N472" s="158" t="s">
        <v>41</v>
      </c>
      <c r="O472" s="59"/>
      <c r="P472" s="159">
        <f>O472*H472</f>
        <v>0</v>
      </c>
      <c r="Q472" s="159">
        <v>0</v>
      </c>
      <c r="R472" s="159">
        <f>Q472*H472</f>
        <v>0</v>
      </c>
      <c r="S472" s="159">
        <v>0</v>
      </c>
      <c r="T472" s="160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61" t="s">
        <v>187</v>
      </c>
      <c r="AT472" s="161" t="s">
        <v>182</v>
      </c>
      <c r="AU472" s="161" t="s">
        <v>85</v>
      </c>
      <c r="AY472" s="18" t="s">
        <v>180</v>
      </c>
      <c r="BE472" s="162">
        <f>IF(N472="základní",J472,0)</f>
        <v>0</v>
      </c>
      <c r="BF472" s="162">
        <f>IF(N472="snížená",J472,0)</f>
        <v>0</v>
      </c>
      <c r="BG472" s="162">
        <f>IF(N472="zákl. přenesená",J472,0)</f>
        <v>0</v>
      </c>
      <c r="BH472" s="162">
        <f>IF(N472="sníž. přenesená",J472,0)</f>
        <v>0</v>
      </c>
      <c r="BI472" s="162">
        <f>IF(N472="nulová",J472,0)</f>
        <v>0</v>
      </c>
      <c r="BJ472" s="18" t="s">
        <v>83</v>
      </c>
      <c r="BK472" s="162">
        <f>ROUND(I472*H472,2)</f>
        <v>0</v>
      </c>
      <c r="BL472" s="18" t="s">
        <v>187</v>
      </c>
      <c r="BM472" s="161" t="s">
        <v>474</v>
      </c>
    </row>
    <row r="473" spans="1:65" s="2" customFormat="1" ht="19.5">
      <c r="A473" s="33"/>
      <c r="B473" s="34"/>
      <c r="C473" s="33"/>
      <c r="D473" s="163" t="s">
        <v>189</v>
      </c>
      <c r="E473" s="33"/>
      <c r="F473" s="164" t="s">
        <v>475</v>
      </c>
      <c r="G473" s="33"/>
      <c r="H473" s="33"/>
      <c r="I473" s="165"/>
      <c r="J473" s="33"/>
      <c r="K473" s="33"/>
      <c r="L473" s="34"/>
      <c r="M473" s="166"/>
      <c r="N473" s="167"/>
      <c r="O473" s="59"/>
      <c r="P473" s="59"/>
      <c r="Q473" s="59"/>
      <c r="R473" s="59"/>
      <c r="S473" s="59"/>
      <c r="T473" s="60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T473" s="18" t="s">
        <v>189</v>
      </c>
      <c r="AU473" s="18" t="s">
        <v>85</v>
      </c>
    </row>
    <row r="474" spans="1:65" s="2" customFormat="1" ht="11.25">
      <c r="A474" s="33"/>
      <c r="B474" s="34"/>
      <c r="C474" s="33"/>
      <c r="D474" s="168" t="s">
        <v>191</v>
      </c>
      <c r="E474" s="33"/>
      <c r="F474" s="169" t="s">
        <v>476</v>
      </c>
      <c r="G474" s="33"/>
      <c r="H474" s="33"/>
      <c r="I474" s="165"/>
      <c r="J474" s="33"/>
      <c r="K474" s="33"/>
      <c r="L474" s="34"/>
      <c r="M474" s="166"/>
      <c r="N474" s="167"/>
      <c r="O474" s="59"/>
      <c r="P474" s="59"/>
      <c r="Q474" s="59"/>
      <c r="R474" s="59"/>
      <c r="S474" s="59"/>
      <c r="T474" s="60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T474" s="18" t="s">
        <v>191</v>
      </c>
      <c r="AU474" s="18" t="s">
        <v>85</v>
      </c>
    </row>
    <row r="475" spans="1:65" s="13" customFormat="1" ht="11.25">
      <c r="B475" s="170"/>
      <c r="D475" s="163" t="s">
        <v>193</v>
      </c>
      <c r="E475" s="171" t="s">
        <v>1</v>
      </c>
      <c r="F475" s="172" t="s">
        <v>477</v>
      </c>
      <c r="H475" s="171" t="s">
        <v>1</v>
      </c>
      <c r="I475" s="173"/>
      <c r="L475" s="170"/>
      <c r="M475" s="174"/>
      <c r="N475" s="175"/>
      <c r="O475" s="175"/>
      <c r="P475" s="175"/>
      <c r="Q475" s="175"/>
      <c r="R475" s="175"/>
      <c r="S475" s="175"/>
      <c r="T475" s="176"/>
      <c r="AT475" s="171" t="s">
        <v>193</v>
      </c>
      <c r="AU475" s="171" t="s">
        <v>85</v>
      </c>
      <c r="AV475" s="13" t="s">
        <v>83</v>
      </c>
      <c r="AW475" s="13" t="s">
        <v>32</v>
      </c>
      <c r="AX475" s="13" t="s">
        <v>76</v>
      </c>
      <c r="AY475" s="171" t="s">
        <v>180</v>
      </c>
    </row>
    <row r="476" spans="1:65" s="13" customFormat="1" ht="11.25">
      <c r="B476" s="170"/>
      <c r="D476" s="163" t="s">
        <v>193</v>
      </c>
      <c r="E476" s="171" t="s">
        <v>1</v>
      </c>
      <c r="F476" s="172" t="s">
        <v>206</v>
      </c>
      <c r="H476" s="171" t="s">
        <v>1</v>
      </c>
      <c r="I476" s="173"/>
      <c r="L476" s="170"/>
      <c r="M476" s="174"/>
      <c r="N476" s="175"/>
      <c r="O476" s="175"/>
      <c r="P476" s="175"/>
      <c r="Q476" s="175"/>
      <c r="R476" s="175"/>
      <c r="S476" s="175"/>
      <c r="T476" s="176"/>
      <c r="AT476" s="171" t="s">
        <v>193</v>
      </c>
      <c r="AU476" s="171" t="s">
        <v>85</v>
      </c>
      <c r="AV476" s="13" t="s">
        <v>83</v>
      </c>
      <c r="AW476" s="13" t="s">
        <v>32</v>
      </c>
      <c r="AX476" s="13" t="s">
        <v>76</v>
      </c>
      <c r="AY476" s="171" t="s">
        <v>180</v>
      </c>
    </row>
    <row r="477" spans="1:65" s="14" customFormat="1" ht="33.75">
      <c r="B477" s="177"/>
      <c r="D477" s="163" t="s">
        <v>193</v>
      </c>
      <c r="E477" s="178" t="s">
        <v>1</v>
      </c>
      <c r="F477" s="179" t="s">
        <v>466</v>
      </c>
      <c r="H477" s="180">
        <v>141.90700000000001</v>
      </c>
      <c r="I477" s="181"/>
      <c r="L477" s="177"/>
      <c r="M477" s="182"/>
      <c r="N477" s="183"/>
      <c r="O477" s="183"/>
      <c r="P477" s="183"/>
      <c r="Q477" s="183"/>
      <c r="R477" s="183"/>
      <c r="S477" s="183"/>
      <c r="T477" s="184"/>
      <c r="AT477" s="178" t="s">
        <v>193</v>
      </c>
      <c r="AU477" s="178" t="s">
        <v>85</v>
      </c>
      <c r="AV477" s="14" t="s">
        <v>85</v>
      </c>
      <c r="AW477" s="14" t="s">
        <v>32</v>
      </c>
      <c r="AX477" s="14" t="s">
        <v>76</v>
      </c>
      <c r="AY477" s="178" t="s">
        <v>180</v>
      </c>
    </row>
    <row r="478" spans="1:65" s="14" customFormat="1" ht="11.25">
      <c r="B478" s="177"/>
      <c r="D478" s="163" t="s">
        <v>193</v>
      </c>
      <c r="E478" s="178" t="s">
        <v>1</v>
      </c>
      <c r="F478" s="179" t="s">
        <v>467</v>
      </c>
      <c r="H478" s="180">
        <v>18.608000000000001</v>
      </c>
      <c r="I478" s="181"/>
      <c r="L478" s="177"/>
      <c r="M478" s="182"/>
      <c r="N478" s="183"/>
      <c r="O478" s="183"/>
      <c r="P478" s="183"/>
      <c r="Q478" s="183"/>
      <c r="R478" s="183"/>
      <c r="S478" s="183"/>
      <c r="T478" s="184"/>
      <c r="AT478" s="178" t="s">
        <v>193</v>
      </c>
      <c r="AU478" s="178" t="s">
        <v>85</v>
      </c>
      <c r="AV478" s="14" t="s">
        <v>85</v>
      </c>
      <c r="AW478" s="14" t="s">
        <v>32</v>
      </c>
      <c r="AX478" s="14" t="s">
        <v>76</v>
      </c>
      <c r="AY478" s="178" t="s">
        <v>180</v>
      </c>
    </row>
    <row r="479" spans="1:65" s="14" customFormat="1" ht="33.75">
      <c r="B479" s="177"/>
      <c r="D479" s="163" t="s">
        <v>193</v>
      </c>
      <c r="E479" s="178" t="s">
        <v>1</v>
      </c>
      <c r="F479" s="179" t="s">
        <v>468</v>
      </c>
      <c r="H479" s="180">
        <v>121.248</v>
      </c>
      <c r="I479" s="181"/>
      <c r="L479" s="177"/>
      <c r="M479" s="182"/>
      <c r="N479" s="183"/>
      <c r="O479" s="183"/>
      <c r="P479" s="183"/>
      <c r="Q479" s="183"/>
      <c r="R479" s="183"/>
      <c r="S479" s="183"/>
      <c r="T479" s="184"/>
      <c r="AT479" s="178" t="s">
        <v>193</v>
      </c>
      <c r="AU479" s="178" t="s">
        <v>85</v>
      </c>
      <c r="AV479" s="14" t="s">
        <v>85</v>
      </c>
      <c r="AW479" s="14" t="s">
        <v>32</v>
      </c>
      <c r="AX479" s="14" t="s">
        <v>76</v>
      </c>
      <c r="AY479" s="178" t="s">
        <v>180</v>
      </c>
    </row>
    <row r="480" spans="1:65" s="14" customFormat="1" ht="11.25">
      <c r="B480" s="177"/>
      <c r="D480" s="163" t="s">
        <v>193</v>
      </c>
      <c r="E480" s="178" t="s">
        <v>1</v>
      </c>
      <c r="F480" s="179" t="s">
        <v>469</v>
      </c>
      <c r="H480" s="180">
        <v>50.710999999999999</v>
      </c>
      <c r="I480" s="181"/>
      <c r="L480" s="177"/>
      <c r="M480" s="182"/>
      <c r="N480" s="183"/>
      <c r="O480" s="183"/>
      <c r="P480" s="183"/>
      <c r="Q480" s="183"/>
      <c r="R480" s="183"/>
      <c r="S480" s="183"/>
      <c r="T480" s="184"/>
      <c r="AT480" s="178" t="s">
        <v>193</v>
      </c>
      <c r="AU480" s="178" t="s">
        <v>85</v>
      </c>
      <c r="AV480" s="14" t="s">
        <v>85</v>
      </c>
      <c r="AW480" s="14" t="s">
        <v>32</v>
      </c>
      <c r="AX480" s="14" t="s">
        <v>76</v>
      </c>
      <c r="AY480" s="178" t="s">
        <v>180</v>
      </c>
    </row>
    <row r="481" spans="1:65" s="13" customFormat="1" ht="11.25">
      <c r="B481" s="170"/>
      <c r="D481" s="163" t="s">
        <v>193</v>
      </c>
      <c r="E481" s="171" t="s">
        <v>1</v>
      </c>
      <c r="F481" s="172" t="s">
        <v>390</v>
      </c>
      <c r="H481" s="171" t="s">
        <v>1</v>
      </c>
      <c r="I481" s="173"/>
      <c r="L481" s="170"/>
      <c r="M481" s="174"/>
      <c r="N481" s="175"/>
      <c r="O481" s="175"/>
      <c r="P481" s="175"/>
      <c r="Q481" s="175"/>
      <c r="R481" s="175"/>
      <c r="S481" s="175"/>
      <c r="T481" s="176"/>
      <c r="AT481" s="171" t="s">
        <v>193</v>
      </c>
      <c r="AU481" s="171" t="s">
        <v>85</v>
      </c>
      <c r="AV481" s="13" t="s">
        <v>83</v>
      </c>
      <c r="AW481" s="13" t="s">
        <v>32</v>
      </c>
      <c r="AX481" s="13" t="s">
        <v>76</v>
      </c>
      <c r="AY481" s="171" t="s">
        <v>180</v>
      </c>
    </row>
    <row r="482" spans="1:65" s="14" customFormat="1" ht="11.25">
      <c r="B482" s="177"/>
      <c r="D482" s="163" t="s">
        <v>193</v>
      </c>
      <c r="E482" s="178" t="s">
        <v>1</v>
      </c>
      <c r="F482" s="179" t="s">
        <v>470</v>
      </c>
      <c r="H482" s="180">
        <v>24.48</v>
      </c>
      <c r="I482" s="181"/>
      <c r="L482" s="177"/>
      <c r="M482" s="182"/>
      <c r="N482" s="183"/>
      <c r="O482" s="183"/>
      <c r="P482" s="183"/>
      <c r="Q482" s="183"/>
      <c r="R482" s="183"/>
      <c r="S482" s="183"/>
      <c r="T482" s="184"/>
      <c r="AT482" s="178" t="s">
        <v>193</v>
      </c>
      <c r="AU482" s="178" t="s">
        <v>85</v>
      </c>
      <c r="AV482" s="14" t="s">
        <v>85</v>
      </c>
      <c r="AW482" s="14" t="s">
        <v>32</v>
      </c>
      <c r="AX482" s="14" t="s">
        <v>76</v>
      </c>
      <c r="AY482" s="178" t="s">
        <v>180</v>
      </c>
    </row>
    <row r="483" spans="1:65" s="14" customFormat="1" ht="11.25">
      <c r="B483" s="177"/>
      <c r="D483" s="163" t="s">
        <v>193</v>
      </c>
      <c r="E483" s="178" t="s">
        <v>1</v>
      </c>
      <c r="F483" s="179" t="s">
        <v>470</v>
      </c>
      <c r="H483" s="180">
        <v>24.48</v>
      </c>
      <c r="I483" s="181"/>
      <c r="L483" s="177"/>
      <c r="M483" s="182"/>
      <c r="N483" s="183"/>
      <c r="O483" s="183"/>
      <c r="P483" s="183"/>
      <c r="Q483" s="183"/>
      <c r="R483" s="183"/>
      <c r="S483" s="183"/>
      <c r="T483" s="184"/>
      <c r="AT483" s="178" t="s">
        <v>193</v>
      </c>
      <c r="AU483" s="178" t="s">
        <v>85</v>
      </c>
      <c r="AV483" s="14" t="s">
        <v>85</v>
      </c>
      <c r="AW483" s="14" t="s">
        <v>32</v>
      </c>
      <c r="AX483" s="14" t="s">
        <v>76</v>
      </c>
      <c r="AY483" s="178" t="s">
        <v>180</v>
      </c>
    </row>
    <row r="484" spans="1:65" s="15" customFormat="1" ht="11.25">
      <c r="B484" s="185"/>
      <c r="D484" s="163" t="s">
        <v>193</v>
      </c>
      <c r="E484" s="186" t="s">
        <v>1</v>
      </c>
      <c r="F484" s="187" t="s">
        <v>196</v>
      </c>
      <c r="H484" s="188">
        <v>381.43400000000003</v>
      </c>
      <c r="I484" s="189"/>
      <c r="L484" s="185"/>
      <c r="M484" s="190"/>
      <c r="N484" s="191"/>
      <c r="O484" s="191"/>
      <c r="P484" s="191"/>
      <c r="Q484" s="191"/>
      <c r="R484" s="191"/>
      <c r="S484" s="191"/>
      <c r="T484" s="192"/>
      <c r="AT484" s="186" t="s">
        <v>193</v>
      </c>
      <c r="AU484" s="186" t="s">
        <v>85</v>
      </c>
      <c r="AV484" s="15" t="s">
        <v>197</v>
      </c>
      <c r="AW484" s="15" t="s">
        <v>32</v>
      </c>
      <c r="AX484" s="15" t="s">
        <v>76</v>
      </c>
      <c r="AY484" s="186" t="s">
        <v>180</v>
      </c>
    </row>
    <row r="485" spans="1:65" s="16" customFormat="1" ht="11.25">
      <c r="B485" s="193"/>
      <c r="D485" s="163" t="s">
        <v>193</v>
      </c>
      <c r="E485" s="194" t="s">
        <v>1</v>
      </c>
      <c r="F485" s="195" t="s">
        <v>198</v>
      </c>
      <c r="H485" s="196">
        <v>381.43400000000003</v>
      </c>
      <c r="I485" s="197"/>
      <c r="L485" s="193"/>
      <c r="M485" s="198"/>
      <c r="N485" s="199"/>
      <c r="O485" s="199"/>
      <c r="P485" s="199"/>
      <c r="Q485" s="199"/>
      <c r="R485" s="199"/>
      <c r="S485" s="199"/>
      <c r="T485" s="200"/>
      <c r="AT485" s="194" t="s">
        <v>193</v>
      </c>
      <c r="AU485" s="194" t="s">
        <v>85</v>
      </c>
      <c r="AV485" s="16" t="s">
        <v>187</v>
      </c>
      <c r="AW485" s="16" t="s">
        <v>32</v>
      </c>
      <c r="AX485" s="16" t="s">
        <v>83</v>
      </c>
      <c r="AY485" s="194" t="s">
        <v>180</v>
      </c>
    </row>
    <row r="486" spans="1:65" s="2" customFormat="1" ht="16.5" customHeight="1">
      <c r="A486" s="33"/>
      <c r="B486" s="149"/>
      <c r="C486" s="150" t="s">
        <v>478</v>
      </c>
      <c r="D486" s="150" t="s">
        <v>182</v>
      </c>
      <c r="E486" s="151" t="s">
        <v>479</v>
      </c>
      <c r="F486" s="152" t="s">
        <v>480</v>
      </c>
      <c r="G486" s="153" t="s">
        <v>318</v>
      </c>
      <c r="H486" s="154">
        <v>4.1749999999999998</v>
      </c>
      <c r="I486" s="155"/>
      <c r="J486" s="156">
        <f>ROUND(I486*H486,2)</f>
        <v>0</v>
      </c>
      <c r="K486" s="152" t="s">
        <v>186</v>
      </c>
      <c r="L486" s="34"/>
      <c r="M486" s="157" t="s">
        <v>1</v>
      </c>
      <c r="N486" s="158" t="s">
        <v>41</v>
      </c>
      <c r="O486" s="59"/>
      <c r="P486" s="159">
        <f>O486*H486</f>
        <v>0</v>
      </c>
      <c r="Q486" s="159">
        <v>1.0463199999999999</v>
      </c>
      <c r="R486" s="159">
        <f>Q486*H486</f>
        <v>4.3683859999999992</v>
      </c>
      <c r="S486" s="159">
        <v>0</v>
      </c>
      <c r="T486" s="160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61" t="s">
        <v>187</v>
      </c>
      <c r="AT486" s="161" t="s">
        <v>182</v>
      </c>
      <c r="AU486" s="161" t="s">
        <v>85</v>
      </c>
      <c r="AY486" s="18" t="s">
        <v>180</v>
      </c>
      <c r="BE486" s="162">
        <f>IF(N486="základní",J486,0)</f>
        <v>0</v>
      </c>
      <c r="BF486" s="162">
        <f>IF(N486="snížená",J486,0)</f>
        <v>0</v>
      </c>
      <c r="BG486" s="162">
        <f>IF(N486="zákl. přenesená",J486,0)</f>
        <v>0</v>
      </c>
      <c r="BH486" s="162">
        <f>IF(N486="sníž. přenesená",J486,0)</f>
        <v>0</v>
      </c>
      <c r="BI486" s="162">
        <f>IF(N486="nulová",J486,0)</f>
        <v>0</v>
      </c>
      <c r="BJ486" s="18" t="s">
        <v>83</v>
      </c>
      <c r="BK486" s="162">
        <f>ROUND(I486*H486,2)</f>
        <v>0</v>
      </c>
      <c r="BL486" s="18" t="s">
        <v>187</v>
      </c>
      <c r="BM486" s="161" t="s">
        <v>481</v>
      </c>
    </row>
    <row r="487" spans="1:65" s="2" customFormat="1" ht="19.5">
      <c r="A487" s="33"/>
      <c r="B487" s="34"/>
      <c r="C487" s="33"/>
      <c r="D487" s="163" t="s">
        <v>189</v>
      </c>
      <c r="E487" s="33"/>
      <c r="F487" s="164" t="s">
        <v>482</v>
      </c>
      <c r="G487" s="33"/>
      <c r="H487" s="33"/>
      <c r="I487" s="165"/>
      <c r="J487" s="33"/>
      <c r="K487" s="33"/>
      <c r="L487" s="34"/>
      <c r="M487" s="166"/>
      <c r="N487" s="167"/>
      <c r="O487" s="59"/>
      <c r="P487" s="59"/>
      <c r="Q487" s="59"/>
      <c r="R487" s="59"/>
      <c r="S487" s="59"/>
      <c r="T487" s="60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T487" s="18" t="s">
        <v>189</v>
      </c>
      <c r="AU487" s="18" t="s">
        <v>85</v>
      </c>
    </row>
    <row r="488" spans="1:65" s="2" customFormat="1" ht="11.25">
      <c r="A488" s="33"/>
      <c r="B488" s="34"/>
      <c r="C488" s="33"/>
      <c r="D488" s="168" t="s">
        <v>191</v>
      </c>
      <c r="E488" s="33"/>
      <c r="F488" s="169" t="s">
        <v>483</v>
      </c>
      <c r="G488" s="33"/>
      <c r="H488" s="33"/>
      <c r="I488" s="165"/>
      <c r="J488" s="33"/>
      <c r="K488" s="33"/>
      <c r="L488" s="34"/>
      <c r="M488" s="166"/>
      <c r="N488" s="167"/>
      <c r="O488" s="59"/>
      <c r="P488" s="59"/>
      <c r="Q488" s="59"/>
      <c r="R488" s="59"/>
      <c r="S488" s="59"/>
      <c r="T488" s="60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T488" s="18" t="s">
        <v>191</v>
      </c>
      <c r="AU488" s="18" t="s">
        <v>85</v>
      </c>
    </row>
    <row r="489" spans="1:65" s="13" customFormat="1" ht="11.25">
      <c r="B489" s="170"/>
      <c r="D489" s="163" t="s">
        <v>193</v>
      </c>
      <c r="E489" s="171" t="s">
        <v>1</v>
      </c>
      <c r="F489" s="172" t="s">
        <v>484</v>
      </c>
      <c r="H489" s="171" t="s">
        <v>1</v>
      </c>
      <c r="I489" s="173"/>
      <c r="L489" s="170"/>
      <c r="M489" s="174"/>
      <c r="N489" s="175"/>
      <c r="O489" s="175"/>
      <c r="P489" s="175"/>
      <c r="Q489" s="175"/>
      <c r="R489" s="175"/>
      <c r="S489" s="175"/>
      <c r="T489" s="176"/>
      <c r="AT489" s="171" t="s">
        <v>193</v>
      </c>
      <c r="AU489" s="171" t="s">
        <v>85</v>
      </c>
      <c r="AV489" s="13" t="s">
        <v>83</v>
      </c>
      <c r="AW489" s="13" t="s">
        <v>32</v>
      </c>
      <c r="AX489" s="13" t="s">
        <v>76</v>
      </c>
      <c r="AY489" s="171" t="s">
        <v>180</v>
      </c>
    </row>
    <row r="490" spans="1:65" s="13" customFormat="1" ht="11.25">
      <c r="B490" s="170"/>
      <c r="D490" s="163" t="s">
        <v>193</v>
      </c>
      <c r="E490" s="171" t="s">
        <v>1</v>
      </c>
      <c r="F490" s="172" t="s">
        <v>412</v>
      </c>
      <c r="H490" s="171" t="s">
        <v>1</v>
      </c>
      <c r="I490" s="173"/>
      <c r="L490" s="170"/>
      <c r="M490" s="174"/>
      <c r="N490" s="175"/>
      <c r="O490" s="175"/>
      <c r="P490" s="175"/>
      <c r="Q490" s="175"/>
      <c r="R490" s="175"/>
      <c r="S490" s="175"/>
      <c r="T490" s="176"/>
      <c r="AT490" s="171" t="s">
        <v>193</v>
      </c>
      <c r="AU490" s="171" t="s">
        <v>85</v>
      </c>
      <c r="AV490" s="13" t="s">
        <v>83</v>
      </c>
      <c r="AW490" s="13" t="s">
        <v>32</v>
      </c>
      <c r="AX490" s="13" t="s">
        <v>76</v>
      </c>
      <c r="AY490" s="171" t="s">
        <v>180</v>
      </c>
    </row>
    <row r="491" spans="1:65" s="14" customFormat="1" ht="11.25">
      <c r="B491" s="177"/>
      <c r="D491" s="163" t="s">
        <v>193</v>
      </c>
      <c r="E491" s="178" t="s">
        <v>1</v>
      </c>
      <c r="F491" s="179" t="s">
        <v>485</v>
      </c>
      <c r="H491" s="180">
        <v>3.01</v>
      </c>
      <c r="I491" s="181"/>
      <c r="L491" s="177"/>
      <c r="M491" s="182"/>
      <c r="N491" s="183"/>
      <c r="O491" s="183"/>
      <c r="P491" s="183"/>
      <c r="Q491" s="183"/>
      <c r="R491" s="183"/>
      <c r="S491" s="183"/>
      <c r="T491" s="184"/>
      <c r="AT491" s="178" t="s">
        <v>193</v>
      </c>
      <c r="AU491" s="178" t="s">
        <v>85</v>
      </c>
      <c r="AV491" s="14" t="s">
        <v>85</v>
      </c>
      <c r="AW491" s="14" t="s">
        <v>32</v>
      </c>
      <c r="AX491" s="14" t="s">
        <v>76</v>
      </c>
      <c r="AY491" s="178" t="s">
        <v>180</v>
      </c>
    </row>
    <row r="492" spans="1:65" s="13" customFormat="1" ht="11.25">
      <c r="B492" s="170"/>
      <c r="D492" s="163" t="s">
        <v>193</v>
      </c>
      <c r="E492" s="171" t="s">
        <v>1</v>
      </c>
      <c r="F492" s="172" t="s">
        <v>414</v>
      </c>
      <c r="H492" s="171" t="s">
        <v>1</v>
      </c>
      <c r="I492" s="173"/>
      <c r="L492" s="170"/>
      <c r="M492" s="174"/>
      <c r="N492" s="175"/>
      <c r="O492" s="175"/>
      <c r="P492" s="175"/>
      <c r="Q492" s="175"/>
      <c r="R492" s="175"/>
      <c r="S492" s="175"/>
      <c r="T492" s="176"/>
      <c r="AT492" s="171" t="s">
        <v>193</v>
      </c>
      <c r="AU492" s="171" t="s">
        <v>85</v>
      </c>
      <c r="AV492" s="13" t="s">
        <v>83</v>
      </c>
      <c r="AW492" s="13" t="s">
        <v>32</v>
      </c>
      <c r="AX492" s="13" t="s">
        <v>76</v>
      </c>
      <c r="AY492" s="171" t="s">
        <v>180</v>
      </c>
    </row>
    <row r="493" spans="1:65" s="14" customFormat="1" ht="11.25">
      <c r="B493" s="177"/>
      <c r="D493" s="163" t="s">
        <v>193</v>
      </c>
      <c r="E493" s="178" t="s">
        <v>1</v>
      </c>
      <c r="F493" s="179" t="s">
        <v>486</v>
      </c>
      <c r="H493" s="180">
        <v>0.21199999999999999</v>
      </c>
      <c r="I493" s="181"/>
      <c r="L493" s="177"/>
      <c r="M493" s="182"/>
      <c r="N493" s="183"/>
      <c r="O493" s="183"/>
      <c r="P493" s="183"/>
      <c r="Q493" s="183"/>
      <c r="R493" s="183"/>
      <c r="S493" s="183"/>
      <c r="T493" s="184"/>
      <c r="AT493" s="178" t="s">
        <v>193</v>
      </c>
      <c r="AU493" s="178" t="s">
        <v>85</v>
      </c>
      <c r="AV493" s="14" t="s">
        <v>85</v>
      </c>
      <c r="AW493" s="14" t="s">
        <v>32</v>
      </c>
      <c r="AX493" s="14" t="s">
        <v>76</v>
      </c>
      <c r="AY493" s="178" t="s">
        <v>180</v>
      </c>
    </row>
    <row r="494" spans="1:65" s="13" customFormat="1" ht="11.25">
      <c r="B494" s="170"/>
      <c r="D494" s="163" t="s">
        <v>193</v>
      </c>
      <c r="E494" s="171" t="s">
        <v>1</v>
      </c>
      <c r="F494" s="172" t="s">
        <v>416</v>
      </c>
      <c r="H494" s="171" t="s">
        <v>1</v>
      </c>
      <c r="I494" s="173"/>
      <c r="L494" s="170"/>
      <c r="M494" s="174"/>
      <c r="N494" s="175"/>
      <c r="O494" s="175"/>
      <c r="P494" s="175"/>
      <c r="Q494" s="175"/>
      <c r="R494" s="175"/>
      <c r="S494" s="175"/>
      <c r="T494" s="176"/>
      <c r="AT494" s="171" t="s">
        <v>193</v>
      </c>
      <c r="AU494" s="171" t="s">
        <v>85</v>
      </c>
      <c r="AV494" s="13" t="s">
        <v>83</v>
      </c>
      <c r="AW494" s="13" t="s">
        <v>32</v>
      </c>
      <c r="AX494" s="13" t="s">
        <v>76</v>
      </c>
      <c r="AY494" s="171" t="s">
        <v>180</v>
      </c>
    </row>
    <row r="495" spans="1:65" s="14" customFormat="1" ht="11.25">
      <c r="B495" s="177"/>
      <c r="D495" s="163" t="s">
        <v>193</v>
      </c>
      <c r="E495" s="178" t="s">
        <v>1</v>
      </c>
      <c r="F495" s="179" t="s">
        <v>487</v>
      </c>
      <c r="H495" s="180">
        <v>0.52700000000000002</v>
      </c>
      <c r="I495" s="181"/>
      <c r="L495" s="177"/>
      <c r="M495" s="182"/>
      <c r="N495" s="183"/>
      <c r="O495" s="183"/>
      <c r="P495" s="183"/>
      <c r="Q495" s="183"/>
      <c r="R495" s="183"/>
      <c r="S495" s="183"/>
      <c r="T495" s="184"/>
      <c r="AT495" s="178" t="s">
        <v>193</v>
      </c>
      <c r="AU495" s="178" t="s">
        <v>85</v>
      </c>
      <c r="AV495" s="14" t="s">
        <v>85</v>
      </c>
      <c r="AW495" s="14" t="s">
        <v>32</v>
      </c>
      <c r="AX495" s="14" t="s">
        <v>76</v>
      </c>
      <c r="AY495" s="178" t="s">
        <v>180</v>
      </c>
    </row>
    <row r="496" spans="1:65" s="13" customFormat="1" ht="11.25">
      <c r="B496" s="170"/>
      <c r="D496" s="163" t="s">
        <v>193</v>
      </c>
      <c r="E496" s="171" t="s">
        <v>1</v>
      </c>
      <c r="F496" s="172" t="s">
        <v>390</v>
      </c>
      <c r="H496" s="171" t="s">
        <v>1</v>
      </c>
      <c r="I496" s="173"/>
      <c r="L496" s="170"/>
      <c r="M496" s="174"/>
      <c r="N496" s="175"/>
      <c r="O496" s="175"/>
      <c r="P496" s="175"/>
      <c r="Q496" s="175"/>
      <c r="R496" s="175"/>
      <c r="S496" s="175"/>
      <c r="T496" s="176"/>
      <c r="AT496" s="171" t="s">
        <v>193</v>
      </c>
      <c r="AU496" s="171" t="s">
        <v>85</v>
      </c>
      <c r="AV496" s="13" t="s">
        <v>83</v>
      </c>
      <c r="AW496" s="13" t="s">
        <v>32</v>
      </c>
      <c r="AX496" s="13" t="s">
        <v>76</v>
      </c>
      <c r="AY496" s="171" t="s">
        <v>180</v>
      </c>
    </row>
    <row r="497" spans="1:65" s="14" customFormat="1" ht="11.25">
      <c r="B497" s="177"/>
      <c r="D497" s="163" t="s">
        <v>193</v>
      </c>
      <c r="E497" s="178" t="s">
        <v>1</v>
      </c>
      <c r="F497" s="179" t="s">
        <v>488</v>
      </c>
      <c r="H497" s="180">
        <v>0.42599999999999999</v>
      </c>
      <c r="I497" s="181"/>
      <c r="L497" s="177"/>
      <c r="M497" s="182"/>
      <c r="N497" s="183"/>
      <c r="O497" s="183"/>
      <c r="P497" s="183"/>
      <c r="Q497" s="183"/>
      <c r="R497" s="183"/>
      <c r="S497" s="183"/>
      <c r="T497" s="184"/>
      <c r="AT497" s="178" t="s">
        <v>193</v>
      </c>
      <c r="AU497" s="178" t="s">
        <v>85</v>
      </c>
      <c r="AV497" s="14" t="s">
        <v>85</v>
      </c>
      <c r="AW497" s="14" t="s">
        <v>32</v>
      </c>
      <c r="AX497" s="14" t="s">
        <v>76</v>
      </c>
      <c r="AY497" s="178" t="s">
        <v>180</v>
      </c>
    </row>
    <row r="498" spans="1:65" s="15" customFormat="1" ht="11.25">
      <c r="B498" s="185"/>
      <c r="D498" s="163" t="s">
        <v>193</v>
      </c>
      <c r="E498" s="186" t="s">
        <v>1</v>
      </c>
      <c r="F498" s="187" t="s">
        <v>196</v>
      </c>
      <c r="H498" s="188">
        <v>4.1749999999999998</v>
      </c>
      <c r="I498" s="189"/>
      <c r="L498" s="185"/>
      <c r="M498" s="190"/>
      <c r="N498" s="191"/>
      <c r="O498" s="191"/>
      <c r="P498" s="191"/>
      <c r="Q498" s="191"/>
      <c r="R498" s="191"/>
      <c r="S498" s="191"/>
      <c r="T498" s="192"/>
      <c r="AT498" s="186" t="s">
        <v>193</v>
      </c>
      <c r="AU498" s="186" t="s">
        <v>85</v>
      </c>
      <c r="AV498" s="15" t="s">
        <v>197</v>
      </c>
      <c r="AW498" s="15" t="s">
        <v>32</v>
      </c>
      <c r="AX498" s="15" t="s">
        <v>76</v>
      </c>
      <c r="AY498" s="186" t="s">
        <v>180</v>
      </c>
    </row>
    <row r="499" spans="1:65" s="16" customFormat="1" ht="11.25">
      <c r="B499" s="193"/>
      <c r="D499" s="163" t="s">
        <v>193</v>
      </c>
      <c r="E499" s="194" t="s">
        <v>1</v>
      </c>
      <c r="F499" s="195" t="s">
        <v>198</v>
      </c>
      <c r="H499" s="196">
        <v>4.1749999999999998</v>
      </c>
      <c r="I499" s="197"/>
      <c r="L499" s="193"/>
      <c r="M499" s="198"/>
      <c r="N499" s="199"/>
      <c r="O499" s="199"/>
      <c r="P499" s="199"/>
      <c r="Q499" s="199"/>
      <c r="R499" s="199"/>
      <c r="S499" s="199"/>
      <c r="T499" s="200"/>
      <c r="AT499" s="194" t="s">
        <v>193</v>
      </c>
      <c r="AU499" s="194" t="s">
        <v>85</v>
      </c>
      <c r="AV499" s="16" t="s">
        <v>187</v>
      </c>
      <c r="AW499" s="16" t="s">
        <v>32</v>
      </c>
      <c r="AX499" s="16" t="s">
        <v>83</v>
      </c>
      <c r="AY499" s="194" t="s">
        <v>180</v>
      </c>
    </row>
    <row r="500" spans="1:65" s="2" customFormat="1" ht="24.2" customHeight="1">
      <c r="A500" s="33"/>
      <c r="B500" s="149"/>
      <c r="C500" s="150" t="s">
        <v>489</v>
      </c>
      <c r="D500" s="150" t="s">
        <v>182</v>
      </c>
      <c r="E500" s="151" t="s">
        <v>490</v>
      </c>
      <c r="F500" s="152" t="s">
        <v>491</v>
      </c>
      <c r="G500" s="153" t="s">
        <v>185</v>
      </c>
      <c r="H500" s="154">
        <v>142.61699999999999</v>
      </c>
      <c r="I500" s="155"/>
      <c r="J500" s="156">
        <f>ROUND(I500*H500,2)</f>
        <v>0</v>
      </c>
      <c r="K500" s="152" t="s">
        <v>186</v>
      </c>
      <c r="L500" s="34"/>
      <c r="M500" s="157" t="s">
        <v>1</v>
      </c>
      <c r="N500" s="158" t="s">
        <v>41</v>
      </c>
      <c r="O500" s="59"/>
      <c r="P500" s="159">
        <f>O500*H500</f>
        <v>0</v>
      </c>
      <c r="Q500" s="159">
        <v>9.4479999999999995E-2</v>
      </c>
      <c r="R500" s="159">
        <f>Q500*H500</f>
        <v>13.474454159999999</v>
      </c>
      <c r="S500" s="159">
        <v>0</v>
      </c>
      <c r="T500" s="160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61" t="s">
        <v>187</v>
      </c>
      <c r="AT500" s="161" t="s">
        <v>182</v>
      </c>
      <c r="AU500" s="161" t="s">
        <v>85</v>
      </c>
      <c r="AY500" s="18" t="s">
        <v>180</v>
      </c>
      <c r="BE500" s="162">
        <f>IF(N500="základní",J500,0)</f>
        <v>0</v>
      </c>
      <c r="BF500" s="162">
        <f>IF(N500="snížená",J500,0)</f>
        <v>0</v>
      </c>
      <c r="BG500" s="162">
        <f>IF(N500="zákl. přenesená",J500,0)</f>
        <v>0</v>
      </c>
      <c r="BH500" s="162">
        <f>IF(N500="sníž. přenesená",J500,0)</f>
        <v>0</v>
      </c>
      <c r="BI500" s="162">
        <f>IF(N500="nulová",J500,0)</f>
        <v>0</v>
      </c>
      <c r="BJ500" s="18" t="s">
        <v>83</v>
      </c>
      <c r="BK500" s="162">
        <f>ROUND(I500*H500,2)</f>
        <v>0</v>
      </c>
      <c r="BL500" s="18" t="s">
        <v>187</v>
      </c>
      <c r="BM500" s="161" t="s">
        <v>492</v>
      </c>
    </row>
    <row r="501" spans="1:65" s="2" customFormat="1" ht="19.5">
      <c r="A501" s="33"/>
      <c r="B501" s="34"/>
      <c r="C501" s="33"/>
      <c r="D501" s="163" t="s">
        <v>189</v>
      </c>
      <c r="E501" s="33"/>
      <c r="F501" s="164" t="s">
        <v>493</v>
      </c>
      <c r="G501" s="33"/>
      <c r="H501" s="33"/>
      <c r="I501" s="165"/>
      <c r="J501" s="33"/>
      <c r="K501" s="33"/>
      <c r="L501" s="34"/>
      <c r="M501" s="166"/>
      <c r="N501" s="167"/>
      <c r="O501" s="59"/>
      <c r="P501" s="59"/>
      <c r="Q501" s="59"/>
      <c r="R501" s="59"/>
      <c r="S501" s="59"/>
      <c r="T501" s="60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T501" s="18" t="s">
        <v>189</v>
      </c>
      <c r="AU501" s="18" t="s">
        <v>85</v>
      </c>
    </row>
    <row r="502" spans="1:65" s="2" customFormat="1" ht="11.25">
      <c r="A502" s="33"/>
      <c r="B502" s="34"/>
      <c r="C502" s="33"/>
      <c r="D502" s="168" t="s">
        <v>191</v>
      </c>
      <c r="E502" s="33"/>
      <c r="F502" s="169" t="s">
        <v>494</v>
      </c>
      <c r="G502" s="33"/>
      <c r="H502" s="33"/>
      <c r="I502" s="165"/>
      <c r="J502" s="33"/>
      <c r="K502" s="33"/>
      <c r="L502" s="34"/>
      <c r="M502" s="166"/>
      <c r="N502" s="167"/>
      <c r="O502" s="59"/>
      <c r="P502" s="59"/>
      <c r="Q502" s="59"/>
      <c r="R502" s="59"/>
      <c r="S502" s="59"/>
      <c r="T502" s="60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T502" s="18" t="s">
        <v>191</v>
      </c>
      <c r="AU502" s="18" t="s">
        <v>85</v>
      </c>
    </row>
    <row r="503" spans="1:65" s="13" customFormat="1" ht="11.25">
      <c r="B503" s="170"/>
      <c r="D503" s="163" t="s">
        <v>193</v>
      </c>
      <c r="E503" s="171" t="s">
        <v>1</v>
      </c>
      <c r="F503" s="172" t="s">
        <v>495</v>
      </c>
      <c r="H503" s="171" t="s">
        <v>1</v>
      </c>
      <c r="I503" s="173"/>
      <c r="L503" s="170"/>
      <c r="M503" s="174"/>
      <c r="N503" s="175"/>
      <c r="O503" s="175"/>
      <c r="P503" s="175"/>
      <c r="Q503" s="175"/>
      <c r="R503" s="175"/>
      <c r="S503" s="175"/>
      <c r="T503" s="176"/>
      <c r="AT503" s="171" t="s">
        <v>193</v>
      </c>
      <c r="AU503" s="171" t="s">
        <v>85</v>
      </c>
      <c r="AV503" s="13" t="s">
        <v>83</v>
      </c>
      <c r="AW503" s="13" t="s">
        <v>32</v>
      </c>
      <c r="AX503" s="13" t="s">
        <v>76</v>
      </c>
      <c r="AY503" s="171" t="s">
        <v>180</v>
      </c>
    </row>
    <row r="504" spans="1:65" s="14" customFormat="1" ht="11.25">
      <c r="B504" s="177"/>
      <c r="D504" s="163" t="s">
        <v>193</v>
      </c>
      <c r="E504" s="178" t="s">
        <v>1</v>
      </c>
      <c r="F504" s="179" t="s">
        <v>496</v>
      </c>
      <c r="H504" s="180">
        <v>18.207000000000001</v>
      </c>
      <c r="I504" s="181"/>
      <c r="L504" s="177"/>
      <c r="M504" s="182"/>
      <c r="N504" s="183"/>
      <c r="O504" s="183"/>
      <c r="P504" s="183"/>
      <c r="Q504" s="183"/>
      <c r="R504" s="183"/>
      <c r="S504" s="183"/>
      <c r="T504" s="184"/>
      <c r="AT504" s="178" t="s">
        <v>193</v>
      </c>
      <c r="AU504" s="178" t="s">
        <v>85</v>
      </c>
      <c r="AV504" s="14" t="s">
        <v>85</v>
      </c>
      <c r="AW504" s="14" t="s">
        <v>32</v>
      </c>
      <c r="AX504" s="14" t="s">
        <v>76</v>
      </c>
      <c r="AY504" s="178" t="s">
        <v>180</v>
      </c>
    </row>
    <row r="505" spans="1:65" s="14" customFormat="1" ht="11.25">
      <c r="B505" s="177"/>
      <c r="D505" s="163" t="s">
        <v>193</v>
      </c>
      <c r="E505" s="178" t="s">
        <v>1</v>
      </c>
      <c r="F505" s="179" t="s">
        <v>497</v>
      </c>
      <c r="H505" s="180">
        <v>18.428000000000001</v>
      </c>
      <c r="I505" s="181"/>
      <c r="L505" s="177"/>
      <c r="M505" s="182"/>
      <c r="N505" s="183"/>
      <c r="O505" s="183"/>
      <c r="P505" s="183"/>
      <c r="Q505" s="183"/>
      <c r="R505" s="183"/>
      <c r="S505" s="183"/>
      <c r="T505" s="184"/>
      <c r="AT505" s="178" t="s">
        <v>193</v>
      </c>
      <c r="AU505" s="178" t="s">
        <v>85</v>
      </c>
      <c r="AV505" s="14" t="s">
        <v>85</v>
      </c>
      <c r="AW505" s="14" t="s">
        <v>32</v>
      </c>
      <c r="AX505" s="14" t="s">
        <v>76</v>
      </c>
      <c r="AY505" s="178" t="s">
        <v>180</v>
      </c>
    </row>
    <row r="506" spans="1:65" s="14" customFormat="1" ht="11.25">
      <c r="B506" s="177"/>
      <c r="D506" s="163" t="s">
        <v>193</v>
      </c>
      <c r="E506" s="178" t="s">
        <v>1</v>
      </c>
      <c r="F506" s="179" t="s">
        <v>498</v>
      </c>
      <c r="H506" s="180">
        <v>13.103999999999999</v>
      </c>
      <c r="I506" s="181"/>
      <c r="L506" s="177"/>
      <c r="M506" s="182"/>
      <c r="N506" s="183"/>
      <c r="O506" s="183"/>
      <c r="P506" s="183"/>
      <c r="Q506" s="183"/>
      <c r="R506" s="183"/>
      <c r="S506" s="183"/>
      <c r="T506" s="184"/>
      <c r="AT506" s="178" t="s">
        <v>193</v>
      </c>
      <c r="AU506" s="178" t="s">
        <v>85</v>
      </c>
      <c r="AV506" s="14" t="s">
        <v>85</v>
      </c>
      <c r="AW506" s="14" t="s">
        <v>32</v>
      </c>
      <c r="AX506" s="14" t="s">
        <v>76</v>
      </c>
      <c r="AY506" s="178" t="s">
        <v>180</v>
      </c>
    </row>
    <row r="507" spans="1:65" s="14" customFormat="1" ht="11.25">
      <c r="B507" s="177"/>
      <c r="D507" s="163" t="s">
        <v>193</v>
      </c>
      <c r="E507" s="178" t="s">
        <v>1</v>
      </c>
      <c r="F507" s="179" t="s">
        <v>499</v>
      </c>
      <c r="H507" s="180">
        <v>18.27</v>
      </c>
      <c r="I507" s="181"/>
      <c r="L507" s="177"/>
      <c r="M507" s="182"/>
      <c r="N507" s="183"/>
      <c r="O507" s="183"/>
      <c r="P507" s="183"/>
      <c r="Q507" s="183"/>
      <c r="R507" s="183"/>
      <c r="S507" s="183"/>
      <c r="T507" s="184"/>
      <c r="AT507" s="178" t="s">
        <v>193</v>
      </c>
      <c r="AU507" s="178" t="s">
        <v>85</v>
      </c>
      <c r="AV507" s="14" t="s">
        <v>85</v>
      </c>
      <c r="AW507" s="14" t="s">
        <v>32</v>
      </c>
      <c r="AX507" s="14" t="s">
        <v>76</v>
      </c>
      <c r="AY507" s="178" t="s">
        <v>180</v>
      </c>
    </row>
    <row r="508" spans="1:65" s="14" customFormat="1" ht="11.25">
      <c r="B508" s="177"/>
      <c r="D508" s="163" t="s">
        <v>193</v>
      </c>
      <c r="E508" s="178" t="s">
        <v>1</v>
      </c>
      <c r="F508" s="179" t="s">
        <v>500</v>
      </c>
      <c r="H508" s="180">
        <v>16.38</v>
      </c>
      <c r="I508" s="181"/>
      <c r="L508" s="177"/>
      <c r="M508" s="182"/>
      <c r="N508" s="183"/>
      <c r="O508" s="183"/>
      <c r="P508" s="183"/>
      <c r="Q508" s="183"/>
      <c r="R508" s="183"/>
      <c r="S508" s="183"/>
      <c r="T508" s="184"/>
      <c r="AT508" s="178" t="s">
        <v>193</v>
      </c>
      <c r="AU508" s="178" t="s">
        <v>85</v>
      </c>
      <c r="AV508" s="14" t="s">
        <v>85</v>
      </c>
      <c r="AW508" s="14" t="s">
        <v>32</v>
      </c>
      <c r="AX508" s="14" t="s">
        <v>76</v>
      </c>
      <c r="AY508" s="178" t="s">
        <v>180</v>
      </c>
    </row>
    <row r="509" spans="1:65" s="14" customFormat="1" ht="11.25">
      <c r="B509" s="177"/>
      <c r="D509" s="163" t="s">
        <v>193</v>
      </c>
      <c r="E509" s="178" t="s">
        <v>1</v>
      </c>
      <c r="F509" s="179" t="s">
        <v>501</v>
      </c>
      <c r="H509" s="180">
        <v>15.026</v>
      </c>
      <c r="I509" s="181"/>
      <c r="L509" s="177"/>
      <c r="M509" s="182"/>
      <c r="N509" s="183"/>
      <c r="O509" s="183"/>
      <c r="P509" s="183"/>
      <c r="Q509" s="183"/>
      <c r="R509" s="183"/>
      <c r="S509" s="183"/>
      <c r="T509" s="184"/>
      <c r="AT509" s="178" t="s">
        <v>193</v>
      </c>
      <c r="AU509" s="178" t="s">
        <v>85</v>
      </c>
      <c r="AV509" s="14" t="s">
        <v>85</v>
      </c>
      <c r="AW509" s="14" t="s">
        <v>32</v>
      </c>
      <c r="AX509" s="14" t="s">
        <v>76</v>
      </c>
      <c r="AY509" s="178" t="s">
        <v>180</v>
      </c>
    </row>
    <row r="510" spans="1:65" s="14" customFormat="1" ht="11.25">
      <c r="B510" s="177"/>
      <c r="D510" s="163" t="s">
        <v>193</v>
      </c>
      <c r="E510" s="178" t="s">
        <v>1</v>
      </c>
      <c r="F510" s="179" t="s">
        <v>502</v>
      </c>
      <c r="H510" s="180">
        <v>15.151999999999999</v>
      </c>
      <c r="I510" s="181"/>
      <c r="L510" s="177"/>
      <c r="M510" s="182"/>
      <c r="N510" s="183"/>
      <c r="O510" s="183"/>
      <c r="P510" s="183"/>
      <c r="Q510" s="183"/>
      <c r="R510" s="183"/>
      <c r="S510" s="183"/>
      <c r="T510" s="184"/>
      <c r="AT510" s="178" t="s">
        <v>193</v>
      </c>
      <c r="AU510" s="178" t="s">
        <v>85</v>
      </c>
      <c r="AV510" s="14" t="s">
        <v>85</v>
      </c>
      <c r="AW510" s="14" t="s">
        <v>32</v>
      </c>
      <c r="AX510" s="14" t="s">
        <v>76</v>
      </c>
      <c r="AY510" s="178" t="s">
        <v>180</v>
      </c>
    </row>
    <row r="511" spans="1:65" s="14" customFormat="1" ht="11.25">
      <c r="B511" s="177"/>
      <c r="D511" s="163" t="s">
        <v>193</v>
      </c>
      <c r="E511" s="178" t="s">
        <v>1</v>
      </c>
      <c r="F511" s="179" t="s">
        <v>503</v>
      </c>
      <c r="H511" s="180">
        <v>21.12</v>
      </c>
      <c r="I511" s="181"/>
      <c r="L511" s="177"/>
      <c r="M511" s="182"/>
      <c r="N511" s="183"/>
      <c r="O511" s="183"/>
      <c r="P511" s="183"/>
      <c r="Q511" s="183"/>
      <c r="R511" s="183"/>
      <c r="S511" s="183"/>
      <c r="T511" s="184"/>
      <c r="AT511" s="178" t="s">
        <v>193</v>
      </c>
      <c r="AU511" s="178" t="s">
        <v>85</v>
      </c>
      <c r="AV511" s="14" t="s">
        <v>85</v>
      </c>
      <c r="AW511" s="14" t="s">
        <v>32</v>
      </c>
      <c r="AX511" s="14" t="s">
        <v>76</v>
      </c>
      <c r="AY511" s="178" t="s">
        <v>180</v>
      </c>
    </row>
    <row r="512" spans="1:65" s="14" customFormat="1" ht="11.25">
      <c r="B512" s="177"/>
      <c r="D512" s="163" t="s">
        <v>193</v>
      </c>
      <c r="E512" s="178" t="s">
        <v>1</v>
      </c>
      <c r="F512" s="179" t="s">
        <v>504</v>
      </c>
      <c r="H512" s="180">
        <v>6.93</v>
      </c>
      <c r="I512" s="181"/>
      <c r="L512" s="177"/>
      <c r="M512" s="182"/>
      <c r="N512" s="183"/>
      <c r="O512" s="183"/>
      <c r="P512" s="183"/>
      <c r="Q512" s="183"/>
      <c r="R512" s="183"/>
      <c r="S512" s="183"/>
      <c r="T512" s="184"/>
      <c r="AT512" s="178" t="s">
        <v>193</v>
      </c>
      <c r="AU512" s="178" t="s">
        <v>85</v>
      </c>
      <c r="AV512" s="14" t="s">
        <v>85</v>
      </c>
      <c r="AW512" s="14" t="s">
        <v>32</v>
      </c>
      <c r="AX512" s="14" t="s">
        <v>76</v>
      </c>
      <c r="AY512" s="178" t="s">
        <v>180</v>
      </c>
    </row>
    <row r="513" spans="1:65" s="15" customFormat="1" ht="11.25">
      <c r="B513" s="185"/>
      <c r="D513" s="163" t="s">
        <v>193</v>
      </c>
      <c r="E513" s="186" t="s">
        <v>1</v>
      </c>
      <c r="F513" s="187" t="s">
        <v>196</v>
      </c>
      <c r="H513" s="188">
        <v>142.61699999999999</v>
      </c>
      <c r="I513" s="189"/>
      <c r="L513" s="185"/>
      <c r="M513" s="190"/>
      <c r="N513" s="191"/>
      <c r="O513" s="191"/>
      <c r="P513" s="191"/>
      <c r="Q513" s="191"/>
      <c r="R513" s="191"/>
      <c r="S513" s="191"/>
      <c r="T513" s="192"/>
      <c r="AT513" s="186" t="s">
        <v>193</v>
      </c>
      <c r="AU513" s="186" t="s">
        <v>85</v>
      </c>
      <c r="AV513" s="15" t="s">
        <v>197</v>
      </c>
      <c r="AW513" s="15" t="s">
        <v>32</v>
      </c>
      <c r="AX513" s="15" t="s">
        <v>76</v>
      </c>
      <c r="AY513" s="186" t="s">
        <v>180</v>
      </c>
    </row>
    <row r="514" spans="1:65" s="16" customFormat="1" ht="11.25">
      <c r="B514" s="193"/>
      <c r="D514" s="163" t="s">
        <v>193</v>
      </c>
      <c r="E514" s="194" t="s">
        <v>1</v>
      </c>
      <c r="F514" s="195" t="s">
        <v>198</v>
      </c>
      <c r="H514" s="196">
        <v>142.61699999999999</v>
      </c>
      <c r="I514" s="197"/>
      <c r="L514" s="193"/>
      <c r="M514" s="198"/>
      <c r="N514" s="199"/>
      <c r="O514" s="199"/>
      <c r="P514" s="199"/>
      <c r="Q514" s="199"/>
      <c r="R514" s="199"/>
      <c r="S514" s="199"/>
      <c r="T514" s="200"/>
      <c r="AT514" s="194" t="s">
        <v>193</v>
      </c>
      <c r="AU514" s="194" t="s">
        <v>85</v>
      </c>
      <c r="AV514" s="16" t="s">
        <v>187</v>
      </c>
      <c r="AW514" s="16" t="s">
        <v>32</v>
      </c>
      <c r="AX514" s="16" t="s">
        <v>83</v>
      </c>
      <c r="AY514" s="194" t="s">
        <v>180</v>
      </c>
    </row>
    <row r="515" spans="1:65" s="2" customFormat="1" ht="24.2" customHeight="1">
      <c r="A515" s="33"/>
      <c r="B515" s="149"/>
      <c r="C515" s="150" t="s">
        <v>505</v>
      </c>
      <c r="D515" s="150" t="s">
        <v>182</v>
      </c>
      <c r="E515" s="151" t="s">
        <v>506</v>
      </c>
      <c r="F515" s="152" t="s">
        <v>507</v>
      </c>
      <c r="G515" s="153" t="s">
        <v>508</v>
      </c>
      <c r="H515" s="154">
        <v>48.17</v>
      </c>
      <c r="I515" s="155"/>
      <c r="J515" s="156">
        <f>ROUND(I515*H515,2)</f>
        <v>0</v>
      </c>
      <c r="K515" s="152" t="s">
        <v>186</v>
      </c>
      <c r="L515" s="34"/>
      <c r="M515" s="157" t="s">
        <v>1</v>
      </c>
      <c r="N515" s="158" t="s">
        <v>41</v>
      </c>
      <c r="O515" s="59"/>
      <c r="P515" s="159">
        <f>O515*H515</f>
        <v>0</v>
      </c>
      <c r="Q515" s="159">
        <v>8.0000000000000007E-5</v>
      </c>
      <c r="R515" s="159">
        <f>Q515*H515</f>
        <v>3.8536000000000004E-3</v>
      </c>
      <c r="S515" s="159">
        <v>0</v>
      </c>
      <c r="T515" s="160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61" t="s">
        <v>187</v>
      </c>
      <c r="AT515" s="161" t="s">
        <v>182</v>
      </c>
      <c r="AU515" s="161" t="s">
        <v>85</v>
      </c>
      <c r="AY515" s="18" t="s">
        <v>180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8" t="s">
        <v>83</v>
      </c>
      <c r="BK515" s="162">
        <f>ROUND(I515*H515,2)</f>
        <v>0</v>
      </c>
      <c r="BL515" s="18" t="s">
        <v>187</v>
      </c>
      <c r="BM515" s="161" t="s">
        <v>509</v>
      </c>
    </row>
    <row r="516" spans="1:65" s="2" customFormat="1" ht="11.25">
      <c r="A516" s="33"/>
      <c r="B516" s="34"/>
      <c r="C516" s="33"/>
      <c r="D516" s="163" t="s">
        <v>189</v>
      </c>
      <c r="E516" s="33"/>
      <c r="F516" s="164" t="s">
        <v>510</v>
      </c>
      <c r="G516" s="33"/>
      <c r="H516" s="33"/>
      <c r="I516" s="165"/>
      <c r="J516" s="33"/>
      <c r="K516" s="33"/>
      <c r="L516" s="34"/>
      <c r="M516" s="166"/>
      <c r="N516" s="167"/>
      <c r="O516" s="59"/>
      <c r="P516" s="59"/>
      <c r="Q516" s="59"/>
      <c r="R516" s="59"/>
      <c r="S516" s="59"/>
      <c r="T516" s="60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T516" s="18" t="s">
        <v>189</v>
      </c>
      <c r="AU516" s="18" t="s">
        <v>85</v>
      </c>
    </row>
    <row r="517" spans="1:65" s="2" customFormat="1" ht="11.25">
      <c r="A517" s="33"/>
      <c r="B517" s="34"/>
      <c r="C517" s="33"/>
      <c r="D517" s="168" t="s">
        <v>191</v>
      </c>
      <c r="E517" s="33"/>
      <c r="F517" s="169" t="s">
        <v>511</v>
      </c>
      <c r="G517" s="33"/>
      <c r="H517" s="33"/>
      <c r="I517" s="165"/>
      <c r="J517" s="33"/>
      <c r="K517" s="33"/>
      <c r="L517" s="34"/>
      <c r="M517" s="166"/>
      <c r="N517" s="167"/>
      <c r="O517" s="59"/>
      <c r="P517" s="59"/>
      <c r="Q517" s="59"/>
      <c r="R517" s="59"/>
      <c r="S517" s="59"/>
      <c r="T517" s="60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T517" s="18" t="s">
        <v>191</v>
      </c>
      <c r="AU517" s="18" t="s">
        <v>85</v>
      </c>
    </row>
    <row r="518" spans="1:65" s="13" customFormat="1" ht="11.25">
      <c r="B518" s="170"/>
      <c r="D518" s="163" t="s">
        <v>193</v>
      </c>
      <c r="E518" s="171" t="s">
        <v>1</v>
      </c>
      <c r="F518" s="172" t="s">
        <v>495</v>
      </c>
      <c r="H518" s="171" t="s">
        <v>1</v>
      </c>
      <c r="I518" s="173"/>
      <c r="L518" s="170"/>
      <c r="M518" s="174"/>
      <c r="N518" s="175"/>
      <c r="O518" s="175"/>
      <c r="P518" s="175"/>
      <c r="Q518" s="175"/>
      <c r="R518" s="175"/>
      <c r="S518" s="175"/>
      <c r="T518" s="176"/>
      <c r="AT518" s="171" t="s">
        <v>193</v>
      </c>
      <c r="AU518" s="171" t="s">
        <v>85</v>
      </c>
      <c r="AV518" s="13" t="s">
        <v>83</v>
      </c>
      <c r="AW518" s="13" t="s">
        <v>32</v>
      </c>
      <c r="AX518" s="13" t="s">
        <v>76</v>
      </c>
      <c r="AY518" s="171" t="s">
        <v>180</v>
      </c>
    </row>
    <row r="519" spans="1:65" s="14" customFormat="1" ht="11.25">
      <c r="B519" s="177"/>
      <c r="D519" s="163" t="s">
        <v>193</v>
      </c>
      <c r="E519" s="178" t="s">
        <v>1</v>
      </c>
      <c r="F519" s="179" t="s">
        <v>512</v>
      </c>
      <c r="H519" s="180">
        <v>5.78</v>
      </c>
      <c r="I519" s="181"/>
      <c r="L519" s="177"/>
      <c r="M519" s="182"/>
      <c r="N519" s="183"/>
      <c r="O519" s="183"/>
      <c r="P519" s="183"/>
      <c r="Q519" s="183"/>
      <c r="R519" s="183"/>
      <c r="S519" s="183"/>
      <c r="T519" s="184"/>
      <c r="AT519" s="178" t="s">
        <v>193</v>
      </c>
      <c r="AU519" s="178" t="s">
        <v>85</v>
      </c>
      <c r="AV519" s="14" t="s">
        <v>85</v>
      </c>
      <c r="AW519" s="14" t="s">
        <v>32</v>
      </c>
      <c r="AX519" s="14" t="s">
        <v>76</v>
      </c>
      <c r="AY519" s="178" t="s">
        <v>180</v>
      </c>
    </row>
    <row r="520" spans="1:65" s="14" customFormat="1" ht="11.25">
      <c r="B520" s="177"/>
      <c r="D520" s="163" t="s">
        <v>193</v>
      </c>
      <c r="E520" s="178" t="s">
        <v>1</v>
      </c>
      <c r="F520" s="179" t="s">
        <v>513</v>
      </c>
      <c r="H520" s="180">
        <v>5.85</v>
      </c>
      <c r="I520" s="181"/>
      <c r="L520" s="177"/>
      <c r="M520" s="182"/>
      <c r="N520" s="183"/>
      <c r="O520" s="183"/>
      <c r="P520" s="183"/>
      <c r="Q520" s="183"/>
      <c r="R520" s="183"/>
      <c r="S520" s="183"/>
      <c r="T520" s="184"/>
      <c r="AT520" s="178" t="s">
        <v>193</v>
      </c>
      <c r="AU520" s="178" t="s">
        <v>85</v>
      </c>
      <c r="AV520" s="14" t="s">
        <v>85</v>
      </c>
      <c r="AW520" s="14" t="s">
        <v>32</v>
      </c>
      <c r="AX520" s="14" t="s">
        <v>76</v>
      </c>
      <c r="AY520" s="178" t="s">
        <v>180</v>
      </c>
    </row>
    <row r="521" spans="1:65" s="14" customFormat="1" ht="11.25">
      <c r="B521" s="177"/>
      <c r="D521" s="163" t="s">
        <v>193</v>
      </c>
      <c r="E521" s="178" t="s">
        <v>1</v>
      </c>
      <c r="F521" s="179" t="s">
        <v>514</v>
      </c>
      <c r="H521" s="180">
        <v>4.16</v>
      </c>
      <c r="I521" s="181"/>
      <c r="L521" s="177"/>
      <c r="M521" s="182"/>
      <c r="N521" s="183"/>
      <c r="O521" s="183"/>
      <c r="P521" s="183"/>
      <c r="Q521" s="183"/>
      <c r="R521" s="183"/>
      <c r="S521" s="183"/>
      <c r="T521" s="184"/>
      <c r="AT521" s="178" t="s">
        <v>193</v>
      </c>
      <c r="AU521" s="178" t="s">
        <v>85</v>
      </c>
      <c r="AV521" s="14" t="s">
        <v>85</v>
      </c>
      <c r="AW521" s="14" t="s">
        <v>32</v>
      </c>
      <c r="AX521" s="14" t="s">
        <v>76</v>
      </c>
      <c r="AY521" s="178" t="s">
        <v>180</v>
      </c>
    </row>
    <row r="522" spans="1:65" s="14" customFormat="1" ht="11.25">
      <c r="B522" s="177"/>
      <c r="D522" s="163" t="s">
        <v>193</v>
      </c>
      <c r="E522" s="178" t="s">
        <v>1</v>
      </c>
      <c r="F522" s="179" t="s">
        <v>515</v>
      </c>
      <c r="H522" s="180">
        <v>5.8</v>
      </c>
      <c r="I522" s="181"/>
      <c r="L522" s="177"/>
      <c r="M522" s="182"/>
      <c r="N522" s="183"/>
      <c r="O522" s="183"/>
      <c r="P522" s="183"/>
      <c r="Q522" s="183"/>
      <c r="R522" s="183"/>
      <c r="S522" s="183"/>
      <c r="T522" s="184"/>
      <c r="AT522" s="178" t="s">
        <v>193</v>
      </c>
      <c r="AU522" s="178" t="s">
        <v>85</v>
      </c>
      <c r="AV522" s="14" t="s">
        <v>85</v>
      </c>
      <c r="AW522" s="14" t="s">
        <v>32</v>
      </c>
      <c r="AX522" s="14" t="s">
        <v>76</v>
      </c>
      <c r="AY522" s="178" t="s">
        <v>180</v>
      </c>
    </row>
    <row r="523" spans="1:65" s="14" customFormat="1" ht="11.25">
      <c r="B523" s="177"/>
      <c r="D523" s="163" t="s">
        <v>193</v>
      </c>
      <c r="E523" s="178" t="s">
        <v>1</v>
      </c>
      <c r="F523" s="179" t="s">
        <v>516</v>
      </c>
      <c r="H523" s="180">
        <v>5.2</v>
      </c>
      <c r="I523" s="181"/>
      <c r="L523" s="177"/>
      <c r="M523" s="182"/>
      <c r="N523" s="183"/>
      <c r="O523" s="183"/>
      <c r="P523" s="183"/>
      <c r="Q523" s="183"/>
      <c r="R523" s="183"/>
      <c r="S523" s="183"/>
      <c r="T523" s="184"/>
      <c r="AT523" s="178" t="s">
        <v>193</v>
      </c>
      <c r="AU523" s="178" t="s">
        <v>85</v>
      </c>
      <c r="AV523" s="14" t="s">
        <v>85</v>
      </c>
      <c r="AW523" s="14" t="s">
        <v>32</v>
      </c>
      <c r="AX523" s="14" t="s">
        <v>76</v>
      </c>
      <c r="AY523" s="178" t="s">
        <v>180</v>
      </c>
    </row>
    <row r="524" spans="1:65" s="14" customFormat="1" ht="11.25">
      <c r="B524" s="177"/>
      <c r="D524" s="163" t="s">
        <v>193</v>
      </c>
      <c r="E524" s="178" t="s">
        <v>1</v>
      </c>
      <c r="F524" s="179" t="s">
        <v>517</v>
      </c>
      <c r="H524" s="180">
        <v>4.7699999999999996</v>
      </c>
      <c r="I524" s="181"/>
      <c r="L524" s="177"/>
      <c r="M524" s="182"/>
      <c r="N524" s="183"/>
      <c r="O524" s="183"/>
      <c r="P524" s="183"/>
      <c r="Q524" s="183"/>
      <c r="R524" s="183"/>
      <c r="S524" s="183"/>
      <c r="T524" s="184"/>
      <c r="AT524" s="178" t="s">
        <v>193</v>
      </c>
      <c r="AU524" s="178" t="s">
        <v>85</v>
      </c>
      <c r="AV524" s="14" t="s">
        <v>85</v>
      </c>
      <c r="AW524" s="14" t="s">
        <v>32</v>
      </c>
      <c r="AX524" s="14" t="s">
        <v>76</v>
      </c>
      <c r="AY524" s="178" t="s">
        <v>180</v>
      </c>
    </row>
    <row r="525" spans="1:65" s="14" customFormat="1" ht="11.25">
      <c r="B525" s="177"/>
      <c r="D525" s="163" t="s">
        <v>193</v>
      </c>
      <c r="E525" s="178" t="s">
        <v>1</v>
      </c>
      <c r="F525" s="179" t="s">
        <v>518</v>
      </c>
      <c r="H525" s="180">
        <v>4.8099999999999996</v>
      </c>
      <c r="I525" s="181"/>
      <c r="L525" s="177"/>
      <c r="M525" s="182"/>
      <c r="N525" s="183"/>
      <c r="O525" s="183"/>
      <c r="P525" s="183"/>
      <c r="Q525" s="183"/>
      <c r="R525" s="183"/>
      <c r="S525" s="183"/>
      <c r="T525" s="184"/>
      <c r="AT525" s="178" t="s">
        <v>193</v>
      </c>
      <c r="AU525" s="178" t="s">
        <v>85</v>
      </c>
      <c r="AV525" s="14" t="s">
        <v>85</v>
      </c>
      <c r="AW525" s="14" t="s">
        <v>32</v>
      </c>
      <c r="AX525" s="14" t="s">
        <v>76</v>
      </c>
      <c r="AY525" s="178" t="s">
        <v>180</v>
      </c>
    </row>
    <row r="526" spans="1:65" s="14" customFormat="1" ht="11.25">
      <c r="B526" s="177"/>
      <c r="D526" s="163" t="s">
        <v>193</v>
      </c>
      <c r="E526" s="178" t="s">
        <v>1</v>
      </c>
      <c r="F526" s="179" t="s">
        <v>519</v>
      </c>
      <c r="H526" s="180">
        <v>9.6</v>
      </c>
      <c r="I526" s="181"/>
      <c r="L526" s="177"/>
      <c r="M526" s="182"/>
      <c r="N526" s="183"/>
      <c r="O526" s="183"/>
      <c r="P526" s="183"/>
      <c r="Q526" s="183"/>
      <c r="R526" s="183"/>
      <c r="S526" s="183"/>
      <c r="T526" s="184"/>
      <c r="AT526" s="178" t="s">
        <v>193</v>
      </c>
      <c r="AU526" s="178" t="s">
        <v>85</v>
      </c>
      <c r="AV526" s="14" t="s">
        <v>85</v>
      </c>
      <c r="AW526" s="14" t="s">
        <v>32</v>
      </c>
      <c r="AX526" s="14" t="s">
        <v>76</v>
      </c>
      <c r="AY526" s="178" t="s">
        <v>180</v>
      </c>
    </row>
    <row r="527" spans="1:65" s="14" customFormat="1" ht="11.25">
      <c r="B527" s="177"/>
      <c r="D527" s="163" t="s">
        <v>193</v>
      </c>
      <c r="E527" s="178" t="s">
        <v>1</v>
      </c>
      <c r="F527" s="179" t="s">
        <v>520</v>
      </c>
      <c r="H527" s="180">
        <v>2.2000000000000002</v>
      </c>
      <c r="I527" s="181"/>
      <c r="L527" s="177"/>
      <c r="M527" s="182"/>
      <c r="N527" s="183"/>
      <c r="O527" s="183"/>
      <c r="P527" s="183"/>
      <c r="Q527" s="183"/>
      <c r="R527" s="183"/>
      <c r="S527" s="183"/>
      <c r="T527" s="184"/>
      <c r="AT527" s="178" t="s">
        <v>193</v>
      </c>
      <c r="AU527" s="178" t="s">
        <v>85</v>
      </c>
      <c r="AV527" s="14" t="s">
        <v>85</v>
      </c>
      <c r="AW527" s="14" t="s">
        <v>32</v>
      </c>
      <c r="AX527" s="14" t="s">
        <v>76</v>
      </c>
      <c r="AY527" s="178" t="s">
        <v>180</v>
      </c>
    </row>
    <row r="528" spans="1:65" s="15" customFormat="1" ht="11.25">
      <c r="B528" s="185"/>
      <c r="D528" s="163" t="s">
        <v>193</v>
      </c>
      <c r="E528" s="186" t="s">
        <v>1</v>
      </c>
      <c r="F528" s="187" t="s">
        <v>196</v>
      </c>
      <c r="H528" s="188">
        <v>48.17</v>
      </c>
      <c r="I528" s="189"/>
      <c r="L528" s="185"/>
      <c r="M528" s="190"/>
      <c r="N528" s="191"/>
      <c r="O528" s="191"/>
      <c r="P528" s="191"/>
      <c r="Q528" s="191"/>
      <c r="R528" s="191"/>
      <c r="S528" s="191"/>
      <c r="T528" s="192"/>
      <c r="AT528" s="186" t="s">
        <v>193</v>
      </c>
      <c r="AU528" s="186" t="s">
        <v>85</v>
      </c>
      <c r="AV528" s="15" t="s">
        <v>197</v>
      </c>
      <c r="AW528" s="15" t="s">
        <v>32</v>
      </c>
      <c r="AX528" s="15" t="s">
        <v>76</v>
      </c>
      <c r="AY528" s="186" t="s">
        <v>180</v>
      </c>
    </row>
    <row r="529" spans="1:65" s="16" customFormat="1" ht="11.25">
      <c r="B529" s="193"/>
      <c r="D529" s="163" t="s">
        <v>193</v>
      </c>
      <c r="E529" s="194" t="s">
        <v>1</v>
      </c>
      <c r="F529" s="195" t="s">
        <v>198</v>
      </c>
      <c r="H529" s="196">
        <v>48.17</v>
      </c>
      <c r="I529" s="197"/>
      <c r="L529" s="193"/>
      <c r="M529" s="198"/>
      <c r="N529" s="199"/>
      <c r="O529" s="199"/>
      <c r="P529" s="199"/>
      <c r="Q529" s="199"/>
      <c r="R529" s="199"/>
      <c r="S529" s="199"/>
      <c r="T529" s="200"/>
      <c r="AT529" s="194" t="s">
        <v>193</v>
      </c>
      <c r="AU529" s="194" t="s">
        <v>85</v>
      </c>
      <c r="AV529" s="16" t="s">
        <v>187</v>
      </c>
      <c r="AW529" s="16" t="s">
        <v>32</v>
      </c>
      <c r="AX529" s="16" t="s">
        <v>83</v>
      </c>
      <c r="AY529" s="194" t="s">
        <v>180</v>
      </c>
    </row>
    <row r="530" spans="1:65" s="2" customFormat="1" ht="24.2" customHeight="1">
      <c r="A530" s="33"/>
      <c r="B530" s="149"/>
      <c r="C530" s="150" t="s">
        <v>521</v>
      </c>
      <c r="D530" s="150" t="s">
        <v>182</v>
      </c>
      <c r="E530" s="151" t="s">
        <v>522</v>
      </c>
      <c r="F530" s="152" t="s">
        <v>523</v>
      </c>
      <c r="G530" s="153" t="s">
        <v>508</v>
      </c>
      <c r="H530" s="154">
        <v>79.95</v>
      </c>
      <c r="I530" s="155"/>
      <c r="J530" s="156">
        <f>ROUND(I530*H530,2)</f>
        <v>0</v>
      </c>
      <c r="K530" s="152" t="s">
        <v>186</v>
      </c>
      <c r="L530" s="34"/>
      <c r="M530" s="157" t="s">
        <v>1</v>
      </c>
      <c r="N530" s="158" t="s">
        <v>41</v>
      </c>
      <c r="O530" s="59"/>
      <c r="P530" s="159">
        <f>O530*H530</f>
        <v>0</v>
      </c>
      <c r="Q530" s="159">
        <v>1.2999999999999999E-4</v>
      </c>
      <c r="R530" s="159">
        <f>Q530*H530</f>
        <v>1.03935E-2</v>
      </c>
      <c r="S530" s="159">
        <v>0</v>
      </c>
      <c r="T530" s="160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61" t="s">
        <v>187</v>
      </c>
      <c r="AT530" s="161" t="s">
        <v>182</v>
      </c>
      <c r="AU530" s="161" t="s">
        <v>85</v>
      </c>
      <c r="AY530" s="18" t="s">
        <v>180</v>
      </c>
      <c r="BE530" s="162">
        <f>IF(N530="základní",J530,0)</f>
        <v>0</v>
      </c>
      <c r="BF530" s="162">
        <f>IF(N530="snížená",J530,0)</f>
        <v>0</v>
      </c>
      <c r="BG530" s="162">
        <f>IF(N530="zákl. přenesená",J530,0)</f>
        <v>0</v>
      </c>
      <c r="BH530" s="162">
        <f>IF(N530="sníž. přenesená",J530,0)</f>
        <v>0</v>
      </c>
      <c r="BI530" s="162">
        <f>IF(N530="nulová",J530,0)</f>
        <v>0</v>
      </c>
      <c r="BJ530" s="18" t="s">
        <v>83</v>
      </c>
      <c r="BK530" s="162">
        <f>ROUND(I530*H530,2)</f>
        <v>0</v>
      </c>
      <c r="BL530" s="18" t="s">
        <v>187</v>
      </c>
      <c r="BM530" s="161" t="s">
        <v>524</v>
      </c>
    </row>
    <row r="531" spans="1:65" s="2" customFormat="1" ht="11.25">
      <c r="A531" s="33"/>
      <c r="B531" s="34"/>
      <c r="C531" s="33"/>
      <c r="D531" s="163" t="s">
        <v>189</v>
      </c>
      <c r="E531" s="33"/>
      <c r="F531" s="164" t="s">
        <v>525</v>
      </c>
      <c r="G531" s="33"/>
      <c r="H531" s="33"/>
      <c r="I531" s="165"/>
      <c r="J531" s="33"/>
      <c r="K531" s="33"/>
      <c r="L531" s="34"/>
      <c r="M531" s="166"/>
      <c r="N531" s="167"/>
      <c r="O531" s="59"/>
      <c r="P531" s="59"/>
      <c r="Q531" s="59"/>
      <c r="R531" s="59"/>
      <c r="S531" s="59"/>
      <c r="T531" s="60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T531" s="18" t="s">
        <v>189</v>
      </c>
      <c r="AU531" s="18" t="s">
        <v>85</v>
      </c>
    </row>
    <row r="532" spans="1:65" s="2" customFormat="1" ht="11.25">
      <c r="A532" s="33"/>
      <c r="B532" s="34"/>
      <c r="C532" s="33"/>
      <c r="D532" s="168" t="s">
        <v>191</v>
      </c>
      <c r="E532" s="33"/>
      <c r="F532" s="169" t="s">
        <v>526</v>
      </c>
      <c r="G532" s="33"/>
      <c r="H532" s="33"/>
      <c r="I532" s="165"/>
      <c r="J532" s="33"/>
      <c r="K532" s="33"/>
      <c r="L532" s="34"/>
      <c r="M532" s="166"/>
      <c r="N532" s="167"/>
      <c r="O532" s="59"/>
      <c r="P532" s="59"/>
      <c r="Q532" s="59"/>
      <c r="R532" s="59"/>
      <c r="S532" s="59"/>
      <c r="T532" s="60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T532" s="18" t="s">
        <v>191</v>
      </c>
      <c r="AU532" s="18" t="s">
        <v>85</v>
      </c>
    </row>
    <row r="533" spans="1:65" s="13" customFormat="1" ht="11.25">
      <c r="B533" s="170"/>
      <c r="D533" s="163" t="s">
        <v>193</v>
      </c>
      <c r="E533" s="171" t="s">
        <v>1</v>
      </c>
      <c r="F533" s="172" t="s">
        <v>495</v>
      </c>
      <c r="H533" s="171" t="s">
        <v>1</v>
      </c>
      <c r="I533" s="173"/>
      <c r="L533" s="170"/>
      <c r="M533" s="174"/>
      <c r="N533" s="175"/>
      <c r="O533" s="175"/>
      <c r="P533" s="175"/>
      <c r="Q533" s="175"/>
      <c r="R533" s="175"/>
      <c r="S533" s="175"/>
      <c r="T533" s="176"/>
      <c r="AT533" s="171" t="s">
        <v>193</v>
      </c>
      <c r="AU533" s="171" t="s">
        <v>85</v>
      </c>
      <c r="AV533" s="13" t="s">
        <v>83</v>
      </c>
      <c r="AW533" s="13" t="s">
        <v>32</v>
      </c>
      <c r="AX533" s="13" t="s">
        <v>76</v>
      </c>
      <c r="AY533" s="171" t="s">
        <v>180</v>
      </c>
    </row>
    <row r="534" spans="1:65" s="14" customFormat="1" ht="11.25">
      <c r="B534" s="177"/>
      <c r="D534" s="163" t="s">
        <v>193</v>
      </c>
      <c r="E534" s="178" t="s">
        <v>1</v>
      </c>
      <c r="F534" s="179" t="s">
        <v>527</v>
      </c>
      <c r="H534" s="180">
        <v>6.3</v>
      </c>
      <c r="I534" s="181"/>
      <c r="L534" s="177"/>
      <c r="M534" s="182"/>
      <c r="N534" s="183"/>
      <c r="O534" s="183"/>
      <c r="P534" s="183"/>
      <c r="Q534" s="183"/>
      <c r="R534" s="183"/>
      <c r="S534" s="183"/>
      <c r="T534" s="184"/>
      <c r="AT534" s="178" t="s">
        <v>193</v>
      </c>
      <c r="AU534" s="178" t="s">
        <v>85</v>
      </c>
      <c r="AV534" s="14" t="s">
        <v>85</v>
      </c>
      <c r="AW534" s="14" t="s">
        <v>32</v>
      </c>
      <c r="AX534" s="14" t="s">
        <v>76</v>
      </c>
      <c r="AY534" s="178" t="s">
        <v>180</v>
      </c>
    </row>
    <row r="535" spans="1:65" s="14" customFormat="1" ht="11.25">
      <c r="B535" s="177"/>
      <c r="D535" s="163" t="s">
        <v>193</v>
      </c>
      <c r="E535" s="178" t="s">
        <v>1</v>
      </c>
      <c r="F535" s="179" t="s">
        <v>527</v>
      </c>
      <c r="H535" s="180">
        <v>6.3</v>
      </c>
      <c r="I535" s="181"/>
      <c r="L535" s="177"/>
      <c r="M535" s="182"/>
      <c r="N535" s="183"/>
      <c r="O535" s="183"/>
      <c r="P535" s="183"/>
      <c r="Q535" s="183"/>
      <c r="R535" s="183"/>
      <c r="S535" s="183"/>
      <c r="T535" s="184"/>
      <c r="AT535" s="178" t="s">
        <v>193</v>
      </c>
      <c r="AU535" s="178" t="s">
        <v>85</v>
      </c>
      <c r="AV535" s="14" t="s">
        <v>85</v>
      </c>
      <c r="AW535" s="14" t="s">
        <v>32</v>
      </c>
      <c r="AX535" s="14" t="s">
        <v>76</v>
      </c>
      <c r="AY535" s="178" t="s">
        <v>180</v>
      </c>
    </row>
    <row r="536" spans="1:65" s="14" customFormat="1" ht="11.25">
      <c r="B536" s="177"/>
      <c r="D536" s="163" t="s">
        <v>193</v>
      </c>
      <c r="E536" s="178" t="s">
        <v>1</v>
      </c>
      <c r="F536" s="179" t="s">
        <v>527</v>
      </c>
      <c r="H536" s="180">
        <v>6.3</v>
      </c>
      <c r="I536" s="181"/>
      <c r="L536" s="177"/>
      <c r="M536" s="182"/>
      <c r="N536" s="183"/>
      <c r="O536" s="183"/>
      <c r="P536" s="183"/>
      <c r="Q536" s="183"/>
      <c r="R536" s="183"/>
      <c r="S536" s="183"/>
      <c r="T536" s="184"/>
      <c r="AT536" s="178" t="s">
        <v>193</v>
      </c>
      <c r="AU536" s="178" t="s">
        <v>85</v>
      </c>
      <c r="AV536" s="14" t="s">
        <v>85</v>
      </c>
      <c r="AW536" s="14" t="s">
        <v>32</v>
      </c>
      <c r="AX536" s="14" t="s">
        <v>76</v>
      </c>
      <c r="AY536" s="178" t="s">
        <v>180</v>
      </c>
    </row>
    <row r="537" spans="1:65" s="14" customFormat="1" ht="11.25">
      <c r="B537" s="177"/>
      <c r="D537" s="163" t="s">
        <v>193</v>
      </c>
      <c r="E537" s="178" t="s">
        <v>1</v>
      </c>
      <c r="F537" s="179" t="s">
        <v>527</v>
      </c>
      <c r="H537" s="180">
        <v>6.3</v>
      </c>
      <c r="I537" s="181"/>
      <c r="L537" s="177"/>
      <c r="M537" s="182"/>
      <c r="N537" s="183"/>
      <c r="O537" s="183"/>
      <c r="P537" s="183"/>
      <c r="Q537" s="183"/>
      <c r="R537" s="183"/>
      <c r="S537" s="183"/>
      <c r="T537" s="184"/>
      <c r="AT537" s="178" t="s">
        <v>193</v>
      </c>
      <c r="AU537" s="178" t="s">
        <v>85</v>
      </c>
      <c r="AV537" s="14" t="s">
        <v>85</v>
      </c>
      <c r="AW537" s="14" t="s">
        <v>32</v>
      </c>
      <c r="AX537" s="14" t="s">
        <v>76</v>
      </c>
      <c r="AY537" s="178" t="s">
        <v>180</v>
      </c>
    </row>
    <row r="538" spans="1:65" s="14" customFormat="1" ht="11.25">
      <c r="B538" s="177"/>
      <c r="D538" s="163" t="s">
        <v>193</v>
      </c>
      <c r="E538" s="178" t="s">
        <v>1</v>
      </c>
      <c r="F538" s="179" t="s">
        <v>528</v>
      </c>
      <c r="H538" s="180">
        <v>9.4499999999999993</v>
      </c>
      <c r="I538" s="181"/>
      <c r="L538" s="177"/>
      <c r="M538" s="182"/>
      <c r="N538" s="183"/>
      <c r="O538" s="183"/>
      <c r="P538" s="183"/>
      <c r="Q538" s="183"/>
      <c r="R538" s="183"/>
      <c r="S538" s="183"/>
      <c r="T538" s="184"/>
      <c r="AT538" s="178" t="s">
        <v>193</v>
      </c>
      <c r="AU538" s="178" t="s">
        <v>85</v>
      </c>
      <c r="AV538" s="14" t="s">
        <v>85</v>
      </c>
      <c r="AW538" s="14" t="s">
        <v>32</v>
      </c>
      <c r="AX538" s="14" t="s">
        <v>76</v>
      </c>
      <c r="AY538" s="178" t="s">
        <v>180</v>
      </c>
    </row>
    <row r="539" spans="1:65" s="14" customFormat="1" ht="11.25">
      <c r="B539" s="177"/>
      <c r="D539" s="163" t="s">
        <v>193</v>
      </c>
      <c r="E539" s="178" t="s">
        <v>1</v>
      </c>
      <c r="F539" s="179" t="s">
        <v>527</v>
      </c>
      <c r="H539" s="180">
        <v>6.3</v>
      </c>
      <c r="I539" s="181"/>
      <c r="L539" s="177"/>
      <c r="M539" s="182"/>
      <c r="N539" s="183"/>
      <c r="O539" s="183"/>
      <c r="P539" s="183"/>
      <c r="Q539" s="183"/>
      <c r="R539" s="183"/>
      <c r="S539" s="183"/>
      <c r="T539" s="184"/>
      <c r="AT539" s="178" t="s">
        <v>193</v>
      </c>
      <c r="AU539" s="178" t="s">
        <v>85</v>
      </c>
      <c r="AV539" s="14" t="s">
        <v>85</v>
      </c>
      <c r="AW539" s="14" t="s">
        <v>32</v>
      </c>
      <c r="AX539" s="14" t="s">
        <v>76</v>
      </c>
      <c r="AY539" s="178" t="s">
        <v>180</v>
      </c>
    </row>
    <row r="540" spans="1:65" s="14" customFormat="1" ht="11.25">
      <c r="B540" s="177"/>
      <c r="D540" s="163" t="s">
        <v>193</v>
      </c>
      <c r="E540" s="178" t="s">
        <v>1</v>
      </c>
      <c r="F540" s="179" t="s">
        <v>527</v>
      </c>
      <c r="H540" s="180">
        <v>6.3</v>
      </c>
      <c r="I540" s="181"/>
      <c r="L540" s="177"/>
      <c r="M540" s="182"/>
      <c r="N540" s="183"/>
      <c r="O540" s="183"/>
      <c r="P540" s="183"/>
      <c r="Q540" s="183"/>
      <c r="R540" s="183"/>
      <c r="S540" s="183"/>
      <c r="T540" s="184"/>
      <c r="AT540" s="178" t="s">
        <v>193</v>
      </c>
      <c r="AU540" s="178" t="s">
        <v>85</v>
      </c>
      <c r="AV540" s="14" t="s">
        <v>85</v>
      </c>
      <c r="AW540" s="14" t="s">
        <v>32</v>
      </c>
      <c r="AX540" s="14" t="s">
        <v>76</v>
      </c>
      <c r="AY540" s="178" t="s">
        <v>180</v>
      </c>
    </row>
    <row r="541" spans="1:65" s="14" customFormat="1" ht="11.25">
      <c r="B541" s="177"/>
      <c r="D541" s="163" t="s">
        <v>193</v>
      </c>
      <c r="E541" s="178" t="s">
        <v>1</v>
      </c>
      <c r="F541" s="179" t="s">
        <v>529</v>
      </c>
      <c r="H541" s="180">
        <v>26.4</v>
      </c>
      <c r="I541" s="181"/>
      <c r="L541" s="177"/>
      <c r="M541" s="182"/>
      <c r="N541" s="183"/>
      <c r="O541" s="183"/>
      <c r="P541" s="183"/>
      <c r="Q541" s="183"/>
      <c r="R541" s="183"/>
      <c r="S541" s="183"/>
      <c r="T541" s="184"/>
      <c r="AT541" s="178" t="s">
        <v>193</v>
      </c>
      <c r="AU541" s="178" t="s">
        <v>85</v>
      </c>
      <c r="AV541" s="14" t="s">
        <v>85</v>
      </c>
      <c r="AW541" s="14" t="s">
        <v>32</v>
      </c>
      <c r="AX541" s="14" t="s">
        <v>76</v>
      </c>
      <c r="AY541" s="178" t="s">
        <v>180</v>
      </c>
    </row>
    <row r="542" spans="1:65" s="14" customFormat="1" ht="11.25">
      <c r="B542" s="177"/>
      <c r="D542" s="163" t="s">
        <v>193</v>
      </c>
      <c r="E542" s="178" t="s">
        <v>1</v>
      </c>
      <c r="F542" s="179" t="s">
        <v>527</v>
      </c>
      <c r="H542" s="180">
        <v>6.3</v>
      </c>
      <c r="I542" s="181"/>
      <c r="L542" s="177"/>
      <c r="M542" s="182"/>
      <c r="N542" s="183"/>
      <c r="O542" s="183"/>
      <c r="P542" s="183"/>
      <c r="Q542" s="183"/>
      <c r="R542" s="183"/>
      <c r="S542" s="183"/>
      <c r="T542" s="184"/>
      <c r="AT542" s="178" t="s">
        <v>193</v>
      </c>
      <c r="AU542" s="178" t="s">
        <v>85</v>
      </c>
      <c r="AV542" s="14" t="s">
        <v>85</v>
      </c>
      <c r="AW542" s="14" t="s">
        <v>32</v>
      </c>
      <c r="AX542" s="14" t="s">
        <v>76</v>
      </c>
      <c r="AY542" s="178" t="s">
        <v>180</v>
      </c>
    </row>
    <row r="543" spans="1:65" s="15" customFormat="1" ht="11.25">
      <c r="B543" s="185"/>
      <c r="D543" s="163" t="s">
        <v>193</v>
      </c>
      <c r="E543" s="186" t="s">
        <v>1</v>
      </c>
      <c r="F543" s="187" t="s">
        <v>196</v>
      </c>
      <c r="H543" s="188">
        <v>79.949999999999989</v>
      </c>
      <c r="I543" s="189"/>
      <c r="L543" s="185"/>
      <c r="M543" s="190"/>
      <c r="N543" s="191"/>
      <c r="O543" s="191"/>
      <c r="P543" s="191"/>
      <c r="Q543" s="191"/>
      <c r="R543" s="191"/>
      <c r="S543" s="191"/>
      <c r="T543" s="192"/>
      <c r="AT543" s="186" t="s">
        <v>193</v>
      </c>
      <c r="AU543" s="186" t="s">
        <v>85</v>
      </c>
      <c r="AV543" s="15" t="s">
        <v>197</v>
      </c>
      <c r="AW543" s="15" t="s">
        <v>32</v>
      </c>
      <c r="AX543" s="15" t="s">
        <v>76</v>
      </c>
      <c r="AY543" s="186" t="s">
        <v>180</v>
      </c>
    </row>
    <row r="544" spans="1:65" s="16" customFormat="1" ht="11.25">
      <c r="B544" s="193"/>
      <c r="D544" s="163" t="s">
        <v>193</v>
      </c>
      <c r="E544" s="194" t="s">
        <v>1</v>
      </c>
      <c r="F544" s="195" t="s">
        <v>198</v>
      </c>
      <c r="H544" s="196">
        <v>79.949999999999989</v>
      </c>
      <c r="I544" s="197"/>
      <c r="L544" s="193"/>
      <c r="M544" s="198"/>
      <c r="N544" s="199"/>
      <c r="O544" s="199"/>
      <c r="P544" s="199"/>
      <c r="Q544" s="199"/>
      <c r="R544" s="199"/>
      <c r="S544" s="199"/>
      <c r="T544" s="200"/>
      <c r="AT544" s="194" t="s">
        <v>193</v>
      </c>
      <c r="AU544" s="194" t="s">
        <v>85</v>
      </c>
      <c r="AV544" s="16" t="s">
        <v>187</v>
      </c>
      <c r="AW544" s="16" t="s">
        <v>32</v>
      </c>
      <c r="AX544" s="16" t="s">
        <v>83</v>
      </c>
      <c r="AY544" s="194" t="s">
        <v>180</v>
      </c>
    </row>
    <row r="545" spans="1:65" s="2" customFormat="1" ht="24.2" customHeight="1">
      <c r="A545" s="33"/>
      <c r="B545" s="149"/>
      <c r="C545" s="150" t="s">
        <v>530</v>
      </c>
      <c r="D545" s="150" t="s">
        <v>182</v>
      </c>
      <c r="E545" s="151" t="s">
        <v>531</v>
      </c>
      <c r="F545" s="152" t="s">
        <v>532</v>
      </c>
      <c r="G545" s="153" t="s">
        <v>185</v>
      </c>
      <c r="H545" s="154">
        <v>2</v>
      </c>
      <c r="I545" s="155"/>
      <c r="J545" s="156">
        <f>ROUND(I545*H545,2)</f>
        <v>0</v>
      </c>
      <c r="K545" s="152" t="s">
        <v>186</v>
      </c>
      <c r="L545" s="34"/>
      <c r="M545" s="157" t="s">
        <v>1</v>
      </c>
      <c r="N545" s="158" t="s">
        <v>41</v>
      </c>
      <c r="O545" s="59"/>
      <c r="P545" s="159">
        <f>O545*H545</f>
        <v>0</v>
      </c>
      <c r="Q545" s="159">
        <v>0.25364999999999999</v>
      </c>
      <c r="R545" s="159">
        <f>Q545*H545</f>
        <v>0.50729999999999997</v>
      </c>
      <c r="S545" s="159">
        <v>0</v>
      </c>
      <c r="T545" s="160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61" t="s">
        <v>187</v>
      </c>
      <c r="AT545" s="161" t="s">
        <v>182</v>
      </c>
      <c r="AU545" s="161" t="s">
        <v>85</v>
      </c>
      <c r="AY545" s="18" t="s">
        <v>180</v>
      </c>
      <c r="BE545" s="162">
        <f>IF(N545="základní",J545,0)</f>
        <v>0</v>
      </c>
      <c r="BF545" s="162">
        <f>IF(N545="snížená",J545,0)</f>
        <v>0</v>
      </c>
      <c r="BG545" s="162">
        <f>IF(N545="zákl. přenesená",J545,0)</f>
        <v>0</v>
      </c>
      <c r="BH545" s="162">
        <f>IF(N545="sníž. přenesená",J545,0)</f>
        <v>0</v>
      </c>
      <c r="BI545" s="162">
        <f>IF(N545="nulová",J545,0)</f>
        <v>0</v>
      </c>
      <c r="BJ545" s="18" t="s">
        <v>83</v>
      </c>
      <c r="BK545" s="162">
        <f>ROUND(I545*H545,2)</f>
        <v>0</v>
      </c>
      <c r="BL545" s="18" t="s">
        <v>187</v>
      </c>
      <c r="BM545" s="161" t="s">
        <v>533</v>
      </c>
    </row>
    <row r="546" spans="1:65" s="2" customFormat="1" ht="19.5">
      <c r="A546" s="33"/>
      <c r="B546" s="34"/>
      <c r="C546" s="33"/>
      <c r="D546" s="163" t="s">
        <v>189</v>
      </c>
      <c r="E546" s="33"/>
      <c r="F546" s="164" t="s">
        <v>534</v>
      </c>
      <c r="G546" s="33"/>
      <c r="H546" s="33"/>
      <c r="I546" s="165"/>
      <c r="J546" s="33"/>
      <c r="K546" s="33"/>
      <c r="L546" s="34"/>
      <c r="M546" s="166"/>
      <c r="N546" s="167"/>
      <c r="O546" s="59"/>
      <c r="P546" s="59"/>
      <c r="Q546" s="59"/>
      <c r="R546" s="59"/>
      <c r="S546" s="59"/>
      <c r="T546" s="60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T546" s="18" t="s">
        <v>189</v>
      </c>
      <c r="AU546" s="18" t="s">
        <v>85</v>
      </c>
    </row>
    <row r="547" spans="1:65" s="2" customFormat="1" ht="11.25">
      <c r="A547" s="33"/>
      <c r="B547" s="34"/>
      <c r="C547" s="33"/>
      <c r="D547" s="168" t="s">
        <v>191</v>
      </c>
      <c r="E547" s="33"/>
      <c r="F547" s="169" t="s">
        <v>535</v>
      </c>
      <c r="G547" s="33"/>
      <c r="H547" s="33"/>
      <c r="I547" s="165"/>
      <c r="J547" s="33"/>
      <c r="K547" s="33"/>
      <c r="L547" s="34"/>
      <c r="M547" s="166"/>
      <c r="N547" s="167"/>
      <c r="O547" s="59"/>
      <c r="P547" s="59"/>
      <c r="Q547" s="59"/>
      <c r="R547" s="59"/>
      <c r="S547" s="59"/>
      <c r="T547" s="60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T547" s="18" t="s">
        <v>191</v>
      </c>
      <c r="AU547" s="18" t="s">
        <v>85</v>
      </c>
    </row>
    <row r="548" spans="1:65" s="13" customFormat="1" ht="11.25">
      <c r="B548" s="170"/>
      <c r="D548" s="163" t="s">
        <v>193</v>
      </c>
      <c r="E548" s="171" t="s">
        <v>1</v>
      </c>
      <c r="F548" s="172" t="s">
        <v>536</v>
      </c>
      <c r="H548" s="171" t="s">
        <v>1</v>
      </c>
      <c r="I548" s="173"/>
      <c r="L548" s="170"/>
      <c r="M548" s="174"/>
      <c r="N548" s="175"/>
      <c r="O548" s="175"/>
      <c r="P548" s="175"/>
      <c r="Q548" s="175"/>
      <c r="R548" s="175"/>
      <c r="S548" s="175"/>
      <c r="T548" s="176"/>
      <c r="AT548" s="171" t="s">
        <v>193</v>
      </c>
      <c r="AU548" s="171" t="s">
        <v>85</v>
      </c>
      <c r="AV548" s="13" t="s">
        <v>83</v>
      </c>
      <c r="AW548" s="13" t="s">
        <v>32</v>
      </c>
      <c r="AX548" s="13" t="s">
        <v>76</v>
      </c>
      <c r="AY548" s="171" t="s">
        <v>180</v>
      </c>
    </row>
    <row r="549" spans="1:65" s="14" customFormat="1" ht="11.25">
      <c r="B549" s="177"/>
      <c r="D549" s="163" t="s">
        <v>193</v>
      </c>
      <c r="E549" s="178" t="s">
        <v>1</v>
      </c>
      <c r="F549" s="179" t="s">
        <v>537</v>
      </c>
      <c r="H549" s="180">
        <v>1</v>
      </c>
      <c r="I549" s="181"/>
      <c r="L549" s="177"/>
      <c r="M549" s="182"/>
      <c r="N549" s="183"/>
      <c r="O549" s="183"/>
      <c r="P549" s="183"/>
      <c r="Q549" s="183"/>
      <c r="R549" s="183"/>
      <c r="S549" s="183"/>
      <c r="T549" s="184"/>
      <c r="AT549" s="178" t="s">
        <v>193</v>
      </c>
      <c r="AU549" s="178" t="s">
        <v>85</v>
      </c>
      <c r="AV549" s="14" t="s">
        <v>85</v>
      </c>
      <c r="AW549" s="14" t="s">
        <v>32</v>
      </c>
      <c r="AX549" s="14" t="s">
        <v>76</v>
      </c>
      <c r="AY549" s="178" t="s">
        <v>180</v>
      </c>
    </row>
    <row r="550" spans="1:65" s="14" customFormat="1" ht="11.25">
      <c r="B550" s="177"/>
      <c r="D550" s="163" t="s">
        <v>193</v>
      </c>
      <c r="E550" s="178" t="s">
        <v>1</v>
      </c>
      <c r="F550" s="179" t="s">
        <v>537</v>
      </c>
      <c r="H550" s="180">
        <v>1</v>
      </c>
      <c r="I550" s="181"/>
      <c r="L550" s="177"/>
      <c r="M550" s="182"/>
      <c r="N550" s="183"/>
      <c r="O550" s="183"/>
      <c r="P550" s="183"/>
      <c r="Q550" s="183"/>
      <c r="R550" s="183"/>
      <c r="S550" s="183"/>
      <c r="T550" s="184"/>
      <c r="AT550" s="178" t="s">
        <v>193</v>
      </c>
      <c r="AU550" s="178" t="s">
        <v>85</v>
      </c>
      <c r="AV550" s="14" t="s">
        <v>85</v>
      </c>
      <c r="AW550" s="14" t="s">
        <v>32</v>
      </c>
      <c r="AX550" s="14" t="s">
        <v>76</v>
      </c>
      <c r="AY550" s="178" t="s">
        <v>180</v>
      </c>
    </row>
    <row r="551" spans="1:65" s="15" customFormat="1" ht="11.25">
      <c r="B551" s="185"/>
      <c r="D551" s="163" t="s">
        <v>193</v>
      </c>
      <c r="E551" s="186" t="s">
        <v>1</v>
      </c>
      <c r="F551" s="187" t="s">
        <v>196</v>
      </c>
      <c r="H551" s="188">
        <v>2</v>
      </c>
      <c r="I551" s="189"/>
      <c r="L551" s="185"/>
      <c r="M551" s="190"/>
      <c r="N551" s="191"/>
      <c r="O551" s="191"/>
      <c r="P551" s="191"/>
      <c r="Q551" s="191"/>
      <c r="R551" s="191"/>
      <c r="S551" s="191"/>
      <c r="T551" s="192"/>
      <c r="AT551" s="186" t="s">
        <v>193</v>
      </c>
      <c r="AU551" s="186" t="s">
        <v>85</v>
      </c>
      <c r="AV551" s="15" t="s">
        <v>197</v>
      </c>
      <c r="AW551" s="15" t="s">
        <v>32</v>
      </c>
      <c r="AX551" s="15" t="s">
        <v>76</v>
      </c>
      <c r="AY551" s="186" t="s">
        <v>180</v>
      </c>
    </row>
    <row r="552" spans="1:65" s="16" customFormat="1" ht="11.25">
      <c r="B552" s="193"/>
      <c r="D552" s="163" t="s">
        <v>193</v>
      </c>
      <c r="E552" s="194" t="s">
        <v>1</v>
      </c>
      <c r="F552" s="195" t="s">
        <v>198</v>
      </c>
      <c r="H552" s="196">
        <v>2</v>
      </c>
      <c r="I552" s="197"/>
      <c r="L552" s="193"/>
      <c r="M552" s="198"/>
      <c r="N552" s="199"/>
      <c r="O552" s="199"/>
      <c r="P552" s="199"/>
      <c r="Q552" s="199"/>
      <c r="R552" s="199"/>
      <c r="S552" s="199"/>
      <c r="T552" s="200"/>
      <c r="AT552" s="194" t="s">
        <v>193</v>
      </c>
      <c r="AU552" s="194" t="s">
        <v>85</v>
      </c>
      <c r="AV552" s="16" t="s">
        <v>187</v>
      </c>
      <c r="AW552" s="16" t="s">
        <v>32</v>
      </c>
      <c r="AX552" s="16" t="s">
        <v>83</v>
      </c>
      <c r="AY552" s="194" t="s">
        <v>180</v>
      </c>
    </row>
    <row r="553" spans="1:65" s="2" customFormat="1" ht="24.2" customHeight="1">
      <c r="A553" s="33"/>
      <c r="B553" s="149"/>
      <c r="C553" s="150" t="s">
        <v>538</v>
      </c>
      <c r="D553" s="150" t="s">
        <v>182</v>
      </c>
      <c r="E553" s="151" t="s">
        <v>539</v>
      </c>
      <c r="F553" s="152" t="s">
        <v>540</v>
      </c>
      <c r="G553" s="153" t="s">
        <v>185</v>
      </c>
      <c r="H553" s="154">
        <v>1.5</v>
      </c>
      <c r="I553" s="155"/>
      <c r="J553" s="156">
        <f>ROUND(I553*H553,2)</f>
        <v>0</v>
      </c>
      <c r="K553" s="152" t="s">
        <v>186</v>
      </c>
      <c r="L553" s="34"/>
      <c r="M553" s="157" t="s">
        <v>1</v>
      </c>
      <c r="N553" s="158" t="s">
        <v>41</v>
      </c>
      <c r="O553" s="59"/>
      <c r="P553" s="159">
        <f>O553*H553</f>
        <v>0</v>
      </c>
      <c r="Q553" s="159">
        <v>0.17818000000000001</v>
      </c>
      <c r="R553" s="159">
        <f>Q553*H553</f>
        <v>0.26727000000000001</v>
      </c>
      <c r="S553" s="159">
        <v>0</v>
      </c>
      <c r="T553" s="160">
        <f>S553*H553</f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161" t="s">
        <v>187</v>
      </c>
      <c r="AT553" s="161" t="s">
        <v>182</v>
      </c>
      <c r="AU553" s="161" t="s">
        <v>85</v>
      </c>
      <c r="AY553" s="18" t="s">
        <v>180</v>
      </c>
      <c r="BE553" s="162">
        <f>IF(N553="základní",J553,0)</f>
        <v>0</v>
      </c>
      <c r="BF553" s="162">
        <f>IF(N553="snížená",J553,0)</f>
        <v>0</v>
      </c>
      <c r="BG553" s="162">
        <f>IF(N553="zákl. přenesená",J553,0)</f>
        <v>0</v>
      </c>
      <c r="BH553" s="162">
        <f>IF(N553="sníž. přenesená",J553,0)</f>
        <v>0</v>
      </c>
      <c r="BI553" s="162">
        <f>IF(N553="nulová",J553,0)</f>
        <v>0</v>
      </c>
      <c r="BJ553" s="18" t="s">
        <v>83</v>
      </c>
      <c r="BK553" s="162">
        <f>ROUND(I553*H553,2)</f>
        <v>0</v>
      </c>
      <c r="BL553" s="18" t="s">
        <v>187</v>
      </c>
      <c r="BM553" s="161" t="s">
        <v>541</v>
      </c>
    </row>
    <row r="554" spans="1:65" s="2" customFormat="1" ht="19.5">
      <c r="A554" s="33"/>
      <c r="B554" s="34"/>
      <c r="C554" s="33"/>
      <c r="D554" s="163" t="s">
        <v>189</v>
      </c>
      <c r="E554" s="33"/>
      <c r="F554" s="164" t="s">
        <v>542</v>
      </c>
      <c r="G554" s="33"/>
      <c r="H554" s="33"/>
      <c r="I554" s="165"/>
      <c r="J554" s="33"/>
      <c r="K554" s="33"/>
      <c r="L554" s="34"/>
      <c r="M554" s="166"/>
      <c r="N554" s="167"/>
      <c r="O554" s="59"/>
      <c r="P554" s="59"/>
      <c r="Q554" s="59"/>
      <c r="R554" s="59"/>
      <c r="S554" s="59"/>
      <c r="T554" s="60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T554" s="18" t="s">
        <v>189</v>
      </c>
      <c r="AU554" s="18" t="s">
        <v>85</v>
      </c>
    </row>
    <row r="555" spans="1:65" s="2" customFormat="1" ht="11.25">
      <c r="A555" s="33"/>
      <c r="B555" s="34"/>
      <c r="C555" s="33"/>
      <c r="D555" s="168" t="s">
        <v>191</v>
      </c>
      <c r="E555" s="33"/>
      <c r="F555" s="169" t="s">
        <v>543</v>
      </c>
      <c r="G555" s="33"/>
      <c r="H555" s="33"/>
      <c r="I555" s="165"/>
      <c r="J555" s="33"/>
      <c r="K555" s="33"/>
      <c r="L555" s="34"/>
      <c r="M555" s="166"/>
      <c r="N555" s="167"/>
      <c r="O555" s="59"/>
      <c r="P555" s="59"/>
      <c r="Q555" s="59"/>
      <c r="R555" s="59"/>
      <c r="S555" s="59"/>
      <c r="T555" s="60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T555" s="18" t="s">
        <v>191</v>
      </c>
      <c r="AU555" s="18" t="s">
        <v>85</v>
      </c>
    </row>
    <row r="556" spans="1:65" s="13" customFormat="1" ht="11.25">
      <c r="B556" s="170"/>
      <c r="D556" s="163" t="s">
        <v>193</v>
      </c>
      <c r="E556" s="171" t="s">
        <v>1</v>
      </c>
      <c r="F556" s="172" t="s">
        <v>544</v>
      </c>
      <c r="H556" s="171" t="s">
        <v>1</v>
      </c>
      <c r="I556" s="173"/>
      <c r="L556" s="170"/>
      <c r="M556" s="174"/>
      <c r="N556" s="175"/>
      <c r="O556" s="175"/>
      <c r="P556" s="175"/>
      <c r="Q556" s="175"/>
      <c r="R556" s="175"/>
      <c r="S556" s="175"/>
      <c r="T556" s="176"/>
      <c r="AT556" s="171" t="s">
        <v>193</v>
      </c>
      <c r="AU556" s="171" t="s">
        <v>85</v>
      </c>
      <c r="AV556" s="13" t="s">
        <v>83</v>
      </c>
      <c r="AW556" s="13" t="s">
        <v>32</v>
      </c>
      <c r="AX556" s="13" t="s">
        <v>76</v>
      </c>
      <c r="AY556" s="171" t="s">
        <v>180</v>
      </c>
    </row>
    <row r="557" spans="1:65" s="14" customFormat="1" ht="11.25">
      <c r="B557" s="177"/>
      <c r="D557" s="163" t="s">
        <v>193</v>
      </c>
      <c r="E557" s="178" t="s">
        <v>1</v>
      </c>
      <c r="F557" s="179" t="s">
        <v>545</v>
      </c>
      <c r="H557" s="180">
        <v>0.75</v>
      </c>
      <c r="I557" s="181"/>
      <c r="L557" s="177"/>
      <c r="M557" s="182"/>
      <c r="N557" s="183"/>
      <c r="O557" s="183"/>
      <c r="P557" s="183"/>
      <c r="Q557" s="183"/>
      <c r="R557" s="183"/>
      <c r="S557" s="183"/>
      <c r="T557" s="184"/>
      <c r="AT557" s="178" t="s">
        <v>193</v>
      </c>
      <c r="AU557" s="178" t="s">
        <v>85</v>
      </c>
      <c r="AV557" s="14" t="s">
        <v>85</v>
      </c>
      <c r="AW557" s="14" t="s">
        <v>32</v>
      </c>
      <c r="AX557" s="14" t="s">
        <v>76</v>
      </c>
      <c r="AY557" s="178" t="s">
        <v>180</v>
      </c>
    </row>
    <row r="558" spans="1:65" s="14" customFormat="1" ht="11.25">
      <c r="B558" s="177"/>
      <c r="D558" s="163" t="s">
        <v>193</v>
      </c>
      <c r="E558" s="178" t="s">
        <v>1</v>
      </c>
      <c r="F558" s="179" t="s">
        <v>545</v>
      </c>
      <c r="H558" s="180">
        <v>0.75</v>
      </c>
      <c r="I558" s="181"/>
      <c r="L558" s="177"/>
      <c r="M558" s="182"/>
      <c r="N558" s="183"/>
      <c r="O558" s="183"/>
      <c r="P558" s="183"/>
      <c r="Q558" s="183"/>
      <c r="R558" s="183"/>
      <c r="S558" s="183"/>
      <c r="T558" s="184"/>
      <c r="AT558" s="178" t="s">
        <v>193</v>
      </c>
      <c r="AU558" s="178" t="s">
        <v>85</v>
      </c>
      <c r="AV558" s="14" t="s">
        <v>85</v>
      </c>
      <c r="AW558" s="14" t="s">
        <v>32</v>
      </c>
      <c r="AX558" s="14" t="s">
        <v>76</v>
      </c>
      <c r="AY558" s="178" t="s">
        <v>180</v>
      </c>
    </row>
    <row r="559" spans="1:65" s="15" customFormat="1" ht="11.25">
      <c r="B559" s="185"/>
      <c r="D559" s="163" t="s">
        <v>193</v>
      </c>
      <c r="E559" s="186" t="s">
        <v>1</v>
      </c>
      <c r="F559" s="187" t="s">
        <v>196</v>
      </c>
      <c r="H559" s="188">
        <v>1.5</v>
      </c>
      <c r="I559" s="189"/>
      <c r="L559" s="185"/>
      <c r="M559" s="190"/>
      <c r="N559" s="191"/>
      <c r="O559" s="191"/>
      <c r="P559" s="191"/>
      <c r="Q559" s="191"/>
      <c r="R559" s="191"/>
      <c r="S559" s="191"/>
      <c r="T559" s="192"/>
      <c r="AT559" s="186" t="s">
        <v>193</v>
      </c>
      <c r="AU559" s="186" t="s">
        <v>85</v>
      </c>
      <c r="AV559" s="15" t="s">
        <v>197</v>
      </c>
      <c r="AW559" s="15" t="s">
        <v>32</v>
      </c>
      <c r="AX559" s="15" t="s">
        <v>76</v>
      </c>
      <c r="AY559" s="186" t="s">
        <v>180</v>
      </c>
    </row>
    <row r="560" spans="1:65" s="16" customFormat="1" ht="11.25">
      <c r="B560" s="193"/>
      <c r="D560" s="163" t="s">
        <v>193</v>
      </c>
      <c r="E560" s="194" t="s">
        <v>1</v>
      </c>
      <c r="F560" s="195" t="s">
        <v>198</v>
      </c>
      <c r="H560" s="196">
        <v>1.5</v>
      </c>
      <c r="I560" s="197"/>
      <c r="L560" s="193"/>
      <c r="M560" s="198"/>
      <c r="N560" s="199"/>
      <c r="O560" s="199"/>
      <c r="P560" s="199"/>
      <c r="Q560" s="199"/>
      <c r="R560" s="199"/>
      <c r="S560" s="199"/>
      <c r="T560" s="200"/>
      <c r="AT560" s="194" t="s">
        <v>193</v>
      </c>
      <c r="AU560" s="194" t="s">
        <v>85</v>
      </c>
      <c r="AV560" s="16" t="s">
        <v>187</v>
      </c>
      <c r="AW560" s="16" t="s">
        <v>32</v>
      </c>
      <c r="AX560" s="16" t="s">
        <v>83</v>
      </c>
      <c r="AY560" s="194" t="s">
        <v>180</v>
      </c>
    </row>
    <row r="561" spans="1:65" s="2" customFormat="1" ht="24.2" customHeight="1">
      <c r="A561" s="33"/>
      <c r="B561" s="149"/>
      <c r="C561" s="150" t="s">
        <v>546</v>
      </c>
      <c r="D561" s="150" t="s">
        <v>182</v>
      </c>
      <c r="E561" s="151" t="s">
        <v>547</v>
      </c>
      <c r="F561" s="152" t="s">
        <v>548</v>
      </c>
      <c r="G561" s="153" t="s">
        <v>185</v>
      </c>
      <c r="H561" s="154">
        <v>24</v>
      </c>
      <c r="I561" s="155"/>
      <c r="J561" s="156">
        <f>ROUND(I561*H561,2)</f>
        <v>0</v>
      </c>
      <c r="K561" s="152" t="s">
        <v>186</v>
      </c>
      <c r="L561" s="34"/>
      <c r="M561" s="157" t="s">
        <v>1</v>
      </c>
      <c r="N561" s="158" t="s">
        <v>41</v>
      </c>
      <c r="O561" s="59"/>
      <c r="P561" s="159">
        <f>O561*H561</f>
        <v>0</v>
      </c>
      <c r="Q561" s="159">
        <v>0.29330000000000001</v>
      </c>
      <c r="R561" s="159">
        <f>Q561*H561</f>
        <v>7.0392000000000001</v>
      </c>
      <c r="S561" s="159">
        <v>0</v>
      </c>
      <c r="T561" s="160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61" t="s">
        <v>187</v>
      </c>
      <c r="AT561" s="161" t="s">
        <v>182</v>
      </c>
      <c r="AU561" s="161" t="s">
        <v>85</v>
      </c>
      <c r="AY561" s="18" t="s">
        <v>180</v>
      </c>
      <c r="BE561" s="162">
        <f>IF(N561="základní",J561,0)</f>
        <v>0</v>
      </c>
      <c r="BF561" s="162">
        <f>IF(N561="snížená",J561,0)</f>
        <v>0</v>
      </c>
      <c r="BG561" s="162">
        <f>IF(N561="zákl. přenesená",J561,0)</f>
        <v>0</v>
      </c>
      <c r="BH561" s="162">
        <f>IF(N561="sníž. přenesená",J561,0)</f>
        <v>0</v>
      </c>
      <c r="BI561" s="162">
        <f>IF(N561="nulová",J561,0)</f>
        <v>0</v>
      </c>
      <c r="BJ561" s="18" t="s">
        <v>83</v>
      </c>
      <c r="BK561" s="162">
        <f>ROUND(I561*H561,2)</f>
        <v>0</v>
      </c>
      <c r="BL561" s="18" t="s">
        <v>187</v>
      </c>
      <c r="BM561" s="161" t="s">
        <v>549</v>
      </c>
    </row>
    <row r="562" spans="1:65" s="2" customFormat="1" ht="39">
      <c r="A562" s="33"/>
      <c r="B562" s="34"/>
      <c r="C562" s="33"/>
      <c r="D562" s="163" t="s">
        <v>189</v>
      </c>
      <c r="E562" s="33"/>
      <c r="F562" s="164" t="s">
        <v>550</v>
      </c>
      <c r="G562" s="33"/>
      <c r="H562" s="33"/>
      <c r="I562" s="165"/>
      <c r="J562" s="33"/>
      <c r="K562" s="33"/>
      <c r="L562" s="34"/>
      <c r="M562" s="166"/>
      <c r="N562" s="167"/>
      <c r="O562" s="59"/>
      <c r="P562" s="59"/>
      <c r="Q562" s="59"/>
      <c r="R562" s="59"/>
      <c r="S562" s="59"/>
      <c r="T562" s="60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T562" s="18" t="s">
        <v>189</v>
      </c>
      <c r="AU562" s="18" t="s">
        <v>85</v>
      </c>
    </row>
    <row r="563" spans="1:65" s="2" customFormat="1" ht="11.25">
      <c r="A563" s="33"/>
      <c r="B563" s="34"/>
      <c r="C563" s="33"/>
      <c r="D563" s="168" t="s">
        <v>191</v>
      </c>
      <c r="E563" s="33"/>
      <c r="F563" s="169" t="s">
        <v>551</v>
      </c>
      <c r="G563" s="33"/>
      <c r="H563" s="33"/>
      <c r="I563" s="165"/>
      <c r="J563" s="33"/>
      <c r="K563" s="33"/>
      <c r="L563" s="34"/>
      <c r="M563" s="166"/>
      <c r="N563" s="167"/>
      <c r="O563" s="59"/>
      <c r="P563" s="59"/>
      <c r="Q563" s="59"/>
      <c r="R563" s="59"/>
      <c r="S563" s="59"/>
      <c r="T563" s="60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T563" s="18" t="s">
        <v>191</v>
      </c>
      <c r="AU563" s="18" t="s">
        <v>85</v>
      </c>
    </row>
    <row r="564" spans="1:65" s="13" customFormat="1" ht="11.25">
      <c r="B564" s="170"/>
      <c r="D564" s="163" t="s">
        <v>193</v>
      </c>
      <c r="E564" s="171" t="s">
        <v>1</v>
      </c>
      <c r="F564" s="172" t="s">
        <v>552</v>
      </c>
      <c r="H564" s="171" t="s">
        <v>1</v>
      </c>
      <c r="I564" s="173"/>
      <c r="L564" s="170"/>
      <c r="M564" s="174"/>
      <c r="N564" s="175"/>
      <c r="O564" s="175"/>
      <c r="P564" s="175"/>
      <c r="Q564" s="175"/>
      <c r="R564" s="175"/>
      <c r="S564" s="175"/>
      <c r="T564" s="176"/>
      <c r="AT564" s="171" t="s">
        <v>193</v>
      </c>
      <c r="AU564" s="171" t="s">
        <v>85</v>
      </c>
      <c r="AV564" s="13" t="s">
        <v>83</v>
      </c>
      <c r="AW564" s="13" t="s">
        <v>32</v>
      </c>
      <c r="AX564" s="13" t="s">
        <v>76</v>
      </c>
      <c r="AY564" s="171" t="s">
        <v>180</v>
      </c>
    </row>
    <row r="565" spans="1:65" s="14" customFormat="1" ht="11.25">
      <c r="B565" s="177"/>
      <c r="D565" s="163" t="s">
        <v>193</v>
      </c>
      <c r="E565" s="178" t="s">
        <v>1</v>
      </c>
      <c r="F565" s="179" t="s">
        <v>553</v>
      </c>
      <c r="H565" s="180">
        <v>12</v>
      </c>
      <c r="I565" s="181"/>
      <c r="L565" s="177"/>
      <c r="M565" s="182"/>
      <c r="N565" s="183"/>
      <c r="O565" s="183"/>
      <c r="P565" s="183"/>
      <c r="Q565" s="183"/>
      <c r="R565" s="183"/>
      <c r="S565" s="183"/>
      <c r="T565" s="184"/>
      <c r="AT565" s="178" t="s">
        <v>193</v>
      </c>
      <c r="AU565" s="178" t="s">
        <v>85</v>
      </c>
      <c r="AV565" s="14" t="s">
        <v>85</v>
      </c>
      <c r="AW565" s="14" t="s">
        <v>32</v>
      </c>
      <c r="AX565" s="14" t="s">
        <v>76</v>
      </c>
      <c r="AY565" s="178" t="s">
        <v>180</v>
      </c>
    </row>
    <row r="566" spans="1:65" s="14" customFormat="1" ht="11.25">
      <c r="B566" s="177"/>
      <c r="D566" s="163" t="s">
        <v>193</v>
      </c>
      <c r="E566" s="178" t="s">
        <v>1</v>
      </c>
      <c r="F566" s="179" t="s">
        <v>553</v>
      </c>
      <c r="H566" s="180">
        <v>12</v>
      </c>
      <c r="I566" s="181"/>
      <c r="L566" s="177"/>
      <c r="M566" s="182"/>
      <c r="N566" s="183"/>
      <c r="O566" s="183"/>
      <c r="P566" s="183"/>
      <c r="Q566" s="183"/>
      <c r="R566" s="183"/>
      <c r="S566" s="183"/>
      <c r="T566" s="184"/>
      <c r="AT566" s="178" t="s">
        <v>193</v>
      </c>
      <c r="AU566" s="178" t="s">
        <v>85</v>
      </c>
      <c r="AV566" s="14" t="s">
        <v>85</v>
      </c>
      <c r="AW566" s="14" t="s">
        <v>32</v>
      </c>
      <c r="AX566" s="14" t="s">
        <v>76</v>
      </c>
      <c r="AY566" s="178" t="s">
        <v>180</v>
      </c>
    </row>
    <row r="567" spans="1:65" s="15" customFormat="1" ht="11.25">
      <c r="B567" s="185"/>
      <c r="D567" s="163" t="s">
        <v>193</v>
      </c>
      <c r="E567" s="186" t="s">
        <v>1</v>
      </c>
      <c r="F567" s="187" t="s">
        <v>196</v>
      </c>
      <c r="H567" s="188">
        <v>24</v>
      </c>
      <c r="I567" s="189"/>
      <c r="L567" s="185"/>
      <c r="M567" s="190"/>
      <c r="N567" s="191"/>
      <c r="O567" s="191"/>
      <c r="P567" s="191"/>
      <c r="Q567" s="191"/>
      <c r="R567" s="191"/>
      <c r="S567" s="191"/>
      <c r="T567" s="192"/>
      <c r="AT567" s="186" t="s">
        <v>193</v>
      </c>
      <c r="AU567" s="186" t="s">
        <v>85</v>
      </c>
      <c r="AV567" s="15" t="s">
        <v>197</v>
      </c>
      <c r="AW567" s="15" t="s">
        <v>32</v>
      </c>
      <c r="AX567" s="15" t="s">
        <v>76</v>
      </c>
      <c r="AY567" s="186" t="s">
        <v>180</v>
      </c>
    </row>
    <row r="568" spans="1:65" s="16" customFormat="1" ht="11.25">
      <c r="B568" s="193"/>
      <c r="D568" s="163" t="s">
        <v>193</v>
      </c>
      <c r="E568" s="194" t="s">
        <v>1</v>
      </c>
      <c r="F568" s="195" t="s">
        <v>198</v>
      </c>
      <c r="H568" s="196">
        <v>24</v>
      </c>
      <c r="I568" s="197"/>
      <c r="L568" s="193"/>
      <c r="M568" s="198"/>
      <c r="N568" s="199"/>
      <c r="O568" s="199"/>
      <c r="P568" s="199"/>
      <c r="Q568" s="199"/>
      <c r="R568" s="199"/>
      <c r="S568" s="199"/>
      <c r="T568" s="200"/>
      <c r="AT568" s="194" t="s">
        <v>193</v>
      </c>
      <c r="AU568" s="194" t="s">
        <v>85</v>
      </c>
      <c r="AV568" s="16" t="s">
        <v>187</v>
      </c>
      <c r="AW568" s="16" t="s">
        <v>32</v>
      </c>
      <c r="AX568" s="16" t="s">
        <v>83</v>
      </c>
      <c r="AY568" s="194" t="s">
        <v>180</v>
      </c>
    </row>
    <row r="569" spans="1:65" s="12" customFormat="1" ht="22.9" customHeight="1">
      <c r="B569" s="136"/>
      <c r="D569" s="137" t="s">
        <v>75</v>
      </c>
      <c r="E569" s="147" t="s">
        <v>187</v>
      </c>
      <c r="F569" s="147" t="s">
        <v>554</v>
      </c>
      <c r="I569" s="139"/>
      <c r="J569" s="148">
        <f>BK569</f>
        <v>0</v>
      </c>
      <c r="L569" s="136"/>
      <c r="M569" s="141"/>
      <c r="N569" s="142"/>
      <c r="O569" s="142"/>
      <c r="P569" s="143">
        <f>SUM(P570:P647)</f>
        <v>0</v>
      </c>
      <c r="Q569" s="142"/>
      <c r="R569" s="143">
        <f>SUM(R570:R647)</f>
        <v>27.4461096</v>
      </c>
      <c r="S569" s="142"/>
      <c r="T569" s="144">
        <f>SUM(T570:T647)</f>
        <v>0</v>
      </c>
      <c r="AR569" s="137" t="s">
        <v>83</v>
      </c>
      <c r="AT569" s="145" t="s">
        <v>75</v>
      </c>
      <c r="AU569" s="145" t="s">
        <v>83</v>
      </c>
      <c r="AY569" s="137" t="s">
        <v>180</v>
      </c>
      <c r="BK569" s="146">
        <f>SUM(BK570:BK647)</f>
        <v>0</v>
      </c>
    </row>
    <row r="570" spans="1:65" s="2" customFormat="1" ht="24.2" customHeight="1">
      <c r="A570" s="33"/>
      <c r="B570" s="149"/>
      <c r="C570" s="150" t="s">
        <v>555</v>
      </c>
      <c r="D570" s="150" t="s">
        <v>182</v>
      </c>
      <c r="E570" s="151" t="s">
        <v>556</v>
      </c>
      <c r="F570" s="152" t="s">
        <v>557</v>
      </c>
      <c r="G570" s="153" t="s">
        <v>423</v>
      </c>
      <c r="H570" s="154">
        <v>130</v>
      </c>
      <c r="I570" s="155"/>
      <c r="J570" s="156">
        <f>ROUND(I570*H570,2)</f>
        <v>0</v>
      </c>
      <c r="K570" s="152" t="s">
        <v>186</v>
      </c>
      <c r="L570" s="34"/>
      <c r="M570" s="157" t="s">
        <v>1</v>
      </c>
      <c r="N570" s="158" t="s">
        <v>41</v>
      </c>
      <c r="O570" s="59"/>
      <c r="P570" s="159">
        <f>O570*H570</f>
        <v>0</v>
      </c>
      <c r="Q570" s="159">
        <v>2.2899999999999999E-3</v>
      </c>
      <c r="R570" s="159">
        <f>Q570*H570</f>
        <v>0.29769999999999996</v>
      </c>
      <c r="S570" s="159">
        <v>0</v>
      </c>
      <c r="T570" s="160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61" t="s">
        <v>187</v>
      </c>
      <c r="AT570" s="161" t="s">
        <v>182</v>
      </c>
      <c r="AU570" s="161" t="s">
        <v>85</v>
      </c>
      <c r="AY570" s="18" t="s">
        <v>180</v>
      </c>
      <c r="BE570" s="162">
        <f>IF(N570="základní",J570,0)</f>
        <v>0</v>
      </c>
      <c r="BF570" s="162">
        <f>IF(N570="snížená",J570,0)</f>
        <v>0</v>
      </c>
      <c r="BG570" s="162">
        <f>IF(N570="zákl. přenesená",J570,0)</f>
        <v>0</v>
      </c>
      <c r="BH570" s="162">
        <f>IF(N570="sníž. přenesená",J570,0)</f>
        <v>0</v>
      </c>
      <c r="BI570" s="162">
        <f>IF(N570="nulová",J570,0)</f>
        <v>0</v>
      </c>
      <c r="BJ570" s="18" t="s">
        <v>83</v>
      </c>
      <c r="BK570" s="162">
        <f>ROUND(I570*H570,2)</f>
        <v>0</v>
      </c>
      <c r="BL570" s="18" t="s">
        <v>187</v>
      </c>
      <c r="BM570" s="161" t="s">
        <v>558</v>
      </c>
    </row>
    <row r="571" spans="1:65" s="2" customFormat="1" ht="29.25">
      <c r="A571" s="33"/>
      <c r="B571" s="34"/>
      <c r="C571" s="33"/>
      <c r="D571" s="163" t="s">
        <v>189</v>
      </c>
      <c r="E571" s="33"/>
      <c r="F571" s="164" t="s">
        <v>559</v>
      </c>
      <c r="G571" s="33"/>
      <c r="H571" s="33"/>
      <c r="I571" s="165"/>
      <c r="J571" s="33"/>
      <c r="K571" s="33"/>
      <c r="L571" s="34"/>
      <c r="M571" s="166"/>
      <c r="N571" s="167"/>
      <c r="O571" s="59"/>
      <c r="P571" s="59"/>
      <c r="Q571" s="59"/>
      <c r="R571" s="59"/>
      <c r="S571" s="59"/>
      <c r="T571" s="60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T571" s="18" t="s">
        <v>189</v>
      </c>
      <c r="AU571" s="18" t="s">
        <v>85</v>
      </c>
    </row>
    <row r="572" spans="1:65" s="2" customFormat="1" ht="11.25">
      <c r="A572" s="33"/>
      <c r="B572" s="34"/>
      <c r="C572" s="33"/>
      <c r="D572" s="168" t="s">
        <v>191</v>
      </c>
      <c r="E572" s="33"/>
      <c r="F572" s="169" t="s">
        <v>560</v>
      </c>
      <c r="G572" s="33"/>
      <c r="H572" s="33"/>
      <c r="I572" s="165"/>
      <c r="J572" s="33"/>
      <c r="K572" s="33"/>
      <c r="L572" s="34"/>
      <c r="M572" s="166"/>
      <c r="N572" s="167"/>
      <c r="O572" s="59"/>
      <c r="P572" s="59"/>
      <c r="Q572" s="59"/>
      <c r="R572" s="59"/>
      <c r="S572" s="59"/>
      <c r="T572" s="60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T572" s="18" t="s">
        <v>191</v>
      </c>
      <c r="AU572" s="18" t="s">
        <v>85</v>
      </c>
    </row>
    <row r="573" spans="1:65" s="13" customFormat="1" ht="11.25">
      <c r="B573" s="170"/>
      <c r="D573" s="163" t="s">
        <v>193</v>
      </c>
      <c r="E573" s="171" t="s">
        <v>1</v>
      </c>
      <c r="F573" s="172" t="s">
        <v>561</v>
      </c>
      <c r="H573" s="171" t="s">
        <v>1</v>
      </c>
      <c r="I573" s="173"/>
      <c r="L573" s="170"/>
      <c r="M573" s="174"/>
      <c r="N573" s="175"/>
      <c r="O573" s="175"/>
      <c r="P573" s="175"/>
      <c r="Q573" s="175"/>
      <c r="R573" s="175"/>
      <c r="S573" s="175"/>
      <c r="T573" s="176"/>
      <c r="AT573" s="171" t="s">
        <v>193</v>
      </c>
      <c r="AU573" s="171" t="s">
        <v>85</v>
      </c>
      <c r="AV573" s="13" t="s">
        <v>83</v>
      </c>
      <c r="AW573" s="13" t="s">
        <v>32</v>
      </c>
      <c r="AX573" s="13" t="s">
        <v>76</v>
      </c>
      <c r="AY573" s="171" t="s">
        <v>180</v>
      </c>
    </row>
    <row r="574" spans="1:65" s="13" customFormat="1" ht="11.25">
      <c r="B574" s="170"/>
      <c r="D574" s="163" t="s">
        <v>193</v>
      </c>
      <c r="E574" s="171" t="s">
        <v>1</v>
      </c>
      <c r="F574" s="172" t="s">
        <v>562</v>
      </c>
      <c r="H574" s="171" t="s">
        <v>1</v>
      </c>
      <c r="I574" s="173"/>
      <c r="L574" s="170"/>
      <c r="M574" s="174"/>
      <c r="N574" s="175"/>
      <c r="O574" s="175"/>
      <c r="P574" s="175"/>
      <c r="Q574" s="175"/>
      <c r="R574" s="175"/>
      <c r="S574" s="175"/>
      <c r="T574" s="176"/>
      <c r="AT574" s="171" t="s">
        <v>193</v>
      </c>
      <c r="AU574" s="171" t="s">
        <v>85</v>
      </c>
      <c r="AV574" s="13" t="s">
        <v>83</v>
      </c>
      <c r="AW574" s="13" t="s">
        <v>32</v>
      </c>
      <c r="AX574" s="13" t="s">
        <v>76</v>
      </c>
      <c r="AY574" s="171" t="s">
        <v>180</v>
      </c>
    </row>
    <row r="575" spans="1:65" s="14" customFormat="1" ht="11.25">
      <c r="B575" s="177"/>
      <c r="D575" s="163" t="s">
        <v>193</v>
      </c>
      <c r="E575" s="178" t="s">
        <v>1</v>
      </c>
      <c r="F575" s="179" t="s">
        <v>563</v>
      </c>
      <c r="H575" s="180">
        <v>130</v>
      </c>
      <c r="I575" s="181"/>
      <c r="L575" s="177"/>
      <c r="M575" s="182"/>
      <c r="N575" s="183"/>
      <c r="O575" s="183"/>
      <c r="P575" s="183"/>
      <c r="Q575" s="183"/>
      <c r="R575" s="183"/>
      <c r="S575" s="183"/>
      <c r="T575" s="184"/>
      <c r="AT575" s="178" t="s">
        <v>193</v>
      </c>
      <c r="AU575" s="178" t="s">
        <v>85</v>
      </c>
      <c r="AV575" s="14" t="s">
        <v>85</v>
      </c>
      <c r="AW575" s="14" t="s">
        <v>32</v>
      </c>
      <c r="AX575" s="14" t="s">
        <v>76</v>
      </c>
      <c r="AY575" s="178" t="s">
        <v>180</v>
      </c>
    </row>
    <row r="576" spans="1:65" s="16" customFormat="1" ht="11.25">
      <c r="B576" s="193"/>
      <c r="D576" s="163" t="s">
        <v>193</v>
      </c>
      <c r="E576" s="194" t="s">
        <v>1</v>
      </c>
      <c r="F576" s="195" t="s">
        <v>198</v>
      </c>
      <c r="H576" s="196">
        <v>130</v>
      </c>
      <c r="I576" s="197"/>
      <c r="L576" s="193"/>
      <c r="M576" s="198"/>
      <c r="N576" s="199"/>
      <c r="O576" s="199"/>
      <c r="P576" s="199"/>
      <c r="Q576" s="199"/>
      <c r="R576" s="199"/>
      <c r="S576" s="199"/>
      <c r="T576" s="200"/>
      <c r="AT576" s="194" t="s">
        <v>193</v>
      </c>
      <c r="AU576" s="194" t="s">
        <v>85</v>
      </c>
      <c r="AV576" s="16" t="s">
        <v>187</v>
      </c>
      <c r="AW576" s="16" t="s">
        <v>32</v>
      </c>
      <c r="AX576" s="16" t="s">
        <v>83</v>
      </c>
      <c r="AY576" s="194" t="s">
        <v>180</v>
      </c>
    </row>
    <row r="577" spans="1:65" s="2" customFormat="1" ht="16.5" customHeight="1">
      <c r="A577" s="33"/>
      <c r="B577" s="149"/>
      <c r="C577" s="201" t="s">
        <v>564</v>
      </c>
      <c r="D577" s="201" t="s">
        <v>315</v>
      </c>
      <c r="E577" s="202" t="s">
        <v>565</v>
      </c>
      <c r="F577" s="203" t="s">
        <v>566</v>
      </c>
      <c r="G577" s="204" t="s">
        <v>423</v>
      </c>
      <c r="H577" s="205">
        <v>130</v>
      </c>
      <c r="I577" s="206"/>
      <c r="J577" s="207">
        <f>ROUND(I577*H577,2)</f>
        <v>0</v>
      </c>
      <c r="K577" s="203" t="s">
        <v>186</v>
      </c>
      <c r="L577" s="208"/>
      <c r="M577" s="209" t="s">
        <v>1</v>
      </c>
      <c r="N577" s="210" t="s">
        <v>41</v>
      </c>
      <c r="O577" s="59"/>
      <c r="P577" s="159">
        <f>O577*H577</f>
        <v>0</v>
      </c>
      <c r="Q577" s="159">
        <v>5.3999999999999999E-2</v>
      </c>
      <c r="R577" s="159">
        <f>Q577*H577</f>
        <v>7.02</v>
      </c>
      <c r="S577" s="159">
        <v>0</v>
      </c>
      <c r="T577" s="160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61" t="s">
        <v>265</v>
      </c>
      <c r="AT577" s="161" t="s">
        <v>315</v>
      </c>
      <c r="AU577" s="161" t="s">
        <v>85</v>
      </c>
      <c r="AY577" s="18" t="s">
        <v>180</v>
      </c>
      <c r="BE577" s="162">
        <f>IF(N577="základní",J577,0)</f>
        <v>0</v>
      </c>
      <c r="BF577" s="162">
        <f>IF(N577="snížená",J577,0)</f>
        <v>0</v>
      </c>
      <c r="BG577" s="162">
        <f>IF(N577="zákl. přenesená",J577,0)</f>
        <v>0</v>
      </c>
      <c r="BH577" s="162">
        <f>IF(N577="sníž. přenesená",J577,0)</f>
        <v>0</v>
      </c>
      <c r="BI577" s="162">
        <f>IF(N577="nulová",J577,0)</f>
        <v>0</v>
      </c>
      <c r="BJ577" s="18" t="s">
        <v>83</v>
      </c>
      <c r="BK577" s="162">
        <f>ROUND(I577*H577,2)</f>
        <v>0</v>
      </c>
      <c r="BL577" s="18" t="s">
        <v>187</v>
      </c>
      <c r="BM577" s="161" t="s">
        <v>567</v>
      </c>
    </row>
    <row r="578" spans="1:65" s="2" customFormat="1" ht="11.25">
      <c r="A578" s="33"/>
      <c r="B578" s="34"/>
      <c r="C578" s="33"/>
      <c r="D578" s="163" t="s">
        <v>189</v>
      </c>
      <c r="E578" s="33"/>
      <c r="F578" s="164" t="s">
        <v>566</v>
      </c>
      <c r="G578" s="33"/>
      <c r="H578" s="33"/>
      <c r="I578" s="165"/>
      <c r="J578" s="33"/>
      <c r="K578" s="33"/>
      <c r="L578" s="34"/>
      <c r="M578" s="166"/>
      <c r="N578" s="167"/>
      <c r="O578" s="59"/>
      <c r="P578" s="59"/>
      <c r="Q578" s="59"/>
      <c r="R578" s="59"/>
      <c r="S578" s="59"/>
      <c r="T578" s="60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T578" s="18" t="s">
        <v>189</v>
      </c>
      <c r="AU578" s="18" t="s">
        <v>85</v>
      </c>
    </row>
    <row r="579" spans="1:65" s="13" customFormat="1" ht="11.25">
      <c r="B579" s="170"/>
      <c r="D579" s="163" t="s">
        <v>193</v>
      </c>
      <c r="E579" s="171" t="s">
        <v>1</v>
      </c>
      <c r="F579" s="172" t="s">
        <v>320</v>
      </c>
      <c r="H579" s="171" t="s">
        <v>1</v>
      </c>
      <c r="I579" s="173"/>
      <c r="L579" s="170"/>
      <c r="M579" s="174"/>
      <c r="N579" s="175"/>
      <c r="O579" s="175"/>
      <c r="P579" s="175"/>
      <c r="Q579" s="175"/>
      <c r="R579" s="175"/>
      <c r="S579" s="175"/>
      <c r="T579" s="176"/>
      <c r="AT579" s="171" t="s">
        <v>193</v>
      </c>
      <c r="AU579" s="171" t="s">
        <v>85</v>
      </c>
      <c r="AV579" s="13" t="s">
        <v>83</v>
      </c>
      <c r="AW579" s="13" t="s">
        <v>32</v>
      </c>
      <c r="AX579" s="13" t="s">
        <v>76</v>
      </c>
      <c r="AY579" s="171" t="s">
        <v>180</v>
      </c>
    </row>
    <row r="580" spans="1:65" s="14" customFormat="1" ht="11.25">
      <c r="B580" s="177"/>
      <c r="D580" s="163" t="s">
        <v>193</v>
      </c>
      <c r="E580" s="178" t="s">
        <v>1</v>
      </c>
      <c r="F580" s="179" t="s">
        <v>563</v>
      </c>
      <c r="H580" s="180">
        <v>130</v>
      </c>
      <c r="I580" s="181"/>
      <c r="L580" s="177"/>
      <c r="M580" s="182"/>
      <c r="N580" s="183"/>
      <c r="O580" s="183"/>
      <c r="P580" s="183"/>
      <c r="Q580" s="183"/>
      <c r="R580" s="183"/>
      <c r="S580" s="183"/>
      <c r="T580" s="184"/>
      <c r="AT580" s="178" t="s">
        <v>193</v>
      </c>
      <c r="AU580" s="178" t="s">
        <v>85</v>
      </c>
      <c r="AV580" s="14" t="s">
        <v>85</v>
      </c>
      <c r="AW580" s="14" t="s">
        <v>32</v>
      </c>
      <c r="AX580" s="14" t="s">
        <v>76</v>
      </c>
      <c r="AY580" s="178" t="s">
        <v>180</v>
      </c>
    </row>
    <row r="581" spans="1:65" s="15" customFormat="1" ht="11.25">
      <c r="B581" s="185"/>
      <c r="D581" s="163" t="s">
        <v>193</v>
      </c>
      <c r="E581" s="186" t="s">
        <v>1</v>
      </c>
      <c r="F581" s="187" t="s">
        <v>196</v>
      </c>
      <c r="H581" s="188">
        <v>130</v>
      </c>
      <c r="I581" s="189"/>
      <c r="L581" s="185"/>
      <c r="M581" s="190"/>
      <c r="N581" s="191"/>
      <c r="O581" s="191"/>
      <c r="P581" s="191"/>
      <c r="Q581" s="191"/>
      <c r="R581" s="191"/>
      <c r="S581" s="191"/>
      <c r="T581" s="192"/>
      <c r="AT581" s="186" t="s">
        <v>193</v>
      </c>
      <c r="AU581" s="186" t="s">
        <v>85</v>
      </c>
      <c r="AV581" s="15" t="s">
        <v>197</v>
      </c>
      <c r="AW581" s="15" t="s">
        <v>32</v>
      </c>
      <c r="AX581" s="15" t="s">
        <v>76</v>
      </c>
      <c r="AY581" s="186" t="s">
        <v>180</v>
      </c>
    </row>
    <row r="582" spans="1:65" s="16" customFormat="1" ht="11.25">
      <c r="B582" s="193"/>
      <c r="D582" s="163" t="s">
        <v>193</v>
      </c>
      <c r="E582" s="194" t="s">
        <v>1</v>
      </c>
      <c r="F582" s="195" t="s">
        <v>198</v>
      </c>
      <c r="H582" s="196">
        <v>130</v>
      </c>
      <c r="I582" s="197"/>
      <c r="L582" s="193"/>
      <c r="M582" s="198"/>
      <c r="N582" s="199"/>
      <c r="O582" s="199"/>
      <c r="P582" s="199"/>
      <c r="Q582" s="199"/>
      <c r="R582" s="199"/>
      <c r="S582" s="199"/>
      <c r="T582" s="200"/>
      <c r="AT582" s="194" t="s">
        <v>193</v>
      </c>
      <c r="AU582" s="194" t="s">
        <v>85</v>
      </c>
      <c r="AV582" s="16" t="s">
        <v>187</v>
      </c>
      <c r="AW582" s="16" t="s">
        <v>32</v>
      </c>
      <c r="AX582" s="16" t="s">
        <v>83</v>
      </c>
      <c r="AY582" s="194" t="s">
        <v>180</v>
      </c>
    </row>
    <row r="583" spans="1:65" s="2" customFormat="1" ht="24.2" customHeight="1">
      <c r="A583" s="33"/>
      <c r="B583" s="149"/>
      <c r="C583" s="150" t="s">
        <v>568</v>
      </c>
      <c r="D583" s="150" t="s">
        <v>182</v>
      </c>
      <c r="E583" s="151" t="s">
        <v>569</v>
      </c>
      <c r="F583" s="152" t="s">
        <v>570</v>
      </c>
      <c r="G583" s="153" t="s">
        <v>423</v>
      </c>
      <c r="H583" s="154">
        <v>203</v>
      </c>
      <c r="I583" s="155"/>
      <c r="J583" s="156">
        <f>ROUND(I583*H583,2)</f>
        <v>0</v>
      </c>
      <c r="K583" s="152" t="s">
        <v>186</v>
      </c>
      <c r="L583" s="34"/>
      <c r="M583" s="157" t="s">
        <v>1</v>
      </c>
      <c r="N583" s="158" t="s">
        <v>41</v>
      </c>
      <c r="O583" s="59"/>
      <c r="P583" s="159">
        <f>O583*H583</f>
        <v>0</v>
      </c>
      <c r="Q583" s="159">
        <v>4.5900000000000003E-3</v>
      </c>
      <c r="R583" s="159">
        <f>Q583*H583</f>
        <v>0.9317700000000001</v>
      </c>
      <c r="S583" s="159">
        <v>0</v>
      </c>
      <c r="T583" s="160">
        <f>S583*H583</f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61" t="s">
        <v>187</v>
      </c>
      <c r="AT583" s="161" t="s">
        <v>182</v>
      </c>
      <c r="AU583" s="161" t="s">
        <v>85</v>
      </c>
      <c r="AY583" s="18" t="s">
        <v>180</v>
      </c>
      <c r="BE583" s="162">
        <f>IF(N583="základní",J583,0)</f>
        <v>0</v>
      </c>
      <c r="BF583" s="162">
        <f>IF(N583="snížená",J583,0)</f>
        <v>0</v>
      </c>
      <c r="BG583" s="162">
        <f>IF(N583="zákl. přenesená",J583,0)</f>
        <v>0</v>
      </c>
      <c r="BH583" s="162">
        <f>IF(N583="sníž. přenesená",J583,0)</f>
        <v>0</v>
      </c>
      <c r="BI583" s="162">
        <f>IF(N583="nulová",J583,0)</f>
        <v>0</v>
      </c>
      <c r="BJ583" s="18" t="s">
        <v>83</v>
      </c>
      <c r="BK583" s="162">
        <f>ROUND(I583*H583,2)</f>
        <v>0</v>
      </c>
      <c r="BL583" s="18" t="s">
        <v>187</v>
      </c>
      <c r="BM583" s="161" t="s">
        <v>571</v>
      </c>
    </row>
    <row r="584" spans="1:65" s="2" customFormat="1" ht="29.25">
      <c r="A584" s="33"/>
      <c r="B584" s="34"/>
      <c r="C584" s="33"/>
      <c r="D584" s="163" t="s">
        <v>189</v>
      </c>
      <c r="E584" s="33"/>
      <c r="F584" s="164" t="s">
        <v>572</v>
      </c>
      <c r="G584" s="33"/>
      <c r="H584" s="33"/>
      <c r="I584" s="165"/>
      <c r="J584" s="33"/>
      <c r="K584" s="33"/>
      <c r="L584" s="34"/>
      <c r="M584" s="166"/>
      <c r="N584" s="167"/>
      <c r="O584" s="59"/>
      <c r="P584" s="59"/>
      <c r="Q584" s="59"/>
      <c r="R584" s="59"/>
      <c r="S584" s="59"/>
      <c r="T584" s="60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T584" s="18" t="s">
        <v>189</v>
      </c>
      <c r="AU584" s="18" t="s">
        <v>85</v>
      </c>
    </row>
    <row r="585" spans="1:65" s="2" customFormat="1" ht="11.25">
      <c r="A585" s="33"/>
      <c r="B585" s="34"/>
      <c r="C585" s="33"/>
      <c r="D585" s="168" t="s">
        <v>191</v>
      </c>
      <c r="E585" s="33"/>
      <c r="F585" s="169" t="s">
        <v>573</v>
      </c>
      <c r="G585" s="33"/>
      <c r="H585" s="33"/>
      <c r="I585" s="165"/>
      <c r="J585" s="33"/>
      <c r="K585" s="33"/>
      <c r="L585" s="34"/>
      <c r="M585" s="166"/>
      <c r="N585" s="167"/>
      <c r="O585" s="59"/>
      <c r="P585" s="59"/>
      <c r="Q585" s="59"/>
      <c r="R585" s="59"/>
      <c r="S585" s="59"/>
      <c r="T585" s="60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T585" s="18" t="s">
        <v>191</v>
      </c>
      <c r="AU585" s="18" t="s">
        <v>85</v>
      </c>
    </row>
    <row r="586" spans="1:65" s="13" customFormat="1" ht="11.25">
      <c r="B586" s="170"/>
      <c r="D586" s="163" t="s">
        <v>193</v>
      </c>
      <c r="E586" s="171" t="s">
        <v>1</v>
      </c>
      <c r="F586" s="172" t="s">
        <v>561</v>
      </c>
      <c r="H586" s="171" t="s">
        <v>1</v>
      </c>
      <c r="I586" s="173"/>
      <c r="L586" s="170"/>
      <c r="M586" s="174"/>
      <c r="N586" s="175"/>
      <c r="O586" s="175"/>
      <c r="P586" s="175"/>
      <c r="Q586" s="175"/>
      <c r="R586" s="175"/>
      <c r="S586" s="175"/>
      <c r="T586" s="176"/>
      <c r="AT586" s="171" t="s">
        <v>193</v>
      </c>
      <c r="AU586" s="171" t="s">
        <v>85</v>
      </c>
      <c r="AV586" s="13" t="s">
        <v>83</v>
      </c>
      <c r="AW586" s="13" t="s">
        <v>32</v>
      </c>
      <c r="AX586" s="13" t="s">
        <v>76</v>
      </c>
      <c r="AY586" s="171" t="s">
        <v>180</v>
      </c>
    </row>
    <row r="587" spans="1:65" s="13" customFormat="1" ht="11.25">
      <c r="B587" s="170"/>
      <c r="D587" s="163" t="s">
        <v>193</v>
      </c>
      <c r="E587" s="171" t="s">
        <v>1</v>
      </c>
      <c r="F587" s="172" t="s">
        <v>574</v>
      </c>
      <c r="H587" s="171" t="s">
        <v>1</v>
      </c>
      <c r="I587" s="173"/>
      <c r="L587" s="170"/>
      <c r="M587" s="174"/>
      <c r="N587" s="175"/>
      <c r="O587" s="175"/>
      <c r="P587" s="175"/>
      <c r="Q587" s="175"/>
      <c r="R587" s="175"/>
      <c r="S587" s="175"/>
      <c r="T587" s="176"/>
      <c r="AT587" s="171" t="s">
        <v>193</v>
      </c>
      <c r="AU587" s="171" t="s">
        <v>85</v>
      </c>
      <c r="AV587" s="13" t="s">
        <v>83</v>
      </c>
      <c r="AW587" s="13" t="s">
        <v>32</v>
      </c>
      <c r="AX587" s="13" t="s">
        <v>76</v>
      </c>
      <c r="AY587" s="171" t="s">
        <v>180</v>
      </c>
    </row>
    <row r="588" spans="1:65" s="14" customFormat="1" ht="11.25">
      <c r="B588" s="177"/>
      <c r="D588" s="163" t="s">
        <v>193</v>
      </c>
      <c r="E588" s="178" t="s">
        <v>1</v>
      </c>
      <c r="F588" s="179" t="s">
        <v>575</v>
      </c>
      <c r="H588" s="180">
        <v>113</v>
      </c>
      <c r="I588" s="181"/>
      <c r="L588" s="177"/>
      <c r="M588" s="182"/>
      <c r="N588" s="183"/>
      <c r="O588" s="183"/>
      <c r="P588" s="183"/>
      <c r="Q588" s="183"/>
      <c r="R588" s="183"/>
      <c r="S588" s="183"/>
      <c r="T588" s="184"/>
      <c r="AT588" s="178" t="s">
        <v>193</v>
      </c>
      <c r="AU588" s="178" t="s">
        <v>85</v>
      </c>
      <c r="AV588" s="14" t="s">
        <v>85</v>
      </c>
      <c r="AW588" s="14" t="s">
        <v>32</v>
      </c>
      <c r="AX588" s="14" t="s">
        <v>76</v>
      </c>
      <c r="AY588" s="178" t="s">
        <v>180</v>
      </c>
    </row>
    <row r="589" spans="1:65" s="13" customFormat="1" ht="11.25">
      <c r="B589" s="170"/>
      <c r="D589" s="163" t="s">
        <v>193</v>
      </c>
      <c r="E589" s="171" t="s">
        <v>1</v>
      </c>
      <c r="F589" s="172" t="s">
        <v>576</v>
      </c>
      <c r="H589" s="171" t="s">
        <v>1</v>
      </c>
      <c r="I589" s="173"/>
      <c r="L589" s="170"/>
      <c r="M589" s="174"/>
      <c r="N589" s="175"/>
      <c r="O589" s="175"/>
      <c r="P589" s="175"/>
      <c r="Q589" s="175"/>
      <c r="R589" s="175"/>
      <c r="S589" s="175"/>
      <c r="T589" s="176"/>
      <c r="AT589" s="171" t="s">
        <v>193</v>
      </c>
      <c r="AU589" s="171" t="s">
        <v>85</v>
      </c>
      <c r="AV589" s="13" t="s">
        <v>83</v>
      </c>
      <c r="AW589" s="13" t="s">
        <v>32</v>
      </c>
      <c r="AX589" s="13" t="s">
        <v>76</v>
      </c>
      <c r="AY589" s="171" t="s">
        <v>180</v>
      </c>
    </row>
    <row r="590" spans="1:65" s="14" customFormat="1" ht="11.25">
      <c r="B590" s="177"/>
      <c r="D590" s="163" t="s">
        <v>193</v>
      </c>
      <c r="E590" s="178" t="s">
        <v>1</v>
      </c>
      <c r="F590" s="179" t="s">
        <v>577</v>
      </c>
      <c r="H590" s="180">
        <v>64</v>
      </c>
      <c r="I590" s="181"/>
      <c r="L590" s="177"/>
      <c r="M590" s="182"/>
      <c r="N590" s="183"/>
      <c r="O590" s="183"/>
      <c r="P590" s="183"/>
      <c r="Q590" s="183"/>
      <c r="R590" s="183"/>
      <c r="S590" s="183"/>
      <c r="T590" s="184"/>
      <c r="AT590" s="178" t="s">
        <v>193</v>
      </c>
      <c r="AU590" s="178" t="s">
        <v>85</v>
      </c>
      <c r="AV590" s="14" t="s">
        <v>85</v>
      </c>
      <c r="AW590" s="14" t="s">
        <v>32</v>
      </c>
      <c r="AX590" s="14" t="s">
        <v>76</v>
      </c>
      <c r="AY590" s="178" t="s">
        <v>180</v>
      </c>
    </row>
    <row r="591" spans="1:65" s="13" customFormat="1" ht="11.25">
      <c r="B591" s="170"/>
      <c r="D591" s="163" t="s">
        <v>193</v>
      </c>
      <c r="E591" s="171" t="s">
        <v>1</v>
      </c>
      <c r="F591" s="172" t="s">
        <v>578</v>
      </c>
      <c r="H591" s="171" t="s">
        <v>1</v>
      </c>
      <c r="I591" s="173"/>
      <c r="L591" s="170"/>
      <c r="M591" s="174"/>
      <c r="N591" s="175"/>
      <c r="O591" s="175"/>
      <c r="P591" s="175"/>
      <c r="Q591" s="175"/>
      <c r="R591" s="175"/>
      <c r="S591" s="175"/>
      <c r="T591" s="176"/>
      <c r="AT591" s="171" t="s">
        <v>193</v>
      </c>
      <c r="AU591" s="171" t="s">
        <v>85</v>
      </c>
      <c r="AV591" s="13" t="s">
        <v>83</v>
      </c>
      <c r="AW591" s="13" t="s">
        <v>32</v>
      </c>
      <c r="AX591" s="13" t="s">
        <v>76</v>
      </c>
      <c r="AY591" s="171" t="s">
        <v>180</v>
      </c>
    </row>
    <row r="592" spans="1:65" s="14" customFormat="1" ht="11.25">
      <c r="B592" s="177"/>
      <c r="D592" s="163" t="s">
        <v>193</v>
      </c>
      <c r="E592" s="178" t="s">
        <v>1</v>
      </c>
      <c r="F592" s="179" t="s">
        <v>434</v>
      </c>
      <c r="H592" s="180">
        <v>26</v>
      </c>
      <c r="I592" s="181"/>
      <c r="L592" s="177"/>
      <c r="M592" s="182"/>
      <c r="N592" s="183"/>
      <c r="O592" s="183"/>
      <c r="P592" s="183"/>
      <c r="Q592" s="183"/>
      <c r="R592" s="183"/>
      <c r="S592" s="183"/>
      <c r="T592" s="184"/>
      <c r="AT592" s="178" t="s">
        <v>193</v>
      </c>
      <c r="AU592" s="178" t="s">
        <v>85</v>
      </c>
      <c r="AV592" s="14" t="s">
        <v>85</v>
      </c>
      <c r="AW592" s="14" t="s">
        <v>32</v>
      </c>
      <c r="AX592" s="14" t="s">
        <v>76</v>
      </c>
      <c r="AY592" s="178" t="s">
        <v>180</v>
      </c>
    </row>
    <row r="593" spans="1:65" s="15" customFormat="1" ht="11.25">
      <c r="B593" s="185"/>
      <c r="D593" s="163" t="s">
        <v>193</v>
      </c>
      <c r="E593" s="186" t="s">
        <v>1</v>
      </c>
      <c r="F593" s="187" t="s">
        <v>196</v>
      </c>
      <c r="H593" s="188">
        <v>203</v>
      </c>
      <c r="I593" s="189"/>
      <c r="L593" s="185"/>
      <c r="M593" s="190"/>
      <c r="N593" s="191"/>
      <c r="O593" s="191"/>
      <c r="P593" s="191"/>
      <c r="Q593" s="191"/>
      <c r="R593" s="191"/>
      <c r="S593" s="191"/>
      <c r="T593" s="192"/>
      <c r="AT593" s="186" t="s">
        <v>193</v>
      </c>
      <c r="AU593" s="186" t="s">
        <v>85</v>
      </c>
      <c r="AV593" s="15" t="s">
        <v>197</v>
      </c>
      <c r="AW593" s="15" t="s">
        <v>32</v>
      </c>
      <c r="AX593" s="15" t="s">
        <v>76</v>
      </c>
      <c r="AY593" s="186" t="s">
        <v>180</v>
      </c>
    </row>
    <row r="594" spans="1:65" s="16" customFormat="1" ht="11.25">
      <c r="B594" s="193"/>
      <c r="D594" s="163" t="s">
        <v>193</v>
      </c>
      <c r="E594" s="194" t="s">
        <v>1</v>
      </c>
      <c r="F594" s="195" t="s">
        <v>198</v>
      </c>
      <c r="H594" s="196">
        <v>203</v>
      </c>
      <c r="I594" s="197"/>
      <c r="L594" s="193"/>
      <c r="M594" s="198"/>
      <c r="N594" s="199"/>
      <c r="O594" s="199"/>
      <c r="P594" s="199"/>
      <c r="Q594" s="199"/>
      <c r="R594" s="199"/>
      <c r="S594" s="199"/>
      <c r="T594" s="200"/>
      <c r="AT594" s="194" t="s">
        <v>193</v>
      </c>
      <c r="AU594" s="194" t="s">
        <v>85</v>
      </c>
      <c r="AV594" s="16" t="s">
        <v>187</v>
      </c>
      <c r="AW594" s="16" t="s">
        <v>32</v>
      </c>
      <c r="AX594" s="16" t="s">
        <v>83</v>
      </c>
      <c r="AY594" s="194" t="s">
        <v>180</v>
      </c>
    </row>
    <row r="595" spans="1:65" s="2" customFormat="1" ht="16.5" customHeight="1">
      <c r="A595" s="33"/>
      <c r="B595" s="149"/>
      <c r="C595" s="201" t="s">
        <v>579</v>
      </c>
      <c r="D595" s="201" t="s">
        <v>315</v>
      </c>
      <c r="E595" s="202" t="s">
        <v>580</v>
      </c>
      <c r="F595" s="203" t="s">
        <v>581</v>
      </c>
      <c r="G595" s="204" t="s">
        <v>423</v>
      </c>
      <c r="H595" s="205">
        <v>113</v>
      </c>
      <c r="I595" s="206"/>
      <c r="J595" s="207">
        <f>ROUND(I595*H595,2)</f>
        <v>0</v>
      </c>
      <c r="K595" s="203" t="s">
        <v>186</v>
      </c>
      <c r="L595" s="208"/>
      <c r="M595" s="209" t="s">
        <v>1</v>
      </c>
      <c r="N595" s="210" t="s">
        <v>41</v>
      </c>
      <c r="O595" s="59"/>
      <c r="P595" s="159">
        <f>O595*H595</f>
        <v>0</v>
      </c>
      <c r="Q595" s="159">
        <v>7.8E-2</v>
      </c>
      <c r="R595" s="159">
        <f>Q595*H595</f>
        <v>8.8140000000000001</v>
      </c>
      <c r="S595" s="159">
        <v>0</v>
      </c>
      <c r="T595" s="160">
        <f>S595*H595</f>
        <v>0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161" t="s">
        <v>265</v>
      </c>
      <c r="AT595" s="161" t="s">
        <v>315</v>
      </c>
      <c r="AU595" s="161" t="s">
        <v>85</v>
      </c>
      <c r="AY595" s="18" t="s">
        <v>180</v>
      </c>
      <c r="BE595" s="162">
        <f>IF(N595="základní",J595,0)</f>
        <v>0</v>
      </c>
      <c r="BF595" s="162">
        <f>IF(N595="snížená",J595,0)</f>
        <v>0</v>
      </c>
      <c r="BG595" s="162">
        <f>IF(N595="zákl. přenesená",J595,0)</f>
        <v>0</v>
      </c>
      <c r="BH595" s="162">
        <f>IF(N595="sníž. přenesená",J595,0)</f>
        <v>0</v>
      </c>
      <c r="BI595" s="162">
        <f>IF(N595="nulová",J595,0)</f>
        <v>0</v>
      </c>
      <c r="BJ595" s="18" t="s">
        <v>83</v>
      </c>
      <c r="BK595" s="162">
        <f>ROUND(I595*H595,2)</f>
        <v>0</v>
      </c>
      <c r="BL595" s="18" t="s">
        <v>187</v>
      </c>
      <c r="BM595" s="161" t="s">
        <v>582</v>
      </c>
    </row>
    <row r="596" spans="1:65" s="2" customFormat="1" ht="11.25">
      <c r="A596" s="33"/>
      <c r="B596" s="34"/>
      <c r="C596" s="33"/>
      <c r="D596" s="163" t="s">
        <v>189</v>
      </c>
      <c r="E596" s="33"/>
      <c r="F596" s="164" t="s">
        <v>581</v>
      </c>
      <c r="G596" s="33"/>
      <c r="H596" s="33"/>
      <c r="I596" s="165"/>
      <c r="J596" s="33"/>
      <c r="K596" s="33"/>
      <c r="L596" s="34"/>
      <c r="M596" s="166"/>
      <c r="N596" s="167"/>
      <c r="O596" s="59"/>
      <c r="P596" s="59"/>
      <c r="Q596" s="59"/>
      <c r="R596" s="59"/>
      <c r="S596" s="59"/>
      <c r="T596" s="60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T596" s="18" t="s">
        <v>189</v>
      </c>
      <c r="AU596" s="18" t="s">
        <v>85</v>
      </c>
    </row>
    <row r="597" spans="1:65" s="13" customFormat="1" ht="11.25">
      <c r="B597" s="170"/>
      <c r="D597" s="163" t="s">
        <v>193</v>
      </c>
      <c r="E597" s="171" t="s">
        <v>1</v>
      </c>
      <c r="F597" s="172" t="s">
        <v>320</v>
      </c>
      <c r="H597" s="171" t="s">
        <v>1</v>
      </c>
      <c r="I597" s="173"/>
      <c r="L597" s="170"/>
      <c r="M597" s="174"/>
      <c r="N597" s="175"/>
      <c r="O597" s="175"/>
      <c r="P597" s="175"/>
      <c r="Q597" s="175"/>
      <c r="R597" s="175"/>
      <c r="S597" s="175"/>
      <c r="T597" s="176"/>
      <c r="AT597" s="171" t="s">
        <v>193</v>
      </c>
      <c r="AU597" s="171" t="s">
        <v>85</v>
      </c>
      <c r="AV597" s="13" t="s">
        <v>83</v>
      </c>
      <c r="AW597" s="13" t="s">
        <v>32</v>
      </c>
      <c r="AX597" s="13" t="s">
        <v>76</v>
      </c>
      <c r="AY597" s="171" t="s">
        <v>180</v>
      </c>
    </row>
    <row r="598" spans="1:65" s="13" customFormat="1" ht="11.25">
      <c r="B598" s="170"/>
      <c r="D598" s="163" t="s">
        <v>193</v>
      </c>
      <c r="E598" s="171" t="s">
        <v>1</v>
      </c>
      <c r="F598" s="172" t="s">
        <v>574</v>
      </c>
      <c r="H598" s="171" t="s">
        <v>1</v>
      </c>
      <c r="I598" s="173"/>
      <c r="L598" s="170"/>
      <c r="M598" s="174"/>
      <c r="N598" s="175"/>
      <c r="O598" s="175"/>
      <c r="P598" s="175"/>
      <c r="Q598" s="175"/>
      <c r="R598" s="175"/>
      <c r="S598" s="175"/>
      <c r="T598" s="176"/>
      <c r="AT598" s="171" t="s">
        <v>193</v>
      </c>
      <c r="AU598" s="171" t="s">
        <v>85</v>
      </c>
      <c r="AV598" s="13" t="s">
        <v>83</v>
      </c>
      <c r="AW598" s="13" t="s">
        <v>32</v>
      </c>
      <c r="AX598" s="13" t="s">
        <v>76</v>
      </c>
      <c r="AY598" s="171" t="s">
        <v>180</v>
      </c>
    </row>
    <row r="599" spans="1:65" s="14" customFormat="1" ht="11.25">
      <c r="B599" s="177"/>
      <c r="D599" s="163" t="s">
        <v>193</v>
      </c>
      <c r="E599" s="178" t="s">
        <v>1</v>
      </c>
      <c r="F599" s="179" t="s">
        <v>575</v>
      </c>
      <c r="H599" s="180">
        <v>113</v>
      </c>
      <c r="I599" s="181"/>
      <c r="L599" s="177"/>
      <c r="M599" s="182"/>
      <c r="N599" s="183"/>
      <c r="O599" s="183"/>
      <c r="P599" s="183"/>
      <c r="Q599" s="183"/>
      <c r="R599" s="183"/>
      <c r="S599" s="183"/>
      <c r="T599" s="184"/>
      <c r="AT599" s="178" t="s">
        <v>193</v>
      </c>
      <c r="AU599" s="178" t="s">
        <v>85</v>
      </c>
      <c r="AV599" s="14" t="s">
        <v>85</v>
      </c>
      <c r="AW599" s="14" t="s">
        <v>32</v>
      </c>
      <c r="AX599" s="14" t="s">
        <v>76</v>
      </c>
      <c r="AY599" s="178" t="s">
        <v>180</v>
      </c>
    </row>
    <row r="600" spans="1:65" s="15" customFormat="1" ht="11.25">
      <c r="B600" s="185"/>
      <c r="D600" s="163" t="s">
        <v>193</v>
      </c>
      <c r="E600" s="186" t="s">
        <v>1</v>
      </c>
      <c r="F600" s="187" t="s">
        <v>196</v>
      </c>
      <c r="H600" s="188">
        <v>113</v>
      </c>
      <c r="I600" s="189"/>
      <c r="L600" s="185"/>
      <c r="M600" s="190"/>
      <c r="N600" s="191"/>
      <c r="O600" s="191"/>
      <c r="P600" s="191"/>
      <c r="Q600" s="191"/>
      <c r="R600" s="191"/>
      <c r="S600" s="191"/>
      <c r="T600" s="192"/>
      <c r="AT600" s="186" t="s">
        <v>193</v>
      </c>
      <c r="AU600" s="186" t="s">
        <v>85</v>
      </c>
      <c r="AV600" s="15" t="s">
        <v>197</v>
      </c>
      <c r="AW600" s="15" t="s">
        <v>32</v>
      </c>
      <c r="AX600" s="15" t="s">
        <v>76</v>
      </c>
      <c r="AY600" s="186" t="s">
        <v>180</v>
      </c>
    </row>
    <row r="601" spans="1:65" s="16" customFormat="1" ht="11.25">
      <c r="B601" s="193"/>
      <c r="D601" s="163" t="s">
        <v>193</v>
      </c>
      <c r="E601" s="194" t="s">
        <v>1</v>
      </c>
      <c r="F601" s="195" t="s">
        <v>198</v>
      </c>
      <c r="H601" s="196">
        <v>113</v>
      </c>
      <c r="I601" s="197"/>
      <c r="L601" s="193"/>
      <c r="M601" s="198"/>
      <c r="N601" s="199"/>
      <c r="O601" s="199"/>
      <c r="P601" s="199"/>
      <c r="Q601" s="199"/>
      <c r="R601" s="199"/>
      <c r="S601" s="199"/>
      <c r="T601" s="200"/>
      <c r="AT601" s="194" t="s">
        <v>193</v>
      </c>
      <c r="AU601" s="194" t="s">
        <v>85</v>
      </c>
      <c r="AV601" s="16" t="s">
        <v>187</v>
      </c>
      <c r="AW601" s="16" t="s">
        <v>32</v>
      </c>
      <c r="AX601" s="16" t="s">
        <v>83</v>
      </c>
      <c r="AY601" s="194" t="s">
        <v>180</v>
      </c>
    </row>
    <row r="602" spans="1:65" s="2" customFormat="1" ht="16.5" customHeight="1">
      <c r="A602" s="33"/>
      <c r="B602" s="149"/>
      <c r="C602" s="201" t="s">
        <v>583</v>
      </c>
      <c r="D602" s="201" t="s">
        <v>315</v>
      </c>
      <c r="E602" s="202" t="s">
        <v>584</v>
      </c>
      <c r="F602" s="203" t="s">
        <v>585</v>
      </c>
      <c r="G602" s="204" t="s">
        <v>423</v>
      </c>
      <c r="H602" s="205">
        <v>64</v>
      </c>
      <c r="I602" s="206"/>
      <c r="J602" s="207">
        <f>ROUND(I602*H602,2)</f>
        <v>0</v>
      </c>
      <c r="K602" s="203" t="s">
        <v>186</v>
      </c>
      <c r="L602" s="208"/>
      <c r="M602" s="209" t="s">
        <v>1</v>
      </c>
      <c r="N602" s="210" t="s">
        <v>41</v>
      </c>
      <c r="O602" s="59"/>
      <c r="P602" s="159">
        <f>O602*H602</f>
        <v>0</v>
      </c>
      <c r="Q602" s="159">
        <v>9.7000000000000003E-2</v>
      </c>
      <c r="R602" s="159">
        <f>Q602*H602</f>
        <v>6.2080000000000002</v>
      </c>
      <c r="S602" s="159">
        <v>0</v>
      </c>
      <c r="T602" s="160">
        <f>S602*H602</f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161" t="s">
        <v>265</v>
      </c>
      <c r="AT602" s="161" t="s">
        <v>315</v>
      </c>
      <c r="AU602" s="161" t="s">
        <v>85</v>
      </c>
      <c r="AY602" s="18" t="s">
        <v>180</v>
      </c>
      <c r="BE602" s="162">
        <f>IF(N602="základní",J602,0)</f>
        <v>0</v>
      </c>
      <c r="BF602" s="162">
        <f>IF(N602="snížená",J602,0)</f>
        <v>0</v>
      </c>
      <c r="BG602" s="162">
        <f>IF(N602="zákl. přenesená",J602,0)</f>
        <v>0</v>
      </c>
      <c r="BH602" s="162">
        <f>IF(N602="sníž. přenesená",J602,0)</f>
        <v>0</v>
      </c>
      <c r="BI602" s="162">
        <f>IF(N602="nulová",J602,0)</f>
        <v>0</v>
      </c>
      <c r="BJ602" s="18" t="s">
        <v>83</v>
      </c>
      <c r="BK602" s="162">
        <f>ROUND(I602*H602,2)</f>
        <v>0</v>
      </c>
      <c r="BL602" s="18" t="s">
        <v>187</v>
      </c>
      <c r="BM602" s="161" t="s">
        <v>586</v>
      </c>
    </row>
    <row r="603" spans="1:65" s="2" customFormat="1" ht="11.25">
      <c r="A603" s="33"/>
      <c r="B603" s="34"/>
      <c r="C603" s="33"/>
      <c r="D603" s="163" t="s">
        <v>189</v>
      </c>
      <c r="E603" s="33"/>
      <c r="F603" s="164" t="s">
        <v>585</v>
      </c>
      <c r="G603" s="33"/>
      <c r="H603" s="33"/>
      <c r="I603" s="165"/>
      <c r="J603" s="33"/>
      <c r="K603" s="33"/>
      <c r="L603" s="34"/>
      <c r="M603" s="166"/>
      <c r="N603" s="167"/>
      <c r="O603" s="59"/>
      <c r="P603" s="59"/>
      <c r="Q603" s="59"/>
      <c r="R603" s="59"/>
      <c r="S603" s="59"/>
      <c r="T603" s="60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T603" s="18" t="s">
        <v>189</v>
      </c>
      <c r="AU603" s="18" t="s">
        <v>85</v>
      </c>
    </row>
    <row r="604" spans="1:65" s="13" customFormat="1" ht="11.25">
      <c r="B604" s="170"/>
      <c r="D604" s="163" t="s">
        <v>193</v>
      </c>
      <c r="E604" s="171" t="s">
        <v>1</v>
      </c>
      <c r="F604" s="172" t="s">
        <v>320</v>
      </c>
      <c r="H604" s="171" t="s">
        <v>1</v>
      </c>
      <c r="I604" s="173"/>
      <c r="L604" s="170"/>
      <c r="M604" s="174"/>
      <c r="N604" s="175"/>
      <c r="O604" s="175"/>
      <c r="P604" s="175"/>
      <c r="Q604" s="175"/>
      <c r="R604" s="175"/>
      <c r="S604" s="175"/>
      <c r="T604" s="176"/>
      <c r="AT604" s="171" t="s">
        <v>193</v>
      </c>
      <c r="AU604" s="171" t="s">
        <v>85</v>
      </c>
      <c r="AV604" s="13" t="s">
        <v>83</v>
      </c>
      <c r="AW604" s="13" t="s">
        <v>32</v>
      </c>
      <c r="AX604" s="13" t="s">
        <v>76</v>
      </c>
      <c r="AY604" s="171" t="s">
        <v>180</v>
      </c>
    </row>
    <row r="605" spans="1:65" s="13" customFormat="1" ht="11.25">
      <c r="B605" s="170"/>
      <c r="D605" s="163" t="s">
        <v>193</v>
      </c>
      <c r="E605" s="171" t="s">
        <v>1</v>
      </c>
      <c r="F605" s="172" t="s">
        <v>576</v>
      </c>
      <c r="H605" s="171" t="s">
        <v>1</v>
      </c>
      <c r="I605" s="173"/>
      <c r="L605" s="170"/>
      <c r="M605" s="174"/>
      <c r="N605" s="175"/>
      <c r="O605" s="175"/>
      <c r="P605" s="175"/>
      <c r="Q605" s="175"/>
      <c r="R605" s="175"/>
      <c r="S605" s="175"/>
      <c r="T605" s="176"/>
      <c r="AT605" s="171" t="s">
        <v>193</v>
      </c>
      <c r="AU605" s="171" t="s">
        <v>85</v>
      </c>
      <c r="AV605" s="13" t="s">
        <v>83</v>
      </c>
      <c r="AW605" s="13" t="s">
        <v>32</v>
      </c>
      <c r="AX605" s="13" t="s">
        <v>76</v>
      </c>
      <c r="AY605" s="171" t="s">
        <v>180</v>
      </c>
    </row>
    <row r="606" spans="1:65" s="14" customFormat="1" ht="11.25">
      <c r="B606" s="177"/>
      <c r="D606" s="163" t="s">
        <v>193</v>
      </c>
      <c r="E606" s="178" t="s">
        <v>1</v>
      </c>
      <c r="F606" s="179" t="s">
        <v>577</v>
      </c>
      <c r="H606" s="180">
        <v>64</v>
      </c>
      <c r="I606" s="181"/>
      <c r="L606" s="177"/>
      <c r="M606" s="182"/>
      <c r="N606" s="183"/>
      <c r="O606" s="183"/>
      <c r="P606" s="183"/>
      <c r="Q606" s="183"/>
      <c r="R606" s="183"/>
      <c r="S606" s="183"/>
      <c r="T606" s="184"/>
      <c r="AT606" s="178" t="s">
        <v>193</v>
      </c>
      <c r="AU606" s="178" t="s">
        <v>85</v>
      </c>
      <c r="AV606" s="14" t="s">
        <v>85</v>
      </c>
      <c r="AW606" s="14" t="s">
        <v>32</v>
      </c>
      <c r="AX606" s="14" t="s">
        <v>76</v>
      </c>
      <c r="AY606" s="178" t="s">
        <v>180</v>
      </c>
    </row>
    <row r="607" spans="1:65" s="15" customFormat="1" ht="11.25">
      <c r="B607" s="185"/>
      <c r="D607" s="163" t="s">
        <v>193</v>
      </c>
      <c r="E607" s="186" t="s">
        <v>1</v>
      </c>
      <c r="F607" s="187" t="s">
        <v>196</v>
      </c>
      <c r="H607" s="188">
        <v>64</v>
      </c>
      <c r="I607" s="189"/>
      <c r="L607" s="185"/>
      <c r="M607" s="190"/>
      <c r="N607" s="191"/>
      <c r="O607" s="191"/>
      <c r="P607" s="191"/>
      <c r="Q607" s="191"/>
      <c r="R607" s="191"/>
      <c r="S607" s="191"/>
      <c r="T607" s="192"/>
      <c r="AT607" s="186" t="s">
        <v>193</v>
      </c>
      <c r="AU607" s="186" t="s">
        <v>85</v>
      </c>
      <c r="AV607" s="15" t="s">
        <v>197</v>
      </c>
      <c r="AW607" s="15" t="s">
        <v>32</v>
      </c>
      <c r="AX607" s="15" t="s">
        <v>76</v>
      </c>
      <c r="AY607" s="186" t="s">
        <v>180</v>
      </c>
    </row>
    <row r="608" spans="1:65" s="16" customFormat="1" ht="11.25">
      <c r="B608" s="193"/>
      <c r="D608" s="163" t="s">
        <v>193</v>
      </c>
      <c r="E608" s="194" t="s">
        <v>1</v>
      </c>
      <c r="F608" s="195" t="s">
        <v>198</v>
      </c>
      <c r="H608" s="196">
        <v>64</v>
      </c>
      <c r="I608" s="197"/>
      <c r="L608" s="193"/>
      <c r="M608" s="198"/>
      <c r="N608" s="199"/>
      <c r="O608" s="199"/>
      <c r="P608" s="199"/>
      <c r="Q608" s="199"/>
      <c r="R608" s="199"/>
      <c r="S608" s="199"/>
      <c r="T608" s="200"/>
      <c r="AT608" s="194" t="s">
        <v>193</v>
      </c>
      <c r="AU608" s="194" t="s">
        <v>85</v>
      </c>
      <c r="AV608" s="16" t="s">
        <v>187</v>
      </c>
      <c r="AW608" s="16" t="s">
        <v>32</v>
      </c>
      <c r="AX608" s="16" t="s">
        <v>83</v>
      </c>
      <c r="AY608" s="194" t="s">
        <v>180</v>
      </c>
    </row>
    <row r="609" spans="1:65" s="2" customFormat="1" ht="16.5" customHeight="1">
      <c r="A609" s="33"/>
      <c r="B609" s="149"/>
      <c r="C609" s="201" t="s">
        <v>587</v>
      </c>
      <c r="D609" s="201" t="s">
        <v>315</v>
      </c>
      <c r="E609" s="202" t="s">
        <v>588</v>
      </c>
      <c r="F609" s="203" t="s">
        <v>589</v>
      </c>
      <c r="G609" s="204" t="s">
        <v>423</v>
      </c>
      <c r="H609" s="205">
        <v>26</v>
      </c>
      <c r="I609" s="206"/>
      <c r="J609" s="207">
        <f>ROUND(I609*H609,2)</f>
        <v>0</v>
      </c>
      <c r="K609" s="203" t="s">
        <v>186</v>
      </c>
      <c r="L609" s="208"/>
      <c r="M609" s="209" t="s">
        <v>1</v>
      </c>
      <c r="N609" s="210" t="s">
        <v>41</v>
      </c>
      <c r="O609" s="59"/>
      <c r="P609" s="159">
        <f>O609*H609</f>
        <v>0</v>
      </c>
      <c r="Q609" s="159">
        <v>0.11700000000000001</v>
      </c>
      <c r="R609" s="159">
        <f>Q609*H609</f>
        <v>3.0420000000000003</v>
      </c>
      <c r="S609" s="159">
        <v>0</v>
      </c>
      <c r="T609" s="160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61" t="s">
        <v>265</v>
      </c>
      <c r="AT609" s="161" t="s">
        <v>315</v>
      </c>
      <c r="AU609" s="161" t="s">
        <v>85</v>
      </c>
      <c r="AY609" s="18" t="s">
        <v>180</v>
      </c>
      <c r="BE609" s="162">
        <f>IF(N609="základní",J609,0)</f>
        <v>0</v>
      </c>
      <c r="BF609" s="162">
        <f>IF(N609="snížená",J609,0)</f>
        <v>0</v>
      </c>
      <c r="BG609" s="162">
        <f>IF(N609="zákl. přenesená",J609,0)</f>
        <v>0</v>
      </c>
      <c r="BH609" s="162">
        <f>IF(N609="sníž. přenesená",J609,0)</f>
        <v>0</v>
      </c>
      <c r="BI609" s="162">
        <f>IF(N609="nulová",J609,0)</f>
        <v>0</v>
      </c>
      <c r="BJ609" s="18" t="s">
        <v>83</v>
      </c>
      <c r="BK609" s="162">
        <f>ROUND(I609*H609,2)</f>
        <v>0</v>
      </c>
      <c r="BL609" s="18" t="s">
        <v>187</v>
      </c>
      <c r="BM609" s="161" t="s">
        <v>590</v>
      </c>
    </row>
    <row r="610" spans="1:65" s="2" customFormat="1" ht="11.25">
      <c r="A610" s="33"/>
      <c r="B610" s="34"/>
      <c r="C610" s="33"/>
      <c r="D610" s="163" t="s">
        <v>189</v>
      </c>
      <c r="E610" s="33"/>
      <c r="F610" s="164" t="s">
        <v>589</v>
      </c>
      <c r="G610" s="33"/>
      <c r="H610" s="33"/>
      <c r="I610" s="165"/>
      <c r="J610" s="33"/>
      <c r="K610" s="33"/>
      <c r="L610" s="34"/>
      <c r="M610" s="166"/>
      <c r="N610" s="167"/>
      <c r="O610" s="59"/>
      <c r="P610" s="59"/>
      <c r="Q610" s="59"/>
      <c r="R610" s="59"/>
      <c r="S610" s="59"/>
      <c r="T610" s="60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T610" s="18" t="s">
        <v>189</v>
      </c>
      <c r="AU610" s="18" t="s">
        <v>85</v>
      </c>
    </row>
    <row r="611" spans="1:65" s="13" customFormat="1" ht="11.25">
      <c r="B611" s="170"/>
      <c r="D611" s="163" t="s">
        <v>193</v>
      </c>
      <c r="E611" s="171" t="s">
        <v>1</v>
      </c>
      <c r="F611" s="172" t="s">
        <v>320</v>
      </c>
      <c r="H611" s="171" t="s">
        <v>1</v>
      </c>
      <c r="I611" s="173"/>
      <c r="L611" s="170"/>
      <c r="M611" s="174"/>
      <c r="N611" s="175"/>
      <c r="O611" s="175"/>
      <c r="P611" s="175"/>
      <c r="Q611" s="175"/>
      <c r="R611" s="175"/>
      <c r="S611" s="175"/>
      <c r="T611" s="176"/>
      <c r="AT611" s="171" t="s">
        <v>193</v>
      </c>
      <c r="AU611" s="171" t="s">
        <v>85</v>
      </c>
      <c r="AV611" s="13" t="s">
        <v>83</v>
      </c>
      <c r="AW611" s="13" t="s">
        <v>32</v>
      </c>
      <c r="AX611" s="13" t="s">
        <v>76</v>
      </c>
      <c r="AY611" s="171" t="s">
        <v>180</v>
      </c>
    </row>
    <row r="612" spans="1:65" s="13" customFormat="1" ht="11.25">
      <c r="B612" s="170"/>
      <c r="D612" s="163" t="s">
        <v>193</v>
      </c>
      <c r="E612" s="171" t="s">
        <v>1</v>
      </c>
      <c r="F612" s="172" t="s">
        <v>578</v>
      </c>
      <c r="H612" s="171" t="s">
        <v>1</v>
      </c>
      <c r="I612" s="173"/>
      <c r="L612" s="170"/>
      <c r="M612" s="174"/>
      <c r="N612" s="175"/>
      <c r="O612" s="175"/>
      <c r="P612" s="175"/>
      <c r="Q612" s="175"/>
      <c r="R612" s="175"/>
      <c r="S612" s="175"/>
      <c r="T612" s="176"/>
      <c r="AT612" s="171" t="s">
        <v>193</v>
      </c>
      <c r="AU612" s="171" t="s">
        <v>85</v>
      </c>
      <c r="AV612" s="13" t="s">
        <v>83</v>
      </c>
      <c r="AW612" s="13" t="s">
        <v>32</v>
      </c>
      <c r="AX612" s="13" t="s">
        <v>76</v>
      </c>
      <c r="AY612" s="171" t="s">
        <v>180</v>
      </c>
    </row>
    <row r="613" spans="1:65" s="14" customFormat="1" ht="11.25">
      <c r="B613" s="177"/>
      <c r="D613" s="163" t="s">
        <v>193</v>
      </c>
      <c r="E613" s="178" t="s">
        <v>1</v>
      </c>
      <c r="F613" s="179" t="s">
        <v>434</v>
      </c>
      <c r="H613" s="180">
        <v>26</v>
      </c>
      <c r="I613" s="181"/>
      <c r="L613" s="177"/>
      <c r="M613" s="182"/>
      <c r="N613" s="183"/>
      <c r="O613" s="183"/>
      <c r="P613" s="183"/>
      <c r="Q613" s="183"/>
      <c r="R613" s="183"/>
      <c r="S613" s="183"/>
      <c r="T613" s="184"/>
      <c r="AT613" s="178" t="s">
        <v>193</v>
      </c>
      <c r="AU613" s="178" t="s">
        <v>85</v>
      </c>
      <c r="AV613" s="14" t="s">
        <v>85</v>
      </c>
      <c r="AW613" s="14" t="s">
        <v>32</v>
      </c>
      <c r="AX613" s="14" t="s">
        <v>76</v>
      </c>
      <c r="AY613" s="178" t="s">
        <v>180</v>
      </c>
    </row>
    <row r="614" spans="1:65" s="15" customFormat="1" ht="11.25">
      <c r="B614" s="185"/>
      <c r="D614" s="163" t="s">
        <v>193</v>
      </c>
      <c r="E614" s="186" t="s">
        <v>1</v>
      </c>
      <c r="F614" s="187" t="s">
        <v>196</v>
      </c>
      <c r="H614" s="188">
        <v>26</v>
      </c>
      <c r="I614" s="189"/>
      <c r="L614" s="185"/>
      <c r="M614" s="190"/>
      <c r="N614" s="191"/>
      <c r="O614" s="191"/>
      <c r="P614" s="191"/>
      <c r="Q614" s="191"/>
      <c r="R614" s="191"/>
      <c r="S614" s="191"/>
      <c r="T614" s="192"/>
      <c r="AT614" s="186" t="s">
        <v>193</v>
      </c>
      <c r="AU614" s="186" t="s">
        <v>85</v>
      </c>
      <c r="AV614" s="15" t="s">
        <v>197</v>
      </c>
      <c r="AW614" s="15" t="s">
        <v>32</v>
      </c>
      <c r="AX614" s="15" t="s">
        <v>76</v>
      </c>
      <c r="AY614" s="186" t="s">
        <v>180</v>
      </c>
    </row>
    <row r="615" spans="1:65" s="16" customFormat="1" ht="11.25">
      <c r="B615" s="193"/>
      <c r="D615" s="163" t="s">
        <v>193</v>
      </c>
      <c r="E615" s="194" t="s">
        <v>1</v>
      </c>
      <c r="F615" s="195" t="s">
        <v>198</v>
      </c>
      <c r="H615" s="196">
        <v>26</v>
      </c>
      <c r="I615" s="197"/>
      <c r="L615" s="193"/>
      <c r="M615" s="198"/>
      <c r="N615" s="199"/>
      <c r="O615" s="199"/>
      <c r="P615" s="199"/>
      <c r="Q615" s="199"/>
      <c r="R615" s="199"/>
      <c r="S615" s="199"/>
      <c r="T615" s="200"/>
      <c r="AT615" s="194" t="s">
        <v>193</v>
      </c>
      <c r="AU615" s="194" t="s">
        <v>85</v>
      </c>
      <c r="AV615" s="16" t="s">
        <v>187</v>
      </c>
      <c r="AW615" s="16" t="s">
        <v>32</v>
      </c>
      <c r="AX615" s="16" t="s">
        <v>83</v>
      </c>
      <c r="AY615" s="194" t="s">
        <v>180</v>
      </c>
    </row>
    <row r="616" spans="1:65" s="2" customFormat="1" ht="24.2" customHeight="1">
      <c r="A616" s="33"/>
      <c r="B616" s="149"/>
      <c r="C616" s="150" t="s">
        <v>591</v>
      </c>
      <c r="D616" s="150" t="s">
        <v>182</v>
      </c>
      <c r="E616" s="151" t="s">
        <v>592</v>
      </c>
      <c r="F616" s="152" t="s">
        <v>593</v>
      </c>
      <c r="G616" s="153" t="s">
        <v>423</v>
      </c>
      <c r="H616" s="154">
        <v>5</v>
      </c>
      <c r="I616" s="155"/>
      <c r="J616" s="156">
        <f>ROUND(I616*H616,2)</f>
        <v>0</v>
      </c>
      <c r="K616" s="152" t="s">
        <v>186</v>
      </c>
      <c r="L616" s="34"/>
      <c r="M616" s="157" t="s">
        <v>1</v>
      </c>
      <c r="N616" s="158" t="s">
        <v>41</v>
      </c>
      <c r="O616" s="59"/>
      <c r="P616" s="159">
        <f>O616*H616</f>
        <v>0</v>
      </c>
      <c r="Q616" s="159">
        <v>4.5900000000000003E-3</v>
      </c>
      <c r="R616" s="159">
        <f>Q616*H616</f>
        <v>2.2950000000000002E-2</v>
      </c>
      <c r="S616" s="159">
        <v>0</v>
      </c>
      <c r="T616" s="160">
        <f>S616*H616</f>
        <v>0</v>
      </c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R616" s="161" t="s">
        <v>187</v>
      </c>
      <c r="AT616" s="161" t="s">
        <v>182</v>
      </c>
      <c r="AU616" s="161" t="s">
        <v>85</v>
      </c>
      <c r="AY616" s="18" t="s">
        <v>180</v>
      </c>
      <c r="BE616" s="162">
        <f>IF(N616="základní",J616,0)</f>
        <v>0</v>
      </c>
      <c r="BF616" s="162">
        <f>IF(N616="snížená",J616,0)</f>
        <v>0</v>
      </c>
      <c r="BG616" s="162">
        <f>IF(N616="zákl. přenesená",J616,0)</f>
        <v>0</v>
      </c>
      <c r="BH616" s="162">
        <f>IF(N616="sníž. přenesená",J616,0)</f>
        <v>0</v>
      </c>
      <c r="BI616" s="162">
        <f>IF(N616="nulová",J616,0)</f>
        <v>0</v>
      </c>
      <c r="BJ616" s="18" t="s">
        <v>83</v>
      </c>
      <c r="BK616" s="162">
        <f>ROUND(I616*H616,2)</f>
        <v>0</v>
      </c>
      <c r="BL616" s="18" t="s">
        <v>187</v>
      </c>
      <c r="BM616" s="161" t="s">
        <v>594</v>
      </c>
    </row>
    <row r="617" spans="1:65" s="2" customFormat="1" ht="29.25">
      <c r="A617" s="33"/>
      <c r="B617" s="34"/>
      <c r="C617" s="33"/>
      <c r="D617" s="163" t="s">
        <v>189</v>
      </c>
      <c r="E617" s="33"/>
      <c r="F617" s="164" t="s">
        <v>595</v>
      </c>
      <c r="G617" s="33"/>
      <c r="H617" s="33"/>
      <c r="I617" s="165"/>
      <c r="J617" s="33"/>
      <c r="K617" s="33"/>
      <c r="L617" s="34"/>
      <c r="M617" s="166"/>
      <c r="N617" s="167"/>
      <c r="O617" s="59"/>
      <c r="P617" s="59"/>
      <c r="Q617" s="59"/>
      <c r="R617" s="59"/>
      <c r="S617" s="59"/>
      <c r="T617" s="60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T617" s="18" t="s">
        <v>189</v>
      </c>
      <c r="AU617" s="18" t="s">
        <v>85</v>
      </c>
    </row>
    <row r="618" spans="1:65" s="2" customFormat="1" ht="11.25">
      <c r="A618" s="33"/>
      <c r="B618" s="34"/>
      <c r="C618" s="33"/>
      <c r="D618" s="168" t="s">
        <v>191</v>
      </c>
      <c r="E618" s="33"/>
      <c r="F618" s="169" t="s">
        <v>596</v>
      </c>
      <c r="G618" s="33"/>
      <c r="H618" s="33"/>
      <c r="I618" s="165"/>
      <c r="J618" s="33"/>
      <c r="K618" s="33"/>
      <c r="L618" s="34"/>
      <c r="M618" s="166"/>
      <c r="N618" s="167"/>
      <c r="O618" s="59"/>
      <c r="P618" s="59"/>
      <c r="Q618" s="59"/>
      <c r="R618" s="59"/>
      <c r="S618" s="59"/>
      <c r="T618" s="60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T618" s="18" t="s">
        <v>191</v>
      </c>
      <c r="AU618" s="18" t="s">
        <v>85</v>
      </c>
    </row>
    <row r="619" spans="1:65" s="13" customFormat="1" ht="11.25">
      <c r="B619" s="170"/>
      <c r="D619" s="163" t="s">
        <v>193</v>
      </c>
      <c r="E619" s="171" t="s">
        <v>1</v>
      </c>
      <c r="F619" s="172" t="s">
        <v>561</v>
      </c>
      <c r="H619" s="171" t="s">
        <v>1</v>
      </c>
      <c r="I619" s="173"/>
      <c r="L619" s="170"/>
      <c r="M619" s="174"/>
      <c r="N619" s="175"/>
      <c r="O619" s="175"/>
      <c r="P619" s="175"/>
      <c r="Q619" s="175"/>
      <c r="R619" s="175"/>
      <c r="S619" s="175"/>
      <c r="T619" s="176"/>
      <c r="AT619" s="171" t="s">
        <v>193</v>
      </c>
      <c r="AU619" s="171" t="s">
        <v>85</v>
      </c>
      <c r="AV619" s="13" t="s">
        <v>83</v>
      </c>
      <c r="AW619" s="13" t="s">
        <v>32</v>
      </c>
      <c r="AX619" s="13" t="s">
        <v>76</v>
      </c>
      <c r="AY619" s="171" t="s">
        <v>180</v>
      </c>
    </row>
    <row r="620" spans="1:65" s="13" customFormat="1" ht="11.25">
      <c r="B620" s="170"/>
      <c r="D620" s="163" t="s">
        <v>193</v>
      </c>
      <c r="E620" s="171" t="s">
        <v>1</v>
      </c>
      <c r="F620" s="172" t="s">
        <v>597</v>
      </c>
      <c r="H620" s="171" t="s">
        <v>1</v>
      </c>
      <c r="I620" s="173"/>
      <c r="L620" s="170"/>
      <c r="M620" s="174"/>
      <c r="N620" s="175"/>
      <c r="O620" s="175"/>
      <c r="P620" s="175"/>
      <c r="Q620" s="175"/>
      <c r="R620" s="175"/>
      <c r="S620" s="175"/>
      <c r="T620" s="176"/>
      <c r="AT620" s="171" t="s">
        <v>193</v>
      </c>
      <c r="AU620" s="171" t="s">
        <v>85</v>
      </c>
      <c r="AV620" s="13" t="s">
        <v>83</v>
      </c>
      <c r="AW620" s="13" t="s">
        <v>32</v>
      </c>
      <c r="AX620" s="13" t="s">
        <v>76</v>
      </c>
      <c r="AY620" s="171" t="s">
        <v>180</v>
      </c>
    </row>
    <row r="621" spans="1:65" s="14" customFormat="1" ht="11.25">
      <c r="B621" s="177"/>
      <c r="D621" s="163" t="s">
        <v>193</v>
      </c>
      <c r="E621" s="178" t="s">
        <v>1</v>
      </c>
      <c r="F621" s="179" t="s">
        <v>244</v>
      </c>
      <c r="H621" s="180">
        <v>5</v>
      </c>
      <c r="I621" s="181"/>
      <c r="L621" s="177"/>
      <c r="M621" s="182"/>
      <c r="N621" s="183"/>
      <c r="O621" s="183"/>
      <c r="P621" s="183"/>
      <c r="Q621" s="183"/>
      <c r="R621" s="183"/>
      <c r="S621" s="183"/>
      <c r="T621" s="184"/>
      <c r="AT621" s="178" t="s">
        <v>193</v>
      </c>
      <c r="AU621" s="178" t="s">
        <v>85</v>
      </c>
      <c r="AV621" s="14" t="s">
        <v>85</v>
      </c>
      <c r="AW621" s="14" t="s">
        <v>32</v>
      </c>
      <c r="AX621" s="14" t="s">
        <v>76</v>
      </c>
      <c r="AY621" s="178" t="s">
        <v>180</v>
      </c>
    </row>
    <row r="622" spans="1:65" s="15" customFormat="1" ht="11.25">
      <c r="B622" s="185"/>
      <c r="D622" s="163" t="s">
        <v>193</v>
      </c>
      <c r="E622" s="186" t="s">
        <v>1</v>
      </c>
      <c r="F622" s="187" t="s">
        <v>196</v>
      </c>
      <c r="H622" s="188">
        <v>5</v>
      </c>
      <c r="I622" s="189"/>
      <c r="L622" s="185"/>
      <c r="M622" s="190"/>
      <c r="N622" s="191"/>
      <c r="O622" s="191"/>
      <c r="P622" s="191"/>
      <c r="Q622" s="191"/>
      <c r="R622" s="191"/>
      <c r="S622" s="191"/>
      <c r="T622" s="192"/>
      <c r="AT622" s="186" t="s">
        <v>193</v>
      </c>
      <c r="AU622" s="186" t="s">
        <v>85</v>
      </c>
      <c r="AV622" s="15" t="s">
        <v>197</v>
      </c>
      <c r="AW622" s="15" t="s">
        <v>32</v>
      </c>
      <c r="AX622" s="15" t="s">
        <v>76</v>
      </c>
      <c r="AY622" s="186" t="s">
        <v>180</v>
      </c>
    </row>
    <row r="623" spans="1:65" s="16" customFormat="1" ht="11.25">
      <c r="B623" s="193"/>
      <c r="D623" s="163" t="s">
        <v>193</v>
      </c>
      <c r="E623" s="194" t="s">
        <v>1</v>
      </c>
      <c r="F623" s="195" t="s">
        <v>198</v>
      </c>
      <c r="H623" s="196">
        <v>5</v>
      </c>
      <c r="I623" s="197"/>
      <c r="L623" s="193"/>
      <c r="M623" s="198"/>
      <c r="N623" s="199"/>
      <c r="O623" s="199"/>
      <c r="P623" s="199"/>
      <c r="Q623" s="199"/>
      <c r="R623" s="199"/>
      <c r="S623" s="199"/>
      <c r="T623" s="200"/>
      <c r="AT623" s="194" t="s">
        <v>193</v>
      </c>
      <c r="AU623" s="194" t="s">
        <v>85</v>
      </c>
      <c r="AV623" s="16" t="s">
        <v>187</v>
      </c>
      <c r="AW623" s="16" t="s">
        <v>32</v>
      </c>
      <c r="AX623" s="16" t="s">
        <v>83</v>
      </c>
      <c r="AY623" s="194" t="s">
        <v>180</v>
      </c>
    </row>
    <row r="624" spans="1:65" s="2" customFormat="1" ht="16.5" customHeight="1">
      <c r="A624" s="33"/>
      <c r="B624" s="149"/>
      <c r="C624" s="201" t="s">
        <v>598</v>
      </c>
      <c r="D624" s="201" t="s">
        <v>315</v>
      </c>
      <c r="E624" s="202" t="s">
        <v>599</v>
      </c>
      <c r="F624" s="203" t="s">
        <v>600</v>
      </c>
      <c r="G624" s="204" t="s">
        <v>423</v>
      </c>
      <c r="H624" s="205">
        <v>5</v>
      </c>
      <c r="I624" s="206"/>
      <c r="J624" s="207">
        <f>ROUND(I624*H624,2)</f>
        <v>0</v>
      </c>
      <c r="K624" s="203" t="s">
        <v>186</v>
      </c>
      <c r="L624" s="208"/>
      <c r="M624" s="209" t="s">
        <v>1</v>
      </c>
      <c r="N624" s="210" t="s">
        <v>41</v>
      </c>
      <c r="O624" s="59"/>
      <c r="P624" s="159">
        <f>O624*H624</f>
        <v>0</v>
      </c>
      <c r="Q624" s="159">
        <v>0.17299999999999999</v>
      </c>
      <c r="R624" s="159">
        <f>Q624*H624</f>
        <v>0.86499999999999999</v>
      </c>
      <c r="S624" s="159">
        <v>0</v>
      </c>
      <c r="T624" s="160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61" t="s">
        <v>265</v>
      </c>
      <c r="AT624" s="161" t="s">
        <v>315</v>
      </c>
      <c r="AU624" s="161" t="s">
        <v>85</v>
      </c>
      <c r="AY624" s="18" t="s">
        <v>180</v>
      </c>
      <c r="BE624" s="162">
        <f>IF(N624="základní",J624,0)</f>
        <v>0</v>
      </c>
      <c r="BF624" s="162">
        <f>IF(N624="snížená",J624,0)</f>
        <v>0</v>
      </c>
      <c r="BG624" s="162">
        <f>IF(N624="zákl. přenesená",J624,0)</f>
        <v>0</v>
      </c>
      <c r="BH624" s="162">
        <f>IF(N624="sníž. přenesená",J624,0)</f>
        <v>0</v>
      </c>
      <c r="BI624" s="162">
        <f>IF(N624="nulová",J624,0)</f>
        <v>0</v>
      </c>
      <c r="BJ624" s="18" t="s">
        <v>83</v>
      </c>
      <c r="BK624" s="162">
        <f>ROUND(I624*H624,2)</f>
        <v>0</v>
      </c>
      <c r="BL624" s="18" t="s">
        <v>187</v>
      </c>
      <c r="BM624" s="161" t="s">
        <v>601</v>
      </c>
    </row>
    <row r="625" spans="1:65" s="2" customFormat="1" ht="11.25">
      <c r="A625" s="33"/>
      <c r="B625" s="34"/>
      <c r="C625" s="33"/>
      <c r="D625" s="163" t="s">
        <v>189</v>
      </c>
      <c r="E625" s="33"/>
      <c r="F625" s="164" t="s">
        <v>600</v>
      </c>
      <c r="G625" s="33"/>
      <c r="H625" s="33"/>
      <c r="I625" s="165"/>
      <c r="J625" s="33"/>
      <c r="K625" s="33"/>
      <c r="L625" s="34"/>
      <c r="M625" s="166"/>
      <c r="N625" s="167"/>
      <c r="O625" s="59"/>
      <c r="P625" s="59"/>
      <c r="Q625" s="59"/>
      <c r="R625" s="59"/>
      <c r="S625" s="59"/>
      <c r="T625" s="60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T625" s="18" t="s">
        <v>189</v>
      </c>
      <c r="AU625" s="18" t="s">
        <v>85</v>
      </c>
    </row>
    <row r="626" spans="1:65" s="13" customFormat="1" ht="11.25">
      <c r="B626" s="170"/>
      <c r="D626" s="163" t="s">
        <v>193</v>
      </c>
      <c r="E626" s="171" t="s">
        <v>1</v>
      </c>
      <c r="F626" s="172" t="s">
        <v>320</v>
      </c>
      <c r="H626" s="171" t="s">
        <v>1</v>
      </c>
      <c r="I626" s="173"/>
      <c r="L626" s="170"/>
      <c r="M626" s="174"/>
      <c r="N626" s="175"/>
      <c r="O626" s="175"/>
      <c r="P626" s="175"/>
      <c r="Q626" s="175"/>
      <c r="R626" s="175"/>
      <c r="S626" s="175"/>
      <c r="T626" s="176"/>
      <c r="AT626" s="171" t="s">
        <v>193</v>
      </c>
      <c r="AU626" s="171" t="s">
        <v>85</v>
      </c>
      <c r="AV626" s="13" t="s">
        <v>83</v>
      </c>
      <c r="AW626" s="13" t="s">
        <v>32</v>
      </c>
      <c r="AX626" s="13" t="s">
        <v>76</v>
      </c>
      <c r="AY626" s="171" t="s">
        <v>180</v>
      </c>
    </row>
    <row r="627" spans="1:65" s="13" customFormat="1" ht="11.25">
      <c r="B627" s="170"/>
      <c r="D627" s="163" t="s">
        <v>193</v>
      </c>
      <c r="E627" s="171" t="s">
        <v>1</v>
      </c>
      <c r="F627" s="172" t="s">
        <v>597</v>
      </c>
      <c r="H627" s="171" t="s">
        <v>1</v>
      </c>
      <c r="I627" s="173"/>
      <c r="L627" s="170"/>
      <c r="M627" s="174"/>
      <c r="N627" s="175"/>
      <c r="O627" s="175"/>
      <c r="P627" s="175"/>
      <c r="Q627" s="175"/>
      <c r="R627" s="175"/>
      <c r="S627" s="175"/>
      <c r="T627" s="176"/>
      <c r="AT627" s="171" t="s">
        <v>193</v>
      </c>
      <c r="AU627" s="171" t="s">
        <v>85</v>
      </c>
      <c r="AV627" s="13" t="s">
        <v>83</v>
      </c>
      <c r="AW627" s="13" t="s">
        <v>32</v>
      </c>
      <c r="AX627" s="13" t="s">
        <v>76</v>
      </c>
      <c r="AY627" s="171" t="s">
        <v>180</v>
      </c>
    </row>
    <row r="628" spans="1:65" s="14" customFormat="1" ht="11.25">
      <c r="B628" s="177"/>
      <c r="D628" s="163" t="s">
        <v>193</v>
      </c>
      <c r="E628" s="178" t="s">
        <v>1</v>
      </c>
      <c r="F628" s="179" t="s">
        <v>244</v>
      </c>
      <c r="H628" s="180">
        <v>5</v>
      </c>
      <c r="I628" s="181"/>
      <c r="L628" s="177"/>
      <c r="M628" s="182"/>
      <c r="N628" s="183"/>
      <c r="O628" s="183"/>
      <c r="P628" s="183"/>
      <c r="Q628" s="183"/>
      <c r="R628" s="183"/>
      <c r="S628" s="183"/>
      <c r="T628" s="184"/>
      <c r="AT628" s="178" t="s">
        <v>193</v>
      </c>
      <c r="AU628" s="178" t="s">
        <v>85</v>
      </c>
      <c r="AV628" s="14" t="s">
        <v>85</v>
      </c>
      <c r="AW628" s="14" t="s">
        <v>32</v>
      </c>
      <c r="AX628" s="14" t="s">
        <v>76</v>
      </c>
      <c r="AY628" s="178" t="s">
        <v>180</v>
      </c>
    </row>
    <row r="629" spans="1:65" s="15" customFormat="1" ht="11.25">
      <c r="B629" s="185"/>
      <c r="D629" s="163" t="s">
        <v>193</v>
      </c>
      <c r="E629" s="186" t="s">
        <v>1</v>
      </c>
      <c r="F629" s="187" t="s">
        <v>196</v>
      </c>
      <c r="H629" s="188">
        <v>5</v>
      </c>
      <c r="I629" s="189"/>
      <c r="L629" s="185"/>
      <c r="M629" s="190"/>
      <c r="N629" s="191"/>
      <c r="O629" s="191"/>
      <c r="P629" s="191"/>
      <c r="Q629" s="191"/>
      <c r="R629" s="191"/>
      <c r="S629" s="191"/>
      <c r="T629" s="192"/>
      <c r="AT629" s="186" t="s">
        <v>193</v>
      </c>
      <c r="AU629" s="186" t="s">
        <v>85</v>
      </c>
      <c r="AV629" s="15" t="s">
        <v>197</v>
      </c>
      <c r="AW629" s="15" t="s">
        <v>32</v>
      </c>
      <c r="AX629" s="15" t="s">
        <v>76</v>
      </c>
      <c r="AY629" s="186" t="s">
        <v>180</v>
      </c>
    </row>
    <row r="630" spans="1:65" s="16" customFormat="1" ht="11.25">
      <c r="B630" s="193"/>
      <c r="D630" s="163" t="s">
        <v>193</v>
      </c>
      <c r="E630" s="194" t="s">
        <v>1</v>
      </c>
      <c r="F630" s="195" t="s">
        <v>198</v>
      </c>
      <c r="H630" s="196">
        <v>5</v>
      </c>
      <c r="I630" s="197"/>
      <c r="L630" s="193"/>
      <c r="M630" s="198"/>
      <c r="N630" s="199"/>
      <c r="O630" s="199"/>
      <c r="P630" s="199"/>
      <c r="Q630" s="199"/>
      <c r="R630" s="199"/>
      <c r="S630" s="199"/>
      <c r="T630" s="200"/>
      <c r="AT630" s="194" t="s">
        <v>193</v>
      </c>
      <c r="AU630" s="194" t="s">
        <v>85</v>
      </c>
      <c r="AV630" s="16" t="s">
        <v>187</v>
      </c>
      <c r="AW630" s="16" t="s">
        <v>32</v>
      </c>
      <c r="AX630" s="16" t="s">
        <v>83</v>
      </c>
      <c r="AY630" s="194" t="s">
        <v>180</v>
      </c>
    </row>
    <row r="631" spans="1:65" s="2" customFormat="1" ht="33" customHeight="1">
      <c r="A631" s="33"/>
      <c r="B631" s="149"/>
      <c r="C631" s="150" t="s">
        <v>602</v>
      </c>
      <c r="D631" s="150" t="s">
        <v>182</v>
      </c>
      <c r="E631" s="151" t="s">
        <v>603</v>
      </c>
      <c r="F631" s="152" t="s">
        <v>604</v>
      </c>
      <c r="G631" s="153" t="s">
        <v>318</v>
      </c>
      <c r="H631" s="154">
        <v>0.24</v>
      </c>
      <c r="I631" s="155"/>
      <c r="J631" s="156">
        <f>ROUND(I631*H631,2)</f>
        <v>0</v>
      </c>
      <c r="K631" s="152" t="s">
        <v>186</v>
      </c>
      <c r="L631" s="34"/>
      <c r="M631" s="157" t="s">
        <v>1</v>
      </c>
      <c r="N631" s="158" t="s">
        <v>41</v>
      </c>
      <c r="O631" s="59"/>
      <c r="P631" s="159">
        <f>O631*H631</f>
        <v>0</v>
      </c>
      <c r="Q631" s="159">
        <v>1.9539999999999998E-2</v>
      </c>
      <c r="R631" s="159">
        <f>Q631*H631</f>
        <v>4.6895999999999995E-3</v>
      </c>
      <c r="S631" s="159">
        <v>0</v>
      </c>
      <c r="T631" s="160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61" t="s">
        <v>187</v>
      </c>
      <c r="AT631" s="161" t="s">
        <v>182</v>
      </c>
      <c r="AU631" s="161" t="s">
        <v>85</v>
      </c>
      <c r="AY631" s="18" t="s">
        <v>180</v>
      </c>
      <c r="BE631" s="162">
        <f>IF(N631="základní",J631,0)</f>
        <v>0</v>
      </c>
      <c r="BF631" s="162">
        <f>IF(N631="snížená",J631,0)</f>
        <v>0</v>
      </c>
      <c r="BG631" s="162">
        <f>IF(N631="zákl. přenesená",J631,0)</f>
        <v>0</v>
      </c>
      <c r="BH631" s="162">
        <f>IF(N631="sníž. přenesená",J631,0)</f>
        <v>0</v>
      </c>
      <c r="BI631" s="162">
        <f>IF(N631="nulová",J631,0)</f>
        <v>0</v>
      </c>
      <c r="BJ631" s="18" t="s">
        <v>83</v>
      </c>
      <c r="BK631" s="162">
        <f>ROUND(I631*H631,2)</f>
        <v>0</v>
      </c>
      <c r="BL631" s="18" t="s">
        <v>187</v>
      </c>
      <c r="BM631" s="161" t="s">
        <v>605</v>
      </c>
    </row>
    <row r="632" spans="1:65" s="2" customFormat="1" ht="19.5">
      <c r="A632" s="33"/>
      <c r="B632" s="34"/>
      <c r="C632" s="33"/>
      <c r="D632" s="163" t="s">
        <v>189</v>
      </c>
      <c r="E632" s="33"/>
      <c r="F632" s="164" t="s">
        <v>606</v>
      </c>
      <c r="G632" s="33"/>
      <c r="H632" s="33"/>
      <c r="I632" s="165"/>
      <c r="J632" s="33"/>
      <c r="K632" s="33"/>
      <c r="L632" s="34"/>
      <c r="M632" s="166"/>
      <c r="N632" s="167"/>
      <c r="O632" s="59"/>
      <c r="P632" s="59"/>
      <c r="Q632" s="59"/>
      <c r="R632" s="59"/>
      <c r="S632" s="59"/>
      <c r="T632" s="60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T632" s="18" t="s">
        <v>189</v>
      </c>
      <c r="AU632" s="18" t="s">
        <v>85</v>
      </c>
    </row>
    <row r="633" spans="1:65" s="2" customFormat="1" ht="11.25">
      <c r="A633" s="33"/>
      <c r="B633" s="34"/>
      <c r="C633" s="33"/>
      <c r="D633" s="168" t="s">
        <v>191</v>
      </c>
      <c r="E633" s="33"/>
      <c r="F633" s="169" t="s">
        <v>607</v>
      </c>
      <c r="G633" s="33"/>
      <c r="H633" s="33"/>
      <c r="I633" s="165"/>
      <c r="J633" s="33"/>
      <c r="K633" s="33"/>
      <c r="L633" s="34"/>
      <c r="M633" s="166"/>
      <c r="N633" s="167"/>
      <c r="O633" s="59"/>
      <c r="P633" s="59"/>
      <c r="Q633" s="59"/>
      <c r="R633" s="59"/>
      <c r="S633" s="59"/>
      <c r="T633" s="60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T633" s="18" t="s">
        <v>191</v>
      </c>
      <c r="AU633" s="18" t="s">
        <v>85</v>
      </c>
    </row>
    <row r="634" spans="1:65" s="13" customFormat="1" ht="11.25">
      <c r="B634" s="170"/>
      <c r="D634" s="163" t="s">
        <v>193</v>
      </c>
      <c r="E634" s="171" t="s">
        <v>1</v>
      </c>
      <c r="F634" s="172" t="s">
        <v>608</v>
      </c>
      <c r="H634" s="171" t="s">
        <v>1</v>
      </c>
      <c r="I634" s="173"/>
      <c r="L634" s="170"/>
      <c r="M634" s="174"/>
      <c r="N634" s="175"/>
      <c r="O634" s="175"/>
      <c r="P634" s="175"/>
      <c r="Q634" s="175"/>
      <c r="R634" s="175"/>
      <c r="S634" s="175"/>
      <c r="T634" s="176"/>
      <c r="AT634" s="171" t="s">
        <v>193</v>
      </c>
      <c r="AU634" s="171" t="s">
        <v>85</v>
      </c>
      <c r="AV634" s="13" t="s">
        <v>83</v>
      </c>
      <c r="AW634" s="13" t="s">
        <v>32</v>
      </c>
      <c r="AX634" s="13" t="s">
        <v>76</v>
      </c>
      <c r="AY634" s="171" t="s">
        <v>180</v>
      </c>
    </row>
    <row r="635" spans="1:65" s="13" customFormat="1" ht="11.25">
      <c r="B635" s="170"/>
      <c r="D635" s="163" t="s">
        <v>193</v>
      </c>
      <c r="E635" s="171" t="s">
        <v>1</v>
      </c>
      <c r="F635" s="172" t="s">
        <v>609</v>
      </c>
      <c r="H635" s="171" t="s">
        <v>1</v>
      </c>
      <c r="I635" s="173"/>
      <c r="L635" s="170"/>
      <c r="M635" s="174"/>
      <c r="N635" s="175"/>
      <c r="O635" s="175"/>
      <c r="P635" s="175"/>
      <c r="Q635" s="175"/>
      <c r="R635" s="175"/>
      <c r="S635" s="175"/>
      <c r="T635" s="176"/>
      <c r="AT635" s="171" t="s">
        <v>193</v>
      </c>
      <c r="AU635" s="171" t="s">
        <v>85</v>
      </c>
      <c r="AV635" s="13" t="s">
        <v>83</v>
      </c>
      <c r="AW635" s="13" t="s">
        <v>32</v>
      </c>
      <c r="AX635" s="13" t="s">
        <v>76</v>
      </c>
      <c r="AY635" s="171" t="s">
        <v>180</v>
      </c>
    </row>
    <row r="636" spans="1:65" s="14" customFormat="1" ht="11.25">
      <c r="B636" s="177"/>
      <c r="D636" s="163" t="s">
        <v>193</v>
      </c>
      <c r="E636" s="178" t="s">
        <v>1</v>
      </c>
      <c r="F636" s="179" t="s">
        <v>610</v>
      </c>
      <c r="H636" s="180">
        <v>0.12</v>
      </c>
      <c r="I636" s="181"/>
      <c r="L636" s="177"/>
      <c r="M636" s="182"/>
      <c r="N636" s="183"/>
      <c r="O636" s="183"/>
      <c r="P636" s="183"/>
      <c r="Q636" s="183"/>
      <c r="R636" s="183"/>
      <c r="S636" s="183"/>
      <c r="T636" s="184"/>
      <c r="AT636" s="178" t="s">
        <v>193</v>
      </c>
      <c r="AU636" s="178" t="s">
        <v>85</v>
      </c>
      <c r="AV636" s="14" t="s">
        <v>85</v>
      </c>
      <c r="AW636" s="14" t="s">
        <v>32</v>
      </c>
      <c r="AX636" s="14" t="s">
        <v>76</v>
      </c>
      <c r="AY636" s="178" t="s">
        <v>180</v>
      </c>
    </row>
    <row r="637" spans="1:65" s="14" customFormat="1" ht="11.25">
      <c r="B637" s="177"/>
      <c r="D637" s="163" t="s">
        <v>193</v>
      </c>
      <c r="E637" s="178" t="s">
        <v>1</v>
      </c>
      <c r="F637" s="179" t="s">
        <v>610</v>
      </c>
      <c r="H637" s="180">
        <v>0.12</v>
      </c>
      <c r="I637" s="181"/>
      <c r="L637" s="177"/>
      <c r="M637" s="182"/>
      <c r="N637" s="183"/>
      <c r="O637" s="183"/>
      <c r="P637" s="183"/>
      <c r="Q637" s="183"/>
      <c r="R637" s="183"/>
      <c r="S637" s="183"/>
      <c r="T637" s="184"/>
      <c r="AT637" s="178" t="s">
        <v>193</v>
      </c>
      <c r="AU637" s="178" t="s">
        <v>85</v>
      </c>
      <c r="AV637" s="14" t="s">
        <v>85</v>
      </c>
      <c r="AW637" s="14" t="s">
        <v>32</v>
      </c>
      <c r="AX637" s="14" t="s">
        <v>76</v>
      </c>
      <c r="AY637" s="178" t="s">
        <v>180</v>
      </c>
    </row>
    <row r="638" spans="1:65" s="15" customFormat="1" ht="11.25">
      <c r="B638" s="185"/>
      <c r="D638" s="163" t="s">
        <v>193</v>
      </c>
      <c r="E638" s="186" t="s">
        <v>1</v>
      </c>
      <c r="F638" s="187" t="s">
        <v>196</v>
      </c>
      <c r="H638" s="188">
        <v>0.24</v>
      </c>
      <c r="I638" s="189"/>
      <c r="L638" s="185"/>
      <c r="M638" s="190"/>
      <c r="N638" s="191"/>
      <c r="O638" s="191"/>
      <c r="P638" s="191"/>
      <c r="Q638" s="191"/>
      <c r="R638" s="191"/>
      <c r="S638" s="191"/>
      <c r="T638" s="192"/>
      <c r="AT638" s="186" t="s">
        <v>193</v>
      </c>
      <c r="AU638" s="186" t="s">
        <v>85</v>
      </c>
      <c r="AV638" s="15" t="s">
        <v>197</v>
      </c>
      <c r="AW638" s="15" t="s">
        <v>32</v>
      </c>
      <c r="AX638" s="15" t="s">
        <v>76</v>
      </c>
      <c r="AY638" s="186" t="s">
        <v>180</v>
      </c>
    </row>
    <row r="639" spans="1:65" s="16" customFormat="1" ht="11.25">
      <c r="B639" s="193"/>
      <c r="D639" s="163" t="s">
        <v>193</v>
      </c>
      <c r="E639" s="194" t="s">
        <v>1</v>
      </c>
      <c r="F639" s="195" t="s">
        <v>198</v>
      </c>
      <c r="H639" s="196">
        <v>0.24</v>
      </c>
      <c r="I639" s="197"/>
      <c r="L639" s="193"/>
      <c r="M639" s="198"/>
      <c r="N639" s="199"/>
      <c r="O639" s="199"/>
      <c r="P639" s="199"/>
      <c r="Q639" s="199"/>
      <c r="R639" s="199"/>
      <c r="S639" s="199"/>
      <c r="T639" s="200"/>
      <c r="AT639" s="194" t="s">
        <v>193</v>
      </c>
      <c r="AU639" s="194" t="s">
        <v>85</v>
      </c>
      <c r="AV639" s="16" t="s">
        <v>187</v>
      </c>
      <c r="AW639" s="16" t="s">
        <v>32</v>
      </c>
      <c r="AX639" s="16" t="s">
        <v>83</v>
      </c>
      <c r="AY639" s="194" t="s">
        <v>180</v>
      </c>
    </row>
    <row r="640" spans="1:65" s="2" customFormat="1" ht="24.2" customHeight="1">
      <c r="A640" s="33"/>
      <c r="B640" s="149"/>
      <c r="C640" s="201" t="s">
        <v>611</v>
      </c>
      <c r="D640" s="201" t="s">
        <v>315</v>
      </c>
      <c r="E640" s="202" t="s">
        <v>612</v>
      </c>
      <c r="F640" s="203" t="s">
        <v>613</v>
      </c>
      <c r="G640" s="204" t="s">
        <v>318</v>
      </c>
      <c r="H640" s="205">
        <v>0.24</v>
      </c>
      <c r="I640" s="206"/>
      <c r="J640" s="207">
        <f>ROUND(I640*H640,2)</f>
        <v>0</v>
      </c>
      <c r="K640" s="203" t="s">
        <v>186</v>
      </c>
      <c r="L640" s="208"/>
      <c r="M640" s="209" t="s">
        <v>1</v>
      </c>
      <c r="N640" s="210" t="s">
        <v>41</v>
      </c>
      <c r="O640" s="59"/>
      <c r="P640" s="159">
        <f>O640*H640</f>
        <v>0</v>
      </c>
      <c r="Q640" s="159">
        <v>1</v>
      </c>
      <c r="R640" s="159">
        <f>Q640*H640</f>
        <v>0.24</v>
      </c>
      <c r="S640" s="159">
        <v>0</v>
      </c>
      <c r="T640" s="160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61" t="s">
        <v>265</v>
      </c>
      <c r="AT640" s="161" t="s">
        <v>315</v>
      </c>
      <c r="AU640" s="161" t="s">
        <v>85</v>
      </c>
      <c r="AY640" s="18" t="s">
        <v>180</v>
      </c>
      <c r="BE640" s="162">
        <f>IF(N640="základní",J640,0)</f>
        <v>0</v>
      </c>
      <c r="BF640" s="162">
        <f>IF(N640="snížená",J640,0)</f>
        <v>0</v>
      </c>
      <c r="BG640" s="162">
        <f>IF(N640="zákl. přenesená",J640,0)</f>
        <v>0</v>
      </c>
      <c r="BH640" s="162">
        <f>IF(N640="sníž. přenesená",J640,0)</f>
        <v>0</v>
      </c>
      <c r="BI640" s="162">
        <f>IF(N640="nulová",J640,0)</f>
        <v>0</v>
      </c>
      <c r="BJ640" s="18" t="s">
        <v>83</v>
      </c>
      <c r="BK640" s="162">
        <f>ROUND(I640*H640,2)</f>
        <v>0</v>
      </c>
      <c r="BL640" s="18" t="s">
        <v>187</v>
      </c>
      <c r="BM640" s="161" t="s">
        <v>614</v>
      </c>
    </row>
    <row r="641" spans="1:65" s="2" customFormat="1" ht="11.25">
      <c r="A641" s="33"/>
      <c r="B641" s="34"/>
      <c r="C641" s="33"/>
      <c r="D641" s="163" t="s">
        <v>189</v>
      </c>
      <c r="E641" s="33"/>
      <c r="F641" s="164" t="s">
        <v>613</v>
      </c>
      <c r="G641" s="33"/>
      <c r="H641" s="33"/>
      <c r="I641" s="165"/>
      <c r="J641" s="33"/>
      <c r="K641" s="33"/>
      <c r="L641" s="34"/>
      <c r="M641" s="166"/>
      <c r="N641" s="167"/>
      <c r="O641" s="59"/>
      <c r="P641" s="59"/>
      <c r="Q641" s="59"/>
      <c r="R641" s="59"/>
      <c r="S641" s="59"/>
      <c r="T641" s="60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T641" s="18" t="s">
        <v>189</v>
      </c>
      <c r="AU641" s="18" t="s">
        <v>85</v>
      </c>
    </row>
    <row r="642" spans="1:65" s="13" customFormat="1" ht="11.25">
      <c r="B642" s="170"/>
      <c r="D642" s="163" t="s">
        <v>193</v>
      </c>
      <c r="E642" s="171" t="s">
        <v>1</v>
      </c>
      <c r="F642" s="172" t="s">
        <v>320</v>
      </c>
      <c r="H642" s="171" t="s">
        <v>1</v>
      </c>
      <c r="I642" s="173"/>
      <c r="L642" s="170"/>
      <c r="M642" s="174"/>
      <c r="N642" s="175"/>
      <c r="O642" s="175"/>
      <c r="P642" s="175"/>
      <c r="Q642" s="175"/>
      <c r="R642" s="175"/>
      <c r="S642" s="175"/>
      <c r="T642" s="176"/>
      <c r="AT642" s="171" t="s">
        <v>193</v>
      </c>
      <c r="AU642" s="171" t="s">
        <v>85</v>
      </c>
      <c r="AV642" s="13" t="s">
        <v>83</v>
      </c>
      <c r="AW642" s="13" t="s">
        <v>32</v>
      </c>
      <c r="AX642" s="13" t="s">
        <v>76</v>
      </c>
      <c r="AY642" s="171" t="s">
        <v>180</v>
      </c>
    </row>
    <row r="643" spans="1:65" s="13" customFormat="1" ht="11.25">
      <c r="B643" s="170"/>
      <c r="D643" s="163" t="s">
        <v>193</v>
      </c>
      <c r="E643" s="171" t="s">
        <v>1</v>
      </c>
      <c r="F643" s="172" t="s">
        <v>609</v>
      </c>
      <c r="H643" s="171" t="s">
        <v>1</v>
      </c>
      <c r="I643" s="173"/>
      <c r="L643" s="170"/>
      <c r="M643" s="174"/>
      <c r="N643" s="175"/>
      <c r="O643" s="175"/>
      <c r="P643" s="175"/>
      <c r="Q643" s="175"/>
      <c r="R643" s="175"/>
      <c r="S643" s="175"/>
      <c r="T643" s="176"/>
      <c r="AT643" s="171" t="s">
        <v>193</v>
      </c>
      <c r="AU643" s="171" t="s">
        <v>85</v>
      </c>
      <c r="AV643" s="13" t="s">
        <v>83</v>
      </c>
      <c r="AW643" s="13" t="s">
        <v>32</v>
      </c>
      <c r="AX643" s="13" t="s">
        <v>76</v>
      </c>
      <c r="AY643" s="171" t="s">
        <v>180</v>
      </c>
    </row>
    <row r="644" spans="1:65" s="14" customFormat="1" ht="11.25">
      <c r="B644" s="177"/>
      <c r="D644" s="163" t="s">
        <v>193</v>
      </c>
      <c r="E644" s="178" t="s">
        <v>1</v>
      </c>
      <c r="F644" s="179" t="s">
        <v>610</v>
      </c>
      <c r="H644" s="180">
        <v>0.12</v>
      </c>
      <c r="I644" s="181"/>
      <c r="L644" s="177"/>
      <c r="M644" s="182"/>
      <c r="N644" s="183"/>
      <c r="O644" s="183"/>
      <c r="P644" s="183"/>
      <c r="Q644" s="183"/>
      <c r="R644" s="183"/>
      <c r="S644" s="183"/>
      <c r="T644" s="184"/>
      <c r="AT644" s="178" t="s">
        <v>193</v>
      </c>
      <c r="AU644" s="178" t="s">
        <v>85</v>
      </c>
      <c r="AV644" s="14" t="s">
        <v>85</v>
      </c>
      <c r="AW644" s="14" t="s">
        <v>32</v>
      </c>
      <c r="AX644" s="14" t="s">
        <v>76</v>
      </c>
      <c r="AY644" s="178" t="s">
        <v>180</v>
      </c>
    </row>
    <row r="645" spans="1:65" s="14" customFormat="1" ht="11.25">
      <c r="B645" s="177"/>
      <c r="D645" s="163" t="s">
        <v>193</v>
      </c>
      <c r="E645" s="178" t="s">
        <v>1</v>
      </c>
      <c r="F645" s="179" t="s">
        <v>610</v>
      </c>
      <c r="H645" s="180">
        <v>0.12</v>
      </c>
      <c r="I645" s="181"/>
      <c r="L645" s="177"/>
      <c r="M645" s="182"/>
      <c r="N645" s="183"/>
      <c r="O645" s="183"/>
      <c r="P645" s="183"/>
      <c r="Q645" s="183"/>
      <c r="R645" s="183"/>
      <c r="S645" s="183"/>
      <c r="T645" s="184"/>
      <c r="AT645" s="178" t="s">
        <v>193</v>
      </c>
      <c r="AU645" s="178" t="s">
        <v>85</v>
      </c>
      <c r="AV645" s="14" t="s">
        <v>85</v>
      </c>
      <c r="AW645" s="14" t="s">
        <v>32</v>
      </c>
      <c r="AX645" s="14" t="s">
        <v>76</v>
      </c>
      <c r="AY645" s="178" t="s">
        <v>180</v>
      </c>
    </row>
    <row r="646" spans="1:65" s="15" customFormat="1" ht="11.25">
      <c r="B646" s="185"/>
      <c r="D646" s="163" t="s">
        <v>193</v>
      </c>
      <c r="E646" s="186" t="s">
        <v>1</v>
      </c>
      <c r="F646" s="187" t="s">
        <v>196</v>
      </c>
      <c r="H646" s="188">
        <v>0.24</v>
      </c>
      <c r="I646" s="189"/>
      <c r="L646" s="185"/>
      <c r="M646" s="190"/>
      <c r="N646" s="191"/>
      <c r="O646" s="191"/>
      <c r="P646" s="191"/>
      <c r="Q646" s="191"/>
      <c r="R646" s="191"/>
      <c r="S646" s="191"/>
      <c r="T646" s="192"/>
      <c r="AT646" s="186" t="s">
        <v>193</v>
      </c>
      <c r="AU646" s="186" t="s">
        <v>85</v>
      </c>
      <c r="AV646" s="15" t="s">
        <v>197</v>
      </c>
      <c r="AW646" s="15" t="s">
        <v>32</v>
      </c>
      <c r="AX646" s="15" t="s">
        <v>76</v>
      </c>
      <c r="AY646" s="186" t="s">
        <v>180</v>
      </c>
    </row>
    <row r="647" spans="1:65" s="16" customFormat="1" ht="11.25">
      <c r="B647" s="193"/>
      <c r="D647" s="163" t="s">
        <v>193</v>
      </c>
      <c r="E647" s="194" t="s">
        <v>1</v>
      </c>
      <c r="F647" s="195" t="s">
        <v>198</v>
      </c>
      <c r="H647" s="196">
        <v>0.24</v>
      </c>
      <c r="I647" s="197"/>
      <c r="L647" s="193"/>
      <c r="M647" s="198"/>
      <c r="N647" s="199"/>
      <c r="O647" s="199"/>
      <c r="P647" s="199"/>
      <c r="Q647" s="199"/>
      <c r="R647" s="199"/>
      <c r="S647" s="199"/>
      <c r="T647" s="200"/>
      <c r="AT647" s="194" t="s">
        <v>193</v>
      </c>
      <c r="AU647" s="194" t="s">
        <v>85</v>
      </c>
      <c r="AV647" s="16" t="s">
        <v>187</v>
      </c>
      <c r="AW647" s="16" t="s">
        <v>32</v>
      </c>
      <c r="AX647" s="16" t="s">
        <v>83</v>
      </c>
      <c r="AY647" s="194" t="s">
        <v>180</v>
      </c>
    </row>
    <row r="648" spans="1:65" s="12" customFormat="1" ht="22.9" customHeight="1">
      <c r="B648" s="136"/>
      <c r="D648" s="137" t="s">
        <v>75</v>
      </c>
      <c r="E648" s="147" t="s">
        <v>244</v>
      </c>
      <c r="F648" s="147" t="s">
        <v>615</v>
      </c>
      <c r="I648" s="139"/>
      <c r="J648" s="148">
        <f>BK648</f>
        <v>0</v>
      </c>
      <c r="L648" s="136"/>
      <c r="M648" s="141"/>
      <c r="N648" s="142"/>
      <c r="O648" s="142"/>
      <c r="P648" s="143">
        <f>SUM(P649:P665)</f>
        <v>0</v>
      </c>
      <c r="Q648" s="142"/>
      <c r="R648" s="143">
        <f>SUM(R649:R665)</f>
        <v>4.9644000000000004</v>
      </c>
      <c r="S648" s="142"/>
      <c r="T648" s="144">
        <f>SUM(T649:T665)</f>
        <v>0</v>
      </c>
      <c r="AR648" s="137" t="s">
        <v>83</v>
      </c>
      <c r="AT648" s="145" t="s">
        <v>75</v>
      </c>
      <c r="AU648" s="145" t="s">
        <v>83</v>
      </c>
      <c r="AY648" s="137" t="s">
        <v>180</v>
      </c>
      <c r="BK648" s="146">
        <f>SUM(BK649:BK665)</f>
        <v>0</v>
      </c>
    </row>
    <row r="649" spans="1:65" s="2" customFormat="1" ht="21.75" customHeight="1">
      <c r="A649" s="33"/>
      <c r="B649" s="149"/>
      <c r="C649" s="150" t="s">
        <v>616</v>
      </c>
      <c r="D649" s="150" t="s">
        <v>182</v>
      </c>
      <c r="E649" s="151" t="s">
        <v>617</v>
      </c>
      <c r="F649" s="152" t="s">
        <v>618</v>
      </c>
      <c r="G649" s="153" t="s">
        <v>185</v>
      </c>
      <c r="H649" s="154">
        <v>12</v>
      </c>
      <c r="I649" s="155"/>
      <c r="J649" s="156">
        <f>ROUND(I649*H649,2)</f>
        <v>0</v>
      </c>
      <c r="K649" s="152" t="s">
        <v>186</v>
      </c>
      <c r="L649" s="34"/>
      <c r="M649" s="157" t="s">
        <v>1</v>
      </c>
      <c r="N649" s="158" t="s">
        <v>41</v>
      </c>
      <c r="O649" s="59"/>
      <c r="P649" s="159">
        <f>O649*H649</f>
        <v>0</v>
      </c>
      <c r="Q649" s="159">
        <v>0.23</v>
      </c>
      <c r="R649" s="159">
        <f>Q649*H649</f>
        <v>2.7600000000000002</v>
      </c>
      <c r="S649" s="159">
        <v>0</v>
      </c>
      <c r="T649" s="160">
        <f>S649*H649</f>
        <v>0</v>
      </c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R649" s="161" t="s">
        <v>187</v>
      </c>
      <c r="AT649" s="161" t="s">
        <v>182</v>
      </c>
      <c r="AU649" s="161" t="s">
        <v>85</v>
      </c>
      <c r="AY649" s="18" t="s">
        <v>180</v>
      </c>
      <c r="BE649" s="162">
        <f>IF(N649="základní",J649,0)</f>
        <v>0</v>
      </c>
      <c r="BF649" s="162">
        <f>IF(N649="snížená",J649,0)</f>
        <v>0</v>
      </c>
      <c r="BG649" s="162">
        <f>IF(N649="zákl. přenesená",J649,0)</f>
        <v>0</v>
      </c>
      <c r="BH649" s="162">
        <f>IF(N649="sníž. přenesená",J649,0)</f>
        <v>0</v>
      </c>
      <c r="BI649" s="162">
        <f>IF(N649="nulová",J649,0)</f>
        <v>0</v>
      </c>
      <c r="BJ649" s="18" t="s">
        <v>83</v>
      </c>
      <c r="BK649" s="162">
        <f>ROUND(I649*H649,2)</f>
        <v>0</v>
      </c>
      <c r="BL649" s="18" t="s">
        <v>187</v>
      </c>
      <c r="BM649" s="161" t="s">
        <v>619</v>
      </c>
    </row>
    <row r="650" spans="1:65" s="2" customFormat="1" ht="19.5">
      <c r="A650" s="33"/>
      <c r="B650" s="34"/>
      <c r="C650" s="33"/>
      <c r="D650" s="163" t="s">
        <v>189</v>
      </c>
      <c r="E650" s="33"/>
      <c r="F650" s="164" t="s">
        <v>620</v>
      </c>
      <c r="G650" s="33"/>
      <c r="H650" s="33"/>
      <c r="I650" s="165"/>
      <c r="J650" s="33"/>
      <c r="K650" s="33"/>
      <c r="L650" s="34"/>
      <c r="M650" s="166"/>
      <c r="N650" s="167"/>
      <c r="O650" s="59"/>
      <c r="P650" s="59"/>
      <c r="Q650" s="59"/>
      <c r="R650" s="59"/>
      <c r="S650" s="59"/>
      <c r="T650" s="60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T650" s="18" t="s">
        <v>189</v>
      </c>
      <c r="AU650" s="18" t="s">
        <v>85</v>
      </c>
    </row>
    <row r="651" spans="1:65" s="2" customFormat="1" ht="11.25">
      <c r="A651" s="33"/>
      <c r="B651" s="34"/>
      <c r="C651" s="33"/>
      <c r="D651" s="168" t="s">
        <v>191</v>
      </c>
      <c r="E651" s="33"/>
      <c r="F651" s="169" t="s">
        <v>621</v>
      </c>
      <c r="G651" s="33"/>
      <c r="H651" s="33"/>
      <c r="I651" s="165"/>
      <c r="J651" s="33"/>
      <c r="K651" s="33"/>
      <c r="L651" s="34"/>
      <c r="M651" s="166"/>
      <c r="N651" s="167"/>
      <c r="O651" s="59"/>
      <c r="P651" s="59"/>
      <c r="Q651" s="59"/>
      <c r="R651" s="59"/>
      <c r="S651" s="59"/>
      <c r="T651" s="60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T651" s="18" t="s">
        <v>191</v>
      </c>
      <c r="AU651" s="18" t="s">
        <v>85</v>
      </c>
    </row>
    <row r="652" spans="1:65" s="13" customFormat="1" ht="11.25">
      <c r="B652" s="170"/>
      <c r="D652" s="163" t="s">
        <v>193</v>
      </c>
      <c r="E652" s="171" t="s">
        <v>1</v>
      </c>
      <c r="F652" s="172" t="s">
        <v>622</v>
      </c>
      <c r="H652" s="171" t="s">
        <v>1</v>
      </c>
      <c r="I652" s="173"/>
      <c r="L652" s="170"/>
      <c r="M652" s="174"/>
      <c r="N652" s="175"/>
      <c r="O652" s="175"/>
      <c r="P652" s="175"/>
      <c r="Q652" s="175"/>
      <c r="R652" s="175"/>
      <c r="S652" s="175"/>
      <c r="T652" s="176"/>
      <c r="AT652" s="171" t="s">
        <v>193</v>
      </c>
      <c r="AU652" s="171" t="s">
        <v>85</v>
      </c>
      <c r="AV652" s="13" t="s">
        <v>83</v>
      </c>
      <c r="AW652" s="13" t="s">
        <v>32</v>
      </c>
      <c r="AX652" s="13" t="s">
        <v>76</v>
      </c>
      <c r="AY652" s="171" t="s">
        <v>180</v>
      </c>
    </row>
    <row r="653" spans="1:65" s="13" customFormat="1" ht="11.25">
      <c r="B653" s="170"/>
      <c r="D653" s="163" t="s">
        <v>193</v>
      </c>
      <c r="E653" s="171" t="s">
        <v>1</v>
      </c>
      <c r="F653" s="172" t="s">
        <v>623</v>
      </c>
      <c r="H653" s="171" t="s">
        <v>1</v>
      </c>
      <c r="I653" s="173"/>
      <c r="L653" s="170"/>
      <c r="M653" s="174"/>
      <c r="N653" s="175"/>
      <c r="O653" s="175"/>
      <c r="P653" s="175"/>
      <c r="Q653" s="175"/>
      <c r="R653" s="175"/>
      <c r="S653" s="175"/>
      <c r="T653" s="176"/>
      <c r="AT653" s="171" t="s">
        <v>193</v>
      </c>
      <c r="AU653" s="171" t="s">
        <v>85</v>
      </c>
      <c r="AV653" s="13" t="s">
        <v>83</v>
      </c>
      <c r="AW653" s="13" t="s">
        <v>32</v>
      </c>
      <c r="AX653" s="13" t="s">
        <v>76</v>
      </c>
      <c r="AY653" s="171" t="s">
        <v>180</v>
      </c>
    </row>
    <row r="654" spans="1:65" s="14" customFormat="1" ht="11.25">
      <c r="B654" s="177"/>
      <c r="D654" s="163" t="s">
        <v>193</v>
      </c>
      <c r="E654" s="178" t="s">
        <v>1</v>
      </c>
      <c r="F654" s="179" t="s">
        <v>195</v>
      </c>
      <c r="H654" s="180">
        <v>6</v>
      </c>
      <c r="I654" s="181"/>
      <c r="L654" s="177"/>
      <c r="M654" s="182"/>
      <c r="N654" s="183"/>
      <c r="O654" s="183"/>
      <c r="P654" s="183"/>
      <c r="Q654" s="183"/>
      <c r="R654" s="183"/>
      <c r="S654" s="183"/>
      <c r="T654" s="184"/>
      <c r="AT654" s="178" t="s">
        <v>193</v>
      </c>
      <c r="AU654" s="178" t="s">
        <v>85</v>
      </c>
      <c r="AV654" s="14" t="s">
        <v>85</v>
      </c>
      <c r="AW654" s="14" t="s">
        <v>32</v>
      </c>
      <c r="AX654" s="14" t="s">
        <v>76</v>
      </c>
      <c r="AY654" s="178" t="s">
        <v>180</v>
      </c>
    </row>
    <row r="655" spans="1:65" s="14" customFormat="1" ht="11.25">
      <c r="B655" s="177"/>
      <c r="D655" s="163" t="s">
        <v>193</v>
      </c>
      <c r="E655" s="178" t="s">
        <v>1</v>
      </c>
      <c r="F655" s="179" t="s">
        <v>195</v>
      </c>
      <c r="H655" s="180">
        <v>6</v>
      </c>
      <c r="I655" s="181"/>
      <c r="L655" s="177"/>
      <c r="M655" s="182"/>
      <c r="N655" s="183"/>
      <c r="O655" s="183"/>
      <c r="P655" s="183"/>
      <c r="Q655" s="183"/>
      <c r="R655" s="183"/>
      <c r="S655" s="183"/>
      <c r="T655" s="184"/>
      <c r="AT655" s="178" t="s">
        <v>193</v>
      </c>
      <c r="AU655" s="178" t="s">
        <v>85</v>
      </c>
      <c r="AV655" s="14" t="s">
        <v>85</v>
      </c>
      <c r="AW655" s="14" t="s">
        <v>32</v>
      </c>
      <c r="AX655" s="14" t="s">
        <v>76</v>
      </c>
      <c r="AY655" s="178" t="s">
        <v>180</v>
      </c>
    </row>
    <row r="656" spans="1:65" s="15" customFormat="1" ht="11.25">
      <c r="B656" s="185"/>
      <c r="D656" s="163" t="s">
        <v>193</v>
      </c>
      <c r="E656" s="186" t="s">
        <v>1</v>
      </c>
      <c r="F656" s="187" t="s">
        <v>196</v>
      </c>
      <c r="H656" s="188">
        <v>12</v>
      </c>
      <c r="I656" s="189"/>
      <c r="L656" s="185"/>
      <c r="M656" s="190"/>
      <c r="N656" s="191"/>
      <c r="O656" s="191"/>
      <c r="P656" s="191"/>
      <c r="Q656" s="191"/>
      <c r="R656" s="191"/>
      <c r="S656" s="191"/>
      <c r="T656" s="192"/>
      <c r="AT656" s="186" t="s">
        <v>193</v>
      </c>
      <c r="AU656" s="186" t="s">
        <v>85</v>
      </c>
      <c r="AV656" s="15" t="s">
        <v>197</v>
      </c>
      <c r="AW656" s="15" t="s">
        <v>32</v>
      </c>
      <c r="AX656" s="15" t="s">
        <v>76</v>
      </c>
      <c r="AY656" s="186" t="s">
        <v>180</v>
      </c>
    </row>
    <row r="657" spans="1:65" s="16" customFormat="1" ht="11.25">
      <c r="B657" s="193"/>
      <c r="D657" s="163" t="s">
        <v>193</v>
      </c>
      <c r="E657" s="194" t="s">
        <v>1</v>
      </c>
      <c r="F657" s="195" t="s">
        <v>198</v>
      </c>
      <c r="H657" s="196">
        <v>12</v>
      </c>
      <c r="I657" s="197"/>
      <c r="L657" s="193"/>
      <c r="M657" s="198"/>
      <c r="N657" s="199"/>
      <c r="O657" s="199"/>
      <c r="P657" s="199"/>
      <c r="Q657" s="199"/>
      <c r="R657" s="199"/>
      <c r="S657" s="199"/>
      <c r="T657" s="200"/>
      <c r="AT657" s="194" t="s">
        <v>193</v>
      </c>
      <c r="AU657" s="194" t="s">
        <v>85</v>
      </c>
      <c r="AV657" s="16" t="s">
        <v>187</v>
      </c>
      <c r="AW657" s="16" t="s">
        <v>32</v>
      </c>
      <c r="AX657" s="16" t="s">
        <v>83</v>
      </c>
      <c r="AY657" s="194" t="s">
        <v>180</v>
      </c>
    </row>
    <row r="658" spans="1:65" s="2" customFormat="1" ht="24.2" customHeight="1">
      <c r="A658" s="33"/>
      <c r="B658" s="149"/>
      <c r="C658" s="150" t="s">
        <v>624</v>
      </c>
      <c r="D658" s="150" t="s">
        <v>182</v>
      </c>
      <c r="E658" s="151" t="s">
        <v>625</v>
      </c>
      <c r="F658" s="152" t="s">
        <v>626</v>
      </c>
      <c r="G658" s="153" t="s">
        <v>185</v>
      </c>
      <c r="H658" s="154">
        <v>12</v>
      </c>
      <c r="I658" s="155"/>
      <c r="J658" s="156">
        <f>ROUND(I658*H658,2)</f>
        <v>0</v>
      </c>
      <c r="K658" s="152" t="s">
        <v>186</v>
      </c>
      <c r="L658" s="34"/>
      <c r="M658" s="157" t="s">
        <v>1</v>
      </c>
      <c r="N658" s="158" t="s">
        <v>41</v>
      </c>
      <c r="O658" s="59"/>
      <c r="P658" s="159">
        <f>O658*H658</f>
        <v>0</v>
      </c>
      <c r="Q658" s="159">
        <v>0.1837</v>
      </c>
      <c r="R658" s="159">
        <f>Q658*H658</f>
        <v>2.2044000000000001</v>
      </c>
      <c r="S658" s="159">
        <v>0</v>
      </c>
      <c r="T658" s="160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61" t="s">
        <v>187</v>
      </c>
      <c r="AT658" s="161" t="s">
        <v>182</v>
      </c>
      <c r="AU658" s="161" t="s">
        <v>85</v>
      </c>
      <c r="AY658" s="18" t="s">
        <v>180</v>
      </c>
      <c r="BE658" s="162">
        <f>IF(N658="základní",J658,0)</f>
        <v>0</v>
      </c>
      <c r="BF658" s="162">
        <f>IF(N658="snížená",J658,0)</f>
        <v>0</v>
      </c>
      <c r="BG658" s="162">
        <f>IF(N658="zákl. přenesená",J658,0)</f>
        <v>0</v>
      </c>
      <c r="BH658" s="162">
        <f>IF(N658="sníž. přenesená",J658,0)</f>
        <v>0</v>
      </c>
      <c r="BI658" s="162">
        <f>IF(N658="nulová",J658,0)</f>
        <v>0</v>
      </c>
      <c r="BJ658" s="18" t="s">
        <v>83</v>
      </c>
      <c r="BK658" s="162">
        <f>ROUND(I658*H658,2)</f>
        <v>0</v>
      </c>
      <c r="BL658" s="18" t="s">
        <v>187</v>
      </c>
      <c r="BM658" s="161" t="s">
        <v>627</v>
      </c>
    </row>
    <row r="659" spans="1:65" s="2" customFormat="1" ht="39">
      <c r="A659" s="33"/>
      <c r="B659" s="34"/>
      <c r="C659" s="33"/>
      <c r="D659" s="163" t="s">
        <v>189</v>
      </c>
      <c r="E659" s="33"/>
      <c r="F659" s="164" t="s">
        <v>628</v>
      </c>
      <c r="G659" s="33"/>
      <c r="H659" s="33"/>
      <c r="I659" s="165"/>
      <c r="J659" s="33"/>
      <c r="K659" s="33"/>
      <c r="L659" s="34"/>
      <c r="M659" s="166"/>
      <c r="N659" s="167"/>
      <c r="O659" s="59"/>
      <c r="P659" s="59"/>
      <c r="Q659" s="59"/>
      <c r="R659" s="59"/>
      <c r="S659" s="59"/>
      <c r="T659" s="60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T659" s="18" t="s">
        <v>189</v>
      </c>
      <c r="AU659" s="18" t="s">
        <v>85</v>
      </c>
    </row>
    <row r="660" spans="1:65" s="2" customFormat="1" ht="11.25">
      <c r="A660" s="33"/>
      <c r="B660" s="34"/>
      <c r="C660" s="33"/>
      <c r="D660" s="168" t="s">
        <v>191</v>
      </c>
      <c r="E660" s="33"/>
      <c r="F660" s="169" t="s">
        <v>629</v>
      </c>
      <c r="G660" s="33"/>
      <c r="H660" s="33"/>
      <c r="I660" s="165"/>
      <c r="J660" s="33"/>
      <c r="K660" s="33"/>
      <c r="L660" s="34"/>
      <c r="M660" s="166"/>
      <c r="N660" s="167"/>
      <c r="O660" s="59"/>
      <c r="P660" s="59"/>
      <c r="Q660" s="59"/>
      <c r="R660" s="59"/>
      <c r="S660" s="59"/>
      <c r="T660" s="60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T660" s="18" t="s">
        <v>191</v>
      </c>
      <c r="AU660" s="18" t="s">
        <v>85</v>
      </c>
    </row>
    <row r="661" spans="1:65" s="13" customFormat="1" ht="11.25">
      <c r="B661" s="170"/>
      <c r="D661" s="163" t="s">
        <v>193</v>
      </c>
      <c r="E661" s="171" t="s">
        <v>1</v>
      </c>
      <c r="F661" s="172" t="s">
        <v>622</v>
      </c>
      <c r="H661" s="171" t="s">
        <v>1</v>
      </c>
      <c r="I661" s="173"/>
      <c r="L661" s="170"/>
      <c r="M661" s="174"/>
      <c r="N661" s="175"/>
      <c r="O661" s="175"/>
      <c r="P661" s="175"/>
      <c r="Q661" s="175"/>
      <c r="R661" s="175"/>
      <c r="S661" s="175"/>
      <c r="T661" s="176"/>
      <c r="AT661" s="171" t="s">
        <v>193</v>
      </c>
      <c r="AU661" s="171" t="s">
        <v>85</v>
      </c>
      <c r="AV661" s="13" t="s">
        <v>83</v>
      </c>
      <c r="AW661" s="13" t="s">
        <v>32</v>
      </c>
      <c r="AX661" s="13" t="s">
        <v>76</v>
      </c>
      <c r="AY661" s="171" t="s">
        <v>180</v>
      </c>
    </row>
    <row r="662" spans="1:65" s="14" customFormat="1" ht="11.25">
      <c r="B662" s="177"/>
      <c r="D662" s="163" t="s">
        <v>193</v>
      </c>
      <c r="E662" s="178" t="s">
        <v>1</v>
      </c>
      <c r="F662" s="179" t="s">
        <v>195</v>
      </c>
      <c r="H662" s="180">
        <v>6</v>
      </c>
      <c r="I662" s="181"/>
      <c r="L662" s="177"/>
      <c r="M662" s="182"/>
      <c r="N662" s="183"/>
      <c r="O662" s="183"/>
      <c r="P662" s="183"/>
      <c r="Q662" s="183"/>
      <c r="R662" s="183"/>
      <c r="S662" s="183"/>
      <c r="T662" s="184"/>
      <c r="AT662" s="178" t="s">
        <v>193</v>
      </c>
      <c r="AU662" s="178" t="s">
        <v>85</v>
      </c>
      <c r="AV662" s="14" t="s">
        <v>85</v>
      </c>
      <c r="AW662" s="14" t="s">
        <v>32</v>
      </c>
      <c r="AX662" s="14" t="s">
        <v>76</v>
      </c>
      <c r="AY662" s="178" t="s">
        <v>180</v>
      </c>
    </row>
    <row r="663" spans="1:65" s="14" customFormat="1" ht="11.25">
      <c r="B663" s="177"/>
      <c r="D663" s="163" t="s">
        <v>193</v>
      </c>
      <c r="E663" s="178" t="s">
        <v>1</v>
      </c>
      <c r="F663" s="179" t="s">
        <v>195</v>
      </c>
      <c r="H663" s="180">
        <v>6</v>
      </c>
      <c r="I663" s="181"/>
      <c r="L663" s="177"/>
      <c r="M663" s="182"/>
      <c r="N663" s="183"/>
      <c r="O663" s="183"/>
      <c r="P663" s="183"/>
      <c r="Q663" s="183"/>
      <c r="R663" s="183"/>
      <c r="S663" s="183"/>
      <c r="T663" s="184"/>
      <c r="AT663" s="178" t="s">
        <v>193</v>
      </c>
      <c r="AU663" s="178" t="s">
        <v>85</v>
      </c>
      <c r="AV663" s="14" t="s">
        <v>85</v>
      </c>
      <c r="AW663" s="14" t="s">
        <v>32</v>
      </c>
      <c r="AX663" s="14" t="s">
        <v>76</v>
      </c>
      <c r="AY663" s="178" t="s">
        <v>180</v>
      </c>
    </row>
    <row r="664" spans="1:65" s="15" customFormat="1" ht="11.25">
      <c r="B664" s="185"/>
      <c r="D664" s="163" t="s">
        <v>193</v>
      </c>
      <c r="E664" s="186" t="s">
        <v>1</v>
      </c>
      <c r="F664" s="187" t="s">
        <v>196</v>
      </c>
      <c r="H664" s="188">
        <v>12</v>
      </c>
      <c r="I664" s="189"/>
      <c r="L664" s="185"/>
      <c r="M664" s="190"/>
      <c r="N664" s="191"/>
      <c r="O664" s="191"/>
      <c r="P664" s="191"/>
      <c r="Q664" s="191"/>
      <c r="R664" s="191"/>
      <c r="S664" s="191"/>
      <c r="T664" s="192"/>
      <c r="AT664" s="186" t="s">
        <v>193</v>
      </c>
      <c r="AU664" s="186" t="s">
        <v>85</v>
      </c>
      <c r="AV664" s="15" t="s">
        <v>197</v>
      </c>
      <c r="AW664" s="15" t="s">
        <v>32</v>
      </c>
      <c r="AX664" s="15" t="s">
        <v>76</v>
      </c>
      <c r="AY664" s="186" t="s">
        <v>180</v>
      </c>
    </row>
    <row r="665" spans="1:65" s="16" customFormat="1" ht="11.25">
      <c r="B665" s="193"/>
      <c r="D665" s="163" t="s">
        <v>193</v>
      </c>
      <c r="E665" s="194" t="s">
        <v>1</v>
      </c>
      <c r="F665" s="195" t="s">
        <v>198</v>
      </c>
      <c r="H665" s="196">
        <v>12</v>
      </c>
      <c r="I665" s="197"/>
      <c r="L665" s="193"/>
      <c r="M665" s="198"/>
      <c r="N665" s="199"/>
      <c r="O665" s="199"/>
      <c r="P665" s="199"/>
      <c r="Q665" s="199"/>
      <c r="R665" s="199"/>
      <c r="S665" s="199"/>
      <c r="T665" s="200"/>
      <c r="AT665" s="194" t="s">
        <v>193</v>
      </c>
      <c r="AU665" s="194" t="s">
        <v>85</v>
      </c>
      <c r="AV665" s="16" t="s">
        <v>187</v>
      </c>
      <c r="AW665" s="16" t="s">
        <v>32</v>
      </c>
      <c r="AX665" s="16" t="s">
        <v>83</v>
      </c>
      <c r="AY665" s="194" t="s">
        <v>180</v>
      </c>
    </row>
    <row r="666" spans="1:65" s="12" customFormat="1" ht="22.9" customHeight="1">
      <c r="B666" s="136"/>
      <c r="D666" s="137" t="s">
        <v>75</v>
      </c>
      <c r="E666" s="147" t="s">
        <v>252</v>
      </c>
      <c r="F666" s="147" t="s">
        <v>630</v>
      </c>
      <c r="I666" s="139"/>
      <c r="J666" s="148">
        <f>BK666</f>
        <v>0</v>
      </c>
      <c r="L666" s="136"/>
      <c r="M666" s="141"/>
      <c r="N666" s="142"/>
      <c r="O666" s="142"/>
      <c r="P666" s="143">
        <f>SUM(P667:P760)</f>
        <v>0</v>
      </c>
      <c r="Q666" s="142"/>
      <c r="R666" s="143">
        <f>SUM(R667:R760)</f>
        <v>9.4396134799999984</v>
      </c>
      <c r="S666" s="142"/>
      <c r="T666" s="144">
        <f>SUM(T667:T760)</f>
        <v>0</v>
      </c>
      <c r="AR666" s="137" t="s">
        <v>83</v>
      </c>
      <c r="AT666" s="145" t="s">
        <v>75</v>
      </c>
      <c r="AU666" s="145" t="s">
        <v>83</v>
      </c>
      <c r="AY666" s="137" t="s">
        <v>180</v>
      </c>
      <c r="BK666" s="146">
        <f>SUM(BK667:BK760)</f>
        <v>0</v>
      </c>
    </row>
    <row r="667" spans="1:65" s="2" customFormat="1" ht="24.2" customHeight="1">
      <c r="A667" s="33"/>
      <c r="B667" s="149"/>
      <c r="C667" s="150" t="s">
        <v>631</v>
      </c>
      <c r="D667" s="150" t="s">
        <v>182</v>
      </c>
      <c r="E667" s="151" t="s">
        <v>632</v>
      </c>
      <c r="F667" s="152" t="s">
        <v>633</v>
      </c>
      <c r="G667" s="153" t="s">
        <v>185</v>
      </c>
      <c r="H667" s="154">
        <v>309.23099999999999</v>
      </c>
      <c r="I667" s="155"/>
      <c r="J667" s="156">
        <f>ROUND(I667*H667,2)</f>
        <v>0</v>
      </c>
      <c r="K667" s="152" t="s">
        <v>186</v>
      </c>
      <c r="L667" s="34"/>
      <c r="M667" s="157" t="s">
        <v>1</v>
      </c>
      <c r="N667" s="158" t="s">
        <v>41</v>
      </c>
      <c r="O667" s="59"/>
      <c r="P667" s="159">
        <f>O667*H667</f>
        <v>0</v>
      </c>
      <c r="Q667" s="159">
        <v>2.5999999999999998E-4</v>
      </c>
      <c r="R667" s="159">
        <f>Q667*H667</f>
        <v>8.0400059999999995E-2</v>
      </c>
      <c r="S667" s="159">
        <v>0</v>
      </c>
      <c r="T667" s="160">
        <f>S667*H667</f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61" t="s">
        <v>187</v>
      </c>
      <c r="AT667" s="161" t="s">
        <v>182</v>
      </c>
      <c r="AU667" s="161" t="s">
        <v>85</v>
      </c>
      <c r="AY667" s="18" t="s">
        <v>180</v>
      </c>
      <c r="BE667" s="162">
        <f>IF(N667="základní",J667,0)</f>
        <v>0</v>
      </c>
      <c r="BF667" s="162">
        <f>IF(N667="snížená",J667,0)</f>
        <v>0</v>
      </c>
      <c r="BG667" s="162">
        <f>IF(N667="zákl. přenesená",J667,0)</f>
        <v>0</v>
      </c>
      <c r="BH667" s="162">
        <f>IF(N667="sníž. přenesená",J667,0)</f>
        <v>0</v>
      </c>
      <c r="BI667" s="162">
        <f>IF(N667="nulová",J667,0)</f>
        <v>0</v>
      </c>
      <c r="BJ667" s="18" t="s">
        <v>83</v>
      </c>
      <c r="BK667" s="162">
        <f>ROUND(I667*H667,2)</f>
        <v>0</v>
      </c>
      <c r="BL667" s="18" t="s">
        <v>187</v>
      </c>
      <c r="BM667" s="161" t="s">
        <v>634</v>
      </c>
    </row>
    <row r="668" spans="1:65" s="2" customFormat="1" ht="19.5">
      <c r="A668" s="33"/>
      <c r="B668" s="34"/>
      <c r="C668" s="33"/>
      <c r="D668" s="163" t="s">
        <v>189</v>
      </c>
      <c r="E668" s="33"/>
      <c r="F668" s="164" t="s">
        <v>635</v>
      </c>
      <c r="G668" s="33"/>
      <c r="H668" s="33"/>
      <c r="I668" s="165"/>
      <c r="J668" s="33"/>
      <c r="K668" s="33"/>
      <c r="L668" s="34"/>
      <c r="M668" s="166"/>
      <c r="N668" s="167"/>
      <c r="O668" s="59"/>
      <c r="P668" s="59"/>
      <c r="Q668" s="59"/>
      <c r="R668" s="59"/>
      <c r="S668" s="59"/>
      <c r="T668" s="60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T668" s="18" t="s">
        <v>189</v>
      </c>
      <c r="AU668" s="18" t="s">
        <v>85</v>
      </c>
    </row>
    <row r="669" spans="1:65" s="2" customFormat="1" ht="11.25">
      <c r="A669" s="33"/>
      <c r="B669" s="34"/>
      <c r="C669" s="33"/>
      <c r="D669" s="168" t="s">
        <v>191</v>
      </c>
      <c r="E669" s="33"/>
      <c r="F669" s="169" t="s">
        <v>636</v>
      </c>
      <c r="G669" s="33"/>
      <c r="H669" s="33"/>
      <c r="I669" s="165"/>
      <c r="J669" s="33"/>
      <c r="K669" s="33"/>
      <c r="L669" s="34"/>
      <c r="M669" s="166"/>
      <c r="N669" s="167"/>
      <c r="O669" s="59"/>
      <c r="P669" s="59"/>
      <c r="Q669" s="59"/>
      <c r="R669" s="59"/>
      <c r="S669" s="59"/>
      <c r="T669" s="60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T669" s="18" t="s">
        <v>191</v>
      </c>
      <c r="AU669" s="18" t="s">
        <v>85</v>
      </c>
    </row>
    <row r="670" spans="1:65" s="13" customFormat="1" ht="11.25">
      <c r="B670" s="170"/>
      <c r="D670" s="163" t="s">
        <v>193</v>
      </c>
      <c r="E670" s="171" t="s">
        <v>1</v>
      </c>
      <c r="F670" s="172" t="s">
        <v>637</v>
      </c>
      <c r="H670" s="171" t="s">
        <v>1</v>
      </c>
      <c r="I670" s="173"/>
      <c r="L670" s="170"/>
      <c r="M670" s="174"/>
      <c r="N670" s="175"/>
      <c r="O670" s="175"/>
      <c r="P670" s="175"/>
      <c r="Q670" s="175"/>
      <c r="R670" s="175"/>
      <c r="S670" s="175"/>
      <c r="T670" s="176"/>
      <c r="AT670" s="171" t="s">
        <v>193</v>
      </c>
      <c r="AU670" s="171" t="s">
        <v>85</v>
      </c>
      <c r="AV670" s="13" t="s">
        <v>83</v>
      </c>
      <c r="AW670" s="13" t="s">
        <v>32</v>
      </c>
      <c r="AX670" s="13" t="s">
        <v>76</v>
      </c>
      <c r="AY670" s="171" t="s">
        <v>180</v>
      </c>
    </row>
    <row r="671" spans="1:65" s="14" customFormat="1" ht="11.25">
      <c r="B671" s="177"/>
      <c r="D671" s="163" t="s">
        <v>193</v>
      </c>
      <c r="E671" s="178" t="s">
        <v>1</v>
      </c>
      <c r="F671" s="179" t="s">
        <v>638</v>
      </c>
      <c r="H671" s="180">
        <v>36.414000000000001</v>
      </c>
      <c r="I671" s="181"/>
      <c r="L671" s="177"/>
      <c r="M671" s="182"/>
      <c r="N671" s="183"/>
      <c r="O671" s="183"/>
      <c r="P671" s="183"/>
      <c r="Q671" s="183"/>
      <c r="R671" s="183"/>
      <c r="S671" s="183"/>
      <c r="T671" s="184"/>
      <c r="AT671" s="178" t="s">
        <v>193</v>
      </c>
      <c r="AU671" s="178" t="s">
        <v>85</v>
      </c>
      <c r="AV671" s="14" t="s">
        <v>85</v>
      </c>
      <c r="AW671" s="14" t="s">
        <v>32</v>
      </c>
      <c r="AX671" s="14" t="s">
        <v>76</v>
      </c>
      <c r="AY671" s="178" t="s">
        <v>180</v>
      </c>
    </row>
    <row r="672" spans="1:65" s="14" customFormat="1" ht="11.25">
      <c r="B672" s="177"/>
      <c r="D672" s="163" t="s">
        <v>193</v>
      </c>
      <c r="E672" s="178" t="s">
        <v>1</v>
      </c>
      <c r="F672" s="179" t="s">
        <v>639</v>
      </c>
      <c r="H672" s="180">
        <v>36.854999999999997</v>
      </c>
      <c r="I672" s="181"/>
      <c r="L672" s="177"/>
      <c r="M672" s="182"/>
      <c r="N672" s="183"/>
      <c r="O672" s="183"/>
      <c r="P672" s="183"/>
      <c r="Q672" s="183"/>
      <c r="R672" s="183"/>
      <c r="S672" s="183"/>
      <c r="T672" s="184"/>
      <c r="AT672" s="178" t="s">
        <v>193</v>
      </c>
      <c r="AU672" s="178" t="s">
        <v>85</v>
      </c>
      <c r="AV672" s="14" t="s">
        <v>85</v>
      </c>
      <c r="AW672" s="14" t="s">
        <v>32</v>
      </c>
      <c r="AX672" s="14" t="s">
        <v>76</v>
      </c>
      <c r="AY672" s="178" t="s">
        <v>180</v>
      </c>
    </row>
    <row r="673" spans="1:65" s="14" customFormat="1" ht="11.25">
      <c r="B673" s="177"/>
      <c r="D673" s="163" t="s">
        <v>193</v>
      </c>
      <c r="E673" s="178" t="s">
        <v>1</v>
      </c>
      <c r="F673" s="179" t="s">
        <v>640</v>
      </c>
      <c r="H673" s="180">
        <v>26.207999999999998</v>
      </c>
      <c r="I673" s="181"/>
      <c r="L673" s="177"/>
      <c r="M673" s="182"/>
      <c r="N673" s="183"/>
      <c r="O673" s="183"/>
      <c r="P673" s="183"/>
      <c r="Q673" s="183"/>
      <c r="R673" s="183"/>
      <c r="S673" s="183"/>
      <c r="T673" s="184"/>
      <c r="AT673" s="178" t="s">
        <v>193</v>
      </c>
      <c r="AU673" s="178" t="s">
        <v>85</v>
      </c>
      <c r="AV673" s="14" t="s">
        <v>85</v>
      </c>
      <c r="AW673" s="14" t="s">
        <v>32</v>
      </c>
      <c r="AX673" s="14" t="s">
        <v>76</v>
      </c>
      <c r="AY673" s="178" t="s">
        <v>180</v>
      </c>
    </row>
    <row r="674" spans="1:65" s="14" customFormat="1" ht="11.25">
      <c r="B674" s="177"/>
      <c r="D674" s="163" t="s">
        <v>193</v>
      </c>
      <c r="E674" s="178" t="s">
        <v>1</v>
      </c>
      <c r="F674" s="179" t="s">
        <v>641</v>
      </c>
      <c r="H674" s="180">
        <v>36.54</v>
      </c>
      <c r="I674" s="181"/>
      <c r="L674" s="177"/>
      <c r="M674" s="182"/>
      <c r="N674" s="183"/>
      <c r="O674" s="183"/>
      <c r="P674" s="183"/>
      <c r="Q674" s="183"/>
      <c r="R674" s="183"/>
      <c r="S674" s="183"/>
      <c r="T674" s="184"/>
      <c r="AT674" s="178" t="s">
        <v>193</v>
      </c>
      <c r="AU674" s="178" t="s">
        <v>85</v>
      </c>
      <c r="AV674" s="14" t="s">
        <v>85</v>
      </c>
      <c r="AW674" s="14" t="s">
        <v>32</v>
      </c>
      <c r="AX674" s="14" t="s">
        <v>76</v>
      </c>
      <c r="AY674" s="178" t="s">
        <v>180</v>
      </c>
    </row>
    <row r="675" spans="1:65" s="14" customFormat="1" ht="11.25">
      <c r="B675" s="177"/>
      <c r="D675" s="163" t="s">
        <v>193</v>
      </c>
      <c r="E675" s="178" t="s">
        <v>1</v>
      </c>
      <c r="F675" s="179" t="s">
        <v>642</v>
      </c>
      <c r="H675" s="180">
        <v>32.76</v>
      </c>
      <c r="I675" s="181"/>
      <c r="L675" s="177"/>
      <c r="M675" s="182"/>
      <c r="N675" s="183"/>
      <c r="O675" s="183"/>
      <c r="P675" s="183"/>
      <c r="Q675" s="183"/>
      <c r="R675" s="183"/>
      <c r="S675" s="183"/>
      <c r="T675" s="184"/>
      <c r="AT675" s="178" t="s">
        <v>193</v>
      </c>
      <c r="AU675" s="178" t="s">
        <v>85</v>
      </c>
      <c r="AV675" s="14" t="s">
        <v>85</v>
      </c>
      <c r="AW675" s="14" t="s">
        <v>32</v>
      </c>
      <c r="AX675" s="14" t="s">
        <v>76</v>
      </c>
      <c r="AY675" s="178" t="s">
        <v>180</v>
      </c>
    </row>
    <row r="676" spans="1:65" s="14" customFormat="1" ht="11.25">
      <c r="B676" s="177"/>
      <c r="D676" s="163" t="s">
        <v>193</v>
      </c>
      <c r="E676" s="178" t="s">
        <v>1</v>
      </c>
      <c r="F676" s="179" t="s">
        <v>643</v>
      </c>
      <c r="H676" s="180">
        <v>30.050999999999998</v>
      </c>
      <c r="I676" s="181"/>
      <c r="L676" s="177"/>
      <c r="M676" s="182"/>
      <c r="N676" s="183"/>
      <c r="O676" s="183"/>
      <c r="P676" s="183"/>
      <c r="Q676" s="183"/>
      <c r="R676" s="183"/>
      <c r="S676" s="183"/>
      <c r="T676" s="184"/>
      <c r="AT676" s="178" t="s">
        <v>193</v>
      </c>
      <c r="AU676" s="178" t="s">
        <v>85</v>
      </c>
      <c r="AV676" s="14" t="s">
        <v>85</v>
      </c>
      <c r="AW676" s="14" t="s">
        <v>32</v>
      </c>
      <c r="AX676" s="14" t="s">
        <v>76</v>
      </c>
      <c r="AY676" s="178" t="s">
        <v>180</v>
      </c>
    </row>
    <row r="677" spans="1:65" s="14" customFormat="1" ht="11.25">
      <c r="B677" s="177"/>
      <c r="D677" s="163" t="s">
        <v>193</v>
      </c>
      <c r="E677" s="178" t="s">
        <v>1</v>
      </c>
      <c r="F677" s="179" t="s">
        <v>644</v>
      </c>
      <c r="H677" s="180">
        <v>30.303000000000001</v>
      </c>
      <c r="I677" s="181"/>
      <c r="L677" s="177"/>
      <c r="M677" s="182"/>
      <c r="N677" s="183"/>
      <c r="O677" s="183"/>
      <c r="P677" s="183"/>
      <c r="Q677" s="183"/>
      <c r="R677" s="183"/>
      <c r="S677" s="183"/>
      <c r="T677" s="184"/>
      <c r="AT677" s="178" t="s">
        <v>193</v>
      </c>
      <c r="AU677" s="178" t="s">
        <v>85</v>
      </c>
      <c r="AV677" s="14" t="s">
        <v>85</v>
      </c>
      <c r="AW677" s="14" t="s">
        <v>32</v>
      </c>
      <c r="AX677" s="14" t="s">
        <v>76</v>
      </c>
      <c r="AY677" s="178" t="s">
        <v>180</v>
      </c>
    </row>
    <row r="678" spans="1:65" s="14" customFormat="1" ht="11.25">
      <c r="B678" s="177"/>
      <c r="D678" s="163" t="s">
        <v>193</v>
      </c>
      <c r="E678" s="178" t="s">
        <v>1</v>
      </c>
      <c r="F678" s="179" t="s">
        <v>645</v>
      </c>
      <c r="H678" s="180">
        <v>42.24</v>
      </c>
      <c r="I678" s="181"/>
      <c r="L678" s="177"/>
      <c r="M678" s="182"/>
      <c r="N678" s="183"/>
      <c r="O678" s="183"/>
      <c r="P678" s="183"/>
      <c r="Q678" s="183"/>
      <c r="R678" s="183"/>
      <c r="S678" s="183"/>
      <c r="T678" s="184"/>
      <c r="AT678" s="178" t="s">
        <v>193</v>
      </c>
      <c r="AU678" s="178" t="s">
        <v>85</v>
      </c>
      <c r="AV678" s="14" t="s">
        <v>85</v>
      </c>
      <c r="AW678" s="14" t="s">
        <v>32</v>
      </c>
      <c r="AX678" s="14" t="s">
        <v>76</v>
      </c>
      <c r="AY678" s="178" t="s">
        <v>180</v>
      </c>
    </row>
    <row r="679" spans="1:65" s="14" customFormat="1" ht="11.25">
      <c r="B679" s="177"/>
      <c r="D679" s="163" t="s">
        <v>193</v>
      </c>
      <c r="E679" s="178" t="s">
        <v>1</v>
      </c>
      <c r="F679" s="179" t="s">
        <v>646</v>
      </c>
      <c r="H679" s="180">
        <v>13.86</v>
      </c>
      <c r="I679" s="181"/>
      <c r="L679" s="177"/>
      <c r="M679" s="182"/>
      <c r="N679" s="183"/>
      <c r="O679" s="183"/>
      <c r="P679" s="183"/>
      <c r="Q679" s="183"/>
      <c r="R679" s="183"/>
      <c r="S679" s="183"/>
      <c r="T679" s="184"/>
      <c r="AT679" s="178" t="s">
        <v>193</v>
      </c>
      <c r="AU679" s="178" t="s">
        <v>85</v>
      </c>
      <c r="AV679" s="14" t="s">
        <v>85</v>
      </c>
      <c r="AW679" s="14" t="s">
        <v>32</v>
      </c>
      <c r="AX679" s="14" t="s">
        <v>76</v>
      </c>
      <c r="AY679" s="178" t="s">
        <v>180</v>
      </c>
    </row>
    <row r="680" spans="1:65" s="13" customFormat="1" ht="11.25">
      <c r="B680" s="170"/>
      <c r="D680" s="163" t="s">
        <v>193</v>
      </c>
      <c r="E680" s="171" t="s">
        <v>1</v>
      </c>
      <c r="F680" s="172" t="s">
        <v>552</v>
      </c>
      <c r="H680" s="171" t="s">
        <v>1</v>
      </c>
      <c r="I680" s="173"/>
      <c r="L680" s="170"/>
      <c r="M680" s="174"/>
      <c r="N680" s="175"/>
      <c r="O680" s="175"/>
      <c r="P680" s="175"/>
      <c r="Q680" s="175"/>
      <c r="R680" s="175"/>
      <c r="S680" s="175"/>
      <c r="T680" s="176"/>
      <c r="AT680" s="171" t="s">
        <v>193</v>
      </c>
      <c r="AU680" s="171" t="s">
        <v>85</v>
      </c>
      <c r="AV680" s="13" t="s">
        <v>83</v>
      </c>
      <c r="AW680" s="13" t="s">
        <v>32</v>
      </c>
      <c r="AX680" s="13" t="s">
        <v>76</v>
      </c>
      <c r="AY680" s="171" t="s">
        <v>180</v>
      </c>
    </row>
    <row r="681" spans="1:65" s="14" customFormat="1" ht="11.25">
      <c r="B681" s="177"/>
      <c r="D681" s="163" t="s">
        <v>193</v>
      </c>
      <c r="E681" s="178" t="s">
        <v>1</v>
      </c>
      <c r="F681" s="179" t="s">
        <v>553</v>
      </c>
      <c r="H681" s="180">
        <v>12</v>
      </c>
      <c r="I681" s="181"/>
      <c r="L681" s="177"/>
      <c r="M681" s="182"/>
      <c r="N681" s="183"/>
      <c r="O681" s="183"/>
      <c r="P681" s="183"/>
      <c r="Q681" s="183"/>
      <c r="R681" s="183"/>
      <c r="S681" s="183"/>
      <c r="T681" s="184"/>
      <c r="AT681" s="178" t="s">
        <v>193</v>
      </c>
      <c r="AU681" s="178" t="s">
        <v>85</v>
      </c>
      <c r="AV681" s="14" t="s">
        <v>85</v>
      </c>
      <c r="AW681" s="14" t="s">
        <v>32</v>
      </c>
      <c r="AX681" s="14" t="s">
        <v>76</v>
      </c>
      <c r="AY681" s="178" t="s">
        <v>180</v>
      </c>
    </row>
    <row r="682" spans="1:65" s="14" customFormat="1" ht="11.25">
      <c r="B682" s="177"/>
      <c r="D682" s="163" t="s">
        <v>193</v>
      </c>
      <c r="E682" s="178" t="s">
        <v>1</v>
      </c>
      <c r="F682" s="179" t="s">
        <v>553</v>
      </c>
      <c r="H682" s="180">
        <v>12</v>
      </c>
      <c r="I682" s="181"/>
      <c r="L682" s="177"/>
      <c r="M682" s="182"/>
      <c r="N682" s="183"/>
      <c r="O682" s="183"/>
      <c r="P682" s="183"/>
      <c r="Q682" s="183"/>
      <c r="R682" s="183"/>
      <c r="S682" s="183"/>
      <c r="T682" s="184"/>
      <c r="AT682" s="178" t="s">
        <v>193</v>
      </c>
      <c r="AU682" s="178" t="s">
        <v>85</v>
      </c>
      <c r="AV682" s="14" t="s">
        <v>85</v>
      </c>
      <c r="AW682" s="14" t="s">
        <v>32</v>
      </c>
      <c r="AX682" s="14" t="s">
        <v>76</v>
      </c>
      <c r="AY682" s="178" t="s">
        <v>180</v>
      </c>
    </row>
    <row r="683" spans="1:65" s="15" customFormat="1" ht="11.25">
      <c r="B683" s="185"/>
      <c r="D683" s="163" t="s">
        <v>193</v>
      </c>
      <c r="E683" s="186" t="s">
        <v>1</v>
      </c>
      <c r="F683" s="187" t="s">
        <v>196</v>
      </c>
      <c r="H683" s="188">
        <v>309.23099999999999</v>
      </c>
      <c r="I683" s="189"/>
      <c r="L683" s="185"/>
      <c r="M683" s="190"/>
      <c r="N683" s="191"/>
      <c r="O683" s="191"/>
      <c r="P683" s="191"/>
      <c r="Q683" s="191"/>
      <c r="R683" s="191"/>
      <c r="S683" s="191"/>
      <c r="T683" s="192"/>
      <c r="AT683" s="186" t="s">
        <v>193</v>
      </c>
      <c r="AU683" s="186" t="s">
        <v>85</v>
      </c>
      <c r="AV683" s="15" t="s">
        <v>197</v>
      </c>
      <c r="AW683" s="15" t="s">
        <v>32</v>
      </c>
      <c r="AX683" s="15" t="s">
        <v>76</v>
      </c>
      <c r="AY683" s="186" t="s">
        <v>180</v>
      </c>
    </row>
    <row r="684" spans="1:65" s="16" customFormat="1" ht="11.25">
      <c r="B684" s="193"/>
      <c r="D684" s="163" t="s">
        <v>193</v>
      </c>
      <c r="E684" s="194" t="s">
        <v>1</v>
      </c>
      <c r="F684" s="195" t="s">
        <v>198</v>
      </c>
      <c r="H684" s="196">
        <v>309.23099999999999</v>
      </c>
      <c r="I684" s="197"/>
      <c r="L684" s="193"/>
      <c r="M684" s="198"/>
      <c r="N684" s="199"/>
      <c r="O684" s="199"/>
      <c r="P684" s="199"/>
      <c r="Q684" s="199"/>
      <c r="R684" s="199"/>
      <c r="S684" s="199"/>
      <c r="T684" s="200"/>
      <c r="AT684" s="194" t="s">
        <v>193</v>
      </c>
      <c r="AU684" s="194" t="s">
        <v>85</v>
      </c>
      <c r="AV684" s="16" t="s">
        <v>187</v>
      </c>
      <c r="AW684" s="16" t="s">
        <v>32</v>
      </c>
      <c r="AX684" s="16" t="s">
        <v>83</v>
      </c>
      <c r="AY684" s="194" t="s">
        <v>180</v>
      </c>
    </row>
    <row r="685" spans="1:65" s="2" customFormat="1" ht="24.2" customHeight="1">
      <c r="A685" s="33"/>
      <c r="B685" s="149"/>
      <c r="C685" s="150" t="s">
        <v>647</v>
      </c>
      <c r="D685" s="150" t="s">
        <v>182</v>
      </c>
      <c r="E685" s="151" t="s">
        <v>648</v>
      </c>
      <c r="F685" s="152" t="s">
        <v>649</v>
      </c>
      <c r="G685" s="153" t="s">
        <v>185</v>
      </c>
      <c r="H685" s="154">
        <v>309.23099999999999</v>
      </c>
      <c r="I685" s="155"/>
      <c r="J685" s="156">
        <f>ROUND(I685*H685,2)</f>
        <v>0</v>
      </c>
      <c r="K685" s="152" t="s">
        <v>186</v>
      </c>
      <c r="L685" s="34"/>
      <c r="M685" s="157" t="s">
        <v>1</v>
      </c>
      <c r="N685" s="158" t="s">
        <v>41</v>
      </c>
      <c r="O685" s="59"/>
      <c r="P685" s="159">
        <f>O685*H685</f>
        <v>0</v>
      </c>
      <c r="Q685" s="159">
        <v>1.8380000000000001E-2</v>
      </c>
      <c r="R685" s="159">
        <f>Q685*H685</f>
        <v>5.6836657800000001</v>
      </c>
      <c r="S685" s="159">
        <v>0</v>
      </c>
      <c r="T685" s="160">
        <f>S685*H685</f>
        <v>0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61" t="s">
        <v>187</v>
      </c>
      <c r="AT685" s="161" t="s">
        <v>182</v>
      </c>
      <c r="AU685" s="161" t="s">
        <v>85</v>
      </c>
      <c r="AY685" s="18" t="s">
        <v>180</v>
      </c>
      <c r="BE685" s="162">
        <f>IF(N685="základní",J685,0)</f>
        <v>0</v>
      </c>
      <c r="BF685" s="162">
        <f>IF(N685="snížená",J685,0)</f>
        <v>0</v>
      </c>
      <c r="BG685" s="162">
        <f>IF(N685="zákl. přenesená",J685,0)</f>
        <v>0</v>
      </c>
      <c r="BH685" s="162">
        <f>IF(N685="sníž. přenesená",J685,0)</f>
        <v>0</v>
      </c>
      <c r="BI685" s="162">
        <f>IF(N685="nulová",J685,0)</f>
        <v>0</v>
      </c>
      <c r="BJ685" s="18" t="s">
        <v>83</v>
      </c>
      <c r="BK685" s="162">
        <f>ROUND(I685*H685,2)</f>
        <v>0</v>
      </c>
      <c r="BL685" s="18" t="s">
        <v>187</v>
      </c>
      <c r="BM685" s="161" t="s">
        <v>650</v>
      </c>
    </row>
    <row r="686" spans="1:65" s="2" customFormat="1" ht="29.25">
      <c r="A686" s="33"/>
      <c r="B686" s="34"/>
      <c r="C686" s="33"/>
      <c r="D686" s="163" t="s">
        <v>189</v>
      </c>
      <c r="E686" s="33"/>
      <c r="F686" s="164" t="s">
        <v>651</v>
      </c>
      <c r="G686" s="33"/>
      <c r="H686" s="33"/>
      <c r="I686" s="165"/>
      <c r="J686" s="33"/>
      <c r="K686" s="33"/>
      <c r="L686" s="34"/>
      <c r="M686" s="166"/>
      <c r="N686" s="167"/>
      <c r="O686" s="59"/>
      <c r="P686" s="59"/>
      <c r="Q686" s="59"/>
      <c r="R686" s="59"/>
      <c r="S686" s="59"/>
      <c r="T686" s="60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T686" s="18" t="s">
        <v>189</v>
      </c>
      <c r="AU686" s="18" t="s">
        <v>85</v>
      </c>
    </row>
    <row r="687" spans="1:65" s="2" customFormat="1" ht="11.25">
      <c r="A687" s="33"/>
      <c r="B687" s="34"/>
      <c r="C687" s="33"/>
      <c r="D687" s="168" t="s">
        <v>191</v>
      </c>
      <c r="E687" s="33"/>
      <c r="F687" s="169" t="s">
        <v>652</v>
      </c>
      <c r="G687" s="33"/>
      <c r="H687" s="33"/>
      <c r="I687" s="165"/>
      <c r="J687" s="33"/>
      <c r="K687" s="33"/>
      <c r="L687" s="34"/>
      <c r="M687" s="166"/>
      <c r="N687" s="167"/>
      <c r="O687" s="59"/>
      <c r="P687" s="59"/>
      <c r="Q687" s="59"/>
      <c r="R687" s="59"/>
      <c r="S687" s="59"/>
      <c r="T687" s="60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T687" s="18" t="s">
        <v>191</v>
      </c>
      <c r="AU687" s="18" t="s">
        <v>85</v>
      </c>
    </row>
    <row r="688" spans="1:65" s="13" customFormat="1" ht="11.25">
      <c r="B688" s="170"/>
      <c r="D688" s="163" t="s">
        <v>193</v>
      </c>
      <c r="E688" s="171" t="s">
        <v>1</v>
      </c>
      <c r="F688" s="172" t="s">
        <v>653</v>
      </c>
      <c r="H688" s="171" t="s">
        <v>1</v>
      </c>
      <c r="I688" s="173"/>
      <c r="L688" s="170"/>
      <c r="M688" s="174"/>
      <c r="N688" s="175"/>
      <c r="O688" s="175"/>
      <c r="P688" s="175"/>
      <c r="Q688" s="175"/>
      <c r="R688" s="175"/>
      <c r="S688" s="175"/>
      <c r="T688" s="176"/>
      <c r="AT688" s="171" t="s">
        <v>193</v>
      </c>
      <c r="AU688" s="171" t="s">
        <v>85</v>
      </c>
      <c r="AV688" s="13" t="s">
        <v>83</v>
      </c>
      <c r="AW688" s="13" t="s">
        <v>32</v>
      </c>
      <c r="AX688" s="13" t="s">
        <v>76</v>
      </c>
      <c r="AY688" s="171" t="s">
        <v>180</v>
      </c>
    </row>
    <row r="689" spans="1:65" s="14" customFormat="1" ht="11.25">
      <c r="B689" s="177"/>
      <c r="D689" s="163" t="s">
        <v>193</v>
      </c>
      <c r="E689" s="178" t="s">
        <v>1</v>
      </c>
      <c r="F689" s="179" t="s">
        <v>638</v>
      </c>
      <c r="H689" s="180">
        <v>36.414000000000001</v>
      </c>
      <c r="I689" s="181"/>
      <c r="L689" s="177"/>
      <c r="M689" s="182"/>
      <c r="N689" s="183"/>
      <c r="O689" s="183"/>
      <c r="P689" s="183"/>
      <c r="Q689" s="183"/>
      <c r="R689" s="183"/>
      <c r="S689" s="183"/>
      <c r="T689" s="184"/>
      <c r="AT689" s="178" t="s">
        <v>193</v>
      </c>
      <c r="AU689" s="178" t="s">
        <v>85</v>
      </c>
      <c r="AV689" s="14" t="s">
        <v>85</v>
      </c>
      <c r="AW689" s="14" t="s">
        <v>32</v>
      </c>
      <c r="AX689" s="14" t="s">
        <v>76</v>
      </c>
      <c r="AY689" s="178" t="s">
        <v>180</v>
      </c>
    </row>
    <row r="690" spans="1:65" s="14" customFormat="1" ht="11.25">
      <c r="B690" s="177"/>
      <c r="D690" s="163" t="s">
        <v>193</v>
      </c>
      <c r="E690" s="178" t="s">
        <v>1</v>
      </c>
      <c r="F690" s="179" t="s">
        <v>639</v>
      </c>
      <c r="H690" s="180">
        <v>36.854999999999997</v>
      </c>
      <c r="I690" s="181"/>
      <c r="L690" s="177"/>
      <c r="M690" s="182"/>
      <c r="N690" s="183"/>
      <c r="O690" s="183"/>
      <c r="P690" s="183"/>
      <c r="Q690" s="183"/>
      <c r="R690" s="183"/>
      <c r="S690" s="183"/>
      <c r="T690" s="184"/>
      <c r="AT690" s="178" t="s">
        <v>193</v>
      </c>
      <c r="AU690" s="178" t="s">
        <v>85</v>
      </c>
      <c r="AV690" s="14" t="s">
        <v>85</v>
      </c>
      <c r="AW690" s="14" t="s">
        <v>32</v>
      </c>
      <c r="AX690" s="14" t="s">
        <v>76</v>
      </c>
      <c r="AY690" s="178" t="s">
        <v>180</v>
      </c>
    </row>
    <row r="691" spans="1:65" s="14" customFormat="1" ht="11.25">
      <c r="B691" s="177"/>
      <c r="D691" s="163" t="s">
        <v>193</v>
      </c>
      <c r="E691" s="178" t="s">
        <v>1</v>
      </c>
      <c r="F691" s="179" t="s">
        <v>640</v>
      </c>
      <c r="H691" s="180">
        <v>26.207999999999998</v>
      </c>
      <c r="I691" s="181"/>
      <c r="L691" s="177"/>
      <c r="M691" s="182"/>
      <c r="N691" s="183"/>
      <c r="O691" s="183"/>
      <c r="P691" s="183"/>
      <c r="Q691" s="183"/>
      <c r="R691" s="183"/>
      <c r="S691" s="183"/>
      <c r="T691" s="184"/>
      <c r="AT691" s="178" t="s">
        <v>193</v>
      </c>
      <c r="AU691" s="178" t="s">
        <v>85</v>
      </c>
      <c r="AV691" s="14" t="s">
        <v>85</v>
      </c>
      <c r="AW691" s="14" t="s">
        <v>32</v>
      </c>
      <c r="AX691" s="14" t="s">
        <v>76</v>
      </c>
      <c r="AY691" s="178" t="s">
        <v>180</v>
      </c>
    </row>
    <row r="692" spans="1:65" s="14" customFormat="1" ht="11.25">
      <c r="B692" s="177"/>
      <c r="D692" s="163" t="s">
        <v>193</v>
      </c>
      <c r="E692" s="178" t="s">
        <v>1</v>
      </c>
      <c r="F692" s="179" t="s">
        <v>641</v>
      </c>
      <c r="H692" s="180">
        <v>36.54</v>
      </c>
      <c r="I692" s="181"/>
      <c r="L692" s="177"/>
      <c r="M692" s="182"/>
      <c r="N692" s="183"/>
      <c r="O692" s="183"/>
      <c r="P692" s="183"/>
      <c r="Q692" s="183"/>
      <c r="R692" s="183"/>
      <c r="S692" s="183"/>
      <c r="T692" s="184"/>
      <c r="AT692" s="178" t="s">
        <v>193</v>
      </c>
      <c r="AU692" s="178" t="s">
        <v>85</v>
      </c>
      <c r="AV692" s="14" t="s">
        <v>85</v>
      </c>
      <c r="AW692" s="14" t="s">
        <v>32</v>
      </c>
      <c r="AX692" s="14" t="s">
        <v>76</v>
      </c>
      <c r="AY692" s="178" t="s">
        <v>180</v>
      </c>
    </row>
    <row r="693" spans="1:65" s="14" customFormat="1" ht="11.25">
      <c r="B693" s="177"/>
      <c r="D693" s="163" t="s">
        <v>193</v>
      </c>
      <c r="E693" s="178" t="s">
        <v>1</v>
      </c>
      <c r="F693" s="179" t="s">
        <v>642</v>
      </c>
      <c r="H693" s="180">
        <v>32.76</v>
      </c>
      <c r="I693" s="181"/>
      <c r="L693" s="177"/>
      <c r="M693" s="182"/>
      <c r="N693" s="183"/>
      <c r="O693" s="183"/>
      <c r="P693" s="183"/>
      <c r="Q693" s="183"/>
      <c r="R693" s="183"/>
      <c r="S693" s="183"/>
      <c r="T693" s="184"/>
      <c r="AT693" s="178" t="s">
        <v>193</v>
      </c>
      <c r="AU693" s="178" t="s">
        <v>85</v>
      </c>
      <c r="AV693" s="14" t="s">
        <v>85</v>
      </c>
      <c r="AW693" s="14" t="s">
        <v>32</v>
      </c>
      <c r="AX693" s="14" t="s">
        <v>76</v>
      </c>
      <c r="AY693" s="178" t="s">
        <v>180</v>
      </c>
    </row>
    <row r="694" spans="1:65" s="14" customFormat="1" ht="11.25">
      <c r="B694" s="177"/>
      <c r="D694" s="163" t="s">
        <v>193</v>
      </c>
      <c r="E694" s="178" t="s">
        <v>1</v>
      </c>
      <c r="F694" s="179" t="s">
        <v>643</v>
      </c>
      <c r="H694" s="180">
        <v>30.050999999999998</v>
      </c>
      <c r="I694" s="181"/>
      <c r="L694" s="177"/>
      <c r="M694" s="182"/>
      <c r="N694" s="183"/>
      <c r="O694" s="183"/>
      <c r="P694" s="183"/>
      <c r="Q694" s="183"/>
      <c r="R694" s="183"/>
      <c r="S694" s="183"/>
      <c r="T694" s="184"/>
      <c r="AT694" s="178" t="s">
        <v>193</v>
      </c>
      <c r="AU694" s="178" t="s">
        <v>85</v>
      </c>
      <c r="AV694" s="14" t="s">
        <v>85</v>
      </c>
      <c r="AW694" s="14" t="s">
        <v>32</v>
      </c>
      <c r="AX694" s="14" t="s">
        <v>76</v>
      </c>
      <c r="AY694" s="178" t="s">
        <v>180</v>
      </c>
    </row>
    <row r="695" spans="1:65" s="14" customFormat="1" ht="11.25">
      <c r="B695" s="177"/>
      <c r="D695" s="163" t="s">
        <v>193</v>
      </c>
      <c r="E695" s="178" t="s">
        <v>1</v>
      </c>
      <c r="F695" s="179" t="s">
        <v>644</v>
      </c>
      <c r="H695" s="180">
        <v>30.303000000000001</v>
      </c>
      <c r="I695" s="181"/>
      <c r="L695" s="177"/>
      <c r="M695" s="182"/>
      <c r="N695" s="183"/>
      <c r="O695" s="183"/>
      <c r="P695" s="183"/>
      <c r="Q695" s="183"/>
      <c r="R695" s="183"/>
      <c r="S695" s="183"/>
      <c r="T695" s="184"/>
      <c r="AT695" s="178" t="s">
        <v>193</v>
      </c>
      <c r="AU695" s="178" t="s">
        <v>85</v>
      </c>
      <c r="AV695" s="14" t="s">
        <v>85</v>
      </c>
      <c r="AW695" s="14" t="s">
        <v>32</v>
      </c>
      <c r="AX695" s="14" t="s">
        <v>76</v>
      </c>
      <c r="AY695" s="178" t="s">
        <v>180</v>
      </c>
    </row>
    <row r="696" spans="1:65" s="14" customFormat="1" ht="11.25">
      <c r="B696" s="177"/>
      <c r="D696" s="163" t="s">
        <v>193</v>
      </c>
      <c r="E696" s="178" t="s">
        <v>1</v>
      </c>
      <c r="F696" s="179" t="s">
        <v>645</v>
      </c>
      <c r="H696" s="180">
        <v>42.24</v>
      </c>
      <c r="I696" s="181"/>
      <c r="L696" s="177"/>
      <c r="M696" s="182"/>
      <c r="N696" s="183"/>
      <c r="O696" s="183"/>
      <c r="P696" s="183"/>
      <c r="Q696" s="183"/>
      <c r="R696" s="183"/>
      <c r="S696" s="183"/>
      <c r="T696" s="184"/>
      <c r="AT696" s="178" t="s">
        <v>193</v>
      </c>
      <c r="AU696" s="178" t="s">
        <v>85</v>
      </c>
      <c r="AV696" s="14" t="s">
        <v>85</v>
      </c>
      <c r="AW696" s="14" t="s">
        <v>32</v>
      </c>
      <c r="AX696" s="14" t="s">
        <v>76</v>
      </c>
      <c r="AY696" s="178" t="s">
        <v>180</v>
      </c>
    </row>
    <row r="697" spans="1:65" s="14" customFormat="1" ht="11.25">
      <c r="B697" s="177"/>
      <c r="D697" s="163" t="s">
        <v>193</v>
      </c>
      <c r="E697" s="178" t="s">
        <v>1</v>
      </c>
      <c r="F697" s="179" t="s">
        <v>646</v>
      </c>
      <c r="H697" s="180">
        <v>13.86</v>
      </c>
      <c r="I697" s="181"/>
      <c r="L697" s="177"/>
      <c r="M697" s="182"/>
      <c r="N697" s="183"/>
      <c r="O697" s="183"/>
      <c r="P697" s="183"/>
      <c r="Q697" s="183"/>
      <c r="R697" s="183"/>
      <c r="S697" s="183"/>
      <c r="T697" s="184"/>
      <c r="AT697" s="178" t="s">
        <v>193</v>
      </c>
      <c r="AU697" s="178" t="s">
        <v>85</v>
      </c>
      <c r="AV697" s="14" t="s">
        <v>85</v>
      </c>
      <c r="AW697" s="14" t="s">
        <v>32</v>
      </c>
      <c r="AX697" s="14" t="s">
        <v>76</v>
      </c>
      <c r="AY697" s="178" t="s">
        <v>180</v>
      </c>
    </row>
    <row r="698" spans="1:65" s="13" customFormat="1" ht="11.25">
      <c r="B698" s="170"/>
      <c r="D698" s="163" t="s">
        <v>193</v>
      </c>
      <c r="E698" s="171" t="s">
        <v>1</v>
      </c>
      <c r="F698" s="172" t="s">
        <v>552</v>
      </c>
      <c r="H698" s="171" t="s">
        <v>1</v>
      </c>
      <c r="I698" s="173"/>
      <c r="L698" s="170"/>
      <c r="M698" s="174"/>
      <c r="N698" s="175"/>
      <c r="O698" s="175"/>
      <c r="P698" s="175"/>
      <c r="Q698" s="175"/>
      <c r="R698" s="175"/>
      <c r="S698" s="175"/>
      <c r="T698" s="176"/>
      <c r="AT698" s="171" t="s">
        <v>193</v>
      </c>
      <c r="AU698" s="171" t="s">
        <v>85</v>
      </c>
      <c r="AV698" s="13" t="s">
        <v>83</v>
      </c>
      <c r="AW698" s="13" t="s">
        <v>32</v>
      </c>
      <c r="AX698" s="13" t="s">
        <v>76</v>
      </c>
      <c r="AY698" s="171" t="s">
        <v>180</v>
      </c>
    </row>
    <row r="699" spans="1:65" s="14" customFormat="1" ht="11.25">
      <c r="B699" s="177"/>
      <c r="D699" s="163" t="s">
        <v>193</v>
      </c>
      <c r="E699" s="178" t="s">
        <v>1</v>
      </c>
      <c r="F699" s="179" t="s">
        <v>553</v>
      </c>
      <c r="H699" s="180">
        <v>12</v>
      </c>
      <c r="I699" s="181"/>
      <c r="L699" s="177"/>
      <c r="M699" s="182"/>
      <c r="N699" s="183"/>
      <c r="O699" s="183"/>
      <c r="P699" s="183"/>
      <c r="Q699" s="183"/>
      <c r="R699" s="183"/>
      <c r="S699" s="183"/>
      <c r="T699" s="184"/>
      <c r="AT699" s="178" t="s">
        <v>193</v>
      </c>
      <c r="AU699" s="178" t="s">
        <v>85</v>
      </c>
      <c r="AV699" s="14" t="s">
        <v>85</v>
      </c>
      <c r="AW699" s="14" t="s">
        <v>32</v>
      </c>
      <c r="AX699" s="14" t="s">
        <v>76</v>
      </c>
      <c r="AY699" s="178" t="s">
        <v>180</v>
      </c>
    </row>
    <row r="700" spans="1:65" s="14" customFormat="1" ht="11.25">
      <c r="B700" s="177"/>
      <c r="D700" s="163" t="s">
        <v>193</v>
      </c>
      <c r="E700" s="178" t="s">
        <v>1</v>
      </c>
      <c r="F700" s="179" t="s">
        <v>553</v>
      </c>
      <c r="H700" s="180">
        <v>12</v>
      </c>
      <c r="I700" s="181"/>
      <c r="L700" s="177"/>
      <c r="M700" s="182"/>
      <c r="N700" s="183"/>
      <c r="O700" s="183"/>
      <c r="P700" s="183"/>
      <c r="Q700" s="183"/>
      <c r="R700" s="183"/>
      <c r="S700" s="183"/>
      <c r="T700" s="184"/>
      <c r="AT700" s="178" t="s">
        <v>193</v>
      </c>
      <c r="AU700" s="178" t="s">
        <v>85</v>
      </c>
      <c r="AV700" s="14" t="s">
        <v>85</v>
      </c>
      <c r="AW700" s="14" t="s">
        <v>32</v>
      </c>
      <c r="AX700" s="14" t="s">
        <v>76</v>
      </c>
      <c r="AY700" s="178" t="s">
        <v>180</v>
      </c>
    </row>
    <row r="701" spans="1:65" s="15" customFormat="1" ht="11.25">
      <c r="B701" s="185"/>
      <c r="D701" s="163" t="s">
        <v>193</v>
      </c>
      <c r="E701" s="186" t="s">
        <v>1</v>
      </c>
      <c r="F701" s="187" t="s">
        <v>196</v>
      </c>
      <c r="H701" s="188">
        <v>309.23099999999999</v>
      </c>
      <c r="I701" s="189"/>
      <c r="L701" s="185"/>
      <c r="M701" s="190"/>
      <c r="N701" s="191"/>
      <c r="O701" s="191"/>
      <c r="P701" s="191"/>
      <c r="Q701" s="191"/>
      <c r="R701" s="191"/>
      <c r="S701" s="191"/>
      <c r="T701" s="192"/>
      <c r="AT701" s="186" t="s">
        <v>193</v>
      </c>
      <c r="AU701" s="186" t="s">
        <v>85</v>
      </c>
      <c r="AV701" s="15" t="s">
        <v>197</v>
      </c>
      <c r="AW701" s="15" t="s">
        <v>32</v>
      </c>
      <c r="AX701" s="15" t="s">
        <v>76</v>
      </c>
      <c r="AY701" s="186" t="s">
        <v>180</v>
      </c>
    </row>
    <row r="702" spans="1:65" s="16" customFormat="1" ht="11.25">
      <c r="B702" s="193"/>
      <c r="D702" s="163" t="s">
        <v>193</v>
      </c>
      <c r="E702" s="194" t="s">
        <v>1</v>
      </c>
      <c r="F702" s="195" t="s">
        <v>198</v>
      </c>
      <c r="H702" s="196">
        <v>309.23099999999999</v>
      </c>
      <c r="I702" s="197"/>
      <c r="L702" s="193"/>
      <c r="M702" s="198"/>
      <c r="N702" s="199"/>
      <c r="O702" s="199"/>
      <c r="P702" s="199"/>
      <c r="Q702" s="199"/>
      <c r="R702" s="199"/>
      <c r="S702" s="199"/>
      <c r="T702" s="200"/>
      <c r="AT702" s="194" t="s">
        <v>193</v>
      </c>
      <c r="AU702" s="194" t="s">
        <v>85</v>
      </c>
      <c r="AV702" s="16" t="s">
        <v>187</v>
      </c>
      <c r="AW702" s="16" t="s">
        <v>32</v>
      </c>
      <c r="AX702" s="16" t="s">
        <v>83</v>
      </c>
      <c r="AY702" s="194" t="s">
        <v>180</v>
      </c>
    </row>
    <row r="703" spans="1:65" s="2" customFormat="1" ht="33" customHeight="1">
      <c r="A703" s="33"/>
      <c r="B703" s="149"/>
      <c r="C703" s="150" t="s">
        <v>654</v>
      </c>
      <c r="D703" s="150" t="s">
        <v>182</v>
      </c>
      <c r="E703" s="151" t="s">
        <v>655</v>
      </c>
      <c r="F703" s="152" t="s">
        <v>656</v>
      </c>
      <c r="G703" s="153" t="s">
        <v>185</v>
      </c>
      <c r="H703" s="154">
        <v>98.567999999999998</v>
      </c>
      <c r="I703" s="155"/>
      <c r="J703" s="156">
        <f>ROUND(I703*H703,2)</f>
        <v>0</v>
      </c>
      <c r="K703" s="152" t="s">
        <v>186</v>
      </c>
      <c r="L703" s="34"/>
      <c r="M703" s="157" t="s">
        <v>1</v>
      </c>
      <c r="N703" s="158" t="s">
        <v>41</v>
      </c>
      <c r="O703" s="59"/>
      <c r="P703" s="159">
        <f>O703*H703</f>
        <v>0</v>
      </c>
      <c r="Q703" s="159">
        <v>3.474E-2</v>
      </c>
      <c r="R703" s="159">
        <f>Q703*H703</f>
        <v>3.4242523199999999</v>
      </c>
      <c r="S703" s="159">
        <v>0</v>
      </c>
      <c r="T703" s="160">
        <f>S703*H703</f>
        <v>0</v>
      </c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R703" s="161" t="s">
        <v>187</v>
      </c>
      <c r="AT703" s="161" t="s">
        <v>182</v>
      </c>
      <c r="AU703" s="161" t="s">
        <v>85</v>
      </c>
      <c r="AY703" s="18" t="s">
        <v>180</v>
      </c>
      <c r="BE703" s="162">
        <f>IF(N703="základní",J703,0)</f>
        <v>0</v>
      </c>
      <c r="BF703" s="162">
        <f>IF(N703="snížená",J703,0)</f>
        <v>0</v>
      </c>
      <c r="BG703" s="162">
        <f>IF(N703="zákl. přenesená",J703,0)</f>
        <v>0</v>
      </c>
      <c r="BH703" s="162">
        <f>IF(N703="sníž. přenesená",J703,0)</f>
        <v>0</v>
      </c>
      <c r="BI703" s="162">
        <f>IF(N703="nulová",J703,0)</f>
        <v>0</v>
      </c>
      <c r="BJ703" s="18" t="s">
        <v>83</v>
      </c>
      <c r="BK703" s="162">
        <f>ROUND(I703*H703,2)</f>
        <v>0</v>
      </c>
      <c r="BL703" s="18" t="s">
        <v>187</v>
      </c>
      <c r="BM703" s="161" t="s">
        <v>657</v>
      </c>
    </row>
    <row r="704" spans="1:65" s="2" customFormat="1" ht="29.25">
      <c r="A704" s="33"/>
      <c r="B704" s="34"/>
      <c r="C704" s="33"/>
      <c r="D704" s="163" t="s">
        <v>189</v>
      </c>
      <c r="E704" s="33"/>
      <c r="F704" s="164" t="s">
        <v>658</v>
      </c>
      <c r="G704" s="33"/>
      <c r="H704" s="33"/>
      <c r="I704" s="165"/>
      <c r="J704" s="33"/>
      <c r="K704" s="33"/>
      <c r="L704" s="34"/>
      <c r="M704" s="166"/>
      <c r="N704" s="167"/>
      <c r="O704" s="59"/>
      <c r="P704" s="59"/>
      <c r="Q704" s="59"/>
      <c r="R704" s="59"/>
      <c r="S704" s="59"/>
      <c r="T704" s="60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T704" s="18" t="s">
        <v>189</v>
      </c>
      <c r="AU704" s="18" t="s">
        <v>85</v>
      </c>
    </row>
    <row r="705" spans="1:65" s="2" customFormat="1" ht="11.25">
      <c r="A705" s="33"/>
      <c r="B705" s="34"/>
      <c r="C705" s="33"/>
      <c r="D705" s="168" t="s">
        <v>191</v>
      </c>
      <c r="E705" s="33"/>
      <c r="F705" s="169" t="s">
        <v>659</v>
      </c>
      <c r="G705" s="33"/>
      <c r="H705" s="33"/>
      <c r="I705" s="165"/>
      <c r="J705" s="33"/>
      <c r="K705" s="33"/>
      <c r="L705" s="34"/>
      <c r="M705" s="166"/>
      <c r="N705" s="167"/>
      <c r="O705" s="59"/>
      <c r="P705" s="59"/>
      <c r="Q705" s="59"/>
      <c r="R705" s="59"/>
      <c r="S705" s="59"/>
      <c r="T705" s="60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T705" s="18" t="s">
        <v>191</v>
      </c>
      <c r="AU705" s="18" t="s">
        <v>85</v>
      </c>
    </row>
    <row r="706" spans="1:65" s="13" customFormat="1" ht="11.25">
      <c r="B706" s="170"/>
      <c r="D706" s="163" t="s">
        <v>193</v>
      </c>
      <c r="E706" s="171" t="s">
        <v>1</v>
      </c>
      <c r="F706" s="172" t="s">
        <v>660</v>
      </c>
      <c r="H706" s="171" t="s">
        <v>1</v>
      </c>
      <c r="I706" s="173"/>
      <c r="L706" s="170"/>
      <c r="M706" s="174"/>
      <c r="N706" s="175"/>
      <c r="O706" s="175"/>
      <c r="P706" s="175"/>
      <c r="Q706" s="175"/>
      <c r="R706" s="175"/>
      <c r="S706" s="175"/>
      <c r="T706" s="176"/>
      <c r="AT706" s="171" t="s">
        <v>193</v>
      </c>
      <c r="AU706" s="171" t="s">
        <v>85</v>
      </c>
      <c r="AV706" s="13" t="s">
        <v>83</v>
      </c>
      <c r="AW706" s="13" t="s">
        <v>32</v>
      </c>
      <c r="AX706" s="13" t="s">
        <v>76</v>
      </c>
      <c r="AY706" s="171" t="s">
        <v>180</v>
      </c>
    </row>
    <row r="707" spans="1:65" s="13" customFormat="1" ht="11.25">
      <c r="B707" s="170"/>
      <c r="D707" s="163" t="s">
        <v>193</v>
      </c>
      <c r="E707" s="171" t="s">
        <v>1</v>
      </c>
      <c r="F707" s="172" t="s">
        <v>206</v>
      </c>
      <c r="H707" s="171" t="s">
        <v>1</v>
      </c>
      <c r="I707" s="173"/>
      <c r="L707" s="170"/>
      <c r="M707" s="174"/>
      <c r="N707" s="175"/>
      <c r="O707" s="175"/>
      <c r="P707" s="175"/>
      <c r="Q707" s="175"/>
      <c r="R707" s="175"/>
      <c r="S707" s="175"/>
      <c r="T707" s="176"/>
      <c r="AT707" s="171" t="s">
        <v>193</v>
      </c>
      <c r="AU707" s="171" t="s">
        <v>85</v>
      </c>
      <c r="AV707" s="13" t="s">
        <v>83</v>
      </c>
      <c r="AW707" s="13" t="s">
        <v>32</v>
      </c>
      <c r="AX707" s="13" t="s">
        <v>76</v>
      </c>
      <c r="AY707" s="171" t="s">
        <v>180</v>
      </c>
    </row>
    <row r="708" spans="1:65" s="13" customFormat="1" ht="11.25">
      <c r="B708" s="170"/>
      <c r="D708" s="163" t="s">
        <v>193</v>
      </c>
      <c r="E708" s="171" t="s">
        <v>1</v>
      </c>
      <c r="F708" s="172" t="s">
        <v>661</v>
      </c>
      <c r="H708" s="171" t="s">
        <v>1</v>
      </c>
      <c r="I708" s="173"/>
      <c r="L708" s="170"/>
      <c r="M708" s="174"/>
      <c r="N708" s="175"/>
      <c r="O708" s="175"/>
      <c r="P708" s="175"/>
      <c r="Q708" s="175"/>
      <c r="R708" s="175"/>
      <c r="S708" s="175"/>
      <c r="T708" s="176"/>
      <c r="AT708" s="171" t="s">
        <v>193</v>
      </c>
      <c r="AU708" s="171" t="s">
        <v>85</v>
      </c>
      <c r="AV708" s="13" t="s">
        <v>83</v>
      </c>
      <c r="AW708" s="13" t="s">
        <v>32</v>
      </c>
      <c r="AX708" s="13" t="s">
        <v>76</v>
      </c>
      <c r="AY708" s="171" t="s">
        <v>180</v>
      </c>
    </row>
    <row r="709" spans="1:65" s="14" customFormat="1" ht="11.25">
      <c r="B709" s="177"/>
      <c r="D709" s="163" t="s">
        <v>193</v>
      </c>
      <c r="E709" s="178" t="s">
        <v>1</v>
      </c>
      <c r="F709" s="179" t="s">
        <v>662</v>
      </c>
      <c r="H709" s="180">
        <v>55.847999999999999</v>
      </c>
      <c r="I709" s="181"/>
      <c r="L709" s="177"/>
      <c r="M709" s="182"/>
      <c r="N709" s="183"/>
      <c r="O709" s="183"/>
      <c r="P709" s="183"/>
      <c r="Q709" s="183"/>
      <c r="R709" s="183"/>
      <c r="S709" s="183"/>
      <c r="T709" s="184"/>
      <c r="AT709" s="178" t="s">
        <v>193</v>
      </c>
      <c r="AU709" s="178" t="s">
        <v>85</v>
      </c>
      <c r="AV709" s="14" t="s">
        <v>85</v>
      </c>
      <c r="AW709" s="14" t="s">
        <v>32</v>
      </c>
      <c r="AX709" s="14" t="s">
        <v>76</v>
      </c>
      <c r="AY709" s="178" t="s">
        <v>180</v>
      </c>
    </row>
    <row r="710" spans="1:65" s="13" customFormat="1" ht="11.25">
      <c r="B710" s="170"/>
      <c r="D710" s="163" t="s">
        <v>193</v>
      </c>
      <c r="E710" s="171" t="s">
        <v>1</v>
      </c>
      <c r="F710" s="172" t="s">
        <v>663</v>
      </c>
      <c r="H710" s="171" t="s">
        <v>1</v>
      </c>
      <c r="I710" s="173"/>
      <c r="L710" s="170"/>
      <c r="M710" s="174"/>
      <c r="N710" s="175"/>
      <c r="O710" s="175"/>
      <c r="P710" s="175"/>
      <c r="Q710" s="175"/>
      <c r="R710" s="175"/>
      <c r="S710" s="175"/>
      <c r="T710" s="176"/>
      <c r="AT710" s="171" t="s">
        <v>193</v>
      </c>
      <c r="AU710" s="171" t="s">
        <v>85</v>
      </c>
      <c r="AV710" s="13" t="s">
        <v>83</v>
      </c>
      <c r="AW710" s="13" t="s">
        <v>32</v>
      </c>
      <c r="AX710" s="13" t="s">
        <v>76</v>
      </c>
      <c r="AY710" s="171" t="s">
        <v>180</v>
      </c>
    </row>
    <row r="711" spans="1:65" s="14" customFormat="1" ht="11.25">
      <c r="B711" s="177"/>
      <c r="D711" s="163" t="s">
        <v>193</v>
      </c>
      <c r="E711" s="178" t="s">
        <v>1</v>
      </c>
      <c r="F711" s="179" t="s">
        <v>664</v>
      </c>
      <c r="H711" s="180">
        <v>42.72</v>
      </c>
      <c r="I711" s="181"/>
      <c r="L711" s="177"/>
      <c r="M711" s="182"/>
      <c r="N711" s="183"/>
      <c r="O711" s="183"/>
      <c r="P711" s="183"/>
      <c r="Q711" s="183"/>
      <c r="R711" s="183"/>
      <c r="S711" s="183"/>
      <c r="T711" s="184"/>
      <c r="AT711" s="178" t="s">
        <v>193</v>
      </c>
      <c r="AU711" s="178" t="s">
        <v>85</v>
      </c>
      <c r="AV711" s="14" t="s">
        <v>85</v>
      </c>
      <c r="AW711" s="14" t="s">
        <v>32</v>
      </c>
      <c r="AX711" s="14" t="s">
        <v>76</v>
      </c>
      <c r="AY711" s="178" t="s">
        <v>180</v>
      </c>
    </row>
    <row r="712" spans="1:65" s="15" customFormat="1" ht="11.25">
      <c r="B712" s="185"/>
      <c r="D712" s="163" t="s">
        <v>193</v>
      </c>
      <c r="E712" s="186" t="s">
        <v>1</v>
      </c>
      <c r="F712" s="187" t="s">
        <v>196</v>
      </c>
      <c r="H712" s="188">
        <v>98.567999999999998</v>
      </c>
      <c r="I712" s="189"/>
      <c r="L712" s="185"/>
      <c r="M712" s="190"/>
      <c r="N712" s="191"/>
      <c r="O712" s="191"/>
      <c r="P712" s="191"/>
      <c r="Q712" s="191"/>
      <c r="R712" s="191"/>
      <c r="S712" s="191"/>
      <c r="T712" s="192"/>
      <c r="AT712" s="186" t="s">
        <v>193</v>
      </c>
      <c r="AU712" s="186" t="s">
        <v>85</v>
      </c>
      <c r="AV712" s="15" t="s">
        <v>197</v>
      </c>
      <c r="AW712" s="15" t="s">
        <v>32</v>
      </c>
      <c r="AX712" s="15" t="s">
        <v>76</v>
      </c>
      <c r="AY712" s="186" t="s">
        <v>180</v>
      </c>
    </row>
    <row r="713" spans="1:65" s="16" customFormat="1" ht="11.25">
      <c r="B713" s="193"/>
      <c r="D713" s="163" t="s">
        <v>193</v>
      </c>
      <c r="E713" s="194" t="s">
        <v>1</v>
      </c>
      <c r="F713" s="195" t="s">
        <v>198</v>
      </c>
      <c r="H713" s="196">
        <v>98.567999999999998</v>
      </c>
      <c r="I713" s="197"/>
      <c r="L713" s="193"/>
      <c r="M713" s="198"/>
      <c r="N713" s="199"/>
      <c r="O713" s="199"/>
      <c r="P713" s="199"/>
      <c r="Q713" s="199"/>
      <c r="R713" s="199"/>
      <c r="S713" s="199"/>
      <c r="T713" s="200"/>
      <c r="AT713" s="194" t="s">
        <v>193</v>
      </c>
      <c r="AU713" s="194" t="s">
        <v>85</v>
      </c>
      <c r="AV713" s="16" t="s">
        <v>187</v>
      </c>
      <c r="AW713" s="16" t="s">
        <v>32</v>
      </c>
      <c r="AX713" s="16" t="s">
        <v>83</v>
      </c>
      <c r="AY713" s="194" t="s">
        <v>180</v>
      </c>
    </row>
    <row r="714" spans="1:65" s="2" customFormat="1" ht="16.5" customHeight="1">
      <c r="A714" s="33"/>
      <c r="B714" s="149"/>
      <c r="C714" s="150" t="s">
        <v>665</v>
      </c>
      <c r="D714" s="150" t="s">
        <v>182</v>
      </c>
      <c r="E714" s="151" t="s">
        <v>666</v>
      </c>
      <c r="F714" s="152" t="s">
        <v>667</v>
      </c>
      <c r="G714" s="153" t="s">
        <v>185</v>
      </c>
      <c r="H714" s="154">
        <v>732.92399999999998</v>
      </c>
      <c r="I714" s="155"/>
      <c r="J714" s="156">
        <f>ROUND(I714*H714,2)</f>
        <v>0</v>
      </c>
      <c r="K714" s="152" t="s">
        <v>186</v>
      </c>
      <c r="L714" s="34"/>
      <c r="M714" s="157" t="s">
        <v>1</v>
      </c>
      <c r="N714" s="158" t="s">
        <v>41</v>
      </c>
      <c r="O714" s="59"/>
      <c r="P714" s="159">
        <f>O714*H714</f>
        <v>0</v>
      </c>
      <c r="Q714" s="159">
        <v>3.3E-4</v>
      </c>
      <c r="R714" s="159">
        <f>Q714*H714</f>
        <v>0.24186491999999998</v>
      </c>
      <c r="S714" s="159">
        <v>0</v>
      </c>
      <c r="T714" s="160">
        <f>S714*H714</f>
        <v>0</v>
      </c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R714" s="161" t="s">
        <v>187</v>
      </c>
      <c r="AT714" s="161" t="s">
        <v>182</v>
      </c>
      <c r="AU714" s="161" t="s">
        <v>85</v>
      </c>
      <c r="AY714" s="18" t="s">
        <v>180</v>
      </c>
      <c r="BE714" s="162">
        <f>IF(N714="základní",J714,0)</f>
        <v>0</v>
      </c>
      <c r="BF714" s="162">
        <f>IF(N714="snížená",J714,0)</f>
        <v>0</v>
      </c>
      <c r="BG714" s="162">
        <f>IF(N714="zákl. přenesená",J714,0)</f>
        <v>0</v>
      </c>
      <c r="BH714" s="162">
        <f>IF(N714="sníž. přenesená",J714,0)</f>
        <v>0</v>
      </c>
      <c r="BI714" s="162">
        <f>IF(N714="nulová",J714,0)</f>
        <v>0</v>
      </c>
      <c r="BJ714" s="18" t="s">
        <v>83</v>
      </c>
      <c r="BK714" s="162">
        <f>ROUND(I714*H714,2)</f>
        <v>0</v>
      </c>
      <c r="BL714" s="18" t="s">
        <v>187</v>
      </c>
      <c r="BM714" s="161" t="s">
        <v>668</v>
      </c>
    </row>
    <row r="715" spans="1:65" s="2" customFormat="1" ht="11.25">
      <c r="A715" s="33"/>
      <c r="B715" s="34"/>
      <c r="C715" s="33"/>
      <c r="D715" s="163" t="s">
        <v>189</v>
      </c>
      <c r="E715" s="33"/>
      <c r="F715" s="164" t="s">
        <v>669</v>
      </c>
      <c r="G715" s="33"/>
      <c r="H715" s="33"/>
      <c r="I715" s="165"/>
      <c r="J715" s="33"/>
      <c r="K715" s="33"/>
      <c r="L715" s="34"/>
      <c r="M715" s="166"/>
      <c r="N715" s="167"/>
      <c r="O715" s="59"/>
      <c r="P715" s="59"/>
      <c r="Q715" s="59"/>
      <c r="R715" s="59"/>
      <c r="S715" s="59"/>
      <c r="T715" s="60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T715" s="18" t="s">
        <v>189</v>
      </c>
      <c r="AU715" s="18" t="s">
        <v>85</v>
      </c>
    </row>
    <row r="716" spans="1:65" s="2" customFormat="1" ht="11.25">
      <c r="A716" s="33"/>
      <c r="B716" s="34"/>
      <c r="C716" s="33"/>
      <c r="D716" s="168" t="s">
        <v>191</v>
      </c>
      <c r="E716" s="33"/>
      <c r="F716" s="169" t="s">
        <v>670</v>
      </c>
      <c r="G716" s="33"/>
      <c r="H716" s="33"/>
      <c r="I716" s="165"/>
      <c r="J716" s="33"/>
      <c r="K716" s="33"/>
      <c r="L716" s="34"/>
      <c r="M716" s="166"/>
      <c r="N716" s="167"/>
      <c r="O716" s="59"/>
      <c r="P716" s="59"/>
      <c r="Q716" s="59"/>
      <c r="R716" s="59"/>
      <c r="S716" s="59"/>
      <c r="T716" s="60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T716" s="18" t="s">
        <v>191</v>
      </c>
      <c r="AU716" s="18" t="s">
        <v>85</v>
      </c>
    </row>
    <row r="717" spans="1:65" s="13" customFormat="1" ht="11.25">
      <c r="B717" s="170"/>
      <c r="D717" s="163" t="s">
        <v>193</v>
      </c>
      <c r="E717" s="171" t="s">
        <v>1</v>
      </c>
      <c r="F717" s="172" t="s">
        <v>671</v>
      </c>
      <c r="H717" s="171" t="s">
        <v>1</v>
      </c>
      <c r="I717" s="173"/>
      <c r="L717" s="170"/>
      <c r="M717" s="174"/>
      <c r="N717" s="175"/>
      <c r="O717" s="175"/>
      <c r="P717" s="175"/>
      <c r="Q717" s="175"/>
      <c r="R717" s="175"/>
      <c r="S717" s="175"/>
      <c r="T717" s="176"/>
      <c r="AT717" s="171" t="s">
        <v>193</v>
      </c>
      <c r="AU717" s="171" t="s">
        <v>85</v>
      </c>
      <c r="AV717" s="13" t="s">
        <v>83</v>
      </c>
      <c r="AW717" s="13" t="s">
        <v>32</v>
      </c>
      <c r="AX717" s="13" t="s">
        <v>76</v>
      </c>
      <c r="AY717" s="171" t="s">
        <v>180</v>
      </c>
    </row>
    <row r="718" spans="1:65" s="13" customFormat="1" ht="11.25">
      <c r="B718" s="170"/>
      <c r="D718" s="163" t="s">
        <v>193</v>
      </c>
      <c r="E718" s="171" t="s">
        <v>1</v>
      </c>
      <c r="F718" s="172" t="s">
        <v>338</v>
      </c>
      <c r="H718" s="171" t="s">
        <v>1</v>
      </c>
      <c r="I718" s="173"/>
      <c r="L718" s="170"/>
      <c r="M718" s="174"/>
      <c r="N718" s="175"/>
      <c r="O718" s="175"/>
      <c r="P718" s="175"/>
      <c r="Q718" s="175"/>
      <c r="R718" s="175"/>
      <c r="S718" s="175"/>
      <c r="T718" s="176"/>
      <c r="AT718" s="171" t="s">
        <v>193</v>
      </c>
      <c r="AU718" s="171" t="s">
        <v>85</v>
      </c>
      <c r="AV718" s="13" t="s">
        <v>83</v>
      </c>
      <c r="AW718" s="13" t="s">
        <v>32</v>
      </c>
      <c r="AX718" s="13" t="s">
        <v>76</v>
      </c>
      <c r="AY718" s="171" t="s">
        <v>180</v>
      </c>
    </row>
    <row r="719" spans="1:65" s="13" customFormat="1" ht="11.25">
      <c r="B719" s="170"/>
      <c r="D719" s="163" t="s">
        <v>193</v>
      </c>
      <c r="E719" s="171" t="s">
        <v>1</v>
      </c>
      <c r="F719" s="172" t="s">
        <v>207</v>
      </c>
      <c r="H719" s="171" t="s">
        <v>1</v>
      </c>
      <c r="I719" s="173"/>
      <c r="L719" s="170"/>
      <c r="M719" s="174"/>
      <c r="N719" s="175"/>
      <c r="O719" s="175"/>
      <c r="P719" s="175"/>
      <c r="Q719" s="175"/>
      <c r="R719" s="175"/>
      <c r="S719" s="175"/>
      <c r="T719" s="176"/>
      <c r="AT719" s="171" t="s">
        <v>193</v>
      </c>
      <c r="AU719" s="171" t="s">
        <v>85</v>
      </c>
      <c r="AV719" s="13" t="s">
        <v>83</v>
      </c>
      <c r="AW719" s="13" t="s">
        <v>32</v>
      </c>
      <c r="AX719" s="13" t="s">
        <v>76</v>
      </c>
      <c r="AY719" s="171" t="s">
        <v>180</v>
      </c>
    </row>
    <row r="720" spans="1:65" s="13" customFormat="1" ht="11.25">
      <c r="B720" s="170"/>
      <c r="D720" s="163" t="s">
        <v>193</v>
      </c>
      <c r="E720" s="171" t="s">
        <v>1</v>
      </c>
      <c r="F720" s="172" t="s">
        <v>208</v>
      </c>
      <c r="H720" s="171" t="s">
        <v>1</v>
      </c>
      <c r="I720" s="173"/>
      <c r="L720" s="170"/>
      <c r="M720" s="174"/>
      <c r="N720" s="175"/>
      <c r="O720" s="175"/>
      <c r="P720" s="175"/>
      <c r="Q720" s="175"/>
      <c r="R720" s="175"/>
      <c r="S720" s="175"/>
      <c r="T720" s="176"/>
      <c r="AT720" s="171" t="s">
        <v>193</v>
      </c>
      <c r="AU720" s="171" t="s">
        <v>85</v>
      </c>
      <c r="AV720" s="13" t="s">
        <v>83</v>
      </c>
      <c r="AW720" s="13" t="s">
        <v>32</v>
      </c>
      <c r="AX720" s="13" t="s">
        <v>76</v>
      </c>
      <c r="AY720" s="171" t="s">
        <v>180</v>
      </c>
    </row>
    <row r="721" spans="1:65" s="14" customFormat="1" ht="11.25">
      <c r="B721" s="177"/>
      <c r="D721" s="163" t="s">
        <v>193</v>
      </c>
      <c r="E721" s="178" t="s">
        <v>1</v>
      </c>
      <c r="F721" s="179" t="s">
        <v>672</v>
      </c>
      <c r="H721" s="180">
        <v>106.944</v>
      </c>
      <c r="I721" s="181"/>
      <c r="L721" s="177"/>
      <c r="M721" s="182"/>
      <c r="N721" s="183"/>
      <c r="O721" s="183"/>
      <c r="P721" s="183"/>
      <c r="Q721" s="183"/>
      <c r="R721" s="183"/>
      <c r="S721" s="183"/>
      <c r="T721" s="184"/>
      <c r="AT721" s="178" t="s">
        <v>193</v>
      </c>
      <c r="AU721" s="178" t="s">
        <v>85</v>
      </c>
      <c r="AV721" s="14" t="s">
        <v>85</v>
      </c>
      <c r="AW721" s="14" t="s">
        <v>32</v>
      </c>
      <c r="AX721" s="14" t="s">
        <v>76</v>
      </c>
      <c r="AY721" s="178" t="s">
        <v>180</v>
      </c>
    </row>
    <row r="722" spans="1:65" s="13" customFormat="1" ht="11.25">
      <c r="B722" s="170"/>
      <c r="D722" s="163" t="s">
        <v>193</v>
      </c>
      <c r="E722" s="171" t="s">
        <v>1</v>
      </c>
      <c r="F722" s="172" t="s">
        <v>210</v>
      </c>
      <c r="H722" s="171" t="s">
        <v>1</v>
      </c>
      <c r="I722" s="173"/>
      <c r="L722" s="170"/>
      <c r="M722" s="174"/>
      <c r="N722" s="175"/>
      <c r="O722" s="175"/>
      <c r="P722" s="175"/>
      <c r="Q722" s="175"/>
      <c r="R722" s="175"/>
      <c r="S722" s="175"/>
      <c r="T722" s="176"/>
      <c r="AT722" s="171" t="s">
        <v>193</v>
      </c>
      <c r="AU722" s="171" t="s">
        <v>85</v>
      </c>
      <c r="AV722" s="13" t="s">
        <v>83</v>
      </c>
      <c r="AW722" s="13" t="s">
        <v>32</v>
      </c>
      <c r="AX722" s="13" t="s">
        <v>76</v>
      </c>
      <c r="AY722" s="171" t="s">
        <v>180</v>
      </c>
    </row>
    <row r="723" spans="1:65" s="14" customFormat="1" ht="22.5">
      <c r="B723" s="177"/>
      <c r="D723" s="163" t="s">
        <v>193</v>
      </c>
      <c r="E723" s="178" t="s">
        <v>1</v>
      </c>
      <c r="F723" s="179" t="s">
        <v>673</v>
      </c>
      <c r="H723" s="180">
        <v>625.98</v>
      </c>
      <c r="I723" s="181"/>
      <c r="L723" s="177"/>
      <c r="M723" s="182"/>
      <c r="N723" s="183"/>
      <c r="O723" s="183"/>
      <c r="P723" s="183"/>
      <c r="Q723" s="183"/>
      <c r="R723" s="183"/>
      <c r="S723" s="183"/>
      <c r="T723" s="184"/>
      <c r="AT723" s="178" t="s">
        <v>193</v>
      </c>
      <c r="AU723" s="178" t="s">
        <v>85</v>
      </c>
      <c r="AV723" s="14" t="s">
        <v>85</v>
      </c>
      <c r="AW723" s="14" t="s">
        <v>32</v>
      </c>
      <c r="AX723" s="14" t="s">
        <v>76</v>
      </c>
      <c r="AY723" s="178" t="s">
        <v>180</v>
      </c>
    </row>
    <row r="724" spans="1:65" s="15" customFormat="1" ht="11.25">
      <c r="B724" s="185"/>
      <c r="D724" s="163" t="s">
        <v>193</v>
      </c>
      <c r="E724" s="186" t="s">
        <v>1</v>
      </c>
      <c r="F724" s="187" t="s">
        <v>196</v>
      </c>
      <c r="H724" s="188">
        <v>732.92399999999998</v>
      </c>
      <c r="I724" s="189"/>
      <c r="L724" s="185"/>
      <c r="M724" s="190"/>
      <c r="N724" s="191"/>
      <c r="O724" s="191"/>
      <c r="P724" s="191"/>
      <c r="Q724" s="191"/>
      <c r="R724" s="191"/>
      <c r="S724" s="191"/>
      <c r="T724" s="192"/>
      <c r="AT724" s="186" t="s">
        <v>193</v>
      </c>
      <c r="AU724" s="186" t="s">
        <v>85</v>
      </c>
      <c r="AV724" s="15" t="s">
        <v>197</v>
      </c>
      <c r="AW724" s="15" t="s">
        <v>32</v>
      </c>
      <c r="AX724" s="15" t="s">
        <v>76</v>
      </c>
      <c r="AY724" s="186" t="s">
        <v>180</v>
      </c>
    </row>
    <row r="725" spans="1:65" s="16" customFormat="1" ht="11.25">
      <c r="B725" s="193"/>
      <c r="D725" s="163" t="s">
        <v>193</v>
      </c>
      <c r="E725" s="194" t="s">
        <v>1</v>
      </c>
      <c r="F725" s="195" t="s">
        <v>198</v>
      </c>
      <c r="H725" s="196">
        <v>732.92399999999998</v>
      </c>
      <c r="I725" s="197"/>
      <c r="L725" s="193"/>
      <c r="M725" s="198"/>
      <c r="N725" s="199"/>
      <c r="O725" s="199"/>
      <c r="P725" s="199"/>
      <c r="Q725" s="199"/>
      <c r="R725" s="199"/>
      <c r="S725" s="199"/>
      <c r="T725" s="200"/>
      <c r="AT725" s="194" t="s">
        <v>193</v>
      </c>
      <c r="AU725" s="194" t="s">
        <v>85</v>
      </c>
      <c r="AV725" s="16" t="s">
        <v>187</v>
      </c>
      <c r="AW725" s="16" t="s">
        <v>32</v>
      </c>
      <c r="AX725" s="16" t="s">
        <v>83</v>
      </c>
      <c r="AY725" s="194" t="s">
        <v>180</v>
      </c>
    </row>
    <row r="726" spans="1:65" s="2" customFormat="1" ht="33" customHeight="1">
      <c r="A726" s="33"/>
      <c r="B726" s="149"/>
      <c r="C726" s="150" t="s">
        <v>674</v>
      </c>
      <c r="D726" s="150" t="s">
        <v>182</v>
      </c>
      <c r="E726" s="151" t="s">
        <v>675</v>
      </c>
      <c r="F726" s="152" t="s">
        <v>676</v>
      </c>
      <c r="G726" s="153" t="s">
        <v>508</v>
      </c>
      <c r="H726" s="154">
        <v>471.52</v>
      </c>
      <c r="I726" s="155"/>
      <c r="J726" s="156">
        <f>ROUND(I726*H726,2)</f>
        <v>0</v>
      </c>
      <c r="K726" s="152" t="s">
        <v>186</v>
      </c>
      <c r="L726" s="34"/>
      <c r="M726" s="157" t="s">
        <v>1</v>
      </c>
      <c r="N726" s="158" t="s">
        <v>41</v>
      </c>
      <c r="O726" s="59"/>
      <c r="P726" s="159">
        <f>O726*H726</f>
        <v>0</v>
      </c>
      <c r="Q726" s="159">
        <v>2.0000000000000002E-5</v>
      </c>
      <c r="R726" s="159">
        <f>Q726*H726</f>
        <v>9.4304000000000002E-3</v>
      </c>
      <c r="S726" s="159">
        <v>0</v>
      </c>
      <c r="T726" s="160">
        <f>S726*H726</f>
        <v>0</v>
      </c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R726" s="161" t="s">
        <v>187</v>
      </c>
      <c r="AT726" s="161" t="s">
        <v>182</v>
      </c>
      <c r="AU726" s="161" t="s">
        <v>85</v>
      </c>
      <c r="AY726" s="18" t="s">
        <v>180</v>
      </c>
      <c r="BE726" s="162">
        <f>IF(N726="základní",J726,0)</f>
        <v>0</v>
      </c>
      <c r="BF726" s="162">
        <f>IF(N726="snížená",J726,0)</f>
        <v>0</v>
      </c>
      <c r="BG726" s="162">
        <f>IF(N726="zákl. přenesená",J726,0)</f>
        <v>0</v>
      </c>
      <c r="BH726" s="162">
        <f>IF(N726="sníž. přenesená",J726,0)</f>
        <v>0</v>
      </c>
      <c r="BI726" s="162">
        <f>IF(N726="nulová",J726,0)</f>
        <v>0</v>
      </c>
      <c r="BJ726" s="18" t="s">
        <v>83</v>
      </c>
      <c r="BK726" s="162">
        <f>ROUND(I726*H726,2)</f>
        <v>0</v>
      </c>
      <c r="BL726" s="18" t="s">
        <v>187</v>
      </c>
      <c r="BM726" s="161" t="s">
        <v>677</v>
      </c>
    </row>
    <row r="727" spans="1:65" s="2" customFormat="1" ht="19.5">
      <c r="A727" s="33"/>
      <c r="B727" s="34"/>
      <c r="C727" s="33"/>
      <c r="D727" s="163" t="s">
        <v>189</v>
      </c>
      <c r="E727" s="33"/>
      <c r="F727" s="164" t="s">
        <v>678</v>
      </c>
      <c r="G727" s="33"/>
      <c r="H727" s="33"/>
      <c r="I727" s="165"/>
      <c r="J727" s="33"/>
      <c r="K727" s="33"/>
      <c r="L727" s="34"/>
      <c r="M727" s="166"/>
      <c r="N727" s="167"/>
      <c r="O727" s="59"/>
      <c r="P727" s="59"/>
      <c r="Q727" s="59"/>
      <c r="R727" s="59"/>
      <c r="S727" s="59"/>
      <c r="T727" s="60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T727" s="18" t="s">
        <v>189</v>
      </c>
      <c r="AU727" s="18" t="s">
        <v>85</v>
      </c>
    </row>
    <row r="728" spans="1:65" s="2" customFormat="1" ht="11.25">
      <c r="A728" s="33"/>
      <c r="B728" s="34"/>
      <c r="C728" s="33"/>
      <c r="D728" s="168" t="s">
        <v>191</v>
      </c>
      <c r="E728" s="33"/>
      <c r="F728" s="169" t="s">
        <v>679</v>
      </c>
      <c r="G728" s="33"/>
      <c r="H728" s="33"/>
      <c r="I728" s="165"/>
      <c r="J728" s="33"/>
      <c r="K728" s="33"/>
      <c r="L728" s="34"/>
      <c r="M728" s="166"/>
      <c r="N728" s="167"/>
      <c r="O728" s="59"/>
      <c r="P728" s="59"/>
      <c r="Q728" s="59"/>
      <c r="R728" s="59"/>
      <c r="S728" s="59"/>
      <c r="T728" s="60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T728" s="18" t="s">
        <v>191</v>
      </c>
      <c r="AU728" s="18" t="s">
        <v>85</v>
      </c>
    </row>
    <row r="729" spans="1:65" s="13" customFormat="1" ht="11.25">
      <c r="B729" s="170"/>
      <c r="D729" s="163" t="s">
        <v>193</v>
      </c>
      <c r="E729" s="171" t="s">
        <v>1</v>
      </c>
      <c r="F729" s="172" t="s">
        <v>680</v>
      </c>
      <c r="H729" s="171" t="s">
        <v>1</v>
      </c>
      <c r="I729" s="173"/>
      <c r="L729" s="170"/>
      <c r="M729" s="174"/>
      <c r="N729" s="175"/>
      <c r="O729" s="175"/>
      <c r="P729" s="175"/>
      <c r="Q729" s="175"/>
      <c r="R729" s="175"/>
      <c r="S729" s="175"/>
      <c r="T729" s="176"/>
      <c r="AT729" s="171" t="s">
        <v>193</v>
      </c>
      <c r="AU729" s="171" t="s">
        <v>85</v>
      </c>
      <c r="AV729" s="13" t="s">
        <v>83</v>
      </c>
      <c r="AW729" s="13" t="s">
        <v>32</v>
      </c>
      <c r="AX729" s="13" t="s">
        <v>76</v>
      </c>
      <c r="AY729" s="171" t="s">
        <v>180</v>
      </c>
    </row>
    <row r="730" spans="1:65" s="13" customFormat="1" ht="11.25">
      <c r="B730" s="170"/>
      <c r="D730" s="163" t="s">
        <v>193</v>
      </c>
      <c r="E730" s="171" t="s">
        <v>1</v>
      </c>
      <c r="F730" s="172" t="s">
        <v>206</v>
      </c>
      <c r="H730" s="171" t="s">
        <v>1</v>
      </c>
      <c r="I730" s="173"/>
      <c r="L730" s="170"/>
      <c r="M730" s="174"/>
      <c r="N730" s="175"/>
      <c r="O730" s="175"/>
      <c r="P730" s="175"/>
      <c r="Q730" s="175"/>
      <c r="R730" s="175"/>
      <c r="S730" s="175"/>
      <c r="T730" s="176"/>
      <c r="AT730" s="171" t="s">
        <v>193</v>
      </c>
      <c r="AU730" s="171" t="s">
        <v>85</v>
      </c>
      <c r="AV730" s="13" t="s">
        <v>83</v>
      </c>
      <c r="AW730" s="13" t="s">
        <v>32</v>
      </c>
      <c r="AX730" s="13" t="s">
        <v>76</v>
      </c>
      <c r="AY730" s="171" t="s">
        <v>180</v>
      </c>
    </row>
    <row r="731" spans="1:65" s="14" customFormat="1" ht="11.25">
      <c r="B731" s="177"/>
      <c r="D731" s="163" t="s">
        <v>193</v>
      </c>
      <c r="E731" s="178" t="s">
        <v>1</v>
      </c>
      <c r="F731" s="179" t="s">
        <v>681</v>
      </c>
      <c r="H731" s="180">
        <v>33.56</v>
      </c>
      <c r="I731" s="181"/>
      <c r="L731" s="177"/>
      <c r="M731" s="182"/>
      <c r="N731" s="183"/>
      <c r="O731" s="183"/>
      <c r="P731" s="183"/>
      <c r="Q731" s="183"/>
      <c r="R731" s="183"/>
      <c r="S731" s="183"/>
      <c r="T731" s="184"/>
      <c r="AT731" s="178" t="s">
        <v>193</v>
      </c>
      <c r="AU731" s="178" t="s">
        <v>85</v>
      </c>
      <c r="AV731" s="14" t="s">
        <v>85</v>
      </c>
      <c r="AW731" s="14" t="s">
        <v>32</v>
      </c>
      <c r="AX731" s="14" t="s">
        <v>76</v>
      </c>
      <c r="AY731" s="178" t="s">
        <v>180</v>
      </c>
    </row>
    <row r="732" spans="1:65" s="14" customFormat="1" ht="11.25">
      <c r="B732" s="177"/>
      <c r="D732" s="163" t="s">
        <v>193</v>
      </c>
      <c r="E732" s="178" t="s">
        <v>1</v>
      </c>
      <c r="F732" s="179" t="s">
        <v>682</v>
      </c>
      <c r="H732" s="180">
        <v>33.700000000000003</v>
      </c>
      <c r="I732" s="181"/>
      <c r="L732" s="177"/>
      <c r="M732" s="182"/>
      <c r="N732" s="183"/>
      <c r="O732" s="183"/>
      <c r="P732" s="183"/>
      <c r="Q732" s="183"/>
      <c r="R732" s="183"/>
      <c r="S732" s="183"/>
      <c r="T732" s="184"/>
      <c r="AT732" s="178" t="s">
        <v>193</v>
      </c>
      <c r="AU732" s="178" t="s">
        <v>85</v>
      </c>
      <c r="AV732" s="14" t="s">
        <v>85</v>
      </c>
      <c r="AW732" s="14" t="s">
        <v>32</v>
      </c>
      <c r="AX732" s="14" t="s">
        <v>76</v>
      </c>
      <c r="AY732" s="178" t="s">
        <v>180</v>
      </c>
    </row>
    <row r="733" spans="1:65" s="14" customFormat="1" ht="11.25">
      <c r="B733" s="177"/>
      <c r="D733" s="163" t="s">
        <v>193</v>
      </c>
      <c r="E733" s="178" t="s">
        <v>1</v>
      </c>
      <c r="F733" s="179" t="s">
        <v>683</v>
      </c>
      <c r="H733" s="180">
        <v>33.6</v>
      </c>
      <c r="I733" s="181"/>
      <c r="L733" s="177"/>
      <c r="M733" s="182"/>
      <c r="N733" s="183"/>
      <c r="O733" s="183"/>
      <c r="P733" s="183"/>
      <c r="Q733" s="183"/>
      <c r="R733" s="183"/>
      <c r="S733" s="183"/>
      <c r="T733" s="184"/>
      <c r="AT733" s="178" t="s">
        <v>193</v>
      </c>
      <c r="AU733" s="178" t="s">
        <v>85</v>
      </c>
      <c r="AV733" s="14" t="s">
        <v>85</v>
      </c>
      <c r="AW733" s="14" t="s">
        <v>32</v>
      </c>
      <c r="AX733" s="14" t="s">
        <v>76</v>
      </c>
      <c r="AY733" s="178" t="s">
        <v>180</v>
      </c>
    </row>
    <row r="734" spans="1:65" s="14" customFormat="1" ht="11.25">
      <c r="B734" s="177"/>
      <c r="D734" s="163" t="s">
        <v>193</v>
      </c>
      <c r="E734" s="178" t="s">
        <v>1</v>
      </c>
      <c r="F734" s="179" t="s">
        <v>684</v>
      </c>
      <c r="H734" s="180">
        <v>31.06</v>
      </c>
      <c r="I734" s="181"/>
      <c r="L734" s="177"/>
      <c r="M734" s="182"/>
      <c r="N734" s="183"/>
      <c r="O734" s="183"/>
      <c r="P734" s="183"/>
      <c r="Q734" s="183"/>
      <c r="R734" s="183"/>
      <c r="S734" s="183"/>
      <c r="T734" s="184"/>
      <c r="AT734" s="178" t="s">
        <v>193</v>
      </c>
      <c r="AU734" s="178" t="s">
        <v>85</v>
      </c>
      <c r="AV734" s="14" t="s">
        <v>85</v>
      </c>
      <c r="AW734" s="14" t="s">
        <v>32</v>
      </c>
      <c r="AX734" s="14" t="s">
        <v>76</v>
      </c>
      <c r="AY734" s="178" t="s">
        <v>180</v>
      </c>
    </row>
    <row r="735" spans="1:65" s="14" customFormat="1" ht="11.25">
      <c r="B735" s="177"/>
      <c r="D735" s="163" t="s">
        <v>193</v>
      </c>
      <c r="E735" s="178" t="s">
        <v>1</v>
      </c>
      <c r="F735" s="179" t="s">
        <v>685</v>
      </c>
      <c r="H735" s="180">
        <v>31.9</v>
      </c>
      <c r="I735" s="181"/>
      <c r="L735" s="177"/>
      <c r="M735" s="182"/>
      <c r="N735" s="183"/>
      <c r="O735" s="183"/>
      <c r="P735" s="183"/>
      <c r="Q735" s="183"/>
      <c r="R735" s="183"/>
      <c r="S735" s="183"/>
      <c r="T735" s="184"/>
      <c r="AT735" s="178" t="s">
        <v>193</v>
      </c>
      <c r="AU735" s="178" t="s">
        <v>85</v>
      </c>
      <c r="AV735" s="14" t="s">
        <v>85</v>
      </c>
      <c r="AW735" s="14" t="s">
        <v>32</v>
      </c>
      <c r="AX735" s="14" t="s">
        <v>76</v>
      </c>
      <c r="AY735" s="178" t="s">
        <v>180</v>
      </c>
    </row>
    <row r="736" spans="1:65" s="14" customFormat="1" ht="11.25">
      <c r="B736" s="177"/>
      <c r="D736" s="163" t="s">
        <v>193</v>
      </c>
      <c r="E736" s="178" t="s">
        <v>1</v>
      </c>
      <c r="F736" s="179" t="s">
        <v>686</v>
      </c>
      <c r="H736" s="180">
        <v>31.74</v>
      </c>
      <c r="I736" s="181"/>
      <c r="L736" s="177"/>
      <c r="M736" s="182"/>
      <c r="N736" s="183"/>
      <c r="O736" s="183"/>
      <c r="P736" s="183"/>
      <c r="Q736" s="183"/>
      <c r="R736" s="183"/>
      <c r="S736" s="183"/>
      <c r="T736" s="184"/>
      <c r="AT736" s="178" t="s">
        <v>193</v>
      </c>
      <c r="AU736" s="178" t="s">
        <v>85</v>
      </c>
      <c r="AV736" s="14" t="s">
        <v>85</v>
      </c>
      <c r="AW736" s="14" t="s">
        <v>32</v>
      </c>
      <c r="AX736" s="14" t="s">
        <v>76</v>
      </c>
      <c r="AY736" s="178" t="s">
        <v>180</v>
      </c>
    </row>
    <row r="737" spans="2:51" s="14" customFormat="1" ht="11.25">
      <c r="B737" s="177"/>
      <c r="D737" s="163" t="s">
        <v>193</v>
      </c>
      <c r="E737" s="178" t="s">
        <v>1</v>
      </c>
      <c r="F737" s="179" t="s">
        <v>686</v>
      </c>
      <c r="H737" s="180">
        <v>31.74</v>
      </c>
      <c r="I737" s="181"/>
      <c r="L737" s="177"/>
      <c r="M737" s="182"/>
      <c r="N737" s="183"/>
      <c r="O737" s="183"/>
      <c r="P737" s="183"/>
      <c r="Q737" s="183"/>
      <c r="R737" s="183"/>
      <c r="S737" s="183"/>
      <c r="T737" s="184"/>
      <c r="AT737" s="178" t="s">
        <v>193</v>
      </c>
      <c r="AU737" s="178" t="s">
        <v>85</v>
      </c>
      <c r="AV737" s="14" t="s">
        <v>85</v>
      </c>
      <c r="AW737" s="14" t="s">
        <v>32</v>
      </c>
      <c r="AX737" s="14" t="s">
        <v>76</v>
      </c>
      <c r="AY737" s="178" t="s">
        <v>180</v>
      </c>
    </row>
    <row r="738" spans="2:51" s="14" customFormat="1" ht="11.25">
      <c r="B738" s="177"/>
      <c r="D738" s="163" t="s">
        <v>193</v>
      </c>
      <c r="E738" s="178" t="s">
        <v>1</v>
      </c>
      <c r="F738" s="179" t="s">
        <v>687</v>
      </c>
      <c r="H738" s="180">
        <v>31.5</v>
      </c>
      <c r="I738" s="181"/>
      <c r="L738" s="177"/>
      <c r="M738" s="182"/>
      <c r="N738" s="183"/>
      <c r="O738" s="183"/>
      <c r="P738" s="183"/>
      <c r="Q738" s="183"/>
      <c r="R738" s="183"/>
      <c r="S738" s="183"/>
      <c r="T738" s="184"/>
      <c r="AT738" s="178" t="s">
        <v>193</v>
      </c>
      <c r="AU738" s="178" t="s">
        <v>85</v>
      </c>
      <c r="AV738" s="14" t="s">
        <v>85</v>
      </c>
      <c r="AW738" s="14" t="s">
        <v>32</v>
      </c>
      <c r="AX738" s="14" t="s">
        <v>76</v>
      </c>
      <c r="AY738" s="178" t="s">
        <v>180</v>
      </c>
    </row>
    <row r="739" spans="2:51" s="14" customFormat="1" ht="11.25">
      <c r="B739" s="177"/>
      <c r="D739" s="163" t="s">
        <v>193</v>
      </c>
      <c r="E739" s="178" t="s">
        <v>1</v>
      </c>
      <c r="F739" s="179" t="s">
        <v>688</v>
      </c>
      <c r="H739" s="180">
        <v>31.66</v>
      </c>
      <c r="I739" s="181"/>
      <c r="L739" s="177"/>
      <c r="M739" s="182"/>
      <c r="N739" s="183"/>
      <c r="O739" s="183"/>
      <c r="P739" s="183"/>
      <c r="Q739" s="183"/>
      <c r="R739" s="183"/>
      <c r="S739" s="183"/>
      <c r="T739" s="184"/>
      <c r="AT739" s="178" t="s">
        <v>193</v>
      </c>
      <c r="AU739" s="178" t="s">
        <v>85</v>
      </c>
      <c r="AV739" s="14" t="s">
        <v>85</v>
      </c>
      <c r="AW739" s="14" t="s">
        <v>32</v>
      </c>
      <c r="AX739" s="14" t="s">
        <v>76</v>
      </c>
      <c r="AY739" s="178" t="s">
        <v>180</v>
      </c>
    </row>
    <row r="740" spans="2:51" s="14" customFormat="1" ht="11.25">
      <c r="B740" s="177"/>
      <c r="D740" s="163" t="s">
        <v>193</v>
      </c>
      <c r="E740" s="178" t="s">
        <v>1</v>
      </c>
      <c r="F740" s="179" t="s">
        <v>689</v>
      </c>
      <c r="H740" s="180">
        <v>31.82</v>
      </c>
      <c r="I740" s="181"/>
      <c r="L740" s="177"/>
      <c r="M740" s="182"/>
      <c r="N740" s="183"/>
      <c r="O740" s="183"/>
      <c r="P740" s="183"/>
      <c r="Q740" s="183"/>
      <c r="R740" s="183"/>
      <c r="S740" s="183"/>
      <c r="T740" s="184"/>
      <c r="AT740" s="178" t="s">
        <v>193</v>
      </c>
      <c r="AU740" s="178" t="s">
        <v>85</v>
      </c>
      <c r="AV740" s="14" t="s">
        <v>85</v>
      </c>
      <c r="AW740" s="14" t="s">
        <v>32</v>
      </c>
      <c r="AX740" s="14" t="s">
        <v>76</v>
      </c>
      <c r="AY740" s="178" t="s">
        <v>180</v>
      </c>
    </row>
    <row r="741" spans="2:51" s="14" customFormat="1" ht="11.25">
      <c r="B741" s="177"/>
      <c r="D741" s="163" t="s">
        <v>193</v>
      </c>
      <c r="E741" s="178" t="s">
        <v>1</v>
      </c>
      <c r="F741" s="179" t="s">
        <v>690</v>
      </c>
      <c r="H741" s="180">
        <v>3.4</v>
      </c>
      <c r="I741" s="181"/>
      <c r="L741" s="177"/>
      <c r="M741" s="182"/>
      <c r="N741" s="183"/>
      <c r="O741" s="183"/>
      <c r="P741" s="183"/>
      <c r="Q741" s="183"/>
      <c r="R741" s="183"/>
      <c r="S741" s="183"/>
      <c r="T741" s="184"/>
      <c r="AT741" s="178" t="s">
        <v>193</v>
      </c>
      <c r="AU741" s="178" t="s">
        <v>85</v>
      </c>
      <c r="AV741" s="14" t="s">
        <v>85</v>
      </c>
      <c r="AW741" s="14" t="s">
        <v>32</v>
      </c>
      <c r="AX741" s="14" t="s">
        <v>76</v>
      </c>
      <c r="AY741" s="178" t="s">
        <v>180</v>
      </c>
    </row>
    <row r="742" spans="2:51" s="14" customFormat="1" ht="11.25">
      <c r="B742" s="177"/>
      <c r="D742" s="163" t="s">
        <v>193</v>
      </c>
      <c r="E742" s="178" t="s">
        <v>1</v>
      </c>
      <c r="F742" s="179" t="s">
        <v>690</v>
      </c>
      <c r="H742" s="180">
        <v>3.4</v>
      </c>
      <c r="I742" s="181"/>
      <c r="L742" s="177"/>
      <c r="M742" s="182"/>
      <c r="N742" s="183"/>
      <c r="O742" s="183"/>
      <c r="P742" s="183"/>
      <c r="Q742" s="183"/>
      <c r="R742" s="183"/>
      <c r="S742" s="183"/>
      <c r="T742" s="184"/>
      <c r="AT742" s="178" t="s">
        <v>193</v>
      </c>
      <c r="AU742" s="178" t="s">
        <v>85</v>
      </c>
      <c r="AV742" s="14" t="s">
        <v>85</v>
      </c>
      <c r="AW742" s="14" t="s">
        <v>32</v>
      </c>
      <c r="AX742" s="14" t="s">
        <v>76</v>
      </c>
      <c r="AY742" s="178" t="s">
        <v>180</v>
      </c>
    </row>
    <row r="743" spans="2:51" s="14" customFormat="1" ht="11.25">
      <c r="B743" s="177"/>
      <c r="D743" s="163" t="s">
        <v>193</v>
      </c>
      <c r="E743" s="178" t="s">
        <v>1</v>
      </c>
      <c r="F743" s="179" t="s">
        <v>690</v>
      </c>
      <c r="H743" s="180">
        <v>3.4</v>
      </c>
      <c r="I743" s="181"/>
      <c r="L743" s="177"/>
      <c r="M743" s="182"/>
      <c r="N743" s="183"/>
      <c r="O743" s="183"/>
      <c r="P743" s="183"/>
      <c r="Q743" s="183"/>
      <c r="R743" s="183"/>
      <c r="S743" s="183"/>
      <c r="T743" s="184"/>
      <c r="AT743" s="178" t="s">
        <v>193</v>
      </c>
      <c r="AU743" s="178" t="s">
        <v>85</v>
      </c>
      <c r="AV743" s="14" t="s">
        <v>85</v>
      </c>
      <c r="AW743" s="14" t="s">
        <v>32</v>
      </c>
      <c r="AX743" s="14" t="s">
        <v>76</v>
      </c>
      <c r="AY743" s="178" t="s">
        <v>180</v>
      </c>
    </row>
    <row r="744" spans="2:51" s="14" customFormat="1" ht="11.25">
      <c r="B744" s="177"/>
      <c r="D744" s="163" t="s">
        <v>193</v>
      </c>
      <c r="E744" s="178" t="s">
        <v>1</v>
      </c>
      <c r="F744" s="179" t="s">
        <v>690</v>
      </c>
      <c r="H744" s="180">
        <v>3.4</v>
      </c>
      <c r="I744" s="181"/>
      <c r="L744" s="177"/>
      <c r="M744" s="182"/>
      <c r="N744" s="183"/>
      <c r="O744" s="183"/>
      <c r="P744" s="183"/>
      <c r="Q744" s="183"/>
      <c r="R744" s="183"/>
      <c r="S744" s="183"/>
      <c r="T744" s="184"/>
      <c r="AT744" s="178" t="s">
        <v>193</v>
      </c>
      <c r="AU744" s="178" t="s">
        <v>85</v>
      </c>
      <c r="AV744" s="14" t="s">
        <v>85</v>
      </c>
      <c r="AW744" s="14" t="s">
        <v>32</v>
      </c>
      <c r="AX744" s="14" t="s">
        <v>76</v>
      </c>
      <c r="AY744" s="178" t="s">
        <v>180</v>
      </c>
    </row>
    <row r="745" spans="2:51" s="14" customFormat="1" ht="11.25">
      <c r="B745" s="177"/>
      <c r="D745" s="163" t="s">
        <v>193</v>
      </c>
      <c r="E745" s="178" t="s">
        <v>1</v>
      </c>
      <c r="F745" s="179" t="s">
        <v>691</v>
      </c>
      <c r="H745" s="180">
        <v>3.2</v>
      </c>
      <c r="I745" s="181"/>
      <c r="L745" s="177"/>
      <c r="M745" s="182"/>
      <c r="N745" s="183"/>
      <c r="O745" s="183"/>
      <c r="P745" s="183"/>
      <c r="Q745" s="183"/>
      <c r="R745" s="183"/>
      <c r="S745" s="183"/>
      <c r="T745" s="184"/>
      <c r="AT745" s="178" t="s">
        <v>193</v>
      </c>
      <c r="AU745" s="178" t="s">
        <v>85</v>
      </c>
      <c r="AV745" s="14" t="s">
        <v>85</v>
      </c>
      <c r="AW745" s="14" t="s">
        <v>32</v>
      </c>
      <c r="AX745" s="14" t="s">
        <v>76</v>
      </c>
      <c r="AY745" s="178" t="s">
        <v>180</v>
      </c>
    </row>
    <row r="746" spans="2:51" s="14" customFormat="1" ht="11.25">
      <c r="B746" s="177"/>
      <c r="D746" s="163" t="s">
        <v>193</v>
      </c>
      <c r="E746" s="178" t="s">
        <v>1</v>
      </c>
      <c r="F746" s="179" t="s">
        <v>692</v>
      </c>
      <c r="H746" s="180">
        <v>4</v>
      </c>
      <c r="I746" s="181"/>
      <c r="L746" s="177"/>
      <c r="M746" s="182"/>
      <c r="N746" s="183"/>
      <c r="O746" s="183"/>
      <c r="P746" s="183"/>
      <c r="Q746" s="183"/>
      <c r="R746" s="183"/>
      <c r="S746" s="183"/>
      <c r="T746" s="184"/>
      <c r="AT746" s="178" t="s">
        <v>193</v>
      </c>
      <c r="AU746" s="178" t="s">
        <v>85</v>
      </c>
      <c r="AV746" s="14" t="s">
        <v>85</v>
      </c>
      <c r="AW746" s="14" t="s">
        <v>32</v>
      </c>
      <c r="AX746" s="14" t="s">
        <v>76</v>
      </c>
      <c r="AY746" s="178" t="s">
        <v>180</v>
      </c>
    </row>
    <row r="747" spans="2:51" s="14" customFormat="1" ht="11.25">
      <c r="B747" s="177"/>
      <c r="D747" s="163" t="s">
        <v>193</v>
      </c>
      <c r="E747" s="178" t="s">
        <v>1</v>
      </c>
      <c r="F747" s="179" t="s">
        <v>693</v>
      </c>
      <c r="H747" s="180">
        <v>28.9</v>
      </c>
      <c r="I747" s="181"/>
      <c r="L747" s="177"/>
      <c r="M747" s="182"/>
      <c r="N747" s="183"/>
      <c r="O747" s="183"/>
      <c r="P747" s="183"/>
      <c r="Q747" s="183"/>
      <c r="R747" s="183"/>
      <c r="S747" s="183"/>
      <c r="T747" s="184"/>
      <c r="AT747" s="178" t="s">
        <v>193</v>
      </c>
      <c r="AU747" s="178" t="s">
        <v>85</v>
      </c>
      <c r="AV747" s="14" t="s">
        <v>85</v>
      </c>
      <c r="AW747" s="14" t="s">
        <v>32</v>
      </c>
      <c r="AX747" s="14" t="s">
        <v>76</v>
      </c>
      <c r="AY747" s="178" t="s">
        <v>180</v>
      </c>
    </row>
    <row r="748" spans="2:51" s="14" customFormat="1" ht="11.25">
      <c r="B748" s="177"/>
      <c r="D748" s="163" t="s">
        <v>193</v>
      </c>
      <c r="E748" s="178" t="s">
        <v>1</v>
      </c>
      <c r="F748" s="179" t="s">
        <v>691</v>
      </c>
      <c r="H748" s="180">
        <v>3.2</v>
      </c>
      <c r="I748" s="181"/>
      <c r="L748" s="177"/>
      <c r="M748" s="182"/>
      <c r="N748" s="183"/>
      <c r="O748" s="183"/>
      <c r="P748" s="183"/>
      <c r="Q748" s="183"/>
      <c r="R748" s="183"/>
      <c r="S748" s="183"/>
      <c r="T748" s="184"/>
      <c r="AT748" s="178" t="s">
        <v>193</v>
      </c>
      <c r="AU748" s="178" t="s">
        <v>85</v>
      </c>
      <c r="AV748" s="14" t="s">
        <v>85</v>
      </c>
      <c r="AW748" s="14" t="s">
        <v>32</v>
      </c>
      <c r="AX748" s="14" t="s">
        <v>76</v>
      </c>
      <c r="AY748" s="178" t="s">
        <v>180</v>
      </c>
    </row>
    <row r="749" spans="2:51" s="13" customFormat="1" ht="11.25">
      <c r="B749" s="170"/>
      <c r="D749" s="163" t="s">
        <v>193</v>
      </c>
      <c r="E749" s="171" t="s">
        <v>1</v>
      </c>
      <c r="F749" s="172" t="s">
        <v>694</v>
      </c>
      <c r="H749" s="171" t="s">
        <v>1</v>
      </c>
      <c r="I749" s="173"/>
      <c r="L749" s="170"/>
      <c r="M749" s="174"/>
      <c r="N749" s="175"/>
      <c r="O749" s="175"/>
      <c r="P749" s="175"/>
      <c r="Q749" s="175"/>
      <c r="R749" s="175"/>
      <c r="S749" s="175"/>
      <c r="T749" s="176"/>
      <c r="AT749" s="171" t="s">
        <v>193</v>
      </c>
      <c r="AU749" s="171" t="s">
        <v>85</v>
      </c>
      <c r="AV749" s="13" t="s">
        <v>83</v>
      </c>
      <c r="AW749" s="13" t="s">
        <v>32</v>
      </c>
      <c r="AX749" s="13" t="s">
        <v>76</v>
      </c>
      <c r="AY749" s="171" t="s">
        <v>180</v>
      </c>
    </row>
    <row r="750" spans="2:51" s="14" customFormat="1" ht="11.25">
      <c r="B750" s="177"/>
      <c r="D750" s="163" t="s">
        <v>193</v>
      </c>
      <c r="E750" s="178" t="s">
        <v>1</v>
      </c>
      <c r="F750" s="179" t="s">
        <v>695</v>
      </c>
      <c r="H750" s="180">
        <v>11.56</v>
      </c>
      <c r="I750" s="181"/>
      <c r="L750" s="177"/>
      <c r="M750" s="182"/>
      <c r="N750" s="183"/>
      <c r="O750" s="183"/>
      <c r="P750" s="183"/>
      <c r="Q750" s="183"/>
      <c r="R750" s="183"/>
      <c r="S750" s="183"/>
      <c r="T750" s="184"/>
      <c r="AT750" s="178" t="s">
        <v>193</v>
      </c>
      <c r="AU750" s="178" t="s">
        <v>85</v>
      </c>
      <c r="AV750" s="14" t="s">
        <v>85</v>
      </c>
      <c r="AW750" s="14" t="s">
        <v>32</v>
      </c>
      <c r="AX750" s="14" t="s">
        <v>76</v>
      </c>
      <c r="AY750" s="178" t="s">
        <v>180</v>
      </c>
    </row>
    <row r="751" spans="2:51" s="14" customFormat="1" ht="11.25">
      <c r="B751" s="177"/>
      <c r="D751" s="163" t="s">
        <v>193</v>
      </c>
      <c r="E751" s="178" t="s">
        <v>1</v>
      </c>
      <c r="F751" s="179" t="s">
        <v>696</v>
      </c>
      <c r="H751" s="180">
        <v>11.7</v>
      </c>
      <c r="I751" s="181"/>
      <c r="L751" s="177"/>
      <c r="M751" s="182"/>
      <c r="N751" s="183"/>
      <c r="O751" s="183"/>
      <c r="P751" s="183"/>
      <c r="Q751" s="183"/>
      <c r="R751" s="183"/>
      <c r="S751" s="183"/>
      <c r="T751" s="184"/>
      <c r="AT751" s="178" t="s">
        <v>193</v>
      </c>
      <c r="AU751" s="178" t="s">
        <v>85</v>
      </c>
      <c r="AV751" s="14" t="s">
        <v>85</v>
      </c>
      <c r="AW751" s="14" t="s">
        <v>32</v>
      </c>
      <c r="AX751" s="14" t="s">
        <v>76</v>
      </c>
      <c r="AY751" s="178" t="s">
        <v>180</v>
      </c>
    </row>
    <row r="752" spans="2:51" s="14" customFormat="1" ht="11.25">
      <c r="B752" s="177"/>
      <c r="D752" s="163" t="s">
        <v>193</v>
      </c>
      <c r="E752" s="178" t="s">
        <v>1</v>
      </c>
      <c r="F752" s="179" t="s">
        <v>697</v>
      </c>
      <c r="H752" s="180">
        <v>8.32</v>
      </c>
      <c r="I752" s="181"/>
      <c r="L752" s="177"/>
      <c r="M752" s="182"/>
      <c r="N752" s="183"/>
      <c r="O752" s="183"/>
      <c r="P752" s="183"/>
      <c r="Q752" s="183"/>
      <c r="R752" s="183"/>
      <c r="S752" s="183"/>
      <c r="T752" s="184"/>
      <c r="AT752" s="178" t="s">
        <v>193</v>
      </c>
      <c r="AU752" s="178" t="s">
        <v>85</v>
      </c>
      <c r="AV752" s="14" t="s">
        <v>85</v>
      </c>
      <c r="AW752" s="14" t="s">
        <v>32</v>
      </c>
      <c r="AX752" s="14" t="s">
        <v>76</v>
      </c>
      <c r="AY752" s="178" t="s">
        <v>180</v>
      </c>
    </row>
    <row r="753" spans="1:65" s="14" customFormat="1" ht="11.25">
      <c r="B753" s="177"/>
      <c r="D753" s="163" t="s">
        <v>193</v>
      </c>
      <c r="E753" s="178" t="s">
        <v>1</v>
      </c>
      <c r="F753" s="179" t="s">
        <v>698</v>
      </c>
      <c r="H753" s="180">
        <v>11.6</v>
      </c>
      <c r="I753" s="181"/>
      <c r="L753" s="177"/>
      <c r="M753" s="182"/>
      <c r="N753" s="183"/>
      <c r="O753" s="183"/>
      <c r="P753" s="183"/>
      <c r="Q753" s="183"/>
      <c r="R753" s="183"/>
      <c r="S753" s="183"/>
      <c r="T753" s="184"/>
      <c r="AT753" s="178" t="s">
        <v>193</v>
      </c>
      <c r="AU753" s="178" t="s">
        <v>85</v>
      </c>
      <c r="AV753" s="14" t="s">
        <v>85</v>
      </c>
      <c r="AW753" s="14" t="s">
        <v>32</v>
      </c>
      <c r="AX753" s="14" t="s">
        <v>76</v>
      </c>
      <c r="AY753" s="178" t="s">
        <v>180</v>
      </c>
    </row>
    <row r="754" spans="1:65" s="14" customFormat="1" ht="11.25">
      <c r="B754" s="177"/>
      <c r="D754" s="163" t="s">
        <v>193</v>
      </c>
      <c r="E754" s="178" t="s">
        <v>1</v>
      </c>
      <c r="F754" s="179" t="s">
        <v>699</v>
      </c>
      <c r="H754" s="180">
        <v>10.4</v>
      </c>
      <c r="I754" s="181"/>
      <c r="L754" s="177"/>
      <c r="M754" s="182"/>
      <c r="N754" s="183"/>
      <c r="O754" s="183"/>
      <c r="P754" s="183"/>
      <c r="Q754" s="183"/>
      <c r="R754" s="183"/>
      <c r="S754" s="183"/>
      <c r="T754" s="184"/>
      <c r="AT754" s="178" t="s">
        <v>193</v>
      </c>
      <c r="AU754" s="178" t="s">
        <v>85</v>
      </c>
      <c r="AV754" s="14" t="s">
        <v>85</v>
      </c>
      <c r="AW754" s="14" t="s">
        <v>32</v>
      </c>
      <c r="AX754" s="14" t="s">
        <v>76</v>
      </c>
      <c r="AY754" s="178" t="s">
        <v>180</v>
      </c>
    </row>
    <row r="755" spans="1:65" s="14" customFormat="1" ht="11.25">
      <c r="B755" s="177"/>
      <c r="D755" s="163" t="s">
        <v>193</v>
      </c>
      <c r="E755" s="178" t="s">
        <v>1</v>
      </c>
      <c r="F755" s="179" t="s">
        <v>700</v>
      </c>
      <c r="H755" s="180">
        <v>9.5399999999999991</v>
      </c>
      <c r="I755" s="181"/>
      <c r="L755" s="177"/>
      <c r="M755" s="182"/>
      <c r="N755" s="183"/>
      <c r="O755" s="183"/>
      <c r="P755" s="183"/>
      <c r="Q755" s="183"/>
      <c r="R755" s="183"/>
      <c r="S755" s="183"/>
      <c r="T755" s="184"/>
      <c r="AT755" s="178" t="s">
        <v>193</v>
      </c>
      <c r="AU755" s="178" t="s">
        <v>85</v>
      </c>
      <c r="AV755" s="14" t="s">
        <v>85</v>
      </c>
      <c r="AW755" s="14" t="s">
        <v>32</v>
      </c>
      <c r="AX755" s="14" t="s">
        <v>76</v>
      </c>
      <c r="AY755" s="178" t="s">
        <v>180</v>
      </c>
    </row>
    <row r="756" spans="1:65" s="14" customFormat="1" ht="11.25">
      <c r="B756" s="177"/>
      <c r="D756" s="163" t="s">
        <v>193</v>
      </c>
      <c r="E756" s="178" t="s">
        <v>1</v>
      </c>
      <c r="F756" s="179" t="s">
        <v>701</v>
      </c>
      <c r="H756" s="180">
        <v>9.6199999999999992</v>
      </c>
      <c r="I756" s="181"/>
      <c r="L756" s="177"/>
      <c r="M756" s="182"/>
      <c r="N756" s="183"/>
      <c r="O756" s="183"/>
      <c r="P756" s="183"/>
      <c r="Q756" s="183"/>
      <c r="R756" s="183"/>
      <c r="S756" s="183"/>
      <c r="T756" s="184"/>
      <c r="AT756" s="178" t="s">
        <v>193</v>
      </c>
      <c r="AU756" s="178" t="s">
        <v>85</v>
      </c>
      <c r="AV756" s="14" t="s">
        <v>85</v>
      </c>
      <c r="AW756" s="14" t="s">
        <v>32</v>
      </c>
      <c r="AX756" s="14" t="s">
        <v>76</v>
      </c>
      <c r="AY756" s="178" t="s">
        <v>180</v>
      </c>
    </row>
    <row r="757" spans="1:65" s="14" customFormat="1" ht="11.25">
      <c r="B757" s="177"/>
      <c r="D757" s="163" t="s">
        <v>193</v>
      </c>
      <c r="E757" s="178" t="s">
        <v>1</v>
      </c>
      <c r="F757" s="179" t="s">
        <v>702</v>
      </c>
      <c r="H757" s="180">
        <v>19.2</v>
      </c>
      <c r="I757" s="181"/>
      <c r="L757" s="177"/>
      <c r="M757" s="182"/>
      <c r="N757" s="183"/>
      <c r="O757" s="183"/>
      <c r="P757" s="183"/>
      <c r="Q757" s="183"/>
      <c r="R757" s="183"/>
      <c r="S757" s="183"/>
      <c r="T757" s="184"/>
      <c r="AT757" s="178" t="s">
        <v>193</v>
      </c>
      <c r="AU757" s="178" t="s">
        <v>85</v>
      </c>
      <c r="AV757" s="14" t="s">
        <v>85</v>
      </c>
      <c r="AW757" s="14" t="s">
        <v>32</v>
      </c>
      <c r="AX757" s="14" t="s">
        <v>76</v>
      </c>
      <c r="AY757" s="178" t="s">
        <v>180</v>
      </c>
    </row>
    <row r="758" spans="1:65" s="14" customFormat="1" ht="11.25">
      <c r="B758" s="177"/>
      <c r="D758" s="163" t="s">
        <v>193</v>
      </c>
      <c r="E758" s="178" t="s">
        <v>1</v>
      </c>
      <c r="F758" s="179" t="s">
        <v>703</v>
      </c>
      <c r="H758" s="180">
        <v>4.4000000000000004</v>
      </c>
      <c r="I758" s="181"/>
      <c r="L758" s="177"/>
      <c r="M758" s="182"/>
      <c r="N758" s="183"/>
      <c r="O758" s="183"/>
      <c r="P758" s="183"/>
      <c r="Q758" s="183"/>
      <c r="R758" s="183"/>
      <c r="S758" s="183"/>
      <c r="T758" s="184"/>
      <c r="AT758" s="178" t="s">
        <v>193</v>
      </c>
      <c r="AU758" s="178" t="s">
        <v>85</v>
      </c>
      <c r="AV758" s="14" t="s">
        <v>85</v>
      </c>
      <c r="AW758" s="14" t="s">
        <v>32</v>
      </c>
      <c r="AX758" s="14" t="s">
        <v>76</v>
      </c>
      <c r="AY758" s="178" t="s">
        <v>180</v>
      </c>
    </row>
    <row r="759" spans="1:65" s="15" customFormat="1" ht="11.25">
      <c r="B759" s="185"/>
      <c r="D759" s="163" t="s">
        <v>193</v>
      </c>
      <c r="E759" s="186" t="s">
        <v>1</v>
      </c>
      <c r="F759" s="187" t="s">
        <v>196</v>
      </c>
      <c r="H759" s="188">
        <v>471.51999999999992</v>
      </c>
      <c r="I759" s="189"/>
      <c r="L759" s="185"/>
      <c r="M759" s="190"/>
      <c r="N759" s="191"/>
      <c r="O759" s="191"/>
      <c r="P759" s="191"/>
      <c r="Q759" s="191"/>
      <c r="R759" s="191"/>
      <c r="S759" s="191"/>
      <c r="T759" s="192"/>
      <c r="AT759" s="186" t="s">
        <v>193</v>
      </c>
      <c r="AU759" s="186" t="s">
        <v>85</v>
      </c>
      <c r="AV759" s="15" t="s">
        <v>197</v>
      </c>
      <c r="AW759" s="15" t="s">
        <v>32</v>
      </c>
      <c r="AX759" s="15" t="s">
        <v>76</v>
      </c>
      <c r="AY759" s="186" t="s">
        <v>180</v>
      </c>
    </row>
    <row r="760" spans="1:65" s="16" customFormat="1" ht="11.25">
      <c r="B760" s="193"/>
      <c r="D760" s="163" t="s">
        <v>193</v>
      </c>
      <c r="E760" s="194" t="s">
        <v>1</v>
      </c>
      <c r="F760" s="195" t="s">
        <v>198</v>
      </c>
      <c r="H760" s="196">
        <v>471.51999999999992</v>
      </c>
      <c r="I760" s="197"/>
      <c r="L760" s="193"/>
      <c r="M760" s="198"/>
      <c r="N760" s="199"/>
      <c r="O760" s="199"/>
      <c r="P760" s="199"/>
      <c r="Q760" s="199"/>
      <c r="R760" s="199"/>
      <c r="S760" s="199"/>
      <c r="T760" s="200"/>
      <c r="AT760" s="194" t="s">
        <v>193</v>
      </c>
      <c r="AU760" s="194" t="s">
        <v>85</v>
      </c>
      <c r="AV760" s="16" t="s">
        <v>187</v>
      </c>
      <c r="AW760" s="16" t="s">
        <v>32</v>
      </c>
      <c r="AX760" s="16" t="s">
        <v>83</v>
      </c>
      <c r="AY760" s="194" t="s">
        <v>180</v>
      </c>
    </row>
    <row r="761" spans="1:65" s="12" customFormat="1" ht="22.9" customHeight="1">
      <c r="B761" s="136"/>
      <c r="D761" s="137" t="s">
        <v>75</v>
      </c>
      <c r="E761" s="147" t="s">
        <v>272</v>
      </c>
      <c r="F761" s="147" t="s">
        <v>704</v>
      </c>
      <c r="I761" s="139"/>
      <c r="J761" s="148">
        <f>BK761</f>
        <v>0</v>
      </c>
      <c r="L761" s="136"/>
      <c r="M761" s="141"/>
      <c r="N761" s="142"/>
      <c r="O761" s="142"/>
      <c r="P761" s="143">
        <f>SUM(P762:P865)</f>
        <v>0</v>
      </c>
      <c r="Q761" s="142"/>
      <c r="R761" s="143">
        <f>SUM(R762:R865)</f>
        <v>0.16188999999999998</v>
      </c>
      <c r="S761" s="142"/>
      <c r="T761" s="144">
        <f>SUM(T762:T865)</f>
        <v>335.20327299999997</v>
      </c>
      <c r="AR761" s="137" t="s">
        <v>83</v>
      </c>
      <c r="AT761" s="145" t="s">
        <v>75</v>
      </c>
      <c r="AU761" s="145" t="s">
        <v>83</v>
      </c>
      <c r="AY761" s="137" t="s">
        <v>180</v>
      </c>
      <c r="BK761" s="146">
        <f>SUM(BK762:BK865)</f>
        <v>0</v>
      </c>
    </row>
    <row r="762" spans="1:65" s="2" customFormat="1" ht="37.9" customHeight="1">
      <c r="A762" s="33"/>
      <c r="B762" s="149"/>
      <c r="C762" s="150" t="s">
        <v>705</v>
      </c>
      <c r="D762" s="150" t="s">
        <v>182</v>
      </c>
      <c r="E762" s="151" t="s">
        <v>706</v>
      </c>
      <c r="F762" s="152" t="s">
        <v>707</v>
      </c>
      <c r="G762" s="153" t="s">
        <v>185</v>
      </c>
      <c r="H762" s="154">
        <v>647.55999999999995</v>
      </c>
      <c r="I762" s="155"/>
      <c r="J762" s="156">
        <f>ROUND(I762*H762,2)</f>
        <v>0</v>
      </c>
      <c r="K762" s="152" t="s">
        <v>186</v>
      </c>
      <c r="L762" s="34"/>
      <c r="M762" s="157" t="s">
        <v>1</v>
      </c>
      <c r="N762" s="158" t="s">
        <v>41</v>
      </c>
      <c r="O762" s="59"/>
      <c r="P762" s="159">
        <f>O762*H762</f>
        <v>0</v>
      </c>
      <c r="Q762" s="159">
        <v>2.1000000000000001E-4</v>
      </c>
      <c r="R762" s="159">
        <f>Q762*H762</f>
        <v>0.13598759999999999</v>
      </c>
      <c r="S762" s="159">
        <v>0</v>
      </c>
      <c r="T762" s="160">
        <f>S762*H762</f>
        <v>0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161" t="s">
        <v>187</v>
      </c>
      <c r="AT762" s="161" t="s">
        <v>182</v>
      </c>
      <c r="AU762" s="161" t="s">
        <v>85</v>
      </c>
      <c r="AY762" s="18" t="s">
        <v>180</v>
      </c>
      <c r="BE762" s="162">
        <f>IF(N762="základní",J762,0)</f>
        <v>0</v>
      </c>
      <c r="BF762" s="162">
        <f>IF(N762="snížená",J762,0)</f>
        <v>0</v>
      </c>
      <c r="BG762" s="162">
        <f>IF(N762="zákl. přenesená",J762,0)</f>
        <v>0</v>
      </c>
      <c r="BH762" s="162">
        <f>IF(N762="sníž. přenesená",J762,0)</f>
        <v>0</v>
      </c>
      <c r="BI762" s="162">
        <f>IF(N762="nulová",J762,0)</f>
        <v>0</v>
      </c>
      <c r="BJ762" s="18" t="s">
        <v>83</v>
      </c>
      <c r="BK762" s="162">
        <f>ROUND(I762*H762,2)</f>
        <v>0</v>
      </c>
      <c r="BL762" s="18" t="s">
        <v>187</v>
      </c>
      <c r="BM762" s="161" t="s">
        <v>708</v>
      </c>
    </row>
    <row r="763" spans="1:65" s="2" customFormat="1" ht="19.5">
      <c r="A763" s="33"/>
      <c r="B763" s="34"/>
      <c r="C763" s="33"/>
      <c r="D763" s="163" t="s">
        <v>189</v>
      </c>
      <c r="E763" s="33"/>
      <c r="F763" s="164" t="s">
        <v>709</v>
      </c>
      <c r="G763" s="33"/>
      <c r="H763" s="33"/>
      <c r="I763" s="165"/>
      <c r="J763" s="33"/>
      <c r="K763" s="33"/>
      <c r="L763" s="34"/>
      <c r="M763" s="166"/>
      <c r="N763" s="167"/>
      <c r="O763" s="59"/>
      <c r="P763" s="59"/>
      <c r="Q763" s="59"/>
      <c r="R763" s="59"/>
      <c r="S763" s="59"/>
      <c r="T763" s="60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T763" s="18" t="s">
        <v>189</v>
      </c>
      <c r="AU763" s="18" t="s">
        <v>85</v>
      </c>
    </row>
    <row r="764" spans="1:65" s="2" customFormat="1" ht="11.25">
      <c r="A764" s="33"/>
      <c r="B764" s="34"/>
      <c r="C764" s="33"/>
      <c r="D764" s="168" t="s">
        <v>191</v>
      </c>
      <c r="E764" s="33"/>
      <c r="F764" s="169" t="s">
        <v>710</v>
      </c>
      <c r="G764" s="33"/>
      <c r="H764" s="33"/>
      <c r="I764" s="165"/>
      <c r="J764" s="33"/>
      <c r="K764" s="33"/>
      <c r="L764" s="34"/>
      <c r="M764" s="166"/>
      <c r="N764" s="167"/>
      <c r="O764" s="59"/>
      <c r="P764" s="59"/>
      <c r="Q764" s="59"/>
      <c r="R764" s="59"/>
      <c r="S764" s="59"/>
      <c r="T764" s="60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T764" s="18" t="s">
        <v>191</v>
      </c>
      <c r="AU764" s="18" t="s">
        <v>85</v>
      </c>
    </row>
    <row r="765" spans="1:65" s="13" customFormat="1" ht="11.25">
      <c r="B765" s="170"/>
      <c r="D765" s="163" t="s">
        <v>193</v>
      </c>
      <c r="E765" s="171" t="s">
        <v>1</v>
      </c>
      <c r="F765" s="172" t="s">
        <v>711</v>
      </c>
      <c r="H765" s="171" t="s">
        <v>1</v>
      </c>
      <c r="I765" s="173"/>
      <c r="L765" s="170"/>
      <c r="M765" s="174"/>
      <c r="N765" s="175"/>
      <c r="O765" s="175"/>
      <c r="P765" s="175"/>
      <c r="Q765" s="175"/>
      <c r="R765" s="175"/>
      <c r="S765" s="175"/>
      <c r="T765" s="176"/>
      <c r="AT765" s="171" t="s">
        <v>193</v>
      </c>
      <c r="AU765" s="171" t="s">
        <v>85</v>
      </c>
      <c r="AV765" s="13" t="s">
        <v>83</v>
      </c>
      <c r="AW765" s="13" t="s">
        <v>32</v>
      </c>
      <c r="AX765" s="13" t="s">
        <v>76</v>
      </c>
      <c r="AY765" s="171" t="s">
        <v>180</v>
      </c>
    </row>
    <row r="766" spans="1:65" s="14" customFormat="1" ht="22.5">
      <c r="B766" s="177"/>
      <c r="D766" s="163" t="s">
        <v>193</v>
      </c>
      <c r="E766" s="178" t="s">
        <v>1</v>
      </c>
      <c r="F766" s="179" t="s">
        <v>712</v>
      </c>
      <c r="H766" s="180">
        <v>647.55999999999995</v>
      </c>
      <c r="I766" s="181"/>
      <c r="L766" s="177"/>
      <c r="M766" s="182"/>
      <c r="N766" s="183"/>
      <c r="O766" s="183"/>
      <c r="P766" s="183"/>
      <c r="Q766" s="183"/>
      <c r="R766" s="183"/>
      <c r="S766" s="183"/>
      <c r="T766" s="184"/>
      <c r="AT766" s="178" t="s">
        <v>193</v>
      </c>
      <c r="AU766" s="178" t="s">
        <v>85</v>
      </c>
      <c r="AV766" s="14" t="s">
        <v>85</v>
      </c>
      <c r="AW766" s="14" t="s">
        <v>32</v>
      </c>
      <c r="AX766" s="14" t="s">
        <v>76</v>
      </c>
      <c r="AY766" s="178" t="s">
        <v>180</v>
      </c>
    </row>
    <row r="767" spans="1:65" s="15" customFormat="1" ht="11.25">
      <c r="B767" s="185"/>
      <c r="D767" s="163" t="s">
        <v>193</v>
      </c>
      <c r="E767" s="186" t="s">
        <v>1</v>
      </c>
      <c r="F767" s="187" t="s">
        <v>196</v>
      </c>
      <c r="H767" s="188">
        <v>647.55999999999995</v>
      </c>
      <c r="I767" s="189"/>
      <c r="L767" s="185"/>
      <c r="M767" s="190"/>
      <c r="N767" s="191"/>
      <c r="O767" s="191"/>
      <c r="P767" s="191"/>
      <c r="Q767" s="191"/>
      <c r="R767" s="191"/>
      <c r="S767" s="191"/>
      <c r="T767" s="192"/>
      <c r="AT767" s="186" t="s">
        <v>193</v>
      </c>
      <c r="AU767" s="186" t="s">
        <v>85</v>
      </c>
      <c r="AV767" s="15" t="s">
        <v>197</v>
      </c>
      <c r="AW767" s="15" t="s">
        <v>32</v>
      </c>
      <c r="AX767" s="15" t="s">
        <v>76</v>
      </c>
      <c r="AY767" s="186" t="s">
        <v>180</v>
      </c>
    </row>
    <row r="768" spans="1:65" s="16" customFormat="1" ht="11.25">
      <c r="B768" s="193"/>
      <c r="D768" s="163" t="s">
        <v>193</v>
      </c>
      <c r="E768" s="194" t="s">
        <v>1</v>
      </c>
      <c r="F768" s="195" t="s">
        <v>198</v>
      </c>
      <c r="H768" s="196">
        <v>647.55999999999995</v>
      </c>
      <c r="I768" s="197"/>
      <c r="L768" s="193"/>
      <c r="M768" s="198"/>
      <c r="N768" s="199"/>
      <c r="O768" s="199"/>
      <c r="P768" s="199"/>
      <c r="Q768" s="199"/>
      <c r="R768" s="199"/>
      <c r="S768" s="199"/>
      <c r="T768" s="200"/>
      <c r="AT768" s="194" t="s">
        <v>193</v>
      </c>
      <c r="AU768" s="194" t="s">
        <v>85</v>
      </c>
      <c r="AV768" s="16" t="s">
        <v>187</v>
      </c>
      <c r="AW768" s="16" t="s">
        <v>32</v>
      </c>
      <c r="AX768" s="16" t="s">
        <v>83</v>
      </c>
      <c r="AY768" s="194" t="s">
        <v>180</v>
      </c>
    </row>
    <row r="769" spans="1:65" s="2" customFormat="1" ht="24.2" customHeight="1">
      <c r="A769" s="33"/>
      <c r="B769" s="149"/>
      <c r="C769" s="150" t="s">
        <v>713</v>
      </c>
      <c r="D769" s="150" t="s">
        <v>182</v>
      </c>
      <c r="E769" s="151" t="s">
        <v>714</v>
      </c>
      <c r="F769" s="152" t="s">
        <v>715</v>
      </c>
      <c r="G769" s="153" t="s">
        <v>185</v>
      </c>
      <c r="H769" s="154">
        <v>647.55999999999995</v>
      </c>
      <c r="I769" s="155"/>
      <c r="J769" s="156">
        <f>ROUND(I769*H769,2)</f>
        <v>0</v>
      </c>
      <c r="K769" s="152" t="s">
        <v>186</v>
      </c>
      <c r="L769" s="34"/>
      <c r="M769" s="157" t="s">
        <v>1</v>
      </c>
      <c r="N769" s="158" t="s">
        <v>41</v>
      </c>
      <c r="O769" s="59"/>
      <c r="P769" s="159">
        <f>O769*H769</f>
        <v>0</v>
      </c>
      <c r="Q769" s="159">
        <v>4.0000000000000003E-5</v>
      </c>
      <c r="R769" s="159">
        <f>Q769*H769</f>
        <v>2.5902399999999999E-2</v>
      </c>
      <c r="S769" s="159">
        <v>0</v>
      </c>
      <c r="T769" s="160">
        <f>S769*H769</f>
        <v>0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61" t="s">
        <v>187</v>
      </c>
      <c r="AT769" s="161" t="s">
        <v>182</v>
      </c>
      <c r="AU769" s="161" t="s">
        <v>85</v>
      </c>
      <c r="AY769" s="18" t="s">
        <v>180</v>
      </c>
      <c r="BE769" s="162">
        <f>IF(N769="základní",J769,0)</f>
        <v>0</v>
      </c>
      <c r="BF769" s="162">
        <f>IF(N769="snížená",J769,0)</f>
        <v>0</v>
      </c>
      <c r="BG769" s="162">
        <f>IF(N769="zákl. přenesená",J769,0)</f>
        <v>0</v>
      </c>
      <c r="BH769" s="162">
        <f>IF(N769="sníž. přenesená",J769,0)</f>
        <v>0</v>
      </c>
      <c r="BI769" s="162">
        <f>IF(N769="nulová",J769,0)</f>
        <v>0</v>
      </c>
      <c r="BJ769" s="18" t="s">
        <v>83</v>
      </c>
      <c r="BK769" s="162">
        <f>ROUND(I769*H769,2)</f>
        <v>0</v>
      </c>
      <c r="BL769" s="18" t="s">
        <v>187</v>
      </c>
      <c r="BM769" s="161" t="s">
        <v>716</v>
      </c>
    </row>
    <row r="770" spans="1:65" s="2" customFormat="1" ht="19.5">
      <c r="A770" s="33"/>
      <c r="B770" s="34"/>
      <c r="C770" s="33"/>
      <c r="D770" s="163" t="s">
        <v>189</v>
      </c>
      <c r="E770" s="33"/>
      <c r="F770" s="164" t="s">
        <v>717</v>
      </c>
      <c r="G770" s="33"/>
      <c r="H770" s="33"/>
      <c r="I770" s="165"/>
      <c r="J770" s="33"/>
      <c r="K770" s="33"/>
      <c r="L770" s="34"/>
      <c r="M770" s="166"/>
      <c r="N770" s="167"/>
      <c r="O770" s="59"/>
      <c r="P770" s="59"/>
      <c r="Q770" s="59"/>
      <c r="R770" s="59"/>
      <c r="S770" s="59"/>
      <c r="T770" s="60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T770" s="18" t="s">
        <v>189</v>
      </c>
      <c r="AU770" s="18" t="s">
        <v>85</v>
      </c>
    </row>
    <row r="771" spans="1:65" s="2" customFormat="1" ht="11.25">
      <c r="A771" s="33"/>
      <c r="B771" s="34"/>
      <c r="C771" s="33"/>
      <c r="D771" s="168" t="s">
        <v>191</v>
      </c>
      <c r="E771" s="33"/>
      <c r="F771" s="169" t="s">
        <v>718</v>
      </c>
      <c r="G771" s="33"/>
      <c r="H771" s="33"/>
      <c r="I771" s="165"/>
      <c r="J771" s="33"/>
      <c r="K771" s="33"/>
      <c r="L771" s="34"/>
      <c r="M771" s="166"/>
      <c r="N771" s="167"/>
      <c r="O771" s="59"/>
      <c r="P771" s="59"/>
      <c r="Q771" s="59"/>
      <c r="R771" s="59"/>
      <c r="S771" s="59"/>
      <c r="T771" s="60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T771" s="18" t="s">
        <v>191</v>
      </c>
      <c r="AU771" s="18" t="s">
        <v>85</v>
      </c>
    </row>
    <row r="772" spans="1:65" s="13" customFormat="1" ht="11.25">
      <c r="B772" s="170"/>
      <c r="D772" s="163" t="s">
        <v>193</v>
      </c>
      <c r="E772" s="171" t="s">
        <v>1</v>
      </c>
      <c r="F772" s="172" t="s">
        <v>719</v>
      </c>
      <c r="H772" s="171" t="s">
        <v>1</v>
      </c>
      <c r="I772" s="173"/>
      <c r="L772" s="170"/>
      <c r="M772" s="174"/>
      <c r="N772" s="175"/>
      <c r="O772" s="175"/>
      <c r="P772" s="175"/>
      <c r="Q772" s="175"/>
      <c r="R772" s="175"/>
      <c r="S772" s="175"/>
      <c r="T772" s="176"/>
      <c r="AT772" s="171" t="s">
        <v>193</v>
      </c>
      <c r="AU772" s="171" t="s">
        <v>85</v>
      </c>
      <c r="AV772" s="13" t="s">
        <v>83</v>
      </c>
      <c r="AW772" s="13" t="s">
        <v>32</v>
      </c>
      <c r="AX772" s="13" t="s">
        <v>76</v>
      </c>
      <c r="AY772" s="171" t="s">
        <v>180</v>
      </c>
    </row>
    <row r="773" spans="1:65" s="14" customFormat="1" ht="22.5">
      <c r="B773" s="177"/>
      <c r="D773" s="163" t="s">
        <v>193</v>
      </c>
      <c r="E773" s="178" t="s">
        <v>1</v>
      </c>
      <c r="F773" s="179" t="s">
        <v>712</v>
      </c>
      <c r="H773" s="180">
        <v>647.55999999999995</v>
      </c>
      <c r="I773" s="181"/>
      <c r="L773" s="177"/>
      <c r="M773" s="182"/>
      <c r="N773" s="183"/>
      <c r="O773" s="183"/>
      <c r="P773" s="183"/>
      <c r="Q773" s="183"/>
      <c r="R773" s="183"/>
      <c r="S773" s="183"/>
      <c r="T773" s="184"/>
      <c r="AT773" s="178" t="s">
        <v>193</v>
      </c>
      <c r="AU773" s="178" t="s">
        <v>85</v>
      </c>
      <c r="AV773" s="14" t="s">
        <v>85</v>
      </c>
      <c r="AW773" s="14" t="s">
        <v>32</v>
      </c>
      <c r="AX773" s="14" t="s">
        <v>76</v>
      </c>
      <c r="AY773" s="178" t="s">
        <v>180</v>
      </c>
    </row>
    <row r="774" spans="1:65" s="15" customFormat="1" ht="11.25">
      <c r="B774" s="185"/>
      <c r="D774" s="163" t="s">
        <v>193</v>
      </c>
      <c r="E774" s="186" t="s">
        <v>1</v>
      </c>
      <c r="F774" s="187" t="s">
        <v>196</v>
      </c>
      <c r="H774" s="188">
        <v>647.55999999999995</v>
      </c>
      <c r="I774" s="189"/>
      <c r="L774" s="185"/>
      <c r="M774" s="190"/>
      <c r="N774" s="191"/>
      <c r="O774" s="191"/>
      <c r="P774" s="191"/>
      <c r="Q774" s="191"/>
      <c r="R774" s="191"/>
      <c r="S774" s="191"/>
      <c r="T774" s="192"/>
      <c r="AT774" s="186" t="s">
        <v>193</v>
      </c>
      <c r="AU774" s="186" t="s">
        <v>85</v>
      </c>
      <c r="AV774" s="15" t="s">
        <v>197</v>
      </c>
      <c r="AW774" s="15" t="s">
        <v>32</v>
      </c>
      <c r="AX774" s="15" t="s">
        <v>76</v>
      </c>
      <c r="AY774" s="186" t="s">
        <v>180</v>
      </c>
    </row>
    <row r="775" spans="1:65" s="16" customFormat="1" ht="11.25">
      <c r="B775" s="193"/>
      <c r="D775" s="163" t="s">
        <v>193</v>
      </c>
      <c r="E775" s="194" t="s">
        <v>1</v>
      </c>
      <c r="F775" s="195" t="s">
        <v>198</v>
      </c>
      <c r="H775" s="196">
        <v>647.55999999999995</v>
      </c>
      <c r="I775" s="197"/>
      <c r="L775" s="193"/>
      <c r="M775" s="198"/>
      <c r="N775" s="199"/>
      <c r="O775" s="199"/>
      <c r="P775" s="199"/>
      <c r="Q775" s="199"/>
      <c r="R775" s="199"/>
      <c r="S775" s="199"/>
      <c r="T775" s="200"/>
      <c r="AT775" s="194" t="s">
        <v>193</v>
      </c>
      <c r="AU775" s="194" t="s">
        <v>85</v>
      </c>
      <c r="AV775" s="16" t="s">
        <v>187</v>
      </c>
      <c r="AW775" s="16" t="s">
        <v>32</v>
      </c>
      <c r="AX775" s="16" t="s">
        <v>83</v>
      </c>
      <c r="AY775" s="194" t="s">
        <v>180</v>
      </c>
    </row>
    <row r="776" spans="1:65" s="2" customFormat="1" ht="16.5" customHeight="1">
      <c r="A776" s="33"/>
      <c r="B776" s="149"/>
      <c r="C776" s="150" t="s">
        <v>720</v>
      </c>
      <c r="D776" s="150" t="s">
        <v>182</v>
      </c>
      <c r="E776" s="151" t="s">
        <v>721</v>
      </c>
      <c r="F776" s="152" t="s">
        <v>722</v>
      </c>
      <c r="G776" s="153" t="s">
        <v>201</v>
      </c>
      <c r="H776" s="154">
        <v>32.292000000000002</v>
      </c>
      <c r="I776" s="155"/>
      <c r="J776" s="156">
        <f>ROUND(I776*H776,2)</f>
        <v>0</v>
      </c>
      <c r="K776" s="152" t="s">
        <v>186</v>
      </c>
      <c r="L776" s="34"/>
      <c r="M776" s="157" t="s">
        <v>1</v>
      </c>
      <c r="N776" s="158" t="s">
        <v>41</v>
      </c>
      <c r="O776" s="59"/>
      <c r="P776" s="159">
        <f>O776*H776</f>
        <v>0</v>
      </c>
      <c r="Q776" s="159">
        <v>0</v>
      </c>
      <c r="R776" s="159">
        <f>Q776*H776</f>
        <v>0</v>
      </c>
      <c r="S776" s="159">
        <v>2</v>
      </c>
      <c r="T776" s="160">
        <f>S776*H776</f>
        <v>64.584000000000003</v>
      </c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R776" s="161" t="s">
        <v>187</v>
      </c>
      <c r="AT776" s="161" t="s">
        <v>182</v>
      </c>
      <c r="AU776" s="161" t="s">
        <v>85</v>
      </c>
      <c r="AY776" s="18" t="s">
        <v>180</v>
      </c>
      <c r="BE776" s="162">
        <f>IF(N776="základní",J776,0)</f>
        <v>0</v>
      </c>
      <c r="BF776" s="162">
        <f>IF(N776="snížená",J776,0)</f>
        <v>0</v>
      </c>
      <c r="BG776" s="162">
        <f>IF(N776="zákl. přenesená",J776,0)</f>
        <v>0</v>
      </c>
      <c r="BH776" s="162">
        <f>IF(N776="sníž. přenesená",J776,0)</f>
        <v>0</v>
      </c>
      <c r="BI776" s="162">
        <f>IF(N776="nulová",J776,0)</f>
        <v>0</v>
      </c>
      <c r="BJ776" s="18" t="s">
        <v>83</v>
      </c>
      <c r="BK776" s="162">
        <f>ROUND(I776*H776,2)</f>
        <v>0</v>
      </c>
      <c r="BL776" s="18" t="s">
        <v>187</v>
      </c>
      <c r="BM776" s="161" t="s">
        <v>723</v>
      </c>
    </row>
    <row r="777" spans="1:65" s="2" customFormat="1" ht="11.25">
      <c r="A777" s="33"/>
      <c r="B777" s="34"/>
      <c r="C777" s="33"/>
      <c r="D777" s="163" t="s">
        <v>189</v>
      </c>
      <c r="E777" s="33"/>
      <c r="F777" s="164" t="s">
        <v>722</v>
      </c>
      <c r="G777" s="33"/>
      <c r="H777" s="33"/>
      <c r="I777" s="165"/>
      <c r="J777" s="33"/>
      <c r="K777" s="33"/>
      <c r="L777" s="34"/>
      <c r="M777" s="166"/>
      <c r="N777" s="167"/>
      <c r="O777" s="59"/>
      <c r="P777" s="59"/>
      <c r="Q777" s="59"/>
      <c r="R777" s="59"/>
      <c r="S777" s="59"/>
      <c r="T777" s="60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T777" s="18" t="s">
        <v>189</v>
      </c>
      <c r="AU777" s="18" t="s">
        <v>85</v>
      </c>
    </row>
    <row r="778" spans="1:65" s="2" customFormat="1" ht="11.25">
      <c r="A778" s="33"/>
      <c r="B778" s="34"/>
      <c r="C778" s="33"/>
      <c r="D778" s="168" t="s">
        <v>191</v>
      </c>
      <c r="E778" s="33"/>
      <c r="F778" s="169" t="s">
        <v>724</v>
      </c>
      <c r="G778" s="33"/>
      <c r="H778" s="33"/>
      <c r="I778" s="165"/>
      <c r="J778" s="33"/>
      <c r="K778" s="33"/>
      <c r="L778" s="34"/>
      <c r="M778" s="166"/>
      <c r="N778" s="167"/>
      <c r="O778" s="59"/>
      <c r="P778" s="59"/>
      <c r="Q778" s="59"/>
      <c r="R778" s="59"/>
      <c r="S778" s="59"/>
      <c r="T778" s="60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T778" s="18" t="s">
        <v>191</v>
      </c>
      <c r="AU778" s="18" t="s">
        <v>85</v>
      </c>
    </row>
    <row r="779" spans="1:65" s="13" customFormat="1" ht="11.25">
      <c r="B779" s="170"/>
      <c r="D779" s="163" t="s">
        <v>193</v>
      </c>
      <c r="E779" s="171" t="s">
        <v>1</v>
      </c>
      <c r="F779" s="172" t="s">
        <v>725</v>
      </c>
      <c r="H779" s="171" t="s">
        <v>1</v>
      </c>
      <c r="I779" s="173"/>
      <c r="L779" s="170"/>
      <c r="M779" s="174"/>
      <c r="N779" s="175"/>
      <c r="O779" s="175"/>
      <c r="P779" s="175"/>
      <c r="Q779" s="175"/>
      <c r="R779" s="175"/>
      <c r="S779" s="175"/>
      <c r="T779" s="176"/>
      <c r="AT779" s="171" t="s">
        <v>193</v>
      </c>
      <c r="AU779" s="171" t="s">
        <v>85</v>
      </c>
      <c r="AV779" s="13" t="s">
        <v>83</v>
      </c>
      <c r="AW779" s="13" t="s">
        <v>32</v>
      </c>
      <c r="AX779" s="13" t="s">
        <v>76</v>
      </c>
      <c r="AY779" s="171" t="s">
        <v>180</v>
      </c>
    </row>
    <row r="780" spans="1:65" s="13" customFormat="1" ht="11.25">
      <c r="B780" s="170"/>
      <c r="D780" s="163" t="s">
        <v>193</v>
      </c>
      <c r="E780" s="171" t="s">
        <v>1</v>
      </c>
      <c r="F780" s="172" t="s">
        <v>206</v>
      </c>
      <c r="H780" s="171" t="s">
        <v>1</v>
      </c>
      <c r="I780" s="173"/>
      <c r="L780" s="170"/>
      <c r="M780" s="174"/>
      <c r="N780" s="175"/>
      <c r="O780" s="175"/>
      <c r="P780" s="175"/>
      <c r="Q780" s="175"/>
      <c r="R780" s="175"/>
      <c r="S780" s="175"/>
      <c r="T780" s="176"/>
      <c r="AT780" s="171" t="s">
        <v>193</v>
      </c>
      <c r="AU780" s="171" t="s">
        <v>85</v>
      </c>
      <c r="AV780" s="13" t="s">
        <v>83</v>
      </c>
      <c r="AW780" s="13" t="s">
        <v>32</v>
      </c>
      <c r="AX780" s="13" t="s">
        <v>76</v>
      </c>
      <c r="AY780" s="171" t="s">
        <v>180</v>
      </c>
    </row>
    <row r="781" spans="1:65" s="14" customFormat="1" ht="22.5">
      <c r="B781" s="177"/>
      <c r="D781" s="163" t="s">
        <v>193</v>
      </c>
      <c r="E781" s="178" t="s">
        <v>1</v>
      </c>
      <c r="F781" s="179" t="s">
        <v>726</v>
      </c>
      <c r="H781" s="180">
        <v>32.292000000000002</v>
      </c>
      <c r="I781" s="181"/>
      <c r="L781" s="177"/>
      <c r="M781" s="182"/>
      <c r="N781" s="183"/>
      <c r="O781" s="183"/>
      <c r="P781" s="183"/>
      <c r="Q781" s="183"/>
      <c r="R781" s="183"/>
      <c r="S781" s="183"/>
      <c r="T781" s="184"/>
      <c r="AT781" s="178" t="s">
        <v>193</v>
      </c>
      <c r="AU781" s="178" t="s">
        <v>85</v>
      </c>
      <c r="AV781" s="14" t="s">
        <v>85</v>
      </c>
      <c r="AW781" s="14" t="s">
        <v>32</v>
      </c>
      <c r="AX781" s="14" t="s">
        <v>76</v>
      </c>
      <c r="AY781" s="178" t="s">
        <v>180</v>
      </c>
    </row>
    <row r="782" spans="1:65" s="15" customFormat="1" ht="11.25">
      <c r="B782" s="185"/>
      <c r="D782" s="163" t="s">
        <v>193</v>
      </c>
      <c r="E782" s="186" t="s">
        <v>1</v>
      </c>
      <c r="F782" s="187" t="s">
        <v>196</v>
      </c>
      <c r="H782" s="188">
        <v>32.292000000000002</v>
      </c>
      <c r="I782" s="189"/>
      <c r="L782" s="185"/>
      <c r="M782" s="190"/>
      <c r="N782" s="191"/>
      <c r="O782" s="191"/>
      <c r="P782" s="191"/>
      <c r="Q782" s="191"/>
      <c r="R782" s="191"/>
      <c r="S782" s="191"/>
      <c r="T782" s="192"/>
      <c r="AT782" s="186" t="s">
        <v>193</v>
      </c>
      <c r="AU782" s="186" t="s">
        <v>85</v>
      </c>
      <c r="AV782" s="15" t="s">
        <v>197</v>
      </c>
      <c r="AW782" s="15" t="s">
        <v>32</v>
      </c>
      <c r="AX782" s="15" t="s">
        <v>76</v>
      </c>
      <c r="AY782" s="186" t="s">
        <v>180</v>
      </c>
    </row>
    <row r="783" spans="1:65" s="16" customFormat="1" ht="11.25">
      <c r="B783" s="193"/>
      <c r="D783" s="163" t="s">
        <v>193</v>
      </c>
      <c r="E783" s="194" t="s">
        <v>1</v>
      </c>
      <c r="F783" s="195" t="s">
        <v>198</v>
      </c>
      <c r="H783" s="196">
        <v>32.292000000000002</v>
      </c>
      <c r="I783" s="197"/>
      <c r="L783" s="193"/>
      <c r="M783" s="198"/>
      <c r="N783" s="199"/>
      <c r="O783" s="199"/>
      <c r="P783" s="199"/>
      <c r="Q783" s="199"/>
      <c r="R783" s="199"/>
      <c r="S783" s="199"/>
      <c r="T783" s="200"/>
      <c r="AT783" s="194" t="s">
        <v>193</v>
      </c>
      <c r="AU783" s="194" t="s">
        <v>85</v>
      </c>
      <c r="AV783" s="16" t="s">
        <v>187</v>
      </c>
      <c r="AW783" s="16" t="s">
        <v>32</v>
      </c>
      <c r="AX783" s="16" t="s">
        <v>83</v>
      </c>
      <c r="AY783" s="194" t="s">
        <v>180</v>
      </c>
    </row>
    <row r="784" spans="1:65" s="2" customFormat="1" ht="24.2" customHeight="1">
      <c r="A784" s="33"/>
      <c r="B784" s="149"/>
      <c r="C784" s="150" t="s">
        <v>727</v>
      </c>
      <c r="D784" s="150" t="s">
        <v>182</v>
      </c>
      <c r="E784" s="151" t="s">
        <v>728</v>
      </c>
      <c r="F784" s="152" t="s">
        <v>729</v>
      </c>
      <c r="G784" s="153" t="s">
        <v>185</v>
      </c>
      <c r="H784" s="154">
        <v>180.053</v>
      </c>
      <c r="I784" s="155"/>
      <c r="J784" s="156">
        <f>ROUND(I784*H784,2)</f>
        <v>0</v>
      </c>
      <c r="K784" s="152" t="s">
        <v>186</v>
      </c>
      <c r="L784" s="34"/>
      <c r="M784" s="157" t="s">
        <v>1</v>
      </c>
      <c r="N784" s="158" t="s">
        <v>41</v>
      </c>
      <c r="O784" s="59"/>
      <c r="P784" s="159">
        <f>O784*H784</f>
        <v>0</v>
      </c>
      <c r="Q784" s="159">
        <v>0</v>
      </c>
      <c r="R784" s="159">
        <f>Q784*H784</f>
        <v>0</v>
      </c>
      <c r="S784" s="159">
        <v>0.18099999999999999</v>
      </c>
      <c r="T784" s="160">
        <f>S784*H784</f>
        <v>32.589593000000001</v>
      </c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R784" s="161" t="s">
        <v>187</v>
      </c>
      <c r="AT784" s="161" t="s">
        <v>182</v>
      </c>
      <c r="AU784" s="161" t="s">
        <v>85</v>
      </c>
      <c r="AY784" s="18" t="s">
        <v>180</v>
      </c>
      <c r="BE784" s="162">
        <f>IF(N784="základní",J784,0)</f>
        <v>0</v>
      </c>
      <c r="BF784" s="162">
        <f>IF(N784="snížená",J784,0)</f>
        <v>0</v>
      </c>
      <c r="BG784" s="162">
        <f>IF(N784="zákl. přenesená",J784,0)</f>
        <v>0</v>
      </c>
      <c r="BH784" s="162">
        <f>IF(N784="sníž. přenesená",J784,0)</f>
        <v>0</v>
      </c>
      <c r="BI784" s="162">
        <f>IF(N784="nulová",J784,0)</f>
        <v>0</v>
      </c>
      <c r="BJ784" s="18" t="s">
        <v>83</v>
      </c>
      <c r="BK784" s="162">
        <f>ROUND(I784*H784,2)</f>
        <v>0</v>
      </c>
      <c r="BL784" s="18" t="s">
        <v>187</v>
      </c>
      <c r="BM784" s="161" t="s">
        <v>730</v>
      </c>
    </row>
    <row r="785" spans="1:51" s="2" customFormat="1" ht="19.5">
      <c r="A785" s="33"/>
      <c r="B785" s="34"/>
      <c r="C785" s="33"/>
      <c r="D785" s="163" t="s">
        <v>189</v>
      </c>
      <c r="E785" s="33"/>
      <c r="F785" s="164" t="s">
        <v>731</v>
      </c>
      <c r="G785" s="33"/>
      <c r="H785" s="33"/>
      <c r="I785" s="165"/>
      <c r="J785" s="33"/>
      <c r="K785" s="33"/>
      <c r="L785" s="34"/>
      <c r="M785" s="166"/>
      <c r="N785" s="167"/>
      <c r="O785" s="59"/>
      <c r="P785" s="59"/>
      <c r="Q785" s="59"/>
      <c r="R785" s="59"/>
      <c r="S785" s="59"/>
      <c r="T785" s="60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T785" s="18" t="s">
        <v>189</v>
      </c>
      <c r="AU785" s="18" t="s">
        <v>85</v>
      </c>
    </row>
    <row r="786" spans="1:51" s="2" customFormat="1" ht="11.25">
      <c r="A786" s="33"/>
      <c r="B786" s="34"/>
      <c r="C786" s="33"/>
      <c r="D786" s="168" t="s">
        <v>191</v>
      </c>
      <c r="E786" s="33"/>
      <c r="F786" s="169" t="s">
        <v>732</v>
      </c>
      <c r="G786" s="33"/>
      <c r="H786" s="33"/>
      <c r="I786" s="165"/>
      <c r="J786" s="33"/>
      <c r="K786" s="33"/>
      <c r="L786" s="34"/>
      <c r="M786" s="166"/>
      <c r="N786" s="167"/>
      <c r="O786" s="59"/>
      <c r="P786" s="59"/>
      <c r="Q786" s="59"/>
      <c r="R786" s="59"/>
      <c r="S786" s="59"/>
      <c r="T786" s="60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T786" s="18" t="s">
        <v>191</v>
      </c>
      <c r="AU786" s="18" t="s">
        <v>85</v>
      </c>
    </row>
    <row r="787" spans="1:51" s="13" customFormat="1" ht="11.25">
      <c r="B787" s="170"/>
      <c r="D787" s="163" t="s">
        <v>193</v>
      </c>
      <c r="E787" s="171" t="s">
        <v>1</v>
      </c>
      <c r="F787" s="172" t="s">
        <v>733</v>
      </c>
      <c r="H787" s="171" t="s">
        <v>1</v>
      </c>
      <c r="I787" s="173"/>
      <c r="L787" s="170"/>
      <c r="M787" s="174"/>
      <c r="N787" s="175"/>
      <c r="O787" s="175"/>
      <c r="P787" s="175"/>
      <c r="Q787" s="175"/>
      <c r="R787" s="175"/>
      <c r="S787" s="175"/>
      <c r="T787" s="176"/>
      <c r="AT787" s="171" t="s">
        <v>193</v>
      </c>
      <c r="AU787" s="171" t="s">
        <v>85</v>
      </c>
      <c r="AV787" s="13" t="s">
        <v>83</v>
      </c>
      <c r="AW787" s="13" t="s">
        <v>32</v>
      </c>
      <c r="AX787" s="13" t="s">
        <v>76</v>
      </c>
      <c r="AY787" s="171" t="s">
        <v>180</v>
      </c>
    </row>
    <row r="788" spans="1:51" s="13" customFormat="1" ht="11.25">
      <c r="B788" s="170"/>
      <c r="D788" s="163" t="s">
        <v>193</v>
      </c>
      <c r="E788" s="171" t="s">
        <v>1</v>
      </c>
      <c r="F788" s="172" t="s">
        <v>206</v>
      </c>
      <c r="H788" s="171" t="s">
        <v>1</v>
      </c>
      <c r="I788" s="173"/>
      <c r="L788" s="170"/>
      <c r="M788" s="174"/>
      <c r="N788" s="175"/>
      <c r="O788" s="175"/>
      <c r="P788" s="175"/>
      <c r="Q788" s="175"/>
      <c r="R788" s="175"/>
      <c r="S788" s="175"/>
      <c r="T788" s="176"/>
      <c r="AT788" s="171" t="s">
        <v>193</v>
      </c>
      <c r="AU788" s="171" t="s">
        <v>85</v>
      </c>
      <c r="AV788" s="13" t="s">
        <v>83</v>
      </c>
      <c r="AW788" s="13" t="s">
        <v>32</v>
      </c>
      <c r="AX788" s="13" t="s">
        <v>76</v>
      </c>
      <c r="AY788" s="171" t="s">
        <v>180</v>
      </c>
    </row>
    <row r="789" spans="1:51" s="14" customFormat="1" ht="11.25">
      <c r="B789" s="177"/>
      <c r="D789" s="163" t="s">
        <v>193</v>
      </c>
      <c r="E789" s="178" t="s">
        <v>1</v>
      </c>
      <c r="F789" s="179" t="s">
        <v>734</v>
      </c>
      <c r="H789" s="180">
        <v>26.298999999999999</v>
      </c>
      <c r="I789" s="181"/>
      <c r="L789" s="177"/>
      <c r="M789" s="182"/>
      <c r="N789" s="183"/>
      <c r="O789" s="183"/>
      <c r="P789" s="183"/>
      <c r="Q789" s="183"/>
      <c r="R789" s="183"/>
      <c r="S789" s="183"/>
      <c r="T789" s="184"/>
      <c r="AT789" s="178" t="s">
        <v>193</v>
      </c>
      <c r="AU789" s="178" t="s">
        <v>85</v>
      </c>
      <c r="AV789" s="14" t="s">
        <v>85</v>
      </c>
      <c r="AW789" s="14" t="s">
        <v>32</v>
      </c>
      <c r="AX789" s="14" t="s">
        <v>76</v>
      </c>
      <c r="AY789" s="178" t="s">
        <v>180</v>
      </c>
    </row>
    <row r="790" spans="1:51" s="14" customFormat="1" ht="11.25">
      <c r="B790" s="177"/>
      <c r="D790" s="163" t="s">
        <v>193</v>
      </c>
      <c r="E790" s="178" t="s">
        <v>1</v>
      </c>
      <c r="F790" s="179" t="s">
        <v>735</v>
      </c>
      <c r="H790" s="180">
        <v>26.617999999999999</v>
      </c>
      <c r="I790" s="181"/>
      <c r="L790" s="177"/>
      <c r="M790" s="182"/>
      <c r="N790" s="183"/>
      <c r="O790" s="183"/>
      <c r="P790" s="183"/>
      <c r="Q790" s="183"/>
      <c r="R790" s="183"/>
      <c r="S790" s="183"/>
      <c r="T790" s="184"/>
      <c r="AT790" s="178" t="s">
        <v>193</v>
      </c>
      <c r="AU790" s="178" t="s">
        <v>85</v>
      </c>
      <c r="AV790" s="14" t="s">
        <v>85</v>
      </c>
      <c r="AW790" s="14" t="s">
        <v>32</v>
      </c>
      <c r="AX790" s="14" t="s">
        <v>76</v>
      </c>
      <c r="AY790" s="178" t="s">
        <v>180</v>
      </c>
    </row>
    <row r="791" spans="1:51" s="14" customFormat="1" ht="11.25">
      <c r="B791" s="177"/>
      <c r="D791" s="163" t="s">
        <v>193</v>
      </c>
      <c r="E791" s="178" t="s">
        <v>1</v>
      </c>
      <c r="F791" s="179" t="s">
        <v>736</v>
      </c>
      <c r="H791" s="180">
        <v>14.875</v>
      </c>
      <c r="I791" s="181"/>
      <c r="L791" s="177"/>
      <c r="M791" s="182"/>
      <c r="N791" s="183"/>
      <c r="O791" s="183"/>
      <c r="P791" s="183"/>
      <c r="Q791" s="183"/>
      <c r="R791" s="183"/>
      <c r="S791" s="183"/>
      <c r="T791" s="184"/>
      <c r="AT791" s="178" t="s">
        <v>193</v>
      </c>
      <c r="AU791" s="178" t="s">
        <v>85</v>
      </c>
      <c r="AV791" s="14" t="s">
        <v>85</v>
      </c>
      <c r="AW791" s="14" t="s">
        <v>32</v>
      </c>
      <c r="AX791" s="14" t="s">
        <v>76</v>
      </c>
      <c r="AY791" s="178" t="s">
        <v>180</v>
      </c>
    </row>
    <row r="792" spans="1:51" s="14" customFormat="1" ht="11.25">
      <c r="B792" s="177"/>
      <c r="D792" s="163" t="s">
        <v>193</v>
      </c>
      <c r="E792" s="178" t="s">
        <v>1</v>
      </c>
      <c r="F792" s="179" t="s">
        <v>737</v>
      </c>
      <c r="H792" s="180">
        <v>3.68</v>
      </c>
      <c r="I792" s="181"/>
      <c r="L792" s="177"/>
      <c r="M792" s="182"/>
      <c r="N792" s="183"/>
      <c r="O792" s="183"/>
      <c r="P792" s="183"/>
      <c r="Q792" s="183"/>
      <c r="R792" s="183"/>
      <c r="S792" s="183"/>
      <c r="T792" s="184"/>
      <c r="AT792" s="178" t="s">
        <v>193</v>
      </c>
      <c r="AU792" s="178" t="s">
        <v>85</v>
      </c>
      <c r="AV792" s="14" t="s">
        <v>85</v>
      </c>
      <c r="AW792" s="14" t="s">
        <v>32</v>
      </c>
      <c r="AX792" s="14" t="s">
        <v>76</v>
      </c>
      <c r="AY792" s="178" t="s">
        <v>180</v>
      </c>
    </row>
    <row r="793" spans="1:51" s="14" customFormat="1" ht="11.25">
      <c r="B793" s="177"/>
      <c r="D793" s="163" t="s">
        <v>193</v>
      </c>
      <c r="E793" s="178" t="s">
        <v>1</v>
      </c>
      <c r="F793" s="179" t="s">
        <v>738</v>
      </c>
      <c r="H793" s="180">
        <v>26.39</v>
      </c>
      <c r="I793" s="181"/>
      <c r="L793" s="177"/>
      <c r="M793" s="182"/>
      <c r="N793" s="183"/>
      <c r="O793" s="183"/>
      <c r="P793" s="183"/>
      <c r="Q793" s="183"/>
      <c r="R793" s="183"/>
      <c r="S793" s="183"/>
      <c r="T793" s="184"/>
      <c r="AT793" s="178" t="s">
        <v>193</v>
      </c>
      <c r="AU793" s="178" t="s">
        <v>85</v>
      </c>
      <c r="AV793" s="14" t="s">
        <v>85</v>
      </c>
      <c r="AW793" s="14" t="s">
        <v>32</v>
      </c>
      <c r="AX793" s="14" t="s">
        <v>76</v>
      </c>
      <c r="AY793" s="178" t="s">
        <v>180</v>
      </c>
    </row>
    <row r="794" spans="1:51" s="14" customFormat="1" ht="11.25">
      <c r="B794" s="177"/>
      <c r="D794" s="163" t="s">
        <v>193</v>
      </c>
      <c r="E794" s="178" t="s">
        <v>1</v>
      </c>
      <c r="F794" s="179" t="s">
        <v>739</v>
      </c>
      <c r="H794" s="180">
        <v>18.899999999999999</v>
      </c>
      <c r="I794" s="181"/>
      <c r="L794" s="177"/>
      <c r="M794" s="182"/>
      <c r="N794" s="183"/>
      <c r="O794" s="183"/>
      <c r="P794" s="183"/>
      <c r="Q794" s="183"/>
      <c r="R794" s="183"/>
      <c r="S794" s="183"/>
      <c r="T794" s="184"/>
      <c r="AT794" s="178" t="s">
        <v>193</v>
      </c>
      <c r="AU794" s="178" t="s">
        <v>85</v>
      </c>
      <c r="AV794" s="14" t="s">
        <v>85</v>
      </c>
      <c r="AW794" s="14" t="s">
        <v>32</v>
      </c>
      <c r="AX794" s="14" t="s">
        <v>76</v>
      </c>
      <c r="AY794" s="178" t="s">
        <v>180</v>
      </c>
    </row>
    <row r="795" spans="1:51" s="14" customFormat="1" ht="11.25">
      <c r="B795" s="177"/>
      <c r="D795" s="163" t="s">
        <v>193</v>
      </c>
      <c r="E795" s="178" t="s">
        <v>1</v>
      </c>
      <c r="F795" s="179" t="s">
        <v>740</v>
      </c>
      <c r="H795" s="180">
        <v>3.7949999999999999</v>
      </c>
      <c r="I795" s="181"/>
      <c r="L795" s="177"/>
      <c r="M795" s="182"/>
      <c r="N795" s="183"/>
      <c r="O795" s="183"/>
      <c r="P795" s="183"/>
      <c r="Q795" s="183"/>
      <c r="R795" s="183"/>
      <c r="S795" s="183"/>
      <c r="T795" s="184"/>
      <c r="AT795" s="178" t="s">
        <v>193</v>
      </c>
      <c r="AU795" s="178" t="s">
        <v>85</v>
      </c>
      <c r="AV795" s="14" t="s">
        <v>85</v>
      </c>
      <c r="AW795" s="14" t="s">
        <v>32</v>
      </c>
      <c r="AX795" s="14" t="s">
        <v>76</v>
      </c>
      <c r="AY795" s="178" t="s">
        <v>180</v>
      </c>
    </row>
    <row r="796" spans="1:51" s="14" customFormat="1" ht="11.25">
      <c r="B796" s="177"/>
      <c r="D796" s="163" t="s">
        <v>193</v>
      </c>
      <c r="E796" s="178" t="s">
        <v>1</v>
      </c>
      <c r="F796" s="179" t="s">
        <v>737</v>
      </c>
      <c r="H796" s="180">
        <v>3.68</v>
      </c>
      <c r="I796" s="181"/>
      <c r="L796" s="177"/>
      <c r="M796" s="182"/>
      <c r="N796" s="183"/>
      <c r="O796" s="183"/>
      <c r="P796" s="183"/>
      <c r="Q796" s="183"/>
      <c r="R796" s="183"/>
      <c r="S796" s="183"/>
      <c r="T796" s="184"/>
      <c r="AT796" s="178" t="s">
        <v>193</v>
      </c>
      <c r="AU796" s="178" t="s">
        <v>85</v>
      </c>
      <c r="AV796" s="14" t="s">
        <v>85</v>
      </c>
      <c r="AW796" s="14" t="s">
        <v>32</v>
      </c>
      <c r="AX796" s="14" t="s">
        <v>76</v>
      </c>
      <c r="AY796" s="178" t="s">
        <v>180</v>
      </c>
    </row>
    <row r="797" spans="1:51" s="14" customFormat="1" ht="11.25">
      <c r="B797" s="177"/>
      <c r="D797" s="163" t="s">
        <v>193</v>
      </c>
      <c r="E797" s="178" t="s">
        <v>1</v>
      </c>
      <c r="F797" s="179" t="s">
        <v>737</v>
      </c>
      <c r="H797" s="180">
        <v>3.68</v>
      </c>
      <c r="I797" s="181"/>
      <c r="L797" s="177"/>
      <c r="M797" s="182"/>
      <c r="N797" s="183"/>
      <c r="O797" s="183"/>
      <c r="P797" s="183"/>
      <c r="Q797" s="183"/>
      <c r="R797" s="183"/>
      <c r="S797" s="183"/>
      <c r="T797" s="184"/>
      <c r="AT797" s="178" t="s">
        <v>193</v>
      </c>
      <c r="AU797" s="178" t="s">
        <v>85</v>
      </c>
      <c r="AV797" s="14" t="s">
        <v>85</v>
      </c>
      <c r="AW797" s="14" t="s">
        <v>32</v>
      </c>
      <c r="AX797" s="14" t="s">
        <v>76</v>
      </c>
      <c r="AY797" s="178" t="s">
        <v>180</v>
      </c>
    </row>
    <row r="798" spans="1:51" s="14" customFormat="1" ht="11.25">
      <c r="B798" s="177"/>
      <c r="D798" s="163" t="s">
        <v>193</v>
      </c>
      <c r="E798" s="178" t="s">
        <v>1</v>
      </c>
      <c r="F798" s="179" t="s">
        <v>737</v>
      </c>
      <c r="H798" s="180">
        <v>3.68</v>
      </c>
      <c r="I798" s="181"/>
      <c r="L798" s="177"/>
      <c r="M798" s="182"/>
      <c r="N798" s="183"/>
      <c r="O798" s="183"/>
      <c r="P798" s="183"/>
      <c r="Q798" s="183"/>
      <c r="R798" s="183"/>
      <c r="S798" s="183"/>
      <c r="T798" s="184"/>
      <c r="AT798" s="178" t="s">
        <v>193</v>
      </c>
      <c r="AU798" s="178" t="s">
        <v>85</v>
      </c>
      <c r="AV798" s="14" t="s">
        <v>85</v>
      </c>
      <c r="AW798" s="14" t="s">
        <v>32</v>
      </c>
      <c r="AX798" s="14" t="s">
        <v>76</v>
      </c>
      <c r="AY798" s="178" t="s">
        <v>180</v>
      </c>
    </row>
    <row r="799" spans="1:51" s="14" customFormat="1" ht="11.25">
      <c r="B799" s="177"/>
      <c r="D799" s="163" t="s">
        <v>193</v>
      </c>
      <c r="E799" s="178" t="s">
        <v>1</v>
      </c>
      <c r="F799" s="179" t="s">
        <v>741</v>
      </c>
      <c r="H799" s="180">
        <v>19.795999999999999</v>
      </c>
      <c r="I799" s="181"/>
      <c r="L799" s="177"/>
      <c r="M799" s="182"/>
      <c r="N799" s="183"/>
      <c r="O799" s="183"/>
      <c r="P799" s="183"/>
      <c r="Q799" s="183"/>
      <c r="R799" s="183"/>
      <c r="S799" s="183"/>
      <c r="T799" s="184"/>
      <c r="AT799" s="178" t="s">
        <v>193</v>
      </c>
      <c r="AU799" s="178" t="s">
        <v>85</v>
      </c>
      <c r="AV799" s="14" t="s">
        <v>85</v>
      </c>
      <c r="AW799" s="14" t="s">
        <v>32</v>
      </c>
      <c r="AX799" s="14" t="s">
        <v>76</v>
      </c>
      <c r="AY799" s="178" t="s">
        <v>180</v>
      </c>
    </row>
    <row r="800" spans="1:51" s="14" customFormat="1" ht="11.25">
      <c r="B800" s="177"/>
      <c r="D800" s="163" t="s">
        <v>193</v>
      </c>
      <c r="E800" s="178" t="s">
        <v>1</v>
      </c>
      <c r="F800" s="179" t="s">
        <v>737</v>
      </c>
      <c r="H800" s="180">
        <v>3.68</v>
      </c>
      <c r="I800" s="181"/>
      <c r="L800" s="177"/>
      <c r="M800" s="182"/>
      <c r="N800" s="183"/>
      <c r="O800" s="183"/>
      <c r="P800" s="183"/>
      <c r="Q800" s="183"/>
      <c r="R800" s="183"/>
      <c r="S800" s="183"/>
      <c r="T800" s="184"/>
      <c r="AT800" s="178" t="s">
        <v>193</v>
      </c>
      <c r="AU800" s="178" t="s">
        <v>85</v>
      </c>
      <c r="AV800" s="14" t="s">
        <v>85</v>
      </c>
      <c r="AW800" s="14" t="s">
        <v>32</v>
      </c>
      <c r="AX800" s="14" t="s">
        <v>76</v>
      </c>
      <c r="AY800" s="178" t="s">
        <v>180</v>
      </c>
    </row>
    <row r="801" spans="1:65" s="14" customFormat="1" ht="11.25">
      <c r="B801" s="177"/>
      <c r="D801" s="163" t="s">
        <v>193</v>
      </c>
      <c r="E801" s="178" t="s">
        <v>1</v>
      </c>
      <c r="F801" s="179" t="s">
        <v>742</v>
      </c>
      <c r="H801" s="180">
        <v>5.0599999999999996</v>
      </c>
      <c r="I801" s="181"/>
      <c r="L801" s="177"/>
      <c r="M801" s="182"/>
      <c r="N801" s="183"/>
      <c r="O801" s="183"/>
      <c r="P801" s="183"/>
      <c r="Q801" s="183"/>
      <c r="R801" s="183"/>
      <c r="S801" s="183"/>
      <c r="T801" s="184"/>
      <c r="AT801" s="178" t="s">
        <v>193</v>
      </c>
      <c r="AU801" s="178" t="s">
        <v>85</v>
      </c>
      <c r="AV801" s="14" t="s">
        <v>85</v>
      </c>
      <c r="AW801" s="14" t="s">
        <v>32</v>
      </c>
      <c r="AX801" s="14" t="s">
        <v>76</v>
      </c>
      <c r="AY801" s="178" t="s">
        <v>180</v>
      </c>
    </row>
    <row r="802" spans="1:65" s="14" customFormat="1" ht="11.25">
      <c r="B802" s="177"/>
      <c r="D802" s="163" t="s">
        <v>193</v>
      </c>
      <c r="E802" s="178" t="s">
        <v>1</v>
      </c>
      <c r="F802" s="179" t="s">
        <v>743</v>
      </c>
      <c r="H802" s="180">
        <v>19.920000000000002</v>
      </c>
      <c r="I802" s="181"/>
      <c r="L802" s="177"/>
      <c r="M802" s="182"/>
      <c r="N802" s="183"/>
      <c r="O802" s="183"/>
      <c r="P802" s="183"/>
      <c r="Q802" s="183"/>
      <c r="R802" s="183"/>
      <c r="S802" s="183"/>
      <c r="T802" s="184"/>
      <c r="AT802" s="178" t="s">
        <v>193</v>
      </c>
      <c r="AU802" s="178" t="s">
        <v>85</v>
      </c>
      <c r="AV802" s="14" t="s">
        <v>85</v>
      </c>
      <c r="AW802" s="14" t="s">
        <v>32</v>
      </c>
      <c r="AX802" s="14" t="s">
        <v>76</v>
      </c>
      <c r="AY802" s="178" t="s">
        <v>180</v>
      </c>
    </row>
    <row r="803" spans="1:65" s="15" customFormat="1" ht="11.25">
      <c r="B803" s="185"/>
      <c r="D803" s="163" t="s">
        <v>193</v>
      </c>
      <c r="E803" s="186" t="s">
        <v>1</v>
      </c>
      <c r="F803" s="187" t="s">
        <v>196</v>
      </c>
      <c r="H803" s="188">
        <v>180.053</v>
      </c>
      <c r="I803" s="189"/>
      <c r="L803" s="185"/>
      <c r="M803" s="190"/>
      <c r="N803" s="191"/>
      <c r="O803" s="191"/>
      <c r="P803" s="191"/>
      <c r="Q803" s="191"/>
      <c r="R803" s="191"/>
      <c r="S803" s="191"/>
      <c r="T803" s="192"/>
      <c r="AT803" s="186" t="s">
        <v>193</v>
      </c>
      <c r="AU803" s="186" t="s">
        <v>85</v>
      </c>
      <c r="AV803" s="15" t="s">
        <v>197</v>
      </c>
      <c r="AW803" s="15" t="s">
        <v>32</v>
      </c>
      <c r="AX803" s="15" t="s">
        <v>76</v>
      </c>
      <c r="AY803" s="186" t="s">
        <v>180</v>
      </c>
    </row>
    <row r="804" spans="1:65" s="16" customFormat="1" ht="11.25">
      <c r="B804" s="193"/>
      <c r="D804" s="163" t="s">
        <v>193</v>
      </c>
      <c r="E804" s="194" t="s">
        <v>1</v>
      </c>
      <c r="F804" s="195" t="s">
        <v>198</v>
      </c>
      <c r="H804" s="196">
        <v>180.053</v>
      </c>
      <c r="I804" s="197"/>
      <c r="L804" s="193"/>
      <c r="M804" s="198"/>
      <c r="N804" s="199"/>
      <c r="O804" s="199"/>
      <c r="P804" s="199"/>
      <c r="Q804" s="199"/>
      <c r="R804" s="199"/>
      <c r="S804" s="199"/>
      <c r="T804" s="200"/>
      <c r="AT804" s="194" t="s">
        <v>193</v>
      </c>
      <c r="AU804" s="194" t="s">
        <v>85</v>
      </c>
      <c r="AV804" s="16" t="s">
        <v>187</v>
      </c>
      <c r="AW804" s="16" t="s">
        <v>32</v>
      </c>
      <c r="AX804" s="16" t="s">
        <v>83</v>
      </c>
      <c r="AY804" s="194" t="s">
        <v>180</v>
      </c>
    </row>
    <row r="805" spans="1:65" s="2" customFormat="1" ht="24.2" customHeight="1">
      <c r="A805" s="33"/>
      <c r="B805" s="149"/>
      <c r="C805" s="150" t="s">
        <v>744</v>
      </c>
      <c r="D805" s="150" t="s">
        <v>182</v>
      </c>
      <c r="E805" s="151" t="s">
        <v>745</v>
      </c>
      <c r="F805" s="152" t="s">
        <v>746</v>
      </c>
      <c r="G805" s="153" t="s">
        <v>201</v>
      </c>
      <c r="H805" s="154">
        <v>14.382</v>
      </c>
      <c r="I805" s="155"/>
      <c r="J805" s="156">
        <f>ROUND(I805*H805,2)</f>
        <v>0</v>
      </c>
      <c r="K805" s="152" t="s">
        <v>186</v>
      </c>
      <c r="L805" s="34"/>
      <c r="M805" s="157" t="s">
        <v>1</v>
      </c>
      <c r="N805" s="158" t="s">
        <v>41</v>
      </c>
      <c r="O805" s="59"/>
      <c r="P805" s="159">
        <f>O805*H805</f>
        <v>0</v>
      </c>
      <c r="Q805" s="159">
        <v>0</v>
      </c>
      <c r="R805" s="159">
        <f>Q805*H805</f>
        <v>0</v>
      </c>
      <c r="S805" s="159">
        <v>1</v>
      </c>
      <c r="T805" s="160">
        <f>S805*H805</f>
        <v>14.382</v>
      </c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R805" s="161" t="s">
        <v>187</v>
      </c>
      <c r="AT805" s="161" t="s">
        <v>182</v>
      </c>
      <c r="AU805" s="161" t="s">
        <v>85</v>
      </c>
      <c r="AY805" s="18" t="s">
        <v>180</v>
      </c>
      <c r="BE805" s="162">
        <f>IF(N805="základní",J805,0)</f>
        <v>0</v>
      </c>
      <c r="BF805" s="162">
        <f>IF(N805="snížená",J805,0)</f>
        <v>0</v>
      </c>
      <c r="BG805" s="162">
        <f>IF(N805="zákl. přenesená",J805,0)</f>
        <v>0</v>
      </c>
      <c r="BH805" s="162">
        <f>IF(N805="sníž. přenesená",J805,0)</f>
        <v>0</v>
      </c>
      <c r="BI805" s="162">
        <f>IF(N805="nulová",J805,0)</f>
        <v>0</v>
      </c>
      <c r="BJ805" s="18" t="s">
        <v>83</v>
      </c>
      <c r="BK805" s="162">
        <f>ROUND(I805*H805,2)</f>
        <v>0</v>
      </c>
      <c r="BL805" s="18" t="s">
        <v>187</v>
      </c>
      <c r="BM805" s="161" t="s">
        <v>747</v>
      </c>
    </row>
    <row r="806" spans="1:65" s="2" customFormat="1" ht="19.5">
      <c r="A806" s="33"/>
      <c r="B806" s="34"/>
      <c r="C806" s="33"/>
      <c r="D806" s="163" t="s">
        <v>189</v>
      </c>
      <c r="E806" s="33"/>
      <c r="F806" s="164" t="s">
        <v>748</v>
      </c>
      <c r="G806" s="33"/>
      <c r="H806" s="33"/>
      <c r="I806" s="165"/>
      <c r="J806" s="33"/>
      <c r="K806" s="33"/>
      <c r="L806" s="34"/>
      <c r="M806" s="166"/>
      <c r="N806" s="167"/>
      <c r="O806" s="59"/>
      <c r="P806" s="59"/>
      <c r="Q806" s="59"/>
      <c r="R806" s="59"/>
      <c r="S806" s="59"/>
      <c r="T806" s="60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T806" s="18" t="s">
        <v>189</v>
      </c>
      <c r="AU806" s="18" t="s">
        <v>85</v>
      </c>
    </row>
    <row r="807" spans="1:65" s="2" customFormat="1" ht="11.25">
      <c r="A807" s="33"/>
      <c r="B807" s="34"/>
      <c r="C807" s="33"/>
      <c r="D807" s="168" t="s">
        <v>191</v>
      </c>
      <c r="E807" s="33"/>
      <c r="F807" s="169" t="s">
        <v>749</v>
      </c>
      <c r="G807" s="33"/>
      <c r="H807" s="33"/>
      <c r="I807" s="165"/>
      <c r="J807" s="33"/>
      <c r="K807" s="33"/>
      <c r="L807" s="34"/>
      <c r="M807" s="166"/>
      <c r="N807" s="167"/>
      <c r="O807" s="59"/>
      <c r="P807" s="59"/>
      <c r="Q807" s="59"/>
      <c r="R807" s="59"/>
      <c r="S807" s="59"/>
      <c r="T807" s="60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T807" s="18" t="s">
        <v>191</v>
      </c>
      <c r="AU807" s="18" t="s">
        <v>85</v>
      </c>
    </row>
    <row r="808" spans="1:65" s="13" customFormat="1" ht="11.25">
      <c r="B808" s="170"/>
      <c r="D808" s="163" t="s">
        <v>193</v>
      </c>
      <c r="E808" s="171" t="s">
        <v>1</v>
      </c>
      <c r="F808" s="172" t="s">
        <v>750</v>
      </c>
      <c r="H808" s="171" t="s">
        <v>1</v>
      </c>
      <c r="I808" s="173"/>
      <c r="L808" s="170"/>
      <c r="M808" s="174"/>
      <c r="N808" s="175"/>
      <c r="O808" s="175"/>
      <c r="P808" s="175"/>
      <c r="Q808" s="175"/>
      <c r="R808" s="175"/>
      <c r="S808" s="175"/>
      <c r="T808" s="176"/>
      <c r="AT808" s="171" t="s">
        <v>193</v>
      </c>
      <c r="AU808" s="171" t="s">
        <v>85</v>
      </c>
      <c r="AV808" s="13" t="s">
        <v>83</v>
      </c>
      <c r="AW808" s="13" t="s">
        <v>32</v>
      </c>
      <c r="AX808" s="13" t="s">
        <v>76</v>
      </c>
      <c r="AY808" s="171" t="s">
        <v>180</v>
      </c>
    </row>
    <row r="809" spans="1:65" s="14" customFormat="1" ht="11.25">
      <c r="B809" s="177"/>
      <c r="D809" s="163" t="s">
        <v>193</v>
      </c>
      <c r="E809" s="178" t="s">
        <v>1</v>
      </c>
      <c r="F809" s="179" t="s">
        <v>751</v>
      </c>
      <c r="H809" s="180">
        <v>13.68</v>
      </c>
      <c r="I809" s="181"/>
      <c r="L809" s="177"/>
      <c r="M809" s="182"/>
      <c r="N809" s="183"/>
      <c r="O809" s="183"/>
      <c r="P809" s="183"/>
      <c r="Q809" s="183"/>
      <c r="R809" s="183"/>
      <c r="S809" s="183"/>
      <c r="T809" s="184"/>
      <c r="AT809" s="178" t="s">
        <v>193</v>
      </c>
      <c r="AU809" s="178" t="s">
        <v>85</v>
      </c>
      <c r="AV809" s="14" t="s">
        <v>85</v>
      </c>
      <c r="AW809" s="14" t="s">
        <v>32</v>
      </c>
      <c r="AX809" s="14" t="s">
        <v>76</v>
      </c>
      <c r="AY809" s="178" t="s">
        <v>180</v>
      </c>
    </row>
    <row r="810" spans="1:65" s="14" customFormat="1" ht="11.25">
      <c r="B810" s="177"/>
      <c r="D810" s="163" t="s">
        <v>193</v>
      </c>
      <c r="E810" s="178" t="s">
        <v>1</v>
      </c>
      <c r="F810" s="179" t="s">
        <v>752</v>
      </c>
      <c r="H810" s="180">
        <v>0.35099999999999998</v>
      </c>
      <c r="I810" s="181"/>
      <c r="L810" s="177"/>
      <c r="M810" s="182"/>
      <c r="N810" s="183"/>
      <c r="O810" s="183"/>
      <c r="P810" s="183"/>
      <c r="Q810" s="183"/>
      <c r="R810" s="183"/>
      <c r="S810" s="183"/>
      <c r="T810" s="184"/>
      <c r="AT810" s="178" t="s">
        <v>193</v>
      </c>
      <c r="AU810" s="178" t="s">
        <v>85</v>
      </c>
      <c r="AV810" s="14" t="s">
        <v>85</v>
      </c>
      <c r="AW810" s="14" t="s">
        <v>32</v>
      </c>
      <c r="AX810" s="14" t="s">
        <v>76</v>
      </c>
      <c r="AY810" s="178" t="s">
        <v>180</v>
      </c>
    </row>
    <row r="811" spans="1:65" s="14" customFormat="1" ht="11.25">
      <c r="B811" s="177"/>
      <c r="D811" s="163" t="s">
        <v>193</v>
      </c>
      <c r="E811" s="178" t="s">
        <v>1</v>
      </c>
      <c r="F811" s="179" t="s">
        <v>752</v>
      </c>
      <c r="H811" s="180">
        <v>0.35099999999999998</v>
      </c>
      <c r="I811" s="181"/>
      <c r="L811" s="177"/>
      <c r="M811" s="182"/>
      <c r="N811" s="183"/>
      <c r="O811" s="183"/>
      <c r="P811" s="183"/>
      <c r="Q811" s="183"/>
      <c r="R811" s="183"/>
      <c r="S811" s="183"/>
      <c r="T811" s="184"/>
      <c r="AT811" s="178" t="s">
        <v>193</v>
      </c>
      <c r="AU811" s="178" t="s">
        <v>85</v>
      </c>
      <c r="AV811" s="14" t="s">
        <v>85</v>
      </c>
      <c r="AW811" s="14" t="s">
        <v>32</v>
      </c>
      <c r="AX811" s="14" t="s">
        <v>76</v>
      </c>
      <c r="AY811" s="178" t="s">
        <v>180</v>
      </c>
    </row>
    <row r="812" spans="1:65" s="15" customFormat="1" ht="11.25">
      <c r="B812" s="185"/>
      <c r="D812" s="163" t="s">
        <v>193</v>
      </c>
      <c r="E812" s="186" t="s">
        <v>1</v>
      </c>
      <c r="F812" s="187" t="s">
        <v>196</v>
      </c>
      <c r="H812" s="188">
        <v>14.382</v>
      </c>
      <c r="I812" s="189"/>
      <c r="L812" s="185"/>
      <c r="M812" s="190"/>
      <c r="N812" s="191"/>
      <c r="O812" s="191"/>
      <c r="P812" s="191"/>
      <c r="Q812" s="191"/>
      <c r="R812" s="191"/>
      <c r="S812" s="191"/>
      <c r="T812" s="192"/>
      <c r="AT812" s="186" t="s">
        <v>193</v>
      </c>
      <c r="AU812" s="186" t="s">
        <v>85</v>
      </c>
      <c r="AV812" s="15" t="s">
        <v>197</v>
      </c>
      <c r="AW812" s="15" t="s">
        <v>32</v>
      </c>
      <c r="AX812" s="15" t="s">
        <v>76</v>
      </c>
      <c r="AY812" s="186" t="s">
        <v>180</v>
      </c>
    </row>
    <row r="813" spans="1:65" s="16" customFormat="1" ht="11.25">
      <c r="B813" s="193"/>
      <c r="D813" s="163" t="s">
        <v>193</v>
      </c>
      <c r="E813" s="194" t="s">
        <v>1</v>
      </c>
      <c r="F813" s="195" t="s">
        <v>198</v>
      </c>
      <c r="H813" s="196">
        <v>14.382</v>
      </c>
      <c r="I813" s="197"/>
      <c r="L813" s="193"/>
      <c r="M813" s="198"/>
      <c r="N813" s="199"/>
      <c r="O813" s="199"/>
      <c r="P813" s="199"/>
      <c r="Q813" s="199"/>
      <c r="R813" s="199"/>
      <c r="S813" s="199"/>
      <c r="T813" s="200"/>
      <c r="AT813" s="194" t="s">
        <v>193</v>
      </c>
      <c r="AU813" s="194" t="s">
        <v>85</v>
      </c>
      <c r="AV813" s="16" t="s">
        <v>187</v>
      </c>
      <c r="AW813" s="16" t="s">
        <v>32</v>
      </c>
      <c r="AX813" s="16" t="s">
        <v>83</v>
      </c>
      <c r="AY813" s="194" t="s">
        <v>180</v>
      </c>
    </row>
    <row r="814" spans="1:65" s="2" customFormat="1" ht="24.2" customHeight="1">
      <c r="A814" s="33"/>
      <c r="B814" s="149"/>
      <c r="C814" s="150" t="s">
        <v>753</v>
      </c>
      <c r="D814" s="150" t="s">
        <v>182</v>
      </c>
      <c r="E814" s="151" t="s">
        <v>754</v>
      </c>
      <c r="F814" s="152" t="s">
        <v>755</v>
      </c>
      <c r="G814" s="153" t="s">
        <v>423</v>
      </c>
      <c r="H814" s="154">
        <v>398</v>
      </c>
      <c r="I814" s="155"/>
      <c r="J814" s="156">
        <f>ROUND(I814*H814,2)</f>
        <v>0</v>
      </c>
      <c r="K814" s="152" t="s">
        <v>186</v>
      </c>
      <c r="L814" s="34"/>
      <c r="M814" s="157" t="s">
        <v>1</v>
      </c>
      <c r="N814" s="158" t="s">
        <v>41</v>
      </c>
      <c r="O814" s="59"/>
      <c r="P814" s="159">
        <f>O814*H814</f>
        <v>0</v>
      </c>
      <c r="Q814" s="159">
        <v>0</v>
      </c>
      <c r="R814" s="159">
        <f>Q814*H814</f>
        <v>0</v>
      </c>
      <c r="S814" s="159">
        <v>5.3999999999999999E-2</v>
      </c>
      <c r="T814" s="160">
        <f>S814*H814</f>
        <v>21.492000000000001</v>
      </c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R814" s="161" t="s">
        <v>187</v>
      </c>
      <c r="AT814" s="161" t="s">
        <v>182</v>
      </c>
      <c r="AU814" s="161" t="s">
        <v>85</v>
      </c>
      <c r="AY814" s="18" t="s">
        <v>180</v>
      </c>
      <c r="BE814" s="162">
        <f>IF(N814="základní",J814,0)</f>
        <v>0</v>
      </c>
      <c r="BF814" s="162">
        <f>IF(N814="snížená",J814,0)</f>
        <v>0</v>
      </c>
      <c r="BG814" s="162">
        <f>IF(N814="zákl. přenesená",J814,0)</f>
        <v>0</v>
      </c>
      <c r="BH814" s="162">
        <f>IF(N814="sníž. přenesená",J814,0)</f>
        <v>0</v>
      </c>
      <c r="BI814" s="162">
        <f>IF(N814="nulová",J814,0)</f>
        <v>0</v>
      </c>
      <c r="BJ814" s="18" t="s">
        <v>83</v>
      </c>
      <c r="BK814" s="162">
        <f>ROUND(I814*H814,2)</f>
        <v>0</v>
      </c>
      <c r="BL814" s="18" t="s">
        <v>187</v>
      </c>
      <c r="BM814" s="161" t="s">
        <v>756</v>
      </c>
    </row>
    <row r="815" spans="1:65" s="2" customFormat="1" ht="19.5">
      <c r="A815" s="33"/>
      <c r="B815" s="34"/>
      <c r="C815" s="33"/>
      <c r="D815" s="163" t="s">
        <v>189</v>
      </c>
      <c r="E815" s="33"/>
      <c r="F815" s="164" t="s">
        <v>757</v>
      </c>
      <c r="G815" s="33"/>
      <c r="H815" s="33"/>
      <c r="I815" s="165"/>
      <c r="J815" s="33"/>
      <c r="K815" s="33"/>
      <c r="L815" s="34"/>
      <c r="M815" s="166"/>
      <c r="N815" s="167"/>
      <c r="O815" s="59"/>
      <c r="P815" s="59"/>
      <c r="Q815" s="59"/>
      <c r="R815" s="59"/>
      <c r="S815" s="59"/>
      <c r="T815" s="60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T815" s="18" t="s">
        <v>189</v>
      </c>
      <c r="AU815" s="18" t="s">
        <v>85</v>
      </c>
    </row>
    <row r="816" spans="1:65" s="2" customFormat="1" ht="11.25">
      <c r="A816" s="33"/>
      <c r="B816" s="34"/>
      <c r="C816" s="33"/>
      <c r="D816" s="168" t="s">
        <v>191</v>
      </c>
      <c r="E816" s="33"/>
      <c r="F816" s="169" t="s">
        <v>758</v>
      </c>
      <c r="G816" s="33"/>
      <c r="H816" s="33"/>
      <c r="I816" s="165"/>
      <c r="J816" s="33"/>
      <c r="K816" s="33"/>
      <c r="L816" s="34"/>
      <c r="M816" s="166"/>
      <c r="N816" s="167"/>
      <c r="O816" s="59"/>
      <c r="P816" s="59"/>
      <c r="Q816" s="59"/>
      <c r="R816" s="59"/>
      <c r="S816" s="59"/>
      <c r="T816" s="60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T816" s="18" t="s">
        <v>191</v>
      </c>
      <c r="AU816" s="18" t="s">
        <v>85</v>
      </c>
    </row>
    <row r="817" spans="1:65" s="13" customFormat="1" ht="11.25">
      <c r="B817" s="170"/>
      <c r="D817" s="163" t="s">
        <v>193</v>
      </c>
      <c r="E817" s="171" t="s">
        <v>1</v>
      </c>
      <c r="F817" s="172" t="s">
        <v>759</v>
      </c>
      <c r="H817" s="171" t="s">
        <v>1</v>
      </c>
      <c r="I817" s="173"/>
      <c r="L817" s="170"/>
      <c r="M817" s="174"/>
      <c r="N817" s="175"/>
      <c r="O817" s="175"/>
      <c r="P817" s="175"/>
      <c r="Q817" s="175"/>
      <c r="R817" s="175"/>
      <c r="S817" s="175"/>
      <c r="T817" s="176"/>
      <c r="AT817" s="171" t="s">
        <v>193</v>
      </c>
      <c r="AU817" s="171" t="s">
        <v>85</v>
      </c>
      <c r="AV817" s="13" t="s">
        <v>83</v>
      </c>
      <c r="AW817" s="13" t="s">
        <v>32</v>
      </c>
      <c r="AX817" s="13" t="s">
        <v>76</v>
      </c>
      <c r="AY817" s="171" t="s">
        <v>180</v>
      </c>
    </row>
    <row r="818" spans="1:65" s="13" customFormat="1" ht="11.25">
      <c r="B818" s="170"/>
      <c r="D818" s="163" t="s">
        <v>193</v>
      </c>
      <c r="E818" s="171" t="s">
        <v>1</v>
      </c>
      <c r="F818" s="172" t="s">
        <v>206</v>
      </c>
      <c r="H818" s="171" t="s">
        <v>1</v>
      </c>
      <c r="I818" s="173"/>
      <c r="L818" s="170"/>
      <c r="M818" s="174"/>
      <c r="N818" s="175"/>
      <c r="O818" s="175"/>
      <c r="P818" s="175"/>
      <c r="Q818" s="175"/>
      <c r="R818" s="175"/>
      <c r="S818" s="175"/>
      <c r="T818" s="176"/>
      <c r="AT818" s="171" t="s">
        <v>193</v>
      </c>
      <c r="AU818" s="171" t="s">
        <v>85</v>
      </c>
      <c r="AV818" s="13" t="s">
        <v>83</v>
      </c>
      <c r="AW818" s="13" t="s">
        <v>32</v>
      </c>
      <c r="AX818" s="13" t="s">
        <v>76</v>
      </c>
      <c r="AY818" s="171" t="s">
        <v>180</v>
      </c>
    </row>
    <row r="819" spans="1:65" s="14" customFormat="1" ht="22.5">
      <c r="B819" s="177"/>
      <c r="D819" s="163" t="s">
        <v>193</v>
      </c>
      <c r="E819" s="178" t="s">
        <v>1</v>
      </c>
      <c r="F819" s="179" t="s">
        <v>760</v>
      </c>
      <c r="H819" s="180">
        <v>398</v>
      </c>
      <c r="I819" s="181"/>
      <c r="L819" s="177"/>
      <c r="M819" s="182"/>
      <c r="N819" s="183"/>
      <c r="O819" s="183"/>
      <c r="P819" s="183"/>
      <c r="Q819" s="183"/>
      <c r="R819" s="183"/>
      <c r="S819" s="183"/>
      <c r="T819" s="184"/>
      <c r="AT819" s="178" t="s">
        <v>193</v>
      </c>
      <c r="AU819" s="178" t="s">
        <v>85</v>
      </c>
      <c r="AV819" s="14" t="s">
        <v>85</v>
      </c>
      <c r="AW819" s="14" t="s">
        <v>32</v>
      </c>
      <c r="AX819" s="14" t="s">
        <v>76</v>
      </c>
      <c r="AY819" s="178" t="s">
        <v>180</v>
      </c>
    </row>
    <row r="820" spans="1:65" s="15" customFormat="1" ht="11.25">
      <c r="B820" s="185"/>
      <c r="D820" s="163" t="s">
        <v>193</v>
      </c>
      <c r="E820" s="186" t="s">
        <v>1</v>
      </c>
      <c r="F820" s="187" t="s">
        <v>196</v>
      </c>
      <c r="H820" s="188">
        <v>398</v>
      </c>
      <c r="I820" s="189"/>
      <c r="L820" s="185"/>
      <c r="M820" s="190"/>
      <c r="N820" s="191"/>
      <c r="O820" s="191"/>
      <c r="P820" s="191"/>
      <c r="Q820" s="191"/>
      <c r="R820" s="191"/>
      <c r="S820" s="191"/>
      <c r="T820" s="192"/>
      <c r="AT820" s="186" t="s">
        <v>193</v>
      </c>
      <c r="AU820" s="186" t="s">
        <v>85</v>
      </c>
      <c r="AV820" s="15" t="s">
        <v>197</v>
      </c>
      <c r="AW820" s="15" t="s">
        <v>32</v>
      </c>
      <c r="AX820" s="15" t="s">
        <v>76</v>
      </c>
      <c r="AY820" s="186" t="s">
        <v>180</v>
      </c>
    </row>
    <row r="821" spans="1:65" s="16" customFormat="1" ht="11.25">
      <c r="B821" s="193"/>
      <c r="D821" s="163" t="s">
        <v>193</v>
      </c>
      <c r="E821" s="194" t="s">
        <v>1</v>
      </c>
      <c r="F821" s="195" t="s">
        <v>198</v>
      </c>
      <c r="H821" s="196">
        <v>398</v>
      </c>
      <c r="I821" s="197"/>
      <c r="L821" s="193"/>
      <c r="M821" s="198"/>
      <c r="N821" s="199"/>
      <c r="O821" s="199"/>
      <c r="P821" s="199"/>
      <c r="Q821" s="199"/>
      <c r="R821" s="199"/>
      <c r="S821" s="199"/>
      <c r="T821" s="200"/>
      <c r="AT821" s="194" t="s">
        <v>193</v>
      </c>
      <c r="AU821" s="194" t="s">
        <v>85</v>
      </c>
      <c r="AV821" s="16" t="s">
        <v>187</v>
      </c>
      <c r="AW821" s="16" t="s">
        <v>32</v>
      </c>
      <c r="AX821" s="16" t="s">
        <v>83</v>
      </c>
      <c r="AY821" s="194" t="s">
        <v>180</v>
      </c>
    </row>
    <row r="822" spans="1:65" s="2" customFormat="1" ht="37.9" customHeight="1">
      <c r="A822" s="33"/>
      <c r="B822" s="149"/>
      <c r="C822" s="150" t="s">
        <v>761</v>
      </c>
      <c r="D822" s="150" t="s">
        <v>182</v>
      </c>
      <c r="E822" s="151" t="s">
        <v>762</v>
      </c>
      <c r="F822" s="152" t="s">
        <v>763</v>
      </c>
      <c r="G822" s="153" t="s">
        <v>201</v>
      </c>
      <c r="H822" s="154">
        <v>90.138999999999996</v>
      </c>
      <c r="I822" s="155"/>
      <c r="J822" s="156">
        <f>ROUND(I822*H822,2)</f>
        <v>0</v>
      </c>
      <c r="K822" s="152" t="s">
        <v>186</v>
      </c>
      <c r="L822" s="34"/>
      <c r="M822" s="157" t="s">
        <v>1</v>
      </c>
      <c r="N822" s="158" t="s">
        <v>41</v>
      </c>
      <c r="O822" s="59"/>
      <c r="P822" s="159">
        <f>O822*H822</f>
        <v>0</v>
      </c>
      <c r="Q822" s="159">
        <v>0</v>
      </c>
      <c r="R822" s="159">
        <f>Q822*H822</f>
        <v>0</v>
      </c>
      <c r="S822" s="159">
        <v>2.2000000000000002</v>
      </c>
      <c r="T822" s="160">
        <f>S822*H822</f>
        <v>198.3058</v>
      </c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R822" s="161" t="s">
        <v>187</v>
      </c>
      <c r="AT822" s="161" t="s">
        <v>182</v>
      </c>
      <c r="AU822" s="161" t="s">
        <v>85</v>
      </c>
      <c r="AY822" s="18" t="s">
        <v>180</v>
      </c>
      <c r="BE822" s="162">
        <f>IF(N822="základní",J822,0)</f>
        <v>0</v>
      </c>
      <c r="BF822" s="162">
        <f>IF(N822="snížená",J822,0)</f>
        <v>0</v>
      </c>
      <c r="BG822" s="162">
        <f>IF(N822="zákl. přenesená",J822,0)</f>
        <v>0</v>
      </c>
      <c r="BH822" s="162">
        <f>IF(N822="sníž. přenesená",J822,0)</f>
        <v>0</v>
      </c>
      <c r="BI822" s="162">
        <f>IF(N822="nulová",J822,0)</f>
        <v>0</v>
      </c>
      <c r="BJ822" s="18" t="s">
        <v>83</v>
      </c>
      <c r="BK822" s="162">
        <f>ROUND(I822*H822,2)</f>
        <v>0</v>
      </c>
      <c r="BL822" s="18" t="s">
        <v>187</v>
      </c>
      <c r="BM822" s="161" t="s">
        <v>764</v>
      </c>
    </row>
    <row r="823" spans="1:65" s="2" customFormat="1" ht="19.5">
      <c r="A823" s="33"/>
      <c r="B823" s="34"/>
      <c r="C823" s="33"/>
      <c r="D823" s="163" t="s">
        <v>189</v>
      </c>
      <c r="E823" s="33"/>
      <c r="F823" s="164" t="s">
        <v>765</v>
      </c>
      <c r="G823" s="33"/>
      <c r="H823" s="33"/>
      <c r="I823" s="165"/>
      <c r="J823" s="33"/>
      <c r="K823" s="33"/>
      <c r="L823" s="34"/>
      <c r="M823" s="166"/>
      <c r="N823" s="167"/>
      <c r="O823" s="59"/>
      <c r="P823" s="59"/>
      <c r="Q823" s="59"/>
      <c r="R823" s="59"/>
      <c r="S823" s="59"/>
      <c r="T823" s="60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T823" s="18" t="s">
        <v>189</v>
      </c>
      <c r="AU823" s="18" t="s">
        <v>85</v>
      </c>
    </row>
    <row r="824" spans="1:65" s="2" customFormat="1" ht="11.25">
      <c r="A824" s="33"/>
      <c r="B824" s="34"/>
      <c r="C824" s="33"/>
      <c r="D824" s="168" t="s">
        <v>191</v>
      </c>
      <c r="E824" s="33"/>
      <c r="F824" s="169" t="s">
        <v>766</v>
      </c>
      <c r="G824" s="33"/>
      <c r="H824" s="33"/>
      <c r="I824" s="165"/>
      <c r="J824" s="33"/>
      <c r="K824" s="33"/>
      <c r="L824" s="34"/>
      <c r="M824" s="166"/>
      <c r="N824" s="167"/>
      <c r="O824" s="59"/>
      <c r="P824" s="59"/>
      <c r="Q824" s="59"/>
      <c r="R824" s="59"/>
      <c r="S824" s="59"/>
      <c r="T824" s="60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T824" s="18" t="s">
        <v>191</v>
      </c>
      <c r="AU824" s="18" t="s">
        <v>85</v>
      </c>
    </row>
    <row r="825" spans="1:65" s="13" customFormat="1" ht="11.25">
      <c r="B825" s="170"/>
      <c r="D825" s="163" t="s">
        <v>193</v>
      </c>
      <c r="E825" s="171" t="s">
        <v>1</v>
      </c>
      <c r="F825" s="172" t="s">
        <v>767</v>
      </c>
      <c r="H825" s="171" t="s">
        <v>1</v>
      </c>
      <c r="I825" s="173"/>
      <c r="L825" s="170"/>
      <c r="M825" s="174"/>
      <c r="N825" s="175"/>
      <c r="O825" s="175"/>
      <c r="P825" s="175"/>
      <c r="Q825" s="175"/>
      <c r="R825" s="175"/>
      <c r="S825" s="175"/>
      <c r="T825" s="176"/>
      <c r="AT825" s="171" t="s">
        <v>193</v>
      </c>
      <c r="AU825" s="171" t="s">
        <v>85</v>
      </c>
      <c r="AV825" s="13" t="s">
        <v>83</v>
      </c>
      <c r="AW825" s="13" t="s">
        <v>32</v>
      </c>
      <c r="AX825" s="13" t="s">
        <v>76</v>
      </c>
      <c r="AY825" s="171" t="s">
        <v>180</v>
      </c>
    </row>
    <row r="826" spans="1:65" s="13" customFormat="1" ht="11.25">
      <c r="B826" s="170"/>
      <c r="D826" s="163" t="s">
        <v>193</v>
      </c>
      <c r="E826" s="171" t="s">
        <v>1</v>
      </c>
      <c r="F826" s="172" t="s">
        <v>206</v>
      </c>
      <c r="H826" s="171" t="s">
        <v>1</v>
      </c>
      <c r="I826" s="173"/>
      <c r="L826" s="170"/>
      <c r="M826" s="174"/>
      <c r="N826" s="175"/>
      <c r="O826" s="175"/>
      <c r="P826" s="175"/>
      <c r="Q826" s="175"/>
      <c r="R826" s="175"/>
      <c r="S826" s="175"/>
      <c r="T826" s="176"/>
      <c r="AT826" s="171" t="s">
        <v>193</v>
      </c>
      <c r="AU826" s="171" t="s">
        <v>85</v>
      </c>
      <c r="AV826" s="13" t="s">
        <v>83</v>
      </c>
      <c r="AW826" s="13" t="s">
        <v>32</v>
      </c>
      <c r="AX826" s="13" t="s">
        <v>76</v>
      </c>
      <c r="AY826" s="171" t="s">
        <v>180</v>
      </c>
    </row>
    <row r="827" spans="1:65" s="14" customFormat="1" ht="11.25">
      <c r="B827" s="177"/>
      <c r="D827" s="163" t="s">
        <v>193</v>
      </c>
      <c r="E827" s="178" t="s">
        <v>1</v>
      </c>
      <c r="F827" s="179" t="s">
        <v>768</v>
      </c>
      <c r="H827" s="180">
        <v>9.5370000000000008</v>
      </c>
      <c r="I827" s="181"/>
      <c r="L827" s="177"/>
      <c r="M827" s="182"/>
      <c r="N827" s="183"/>
      <c r="O827" s="183"/>
      <c r="P827" s="183"/>
      <c r="Q827" s="183"/>
      <c r="R827" s="183"/>
      <c r="S827" s="183"/>
      <c r="T827" s="184"/>
      <c r="AT827" s="178" t="s">
        <v>193</v>
      </c>
      <c r="AU827" s="178" t="s">
        <v>85</v>
      </c>
      <c r="AV827" s="14" t="s">
        <v>85</v>
      </c>
      <c r="AW827" s="14" t="s">
        <v>32</v>
      </c>
      <c r="AX827" s="14" t="s">
        <v>76</v>
      </c>
      <c r="AY827" s="178" t="s">
        <v>180</v>
      </c>
    </row>
    <row r="828" spans="1:65" s="14" customFormat="1" ht="11.25">
      <c r="B828" s="177"/>
      <c r="D828" s="163" t="s">
        <v>193</v>
      </c>
      <c r="E828" s="178" t="s">
        <v>1</v>
      </c>
      <c r="F828" s="179" t="s">
        <v>769</v>
      </c>
      <c r="H828" s="180">
        <v>9.6530000000000005</v>
      </c>
      <c r="I828" s="181"/>
      <c r="L828" s="177"/>
      <c r="M828" s="182"/>
      <c r="N828" s="183"/>
      <c r="O828" s="183"/>
      <c r="P828" s="183"/>
      <c r="Q828" s="183"/>
      <c r="R828" s="183"/>
      <c r="S828" s="183"/>
      <c r="T828" s="184"/>
      <c r="AT828" s="178" t="s">
        <v>193</v>
      </c>
      <c r="AU828" s="178" t="s">
        <v>85</v>
      </c>
      <c r="AV828" s="14" t="s">
        <v>85</v>
      </c>
      <c r="AW828" s="14" t="s">
        <v>32</v>
      </c>
      <c r="AX828" s="14" t="s">
        <v>76</v>
      </c>
      <c r="AY828" s="178" t="s">
        <v>180</v>
      </c>
    </row>
    <row r="829" spans="1:65" s="14" customFormat="1" ht="11.25">
      <c r="B829" s="177"/>
      <c r="D829" s="163" t="s">
        <v>193</v>
      </c>
      <c r="E829" s="178" t="s">
        <v>1</v>
      </c>
      <c r="F829" s="179" t="s">
        <v>770</v>
      </c>
      <c r="H829" s="180">
        <v>9.57</v>
      </c>
      <c r="I829" s="181"/>
      <c r="L829" s="177"/>
      <c r="M829" s="182"/>
      <c r="N829" s="183"/>
      <c r="O829" s="183"/>
      <c r="P829" s="183"/>
      <c r="Q829" s="183"/>
      <c r="R829" s="183"/>
      <c r="S829" s="183"/>
      <c r="T829" s="184"/>
      <c r="AT829" s="178" t="s">
        <v>193</v>
      </c>
      <c r="AU829" s="178" t="s">
        <v>85</v>
      </c>
      <c r="AV829" s="14" t="s">
        <v>85</v>
      </c>
      <c r="AW829" s="14" t="s">
        <v>32</v>
      </c>
      <c r="AX829" s="14" t="s">
        <v>76</v>
      </c>
      <c r="AY829" s="178" t="s">
        <v>180</v>
      </c>
    </row>
    <row r="830" spans="1:65" s="14" customFormat="1" ht="11.25">
      <c r="B830" s="177"/>
      <c r="D830" s="163" t="s">
        <v>193</v>
      </c>
      <c r="E830" s="178" t="s">
        <v>1</v>
      </c>
      <c r="F830" s="179" t="s">
        <v>771</v>
      </c>
      <c r="H830" s="180">
        <v>7.04</v>
      </c>
      <c r="I830" s="181"/>
      <c r="L830" s="177"/>
      <c r="M830" s="182"/>
      <c r="N830" s="183"/>
      <c r="O830" s="183"/>
      <c r="P830" s="183"/>
      <c r="Q830" s="183"/>
      <c r="R830" s="183"/>
      <c r="S830" s="183"/>
      <c r="T830" s="184"/>
      <c r="AT830" s="178" t="s">
        <v>193</v>
      </c>
      <c r="AU830" s="178" t="s">
        <v>85</v>
      </c>
      <c r="AV830" s="14" t="s">
        <v>85</v>
      </c>
      <c r="AW830" s="14" t="s">
        <v>32</v>
      </c>
      <c r="AX830" s="14" t="s">
        <v>76</v>
      </c>
      <c r="AY830" s="178" t="s">
        <v>180</v>
      </c>
    </row>
    <row r="831" spans="1:65" s="14" customFormat="1" ht="11.25">
      <c r="B831" s="177"/>
      <c r="D831" s="163" t="s">
        <v>193</v>
      </c>
      <c r="E831" s="178" t="s">
        <v>1</v>
      </c>
      <c r="F831" s="179" t="s">
        <v>772</v>
      </c>
      <c r="H831" s="180">
        <v>7.98</v>
      </c>
      <c r="I831" s="181"/>
      <c r="L831" s="177"/>
      <c r="M831" s="182"/>
      <c r="N831" s="183"/>
      <c r="O831" s="183"/>
      <c r="P831" s="183"/>
      <c r="Q831" s="183"/>
      <c r="R831" s="183"/>
      <c r="S831" s="183"/>
      <c r="T831" s="184"/>
      <c r="AT831" s="178" t="s">
        <v>193</v>
      </c>
      <c r="AU831" s="178" t="s">
        <v>85</v>
      </c>
      <c r="AV831" s="14" t="s">
        <v>85</v>
      </c>
      <c r="AW831" s="14" t="s">
        <v>32</v>
      </c>
      <c r="AX831" s="14" t="s">
        <v>76</v>
      </c>
      <c r="AY831" s="178" t="s">
        <v>180</v>
      </c>
    </row>
    <row r="832" spans="1:65" s="14" customFormat="1" ht="11.25">
      <c r="B832" s="177"/>
      <c r="D832" s="163" t="s">
        <v>193</v>
      </c>
      <c r="E832" s="178" t="s">
        <v>1</v>
      </c>
      <c r="F832" s="179" t="s">
        <v>773</v>
      </c>
      <c r="H832" s="180">
        <v>7.9420000000000002</v>
      </c>
      <c r="I832" s="181"/>
      <c r="L832" s="177"/>
      <c r="M832" s="182"/>
      <c r="N832" s="183"/>
      <c r="O832" s="183"/>
      <c r="P832" s="183"/>
      <c r="Q832" s="183"/>
      <c r="R832" s="183"/>
      <c r="S832" s="183"/>
      <c r="T832" s="184"/>
      <c r="AT832" s="178" t="s">
        <v>193</v>
      </c>
      <c r="AU832" s="178" t="s">
        <v>85</v>
      </c>
      <c r="AV832" s="14" t="s">
        <v>85</v>
      </c>
      <c r="AW832" s="14" t="s">
        <v>32</v>
      </c>
      <c r="AX832" s="14" t="s">
        <v>76</v>
      </c>
      <c r="AY832" s="178" t="s">
        <v>180</v>
      </c>
    </row>
    <row r="833" spans="1:65" s="14" customFormat="1" ht="11.25">
      <c r="B833" s="177"/>
      <c r="D833" s="163" t="s">
        <v>193</v>
      </c>
      <c r="E833" s="178" t="s">
        <v>1</v>
      </c>
      <c r="F833" s="179" t="s">
        <v>773</v>
      </c>
      <c r="H833" s="180">
        <v>7.9420000000000002</v>
      </c>
      <c r="I833" s="181"/>
      <c r="L833" s="177"/>
      <c r="M833" s="182"/>
      <c r="N833" s="183"/>
      <c r="O833" s="183"/>
      <c r="P833" s="183"/>
      <c r="Q833" s="183"/>
      <c r="R833" s="183"/>
      <c r="S833" s="183"/>
      <c r="T833" s="184"/>
      <c r="AT833" s="178" t="s">
        <v>193</v>
      </c>
      <c r="AU833" s="178" t="s">
        <v>85</v>
      </c>
      <c r="AV833" s="14" t="s">
        <v>85</v>
      </c>
      <c r="AW833" s="14" t="s">
        <v>32</v>
      </c>
      <c r="AX833" s="14" t="s">
        <v>76</v>
      </c>
      <c r="AY833" s="178" t="s">
        <v>180</v>
      </c>
    </row>
    <row r="834" spans="1:65" s="14" customFormat="1" ht="11.25">
      <c r="B834" s="177"/>
      <c r="D834" s="163" t="s">
        <v>193</v>
      </c>
      <c r="E834" s="178" t="s">
        <v>1</v>
      </c>
      <c r="F834" s="179" t="s">
        <v>774</v>
      </c>
      <c r="H834" s="180">
        <v>7.742</v>
      </c>
      <c r="I834" s="181"/>
      <c r="L834" s="177"/>
      <c r="M834" s="182"/>
      <c r="N834" s="183"/>
      <c r="O834" s="183"/>
      <c r="P834" s="183"/>
      <c r="Q834" s="183"/>
      <c r="R834" s="183"/>
      <c r="S834" s="183"/>
      <c r="T834" s="184"/>
      <c r="AT834" s="178" t="s">
        <v>193</v>
      </c>
      <c r="AU834" s="178" t="s">
        <v>85</v>
      </c>
      <c r="AV834" s="14" t="s">
        <v>85</v>
      </c>
      <c r="AW834" s="14" t="s">
        <v>32</v>
      </c>
      <c r="AX834" s="14" t="s">
        <v>76</v>
      </c>
      <c r="AY834" s="178" t="s">
        <v>180</v>
      </c>
    </row>
    <row r="835" spans="1:65" s="14" customFormat="1" ht="11.25">
      <c r="B835" s="177"/>
      <c r="D835" s="163" t="s">
        <v>193</v>
      </c>
      <c r="E835" s="178" t="s">
        <v>1</v>
      </c>
      <c r="F835" s="179" t="s">
        <v>775</v>
      </c>
      <c r="H835" s="180">
        <v>7.875</v>
      </c>
      <c r="I835" s="181"/>
      <c r="L835" s="177"/>
      <c r="M835" s="182"/>
      <c r="N835" s="183"/>
      <c r="O835" s="183"/>
      <c r="P835" s="183"/>
      <c r="Q835" s="183"/>
      <c r="R835" s="183"/>
      <c r="S835" s="183"/>
      <c r="T835" s="184"/>
      <c r="AT835" s="178" t="s">
        <v>193</v>
      </c>
      <c r="AU835" s="178" t="s">
        <v>85</v>
      </c>
      <c r="AV835" s="14" t="s">
        <v>85</v>
      </c>
      <c r="AW835" s="14" t="s">
        <v>32</v>
      </c>
      <c r="AX835" s="14" t="s">
        <v>76</v>
      </c>
      <c r="AY835" s="178" t="s">
        <v>180</v>
      </c>
    </row>
    <row r="836" spans="1:65" s="14" customFormat="1" ht="11.25">
      <c r="B836" s="177"/>
      <c r="D836" s="163" t="s">
        <v>193</v>
      </c>
      <c r="E836" s="178" t="s">
        <v>1</v>
      </c>
      <c r="F836" s="179" t="s">
        <v>776</v>
      </c>
      <c r="H836" s="180">
        <v>8.0090000000000003</v>
      </c>
      <c r="I836" s="181"/>
      <c r="L836" s="177"/>
      <c r="M836" s="182"/>
      <c r="N836" s="183"/>
      <c r="O836" s="183"/>
      <c r="P836" s="183"/>
      <c r="Q836" s="183"/>
      <c r="R836" s="183"/>
      <c r="S836" s="183"/>
      <c r="T836" s="184"/>
      <c r="AT836" s="178" t="s">
        <v>193</v>
      </c>
      <c r="AU836" s="178" t="s">
        <v>85</v>
      </c>
      <c r="AV836" s="14" t="s">
        <v>85</v>
      </c>
      <c r="AW836" s="14" t="s">
        <v>32</v>
      </c>
      <c r="AX836" s="14" t="s">
        <v>76</v>
      </c>
      <c r="AY836" s="178" t="s">
        <v>180</v>
      </c>
    </row>
    <row r="837" spans="1:65" s="14" customFormat="1" ht="11.25">
      <c r="B837" s="177"/>
      <c r="D837" s="163" t="s">
        <v>193</v>
      </c>
      <c r="E837" s="178" t="s">
        <v>1</v>
      </c>
      <c r="F837" s="179" t="s">
        <v>777</v>
      </c>
      <c r="H837" s="180">
        <v>0.40799999999999997</v>
      </c>
      <c r="I837" s="181"/>
      <c r="L837" s="177"/>
      <c r="M837" s="182"/>
      <c r="N837" s="183"/>
      <c r="O837" s="183"/>
      <c r="P837" s="183"/>
      <c r="Q837" s="183"/>
      <c r="R837" s="183"/>
      <c r="S837" s="183"/>
      <c r="T837" s="184"/>
      <c r="AT837" s="178" t="s">
        <v>193</v>
      </c>
      <c r="AU837" s="178" t="s">
        <v>85</v>
      </c>
      <c r="AV837" s="14" t="s">
        <v>85</v>
      </c>
      <c r="AW837" s="14" t="s">
        <v>32</v>
      </c>
      <c r="AX837" s="14" t="s">
        <v>76</v>
      </c>
      <c r="AY837" s="178" t="s">
        <v>180</v>
      </c>
    </row>
    <row r="838" spans="1:65" s="14" customFormat="1" ht="11.25">
      <c r="B838" s="177"/>
      <c r="D838" s="163" t="s">
        <v>193</v>
      </c>
      <c r="E838" s="178" t="s">
        <v>1</v>
      </c>
      <c r="F838" s="179" t="s">
        <v>777</v>
      </c>
      <c r="H838" s="180">
        <v>0.40799999999999997</v>
      </c>
      <c r="I838" s="181"/>
      <c r="L838" s="177"/>
      <c r="M838" s="182"/>
      <c r="N838" s="183"/>
      <c r="O838" s="183"/>
      <c r="P838" s="183"/>
      <c r="Q838" s="183"/>
      <c r="R838" s="183"/>
      <c r="S838" s="183"/>
      <c r="T838" s="184"/>
      <c r="AT838" s="178" t="s">
        <v>193</v>
      </c>
      <c r="AU838" s="178" t="s">
        <v>85</v>
      </c>
      <c r="AV838" s="14" t="s">
        <v>85</v>
      </c>
      <c r="AW838" s="14" t="s">
        <v>32</v>
      </c>
      <c r="AX838" s="14" t="s">
        <v>76</v>
      </c>
      <c r="AY838" s="178" t="s">
        <v>180</v>
      </c>
    </row>
    <row r="839" spans="1:65" s="14" customFormat="1" ht="11.25">
      <c r="B839" s="177"/>
      <c r="D839" s="163" t="s">
        <v>193</v>
      </c>
      <c r="E839" s="178" t="s">
        <v>1</v>
      </c>
      <c r="F839" s="179" t="s">
        <v>777</v>
      </c>
      <c r="H839" s="180">
        <v>0.40799999999999997</v>
      </c>
      <c r="I839" s="181"/>
      <c r="L839" s="177"/>
      <c r="M839" s="182"/>
      <c r="N839" s="183"/>
      <c r="O839" s="183"/>
      <c r="P839" s="183"/>
      <c r="Q839" s="183"/>
      <c r="R839" s="183"/>
      <c r="S839" s="183"/>
      <c r="T839" s="184"/>
      <c r="AT839" s="178" t="s">
        <v>193</v>
      </c>
      <c r="AU839" s="178" t="s">
        <v>85</v>
      </c>
      <c r="AV839" s="14" t="s">
        <v>85</v>
      </c>
      <c r="AW839" s="14" t="s">
        <v>32</v>
      </c>
      <c r="AX839" s="14" t="s">
        <v>76</v>
      </c>
      <c r="AY839" s="178" t="s">
        <v>180</v>
      </c>
    </row>
    <row r="840" spans="1:65" s="14" customFormat="1" ht="11.25">
      <c r="B840" s="177"/>
      <c r="D840" s="163" t="s">
        <v>193</v>
      </c>
      <c r="E840" s="178" t="s">
        <v>1</v>
      </c>
      <c r="F840" s="179" t="s">
        <v>777</v>
      </c>
      <c r="H840" s="180">
        <v>0.40799999999999997</v>
      </c>
      <c r="I840" s="181"/>
      <c r="L840" s="177"/>
      <c r="M840" s="182"/>
      <c r="N840" s="183"/>
      <c r="O840" s="183"/>
      <c r="P840" s="183"/>
      <c r="Q840" s="183"/>
      <c r="R840" s="183"/>
      <c r="S840" s="183"/>
      <c r="T840" s="184"/>
      <c r="AT840" s="178" t="s">
        <v>193</v>
      </c>
      <c r="AU840" s="178" t="s">
        <v>85</v>
      </c>
      <c r="AV840" s="14" t="s">
        <v>85</v>
      </c>
      <c r="AW840" s="14" t="s">
        <v>32</v>
      </c>
      <c r="AX840" s="14" t="s">
        <v>76</v>
      </c>
      <c r="AY840" s="178" t="s">
        <v>180</v>
      </c>
    </row>
    <row r="841" spans="1:65" s="14" customFormat="1" ht="11.25">
      <c r="B841" s="177"/>
      <c r="D841" s="163" t="s">
        <v>193</v>
      </c>
      <c r="E841" s="178" t="s">
        <v>1</v>
      </c>
      <c r="F841" s="179" t="s">
        <v>778</v>
      </c>
      <c r="H841" s="180">
        <v>0.36</v>
      </c>
      <c r="I841" s="181"/>
      <c r="L841" s="177"/>
      <c r="M841" s="182"/>
      <c r="N841" s="183"/>
      <c r="O841" s="183"/>
      <c r="P841" s="183"/>
      <c r="Q841" s="183"/>
      <c r="R841" s="183"/>
      <c r="S841" s="183"/>
      <c r="T841" s="184"/>
      <c r="AT841" s="178" t="s">
        <v>193</v>
      </c>
      <c r="AU841" s="178" t="s">
        <v>85</v>
      </c>
      <c r="AV841" s="14" t="s">
        <v>85</v>
      </c>
      <c r="AW841" s="14" t="s">
        <v>32</v>
      </c>
      <c r="AX841" s="14" t="s">
        <v>76</v>
      </c>
      <c r="AY841" s="178" t="s">
        <v>180</v>
      </c>
    </row>
    <row r="842" spans="1:65" s="14" customFormat="1" ht="11.25">
      <c r="B842" s="177"/>
      <c r="D842" s="163" t="s">
        <v>193</v>
      </c>
      <c r="E842" s="178" t="s">
        <v>1</v>
      </c>
      <c r="F842" s="179" t="s">
        <v>779</v>
      </c>
      <c r="H842" s="180">
        <v>0.48</v>
      </c>
      <c r="I842" s="181"/>
      <c r="L842" s="177"/>
      <c r="M842" s="182"/>
      <c r="N842" s="183"/>
      <c r="O842" s="183"/>
      <c r="P842" s="183"/>
      <c r="Q842" s="183"/>
      <c r="R842" s="183"/>
      <c r="S842" s="183"/>
      <c r="T842" s="184"/>
      <c r="AT842" s="178" t="s">
        <v>193</v>
      </c>
      <c r="AU842" s="178" t="s">
        <v>85</v>
      </c>
      <c r="AV842" s="14" t="s">
        <v>85</v>
      </c>
      <c r="AW842" s="14" t="s">
        <v>32</v>
      </c>
      <c r="AX842" s="14" t="s">
        <v>76</v>
      </c>
      <c r="AY842" s="178" t="s">
        <v>180</v>
      </c>
    </row>
    <row r="843" spans="1:65" s="14" customFormat="1" ht="11.25">
      <c r="B843" s="177"/>
      <c r="D843" s="163" t="s">
        <v>193</v>
      </c>
      <c r="E843" s="178" t="s">
        <v>1</v>
      </c>
      <c r="F843" s="179" t="s">
        <v>780</v>
      </c>
      <c r="H843" s="180">
        <v>3.8250000000000002</v>
      </c>
      <c r="I843" s="181"/>
      <c r="L843" s="177"/>
      <c r="M843" s="182"/>
      <c r="N843" s="183"/>
      <c r="O843" s="183"/>
      <c r="P843" s="183"/>
      <c r="Q843" s="183"/>
      <c r="R843" s="183"/>
      <c r="S843" s="183"/>
      <c r="T843" s="184"/>
      <c r="AT843" s="178" t="s">
        <v>193</v>
      </c>
      <c r="AU843" s="178" t="s">
        <v>85</v>
      </c>
      <c r="AV843" s="14" t="s">
        <v>85</v>
      </c>
      <c r="AW843" s="14" t="s">
        <v>32</v>
      </c>
      <c r="AX843" s="14" t="s">
        <v>76</v>
      </c>
      <c r="AY843" s="178" t="s">
        <v>180</v>
      </c>
    </row>
    <row r="844" spans="1:65" s="14" customFormat="1" ht="11.25">
      <c r="B844" s="177"/>
      <c r="D844" s="163" t="s">
        <v>193</v>
      </c>
      <c r="E844" s="178" t="s">
        <v>1</v>
      </c>
      <c r="F844" s="179" t="s">
        <v>781</v>
      </c>
      <c r="H844" s="180">
        <v>0.55200000000000005</v>
      </c>
      <c r="I844" s="181"/>
      <c r="L844" s="177"/>
      <c r="M844" s="182"/>
      <c r="N844" s="183"/>
      <c r="O844" s="183"/>
      <c r="P844" s="183"/>
      <c r="Q844" s="183"/>
      <c r="R844" s="183"/>
      <c r="S844" s="183"/>
      <c r="T844" s="184"/>
      <c r="AT844" s="178" t="s">
        <v>193</v>
      </c>
      <c r="AU844" s="178" t="s">
        <v>85</v>
      </c>
      <c r="AV844" s="14" t="s">
        <v>85</v>
      </c>
      <c r="AW844" s="14" t="s">
        <v>32</v>
      </c>
      <c r="AX844" s="14" t="s">
        <v>76</v>
      </c>
      <c r="AY844" s="178" t="s">
        <v>180</v>
      </c>
    </row>
    <row r="845" spans="1:65" s="15" customFormat="1" ht="11.25">
      <c r="B845" s="185"/>
      <c r="D845" s="163" t="s">
        <v>193</v>
      </c>
      <c r="E845" s="186" t="s">
        <v>1</v>
      </c>
      <c r="F845" s="187" t="s">
        <v>196</v>
      </c>
      <c r="H845" s="188">
        <v>90.138999999999996</v>
      </c>
      <c r="I845" s="189"/>
      <c r="L845" s="185"/>
      <c r="M845" s="190"/>
      <c r="N845" s="191"/>
      <c r="O845" s="191"/>
      <c r="P845" s="191"/>
      <c r="Q845" s="191"/>
      <c r="R845" s="191"/>
      <c r="S845" s="191"/>
      <c r="T845" s="192"/>
      <c r="AT845" s="186" t="s">
        <v>193</v>
      </c>
      <c r="AU845" s="186" t="s">
        <v>85</v>
      </c>
      <c r="AV845" s="15" t="s">
        <v>197</v>
      </c>
      <c r="AW845" s="15" t="s">
        <v>32</v>
      </c>
      <c r="AX845" s="15" t="s">
        <v>76</v>
      </c>
      <c r="AY845" s="186" t="s">
        <v>180</v>
      </c>
    </row>
    <row r="846" spans="1:65" s="16" customFormat="1" ht="11.25">
      <c r="B846" s="193"/>
      <c r="D846" s="163" t="s">
        <v>193</v>
      </c>
      <c r="E846" s="194" t="s">
        <v>1</v>
      </c>
      <c r="F846" s="195" t="s">
        <v>198</v>
      </c>
      <c r="H846" s="196">
        <v>90.138999999999996</v>
      </c>
      <c r="I846" s="197"/>
      <c r="L846" s="193"/>
      <c r="M846" s="198"/>
      <c r="N846" s="199"/>
      <c r="O846" s="199"/>
      <c r="P846" s="199"/>
      <c r="Q846" s="199"/>
      <c r="R846" s="199"/>
      <c r="S846" s="199"/>
      <c r="T846" s="200"/>
      <c r="AT846" s="194" t="s">
        <v>193</v>
      </c>
      <c r="AU846" s="194" t="s">
        <v>85</v>
      </c>
      <c r="AV846" s="16" t="s">
        <v>187</v>
      </c>
      <c r="AW846" s="16" t="s">
        <v>32</v>
      </c>
      <c r="AX846" s="16" t="s">
        <v>83</v>
      </c>
      <c r="AY846" s="194" t="s">
        <v>180</v>
      </c>
    </row>
    <row r="847" spans="1:65" s="2" customFormat="1" ht="24.2" customHeight="1">
      <c r="A847" s="33"/>
      <c r="B847" s="149"/>
      <c r="C847" s="150" t="s">
        <v>782</v>
      </c>
      <c r="D847" s="150" t="s">
        <v>182</v>
      </c>
      <c r="E847" s="151" t="s">
        <v>783</v>
      </c>
      <c r="F847" s="152" t="s">
        <v>784</v>
      </c>
      <c r="G847" s="153" t="s">
        <v>508</v>
      </c>
      <c r="H847" s="154">
        <v>10</v>
      </c>
      <c r="I847" s="155"/>
      <c r="J847" s="156">
        <f>ROUND(I847*H847,2)</f>
        <v>0</v>
      </c>
      <c r="K847" s="152" t="s">
        <v>186</v>
      </c>
      <c r="L847" s="34"/>
      <c r="M847" s="157" t="s">
        <v>1</v>
      </c>
      <c r="N847" s="158" t="s">
        <v>41</v>
      </c>
      <c r="O847" s="59"/>
      <c r="P847" s="159">
        <f>O847*H847</f>
        <v>0</v>
      </c>
      <c r="Q847" s="159">
        <v>0</v>
      </c>
      <c r="R847" s="159">
        <f>Q847*H847</f>
        <v>0</v>
      </c>
      <c r="S847" s="159">
        <v>0.04</v>
      </c>
      <c r="T847" s="160">
        <f>S847*H847</f>
        <v>0.4</v>
      </c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R847" s="161" t="s">
        <v>187</v>
      </c>
      <c r="AT847" s="161" t="s">
        <v>182</v>
      </c>
      <c r="AU847" s="161" t="s">
        <v>85</v>
      </c>
      <c r="AY847" s="18" t="s">
        <v>180</v>
      </c>
      <c r="BE847" s="162">
        <f>IF(N847="základní",J847,0)</f>
        <v>0</v>
      </c>
      <c r="BF847" s="162">
        <f>IF(N847="snížená",J847,0)</f>
        <v>0</v>
      </c>
      <c r="BG847" s="162">
        <f>IF(N847="zákl. přenesená",J847,0)</f>
        <v>0</v>
      </c>
      <c r="BH847" s="162">
        <f>IF(N847="sníž. přenesená",J847,0)</f>
        <v>0</v>
      </c>
      <c r="BI847" s="162">
        <f>IF(N847="nulová",J847,0)</f>
        <v>0</v>
      </c>
      <c r="BJ847" s="18" t="s">
        <v>83</v>
      </c>
      <c r="BK847" s="162">
        <f>ROUND(I847*H847,2)</f>
        <v>0</v>
      </c>
      <c r="BL847" s="18" t="s">
        <v>187</v>
      </c>
      <c r="BM847" s="161" t="s">
        <v>785</v>
      </c>
    </row>
    <row r="848" spans="1:65" s="2" customFormat="1" ht="19.5">
      <c r="A848" s="33"/>
      <c r="B848" s="34"/>
      <c r="C848" s="33"/>
      <c r="D848" s="163" t="s">
        <v>189</v>
      </c>
      <c r="E848" s="33"/>
      <c r="F848" s="164" t="s">
        <v>786</v>
      </c>
      <c r="G848" s="33"/>
      <c r="H848" s="33"/>
      <c r="I848" s="165"/>
      <c r="J848" s="33"/>
      <c r="K848" s="33"/>
      <c r="L848" s="34"/>
      <c r="M848" s="166"/>
      <c r="N848" s="167"/>
      <c r="O848" s="59"/>
      <c r="P848" s="59"/>
      <c r="Q848" s="59"/>
      <c r="R848" s="59"/>
      <c r="S848" s="59"/>
      <c r="T848" s="60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T848" s="18" t="s">
        <v>189</v>
      </c>
      <c r="AU848" s="18" t="s">
        <v>85</v>
      </c>
    </row>
    <row r="849" spans="1:65" s="2" customFormat="1" ht="11.25">
      <c r="A849" s="33"/>
      <c r="B849" s="34"/>
      <c r="C849" s="33"/>
      <c r="D849" s="168" t="s">
        <v>191</v>
      </c>
      <c r="E849" s="33"/>
      <c r="F849" s="169" t="s">
        <v>787</v>
      </c>
      <c r="G849" s="33"/>
      <c r="H849" s="33"/>
      <c r="I849" s="165"/>
      <c r="J849" s="33"/>
      <c r="K849" s="33"/>
      <c r="L849" s="34"/>
      <c r="M849" s="166"/>
      <c r="N849" s="167"/>
      <c r="O849" s="59"/>
      <c r="P849" s="59"/>
      <c r="Q849" s="59"/>
      <c r="R849" s="59"/>
      <c r="S849" s="59"/>
      <c r="T849" s="60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T849" s="18" t="s">
        <v>191</v>
      </c>
      <c r="AU849" s="18" t="s">
        <v>85</v>
      </c>
    </row>
    <row r="850" spans="1:65" s="13" customFormat="1" ht="11.25">
      <c r="B850" s="170"/>
      <c r="D850" s="163" t="s">
        <v>193</v>
      </c>
      <c r="E850" s="171" t="s">
        <v>1</v>
      </c>
      <c r="F850" s="172" t="s">
        <v>788</v>
      </c>
      <c r="H850" s="171" t="s">
        <v>1</v>
      </c>
      <c r="I850" s="173"/>
      <c r="L850" s="170"/>
      <c r="M850" s="174"/>
      <c r="N850" s="175"/>
      <c r="O850" s="175"/>
      <c r="P850" s="175"/>
      <c r="Q850" s="175"/>
      <c r="R850" s="175"/>
      <c r="S850" s="175"/>
      <c r="T850" s="176"/>
      <c r="AT850" s="171" t="s">
        <v>193</v>
      </c>
      <c r="AU850" s="171" t="s">
        <v>85</v>
      </c>
      <c r="AV850" s="13" t="s">
        <v>83</v>
      </c>
      <c r="AW850" s="13" t="s">
        <v>32</v>
      </c>
      <c r="AX850" s="13" t="s">
        <v>76</v>
      </c>
      <c r="AY850" s="171" t="s">
        <v>180</v>
      </c>
    </row>
    <row r="851" spans="1:65" s="14" customFormat="1" ht="11.25">
      <c r="B851" s="177"/>
      <c r="D851" s="163" t="s">
        <v>193</v>
      </c>
      <c r="E851" s="178" t="s">
        <v>1</v>
      </c>
      <c r="F851" s="179" t="s">
        <v>789</v>
      </c>
      <c r="H851" s="180">
        <v>5</v>
      </c>
      <c r="I851" s="181"/>
      <c r="L851" s="177"/>
      <c r="M851" s="182"/>
      <c r="N851" s="183"/>
      <c r="O851" s="183"/>
      <c r="P851" s="183"/>
      <c r="Q851" s="183"/>
      <c r="R851" s="183"/>
      <c r="S851" s="183"/>
      <c r="T851" s="184"/>
      <c r="AT851" s="178" t="s">
        <v>193</v>
      </c>
      <c r="AU851" s="178" t="s">
        <v>85</v>
      </c>
      <c r="AV851" s="14" t="s">
        <v>85</v>
      </c>
      <c r="AW851" s="14" t="s">
        <v>32</v>
      </c>
      <c r="AX851" s="14" t="s">
        <v>76</v>
      </c>
      <c r="AY851" s="178" t="s">
        <v>180</v>
      </c>
    </row>
    <row r="852" spans="1:65" s="14" customFormat="1" ht="11.25">
      <c r="B852" s="177"/>
      <c r="D852" s="163" t="s">
        <v>193</v>
      </c>
      <c r="E852" s="178" t="s">
        <v>1</v>
      </c>
      <c r="F852" s="179" t="s">
        <v>789</v>
      </c>
      <c r="H852" s="180">
        <v>5</v>
      </c>
      <c r="I852" s="181"/>
      <c r="L852" s="177"/>
      <c r="M852" s="182"/>
      <c r="N852" s="183"/>
      <c r="O852" s="183"/>
      <c r="P852" s="183"/>
      <c r="Q852" s="183"/>
      <c r="R852" s="183"/>
      <c r="S852" s="183"/>
      <c r="T852" s="184"/>
      <c r="AT852" s="178" t="s">
        <v>193</v>
      </c>
      <c r="AU852" s="178" t="s">
        <v>85</v>
      </c>
      <c r="AV852" s="14" t="s">
        <v>85</v>
      </c>
      <c r="AW852" s="14" t="s">
        <v>32</v>
      </c>
      <c r="AX852" s="14" t="s">
        <v>76</v>
      </c>
      <c r="AY852" s="178" t="s">
        <v>180</v>
      </c>
    </row>
    <row r="853" spans="1:65" s="15" customFormat="1" ht="11.25">
      <c r="B853" s="185"/>
      <c r="D853" s="163" t="s">
        <v>193</v>
      </c>
      <c r="E853" s="186" t="s">
        <v>1</v>
      </c>
      <c r="F853" s="187" t="s">
        <v>196</v>
      </c>
      <c r="H853" s="188">
        <v>10</v>
      </c>
      <c r="I853" s="189"/>
      <c r="L853" s="185"/>
      <c r="M853" s="190"/>
      <c r="N853" s="191"/>
      <c r="O853" s="191"/>
      <c r="P853" s="191"/>
      <c r="Q853" s="191"/>
      <c r="R853" s="191"/>
      <c r="S853" s="191"/>
      <c r="T853" s="192"/>
      <c r="AT853" s="186" t="s">
        <v>193</v>
      </c>
      <c r="AU853" s="186" t="s">
        <v>85</v>
      </c>
      <c r="AV853" s="15" t="s">
        <v>197</v>
      </c>
      <c r="AW853" s="15" t="s">
        <v>32</v>
      </c>
      <c r="AX853" s="15" t="s">
        <v>76</v>
      </c>
      <c r="AY853" s="186" t="s">
        <v>180</v>
      </c>
    </row>
    <row r="854" spans="1:65" s="16" customFormat="1" ht="11.25">
      <c r="B854" s="193"/>
      <c r="D854" s="163" t="s">
        <v>193</v>
      </c>
      <c r="E854" s="194" t="s">
        <v>1</v>
      </c>
      <c r="F854" s="195" t="s">
        <v>198</v>
      </c>
      <c r="H854" s="196">
        <v>10</v>
      </c>
      <c r="I854" s="197"/>
      <c r="L854" s="193"/>
      <c r="M854" s="198"/>
      <c r="N854" s="199"/>
      <c r="O854" s="199"/>
      <c r="P854" s="199"/>
      <c r="Q854" s="199"/>
      <c r="R854" s="199"/>
      <c r="S854" s="199"/>
      <c r="T854" s="200"/>
      <c r="AT854" s="194" t="s">
        <v>193</v>
      </c>
      <c r="AU854" s="194" t="s">
        <v>85</v>
      </c>
      <c r="AV854" s="16" t="s">
        <v>187</v>
      </c>
      <c r="AW854" s="16" t="s">
        <v>32</v>
      </c>
      <c r="AX854" s="16" t="s">
        <v>83</v>
      </c>
      <c r="AY854" s="194" t="s">
        <v>180</v>
      </c>
    </row>
    <row r="855" spans="1:65" s="2" customFormat="1" ht="37.9" customHeight="1">
      <c r="A855" s="33"/>
      <c r="B855" s="149"/>
      <c r="C855" s="150" t="s">
        <v>790</v>
      </c>
      <c r="D855" s="150" t="s">
        <v>182</v>
      </c>
      <c r="E855" s="151" t="s">
        <v>791</v>
      </c>
      <c r="F855" s="152" t="s">
        <v>792</v>
      </c>
      <c r="G855" s="153" t="s">
        <v>185</v>
      </c>
      <c r="H855" s="154">
        <v>98.567999999999998</v>
      </c>
      <c r="I855" s="155"/>
      <c r="J855" s="156">
        <f>ROUND(I855*H855,2)</f>
        <v>0</v>
      </c>
      <c r="K855" s="152" t="s">
        <v>186</v>
      </c>
      <c r="L855" s="34"/>
      <c r="M855" s="157" t="s">
        <v>1</v>
      </c>
      <c r="N855" s="158" t="s">
        <v>41</v>
      </c>
      <c r="O855" s="59"/>
      <c r="P855" s="159">
        <f>O855*H855</f>
        <v>0</v>
      </c>
      <c r="Q855" s="159">
        <v>0</v>
      </c>
      <c r="R855" s="159">
        <f>Q855*H855</f>
        <v>0</v>
      </c>
      <c r="S855" s="159">
        <v>3.5000000000000003E-2</v>
      </c>
      <c r="T855" s="160">
        <f>S855*H855</f>
        <v>3.4498800000000003</v>
      </c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R855" s="161" t="s">
        <v>187</v>
      </c>
      <c r="AT855" s="161" t="s">
        <v>182</v>
      </c>
      <c r="AU855" s="161" t="s">
        <v>85</v>
      </c>
      <c r="AY855" s="18" t="s">
        <v>180</v>
      </c>
      <c r="BE855" s="162">
        <f>IF(N855="základní",J855,0)</f>
        <v>0</v>
      </c>
      <c r="BF855" s="162">
        <f>IF(N855="snížená",J855,0)</f>
        <v>0</v>
      </c>
      <c r="BG855" s="162">
        <f>IF(N855="zákl. přenesená",J855,0)</f>
        <v>0</v>
      </c>
      <c r="BH855" s="162">
        <f>IF(N855="sníž. přenesená",J855,0)</f>
        <v>0</v>
      </c>
      <c r="BI855" s="162">
        <f>IF(N855="nulová",J855,0)</f>
        <v>0</v>
      </c>
      <c r="BJ855" s="18" t="s">
        <v>83</v>
      </c>
      <c r="BK855" s="162">
        <f>ROUND(I855*H855,2)</f>
        <v>0</v>
      </c>
      <c r="BL855" s="18" t="s">
        <v>187</v>
      </c>
      <c r="BM855" s="161" t="s">
        <v>793</v>
      </c>
    </row>
    <row r="856" spans="1:65" s="2" customFormat="1" ht="29.25">
      <c r="A856" s="33"/>
      <c r="B856" s="34"/>
      <c r="C856" s="33"/>
      <c r="D856" s="163" t="s">
        <v>189</v>
      </c>
      <c r="E856" s="33"/>
      <c r="F856" s="164" t="s">
        <v>794</v>
      </c>
      <c r="G856" s="33"/>
      <c r="H856" s="33"/>
      <c r="I856" s="165"/>
      <c r="J856" s="33"/>
      <c r="K856" s="33"/>
      <c r="L856" s="34"/>
      <c r="M856" s="166"/>
      <c r="N856" s="167"/>
      <c r="O856" s="59"/>
      <c r="P856" s="59"/>
      <c r="Q856" s="59"/>
      <c r="R856" s="59"/>
      <c r="S856" s="59"/>
      <c r="T856" s="60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T856" s="18" t="s">
        <v>189</v>
      </c>
      <c r="AU856" s="18" t="s">
        <v>85</v>
      </c>
    </row>
    <row r="857" spans="1:65" s="2" customFormat="1" ht="11.25">
      <c r="A857" s="33"/>
      <c r="B857" s="34"/>
      <c r="C857" s="33"/>
      <c r="D857" s="168" t="s">
        <v>191</v>
      </c>
      <c r="E857" s="33"/>
      <c r="F857" s="169" t="s">
        <v>795</v>
      </c>
      <c r="G857" s="33"/>
      <c r="H857" s="33"/>
      <c r="I857" s="165"/>
      <c r="J857" s="33"/>
      <c r="K857" s="33"/>
      <c r="L857" s="34"/>
      <c r="M857" s="166"/>
      <c r="N857" s="167"/>
      <c r="O857" s="59"/>
      <c r="P857" s="59"/>
      <c r="Q857" s="59"/>
      <c r="R857" s="59"/>
      <c r="S857" s="59"/>
      <c r="T857" s="60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T857" s="18" t="s">
        <v>191</v>
      </c>
      <c r="AU857" s="18" t="s">
        <v>85</v>
      </c>
    </row>
    <row r="858" spans="1:65" s="13" customFormat="1" ht="11.25">
      <c r="B858" s="170"/>
      <c r="D858" s="163" t="s">
        <v>193</v>
      </c>
      <c r="E858" s="171" t="s">
        <v>1</v>
      </c>
      <c r="F858" s="172" t="s">
        <v>796</v>
      </c>
      <c r="H858" s="171" t="s">
        <v>1</v>
      </c>
      <c r="I858" s="173"/>
      <c r="L858" s="170"/>
      <c r="M858" s="174"/>
      <c r="N858" s="175"/>
      <c r="O858" s="175"/>
      <c r="P858" s="175"/>
      <c r="Q858" s="175"/>
      <c r="R858" s="175"/>
      <c r="S858" s="175"/>
      <c r="T858" s="176"/>
      <c r="AT858" s="171" t="s">
        <v>193</v>
      </c>
      <c r="AU858" s="171" t="s">
        <v>85</v>
      </c>
      <c r="AV858" s="13" t="s">
        <v>83</v>
      </c>
      <c r="AW858" s="13" t="s">
        <v>32</v>
      </c>
      <c r="AX858" s="13" t="s">
        <v>76</v>
      </c>
      <c r="AY858" s="171" t="s">
        <v>180</v>
      </c>
    </row>
    <row r="859" spans="1:65" s="13" customFormat="1" ht="11.25">
      <c r="B859" s="170"/>
      <c r="D859" s="163" t="s">
        <v>193</v>
      </c>
      <c r="E859" s="171" t="s">
        <v>1</v>
      </c>
      <c r="F859" s="172" t="s">
        <v>206</v>
      </c>
      <c r="H859" s="171" t="s">
        <v>1</v>
      </c>
      <c r="I859" s="173"/>
      <c r="L859" s="170"/>
      <c r="M859" s="174"/>
      <c r="N859" s="175"/>
      <c r="O859" s="175"/>
      <c r="P859" s="175"/>
      <c r="Q859" s="175"/>
      <c r="R859" s="175"/>
      <c r="S859" s="175"/>
      <c r="T859" s="176"/>
      <c r="AT859" s="171" t="s">
        <v>193</v>
      </c>
      <c r="AU859" s="171" t="s">
        <v>85</v>
      </c>
      <c r="AV859" s="13" t="s">
        <v>83</v>
      </c>
      <c r="AW859" s="13" t="s">
        <v>32</v>
      </c>
      <c r="AX859" s="13" t="s">
        <v>76</v>
      </c>
      <c r="AY859" s="171" t="s">
        <v>180</v>
      </c>
    </row>
    <row r="860" spans="1:65" s="13" customFormat="1" ht="11.25">
      <c r="B860" s="170"/>
      <c r="D860" s="163" t="s">
        <v>193</v>
      </c>
      <c r="E860" s="171" t="s">
        <v>1</v>
      </c>
      <c r="F860" s="172" t="s">
        <v>661</v>
      </c>
      <c r="H860" s="171" t="s">
        <v>1</v>
      </c>
      <c r="I860" s="173"/>
      <c r="L860" s="170"/>
      <c r="M860" s="174"/>
      <c r="N860" s="175"/>
      <c r="O860" s="175"/>
      <c r="P860" s="175"/>
      <c r="Q860" s="175"/>
      <c r="R860" s="175"/>
      <c r="S860" s="175"/>
      <c r="T860" s="176"/>
      <c r="AT860" s="171" t="s">
        <v>193</v>
      </c>
      <c r="AU860" s="171" t="s">
        <v>85</v>
      </c>
      <c r="AV860" s="13" t="s">
        <v>83</v>
      </c>
      <c r="AW860" s="13" t="s">
        <v>32</v>
      </c>
      <c r="AX860" s="13" t="s">
        <v>76</v>
      </c>
      <c r="AY860" s="171" t="s">
        <v>180</v>
      </c>
    </row>
    <row r="861" spans="1:65" s="14" customFormat="1" ht="11.25">
      <c r="B861" s="177"/>
      <c r="D861" s="163" t="s">
        <v>193</v>
      </c>
      <c r="E861" s="178" t="s">
        <v>1</v>
      </c>
      <c r="F861" s="179" t="s">
        <v>662</v>
      </c>
      <c r="H861" s="180">
        <v>55.847999999999999</v>
      </c>
      <c r="I861" s="181"/>
      <c r="L861" s="177"/>
      <c r="M861" s="182"/>
      <c r="N861" s="183"/>
      <c r="O861" s="183"/>
      <c r="P861" s="183"/>
      <c r="Q861" s="183"/>
      <c r="R861" s="183"/>
      <c r="S861" s="183"/>
      <c r="T861" s="184"/>
      <c r="AT861" s="178" t="s">
        <v>193</v>
      </c>
      <c r="AU861" s="178" t="s">
        <v>85</v>
      </c>
      <c r="AV861" s="14" t="s">
        <v>85</v>
      </c>
      <c r="AW861" s="14" t="s">
        <v>32</v>
      </c>
      <c r="AX861" s="14" t="s">
        <v>76</v>
      </c>
      <c r="AY861" s="178" t="s">
        <v>180</v>
      </c>
    </row>
    <row r="862" spans="1:65" s="13" customFormat="1" ht="11.25">
      <c r="B862" s="170"/>
      <c r="D862" s="163" t="s">
        <v>193</v>
      </c>
      <c r="E862" s="171" t="s">
        <v>1</v>
      </c>
      <c r="F862" s="172" t="s">
        <v>663</v>
      </c>
      <c r="H862" s="171" t="s">
        <v>1</v>
      </c>
      <c r="I862" s="173"/>
      <c r="L862" s="170"/>
      <c r="M862" s="174"/>
      <c r="N862" s="175"/>
      <c r="O862" s="175"/>
      <c r="P862" s="175"/>
      <c r="Q862" s="175"/>
      <c r="R862" s="175"/>
      <c r="S862" s="175"/>
      <c r="T862" s="176"/>
      <c r="AT862" s="171" t="s">
        <v>193</v>
      </c>
      <c r="AU862" s="171" t="s">
        <v>85</v>
      </c>
      <c r="AV862" s="13" t="s">
        <v>83</v>
      </c>
      <c r="AW862" s="13" t="s">
        <v>32</v>
      </c>
      <c r="AX862" s="13" t="s">
        <v>76</v>
      </c>
      <c r="AY862" s="171" t="s">
        <v>180</v>
      </c>
    </row>
    <row r="863" spans="1:65" s="14" customFormat="1" ht="11.25">
      <c r="B863" s="177"/>
      <c r="D863" s="163" t="s">
        <v>193</v>
      </c>
      <c r="E863" s="178" t="s">
        <v>1</v>
      </c>
      <c r="F863" s="179" t="s">
        <v>664</v>
      </c>
      <c r="H863" s="180">
        <v>42.72</v>
      </c>
      <c r="I863" s="181"/>
      <c r="L863" s="177"/>
      <c r="M863" s="182"/>
      <c r="N863" s="183"/>
      <c r="O863" s="183"/>
      <c r="P863" s="183"/>
      <c r="Q863" s="183"/>
      <c r="R863" s="183"/>
      <c r="S863" s="183"/>
      <c r="T863" s="184"/>
      <c r="AT863" s="178" t="s">
        <v>193</v>
      </c>
      <c r="AU863" s="178" t="s">
        <v>85</v>
      </c>
      <c r="AV863" s="14" t="s">
        <v>85</v>
      </c>
      <c r="AW863" s="14" t="s">
        <v>32</v>
      </c>
      <c r="AX863" s="14" t="s">
        <v>76</v>
      </c>
      <c r="AY863" s="178" t="s">
        <v>180</v>
      </c>
    </row>
    <row r="864" spans="1:65" s="15" customFormat="1" ht="11.25">
      <c r="B864" s="185"/>
      <c r="D864" s="163" t="s">
        <v>193</v>
      </c>
      <c r="E864" s="186" t="s">
        <v>1</v>
      </c>
      <c r="F864" s="187" t="s">
        <v>196</v>
      </c>
      <c r="H864" s="188">
        <v>98.567999999999998</v>
      </c>
      <c r="I864" s="189"/>
      <c r="L864" s="185"/>
      <c r="M864" s="190"/>
      <c r="N864" s="191"/>
      <c r="O864" s="191"/>
      <c r="P864" s="191"/>
      <c r="Q864" s="191"/>
      <c r="R864" s="191"/>
      <c r="S864" s="191"/>
      <c r="T864" s="192"/>
      <c r="AT864" s="186" t="s">
        <v>193</v>
      </c>
      <c r="AU864" s="186" t="s">
        <v>85</v>
      </c>
      <c r="AV864" s="15" t="s">
        <v>197</v>
      </c>
      <c r="AW864" s="15" t="s">
        <v>32</v>
      </c>
      <c r="AX864" s="15" t="s">
        <v>76</v>
      </c>
      <c r="AY864" s="186" t="s">
        <v>180</v>
      </c>
    </row>
    <row r="865" spans="1:65" s="16" customFormat="1" ht="11.25">
      <c r="B865" s="193"/>
      <c r="D865" s="163" t="s">
        <v>193</v>
      </c>
      <c r="E865" s="194" t="s">
        <v>1</v>
      </c>
      <c r="F865" s="195" t="s">
        <v>198</v>
      </c>
      <c r="H865" s="196">
        <v>98.567999999999998</v>
      </c>
      <c r="I865" s="197"/>
      <c r="L865" s="193"/>
      <c r="M865" s="198"/>
      <c r="N865" s="199"/>
      <c r="O865" s="199"/>
      <c r="P865" s="199"/>
      <c r="Q865" s="199"/>
      <c r="R865" s="199"/>
      <c r="S865" s="199"/>
      <c r="T865" s="200"/>
      <c r="AT865" s="194" t="s">
        <v>193</v>
      </c>
      <c r="AU865" s="194" t="s">
        <v>85</v>
      </c>
      <c r="AV865" s="16" t="s">
        <v>187</v>
      </c>
      <c r="AW865" s="16" t="s">
        <v>32</v>
      </c>
      <c r="AX865" s="16" t="s">
        <v>83</v>
      </c>
      <c r="AY865" s="194" t="s">
        <v>180</v>
      </c>
    </row>
    <row r="866" spans="1:65" s="12" customFormat="1" ht="22.9" customHeight="1">
      <c r="B866" s="136"/>
      <c r="D866" s="137" t="s">
        <v>75</v>
      </c>
      <c r="E866" s="147" t="s">
        <v>797</v>
      </c>
      <c r="F866" s="147" t="s">
        <v>798</v>
      </c>
      <c r="I866" s="139"/>
      <c r="J866" s="148">
        <f>BK866</f>
        <v>0</v>
      </c>
      <c r="L866" s="136"/>
      <c r="M866" s="141"/>
      <c r="N866" s="142"/>
      <c r="O866" s="142"/>
      <c r="P866" s="143">
        <f>SUM(P867:P879)</f>
        <v>0</v>
      </c>
      <c r="Q866" s="142"/>
      <c r="R866" s="143">
        <f>SUM(R867:R879)</f>
        <v>0</v>
      </c>
      <c r="S866" s="142"/>
      <c r="T866" s="144">
        <f>SUM(T867:T879)</f>
        <v>0</v>
      </c>
      <c r="AR866" s="137" t="s">
        <v>83</v>
      </c>
      <c r="AT866" s="145" t="s">
        <v>75</v>
      </c>
      <c r="AU866" s="145" t="s">
        <v>83</v>
      </c>
      <c r="AY866" s="137" t="s">
        <v>180</v>
      </c>
      <c r="BK866" s="146">
        <f>SUM(BK867:BK879)</f>
        <v>0</v>
      </c>
    </row>
    <row r="867" spans="1:65" s="2" customFormat="1" ht="24.2" customHeight="1">
      <c r="A867" s="33"/>
      <c r="B867" s="149"/>
      <c r="C867" s="150" t="s">
        <v>577</v>
      </c>
      <c r="D867" s="150" t="s">
        <v>182</v>
      </c>
      <c r="E867" s="151" t="s">
        <v>799</v>
      </c>
      <c r="F867" s="152" t="s">
        <v>800</v>
      </c>
      <c r="G867" s="153" t="s">
        <v>318</v>
      </c>
      <c r="H867" s="154">
        <v>341.18599999999998</v>
      </c>
      <c r="I867" s="155"/>
      <c r="J867" s="156">
        <f>ROUND(I867*H867,2)</f>
        <v>0</v>
      </c>
      <c r="K867" s="152" t="s">
        <v>186</v>
      </c>
      <c r="L867" s="34"/>
      <c r="M867" s="157" t="s">
        <v>1</v>
      </c>
      <c r="N867" s="158" t="s">
        <v>41</v>
      </c>
      <c r="O867" s="59"/>
      <c r="P867" s="159">
        <f>O867*H867</f>
        <v>0</v>
      </c>
      <c r="Q867" s="159">
        <v>0</v>
      </c>
      <c r="R867" s="159">
        <f>Q867*H867</f>
        <v>0</v>
      </c>
      <c r="S867" s="159">
        <v>0</v>
      </c>
      <c r="T867" s="160">
        <f>S867*H867</f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161" t="s">
        <v>187</v>
      </c>
      <c r="AT867" s="161" t="s">
        <v>182</v>
      </c>
      <c r="AU867" s="161" t="s">
        <v>85</v>
      </c>
      <c r="AY867" s="18" t="s">
        <v>180</v>
      </c>
      <c r="BE867" s="162">
        <f>IF(N867="základní",J867,0)</f>
        <v>0</v>
      </c>
      <c r="BF867" s="162">
        <f>IF(N867="snížená",J867,0)</f>
        <v>0</v>
      </c>
      <c r="BG867" s="162">
        <f>IF(N867="zákl. přenesená",J867,0)</f>
        <v>0</v>
      </c>
      <c r="BH867" s="162">
        <f>IF(N867="sníž. přenesená",J867,0)</f>
        <v>0</v>
      </c>
      <c r="BI867" s="162">
        <f>IF(N867="nulová",J867,0)</f>
        <v>0</v>
      </c>
      <c r="BJ867" s="18" t="s">
        <v>83</v>
      </c>
      <c r="BK867" s="162">
        <f>ROUND(I867*H867,2)</f>
        <v>0</v>
      </c>
      <c r="BL867" s="18" t="s">
        <v>187</v>
      </c>
      <c r="BM867" s="161" t="s">
        <v>801</v>
      </c>
    </row>
    <row r="868" spans="1:65" s="2" customFormat="1" ht="19.5">
      <c r="A868" s="33"/>
      <c r="B868" s="34"/>
      <c r="C868" s="33"/>
      <c r="D868" s="163" t="s">
        <v>189</v>
      </c>
      <c r="E868" s="33"/>
      <c r="F868" s="164" t="s">
        <v>802</v>
      </c>
      <c r="G868" s="33"/>
      <c r="H868" s="33"/>
      <c r="I868" s="165"/>
      <c r="J868" s="33"/>
      <c r="K868" s="33"/>
      <c r="L868" s="34"/>
      <c r="M868" s="166"/>
      <c r="N868" s="167"/>
      <c r="O868" s="59"/>
      <c r="P868" s="59"/>
      <c r="Q868" s="59"/>
      <c r="R868" s="59"/>
      <c r="S868" s="59"/>
      <c r="T868" s="60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T868" s="18" t="s">
        <v>189</v>
      </c>
      <c r="AU868" s="18" t="s">
        <v>85</v>
      </c>
    </row>
    <row r="869" spans="1:65" s="2" customFormat="1" ht="11.25">
      <c r="A869" s="33"/>
      <c r="B869" s="34"/>
      <c r="C869" s="33"/>
      <c r="D869" s="168" t="s">
        <v>191</v>
      </c>
      <c r="E869" s="33"/>
      <c r="F869" s="169" t="s">
        <v>803</v>
      </c>
      <c r="G869" s="33"/>
      <c r="H869" s="33"/>
      <c r="I869" s="165"/>
      <c r="J869" s="33"/>
      <c r="K869" s="33"/>
      <c r="L869" s="34"/>
      <c r="M869" s="166"/>
      <c r="N869" s="167"/>
      <c r="O869" s="59"/>
      <c r="P869" s="59"/>
      <c r="Q869" s="59"/>
      <c r="R869" s="59"/>
      <c r="S869" s="59"/>
      <c r="T869" s="60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T869" s="18" t="s">
        <v>191</v>
      </c>
      <c r="AU869" s="18" t="s">
        <v>85</v>
      </c>
    </row>
    <row r="870" spans="1:65" s="2" customFormat="1" ht="24.2" customHeight="1">
      <c r="A870" s="33"/>
      <c r="B870" s="149"/>
      <c r="C870" s="150" t="s">
        <v>804</v>
      </c>
      <c r="D870" s="150" t="s">
        <v>182</v>
      </c>
      <c r="E870" s="151" t="s">
        <v>805</v>
      </c>
      <c r="F870" s="152" t="s">
        <v>806</v>
      </c>
      <c r="G870" s="153" t="s">
        <v>318</v>
      </c>
      <c r="H870" s="154">
        <v>341.18599999999998</v>
      </c>
      <c r="I870" s="155"/>
      <c r="J870" s="156">
        <f>ROUND(I870*H870,2)</f>
        <v>0</v>
      </c>
      <c r="K870" s="152" t="s">
        <v>186</v>
      </c>
      <c r="L870" s="34"/>
      <c r="M870" s="157" t="s">
        <v>1</v>
      </c>
      <c r="N870" s="158" t="s">
        <v>41</v>
      </c>
      <c r="O870" s="59"/>
      <c r="P870" s="159">
        <f>O870*H870</f>
        <v>0</v>
      </c>
      <c r="Q870" s="159">
        <v>0</v>
      </c>
      <c r="R870" s="159">
        <f>Q870*H870</f>
        <v>0</v>
      </c>
      <c r="S870" s="159">
        <v>0</v>
      </c>
      <c r="T870" s="160">
        <f>S870*H870</f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161" t="s">
        <v>187</v>
      </c>
      <c r="AT870" s="161" t="s">
        <v>182</v>
      </c>
      <c r="AU870" s="161" t="s">
        <v>85</v>
      </c>
      <c r="AY870" s="18" t="s">
        <v>180</v>
      </c>
      <c r="BE870" s="162">
        <f>IF(N870="základní",J870,0)</f>
        <v>0</v>
      </c>
      <c r="BF870" s="162">
        <f>IF(N870="snížená",J870,0)</f>
        <v>0</v>
      </c>
      <c r="BG870" s="162">
        <f>IF(N870="zákl. přenesená",J870,0)</f>
        <v>0</v>
      </c>
      <c r="BH870" s="162">
        <f>IF(N870="sníž. přenesená",J870,0)</f>
        <v>0</v>
      </c>
      <c r="BI870" s="162">
        <f>IF(N870="nulová",J870,0)</f>
        <v>0</v>
      </c>
      <c r="BJ870" s="18" t="s">
        <v>83</v>
      </c>
      <c r="BK870" s="162">
        <f>ROUND(I870*H870,2)</f>
        <v>0</v>
      </c>
      <c r="BL870" s="18" t="s">
        <v>187</v>
      </c>
      <c r="BM870" s="161" t="s">
        <v>807</v>
      </c>
    </row>
    <row r="871" spans="1:65" s="2" customFormat="1" ht="19.5">
      <c r="A871" s="33"/>
      <c r="B871" s="34"/>
      <c r="C871" s="33"/>
      <c r="D871" s="163" t="s">
        <v>189</v>
      </c>
      <c r="E871" s="33"/>
      <c r="F871" s="164" t="s">
        <v>808</v>
      </c>
      <c r="G871" s="33"/>
      <c r="H871" s="33"/>
      <c r="I871" s="165"/>
      <c r="J871" s="33"/>
      <c r="K871" s="33"/>
      <c r="L871" s="34"/>
      <c r="M871" s="166"/>
      <c r="N871" s="167"/>
      <c r="O871" s="59"/>
      <c r="P871" s="59"/>
      <c r="Q871" s="59"/>
      <c r="R871" s="59"/>
      <c r="S871" s="59"/>
      <c r="T871" s="60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T871" s="18" t="s">
        <v>189</v>
      </c>
      <c r="AU871" s="18" t="s">
        <v>85</v>
      </c>
    </row>
    <row r="872" spans="1:65" s="2" customFormat="1" ht="11.25">
      <c r="A872" s="33"/>
      <c r="B872" s="34"/>
      <c r="C872" s="33"/>
      <c r="D872" s="168" t="s">
        <v>191</v>
      </c>
      <c r="E872" s="33"/>
      <c r="F872" s="169" t="s">
        <v>809</v>
      </c>
      <c r="G872" s="33"/>
      <c r="H872" s="33"/>
      <c r="I872" s="165"/>
      <c r="J872" s="33"/>
      <c r="K872" s="33"/>
      <c r="L872" s="34"/>
      <c r="M872" s="166"/>
      <c r="N872" s="167"/>
      <c r="O872" s="59"/>
      <c r="P872" s="59"/>
      <c r="Q872" s="59"/>
      <c r="R872" s="59"/>
      <c r="S872" s="59"/>
      <c r="T872" s="60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T872" s="18" t="s">
        <v>191</v>
      </c>
      <c r="AU872" s="18" t="s">
        <v>85</v>
      </c>
    </row>
    <row r="873" spans="1:65" s="2" customFormat="1" ht="24.2" customHeight="1">
      <c r="A873" s="33"/>
      <c r="B873" s="149"/>
      <c r="C873" s="150" t="s">
        <v>810</v>
      </c>
      <c r="D873" s="150" t="s">
        <v>182</v>
      </c>
      <c r="E873" s="151" t="s">
        <v>811</v>
      </c>
      <c r="F873" s="152" t="s">
        <v>812</v>
      </c>
      <c r="G873" s="153" t="s">
        <v>318</v>
      </c>
      <c r="H873" s="154">
        <v>3411.86</v>
      </c>
      <c r="I873" s="155"/>
      <c r="J873" s="156">
        <f>ROUND(I873*H873,2)</f>
        <v>0</v>
      </c>
      <c r="K873" s="152" t="s">
        <v>186</v>
      </c>
      <c r="L873" s="34"/>
      <c r="M873" s="157" t="s">
        <v>1</v>
      </c>
      <c r="N873" s="158" t="s">
        <v>41</v>
      </c>
      <c r="O873" s="59"/>
      <c r="P873" s="159">
        <f>O873*H873</f>
        <v>0</v>
      </c>
      <c r="Q873" s="159">
        <v>0</v>
      </c>
      <c r="R873" s="159">
        <f>Q873*H873</f>
        <v>0</v>
      </c>
      <c r="S873" s="159">
        <v>0</v>
      </c>
      <c r="T873" s="160">
        <f>S873*H873</f>
        <v>0</v>
      </c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R873" s="161" t="s">
        <v>187</v>
      </c>
      <c r="AT873" s="161" t="s">
        <v>182</v>
      </c>
      <c r="AU873" s="161" t="s">
        <v>85</v>
      </c>
      <c r="AY873" s="18" t="s">
        <v>180</v>
      </c>
      <c r="BE873" s="162">
        <f>IF(N873="základní",J873,0)</f>
        <v>0</v>
      </c>
      <c r="BF873" s="162">
        <f>IF(N873="snížená",J873,0)</f>
        <v>0</v>
      </c>
      <c r="BG873" s="162">
        <f>IF(N873="zákl. přenesená",J873,0)</f>
        <v>0</v>
      </c>
      <c r="BH873" s="162">
        <f>IF(N873="sníž. přenesená",J873,0)</f>
        <v>0</v>
      </c>
      <c r="BI873" s="162">
        <f>IF(N873="nulová",J873,0)</f>
        <v>0</v>
      </c>
      <c r="BJ873" s="18" t="s">
        <v>83</v>
      </c>
      <c r="BK873" s="162">
        <f>ROUND(I873*H873,2)</f>
        <v>0</v>
      </c>
      <c r="BL873" s="18" t="s">
        <v>187</v>
      </c>
      <c r="BM873" s="161" t="s">
        <v>813</v>
      </c>
    </row>
    <row r="874" spans="1:65" s="2" customFormat="1" ht="29.25">
      <c r="A874" s="33"/>
      <c r="B874" s="34"/>
      <c r="C874" s="33"/>
      <c r="D874" s="163" t="s">
        <v>189</v>
      </c>
      <c r="E874" s="33"/>
      <c r="F874" s="164" t="s">
        <v>814</v>
      </c>
      <c r="G874" s="33"/>
      <c r="H874" s="33"/>
      <c r="I874" s="165"/>
      <c r="J874" s="33"/>
      <c r="K874" s="33"/>
      <c r="L874" s="34"/>
      <c r="M874" s="166"/>
      <c r="N874" s="167"/>
      <c r="O874" s="59"/>
      <c r="P874" s="59"/>
      <c r="Q874" s="59"/>
      <c r="R874" s="59"/>
      <c r="S874" s="59"/>
      <c r="T874" s="60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T874" s="18" t="s">
        <v>189</v>
      </c>
      <c r="AU874" s="18" t="s">
        <v>85</v>
      </c>
    </row>
    <row r="875" spans="1:65" s="2" customFormat="1" ht="11.25">
      <c r="A875" s="33"/>
      <c r="B875" s="34"/>
      <c r="C875" s="33"/>
      <c r="D875" s="168" t="s">
        <v>191</v>
      </c>
      <c r="E875" s="33"/>
      <c r="F875" s="169" t="s">
        <v>815</v>
      </c>
      <c r="G875" s="33"/>
      <c r="H875" s="33"/>
      <c r="I875" s="165"/>
      <c r="J875" s="33"/>
      <c r="K875" s="33"/>
      <c r="L875" s="34"/>
      <c r="M875" s="166"/>
      <c r="N875" s="167"/>
      <c r="O875" s="59"/>
      <c r="P875" s="59"/>
      <c r="Q875" s="59"/>
      <c r="R875" s="59"/>
      <c r="S875" s="59"/>
      <c r="T875" s="60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T875" s="18" t="s">
        <v>191</v>
      </c>
      <c r="AU875" s="18" t="s">
        <v>85</v>
      </c>
    </row>
    <row r="876" spans="1:65" s="14" customFormat="1" ht="11.25">
      <c r="B876" s="177"/>
      <c r="D876" s="163" t="s">
        <v>193</v>
      </c>
      <c r="F876" s="179" t="s">
        <v>816</v>
      </c>
      <c r="H876" s="180">
        <v>3411.86</v>
      </c>
      <c r="I876" s="181"/>
      <c r="L876" s="177"/>
      <c r="M876" s="182"/>
      <c r="N876" s="183"/>
      <c r="O876" s="183"/>
      <c r="P876" s="183"/>
      <c r="Q876" s="183"/>
      <c r="R876" s="183"/>
      <c r="S876" s="183"/>
      <c r="T876" s="184"/>
      <c r="AT876" s="178" t="s">
        <v>193</v>
      </c>
      <c r="AU876" s="178" t="s">
        <v>85</v>
      </c>
      <c r="AV876" s="14" t="s">
        <v>85</v>
      </c>
      <c r="AW876" s="14" t="s">
        <v>3</v>
      </c>
      <c r="AX876" s="14" t="s">
        <v>83</v>
      </c>
      <c r="AY876" s="178" t="s">
        <v>180</v>
      </c>
    </row>
    <row r="877" spans="1:65" s="2" customFormat="1" ht="33" customHeight="1">
      <c r="A877" s="33"/>
      <c r="B877" s="149"/>
      <c r="C877" s="150" t="s">
        <v>817</v>
      </c>
      <c r="D877" s="150" t="s">
        <v>182</v>
      </c>
      <c r="E877" s="151" t="s">
        <v>818</v>
      </c>
      <c r="F877" s="152" t="s">
        <v>819</v>
      </c>
      <c r="G877" s="153" t="s">
        <v>318</v>
      </c>
      <c r="H877" s="154">
        <v>341.18599999999998</v>
      </c>
      <c r="I877" s="155"/>
      <c r="J877" s="156">
        <f>ROUND(I877*H877,2)</f>
        <v>0</v>
      </c>
      <c r="K877" s="152" t="s">
        <v>186</v>
      </c>
      <c r="L877" s="34"/>
      <c r="M877" s="157" t="s">
        <v>1</v>
      </c>
      <c r="N877" s="158" t="s">
        <v>41</v>
      </c>
      <c r="O877" s="59"/>
      <c r="P877" s="159">
        <f>O877*H877</f>
        <v>0</v>
      </c>
      <c r="Q877" s="159">
        <v>0</v>
      </c>
      <c r="R877" s="159">
        <f>Q877*H877</f>
        <v>0</v>
      </c>
      <c r="S877" s="159">
        <v>0</v>
      </c>
      <c r="T877" s="160">
        <f>S877*H877</f>
        <v>0</v>
      </c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R877" s="161" t="s">
        <v>187</v>
      </c>
      <c r="AT877" s="161" t="s">
        <v>182</v>
      </c>
      <c r="AU877" s="161" t="s">
        <v>85</v>
      </c>
      <c r="AY877" s="18" t="s">
        <v>180</v>
      </c>
      <c r="BE877" s="162">
        <f>IF(N877="základní",J877,0)</f>
        <v>0</v>
      </c>
      <c r="BF877" s="162">
        <f>IF(N877="snížená",J877,0)</f>
        <v>0</v>
      </c>
      <c r="BG877" s="162">
        <f>IF(N877="zákl. přenesená",J877,0)</f>
        <v>0</v>
      </c>
      <c r="BH877" s="162">
        <f>IF(N877="sníž. přenesená",J877,0)</f>
        <v>0</v>
      </c>
      <c r="BI877" s="162">
        <f>IF(N877="nulová",J877,0)</f>
        <v>0</v>
      </c>
      <c r="BJ877" s="18" t="s">
        <v>83</v>
      </c>
      <c r="BK877" s="162">
        <f>ROUND(I877*H877,2)</f>
        <v>0</v>
      </c>
      <c r="BL877" s="18" t="s">
        <v>187</v>
      </c>
      <c r="BM877" s="161" t="s">
        <v>820</v>
      </c>
    </row>
    <row r="878" spans="1:65" s="2" customFormat="1" ht="29.25">
      <c r="A878" s="33"/>
      <c r="B878" s="34"/>
      <c r="C878" s="33"/>
      <c r="D878" s="163" t="s">
        <v>189</v>
      </c>
      <c r="E878" s="33"/>
      <c r="F878" s="164" t="s">
        <v>821</v>
      </c>
      <c r="G878" s="33"/>
      <c r="H878" s="33"/>
      <c r="I878" s="165"/>
      <c r="J878" s="33"/>
      <c r="K878" s="33"/>
      <c r="L878" s="34"/>
      <c r="M878" s="166"/>
      <c r="N878" s="167"/>
      <c r="O878" s="59"/>
      <c r="P878" s="59"/>
      <c r="Q878" s="59"/>
      <c r="R878" s="59"/>
      <c r="S878" s="59"/>
      <c r="T878" s="60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T878" s="18" t="s">
        <v>189</v>
      </c>
      <c r="AU878" s="18" t="s">
        <v>85</v>
      </c>
    </row>
    <row r="879" spans="1:65" s="2" customFormat="1" ht="11.25">
      <c r="A879" s="33"/>
      <c r="B879" s="34"/>
      <c r="C879" s="33"/>
      <c r="D879" s="168" t="s">
        <v>191</v>
      </c>
      <c r="E879" s="33"/>
      <c r="F879" s="169" t="s">
        <v>822</v>
      </c>
      <c r="G879" s="33"/>
      <c r="H879" s="33"/>
      <c r="I879" s="165"/>
      <c r="J879" s="33"/>
      <c r="K879" s="33"/>
      <c r="L879" s="34"/>
      <c r="M879" s="166"/>
      <c r="N879" s="167"/>
      <c r="O879" s="59"/>
      <c r="P879" s="59"/>
      <c r="Q879" s="59"/>
      <c r="R879" s="59"/>
      <c r="S879" s="59"/>
      <c r="T879" s="60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T879" s="18" t="s">
        <v>191</v>
      </c>
      <c r="AU879" s="18" t="s">
        <v>85</v>
      </c>
    </row>
    <row r="880" spans="1:65" s="12" customFormat="1" ht="22.9" customHeight="1">
      <c r="B880" s="136"/>
      <c r="D880" s="137" t="s">
        <v>75</v>
      </c>
      <c r="E880" s="147" t="s">
        <v>823</v>
      </c>
      <c r="F880" s="147" t="s">
        <v>824</v>
      </c>
      <c r="I880" s="139"/>
      <c r="J880" s="148">
        <f>BK880</f>
        <v>0</v>
      </c>
      <c r="L880" s="136"/>
      <c r="M880" s="141"/>
      <c r="N880" s="142"/>
      <c r="O880" s="142"/>
      <c r="P880" s="143">
        <f>SUM(P881:P883)</f>
        <v>0</v>
      </c>
      <c r="Q880" s="142"/>
      <c r="R880" s="143">
        <f>SUM(R881:R883)</f>
        <v>0</v>
      </c>
      <c r="S880" s="142"/>
      <c r="T880" s="144">
        <f>SUM(T881:T883)</f>
        <v>0</v>
      </c>
      <c r="AR880" s="137" t="s">
        <v>83</v>
      </c>
      <c r="AT880" s="145" t="s">
        <v>75</v>
      </c>
      <c r="AU880" s="145" t="s">
        <v>83</v>
      </c>
      <c r="AY880" s="137" t="s">
        <v>180</v>
      </c>
      <c r="BK880" s="146">
        <f>SUM(BK881:BK883)</f>
        <v>0</v>
      </c>
    </row>
    <row r="881" spans="1:65" s="2" customFormat="1" ht="21.75" customHeight="1">
      <c r="A881" s="33"/>
      <c r="B881" s="149"/>
      <c r="C881" s="150" t="s">
        <v>825</v>
      </c>
      <c r="D881" s="150" t="s">
        <v>182</v>
      </c>
      <c r="E881" s="151" t="s">
        <v>826</v>
      </c>
      <c r="F881" s="152" t="s">
        <v>827</v>
      </c>
      <c r="G881" s="153" t="s">
        <v>318</v>
      </c>
      <c r="H881" s="154">
        <v>709.39499999999998</v>
      </c>
      <c r="I881" s="155"/>
      <c r="J881" s="156">
        <f>ROUND(I881*H881,2)</f>
        <v>0</v>
      </c>
      <c r="K881" s="152" t="s">
        <v>186</v>
      </c>
      <c r="L881" s="34"/>
      <c r="M881" s="157" t="s">
        <v>1</v>
      </c>
      <c r="N881" s="158" t="s">
        <v>41</v>
      </c>
      <c r="O881" s="59"/>
      <c r="P881" s="159">
        <f>O881*H881</f>
        <v>0</v>
      </c>
      <c r="Q881" s="159">
        <v>0</v>
      </c>
      <c r="R881" s="159">
        <f>Q881*H881</f>
        <v>0</v>
      </c>
      <c r="S881" s="159">
        <v>0</v>
      </c>
      <c r="T881" s="160">
        <f>S881*H881</f>
        <v>0</v>
      </c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R881" s="161" t="s">
        <v>187</v>
      </c>
      <c r="AT881" s="161" t="s">
        <v>182</v>
      </c>
      <c r="AU881" s="161" t="s">
        <v>85</v>
      </c>
      <c r="AY881" s="18" t="s">
        <v>180</v>
      </c>
      <c r="BE881" s="162">
        <f>IF(N881="základní",J881,0)</f>
        <v>0</v>
      </c>
      <c r="BF881" s="162">
        <f>IF(N881="snížená",J881,0)</f>
        <v>0</v>
      </c>
      <c r="BG881" s="162">
        <f>IF(N881="zákl. přenesená",J881,0)</f>
        <v>0</v>
      </c>
      <c r="BH881" s="162">
        <f>IF(N881="sníž. přenesená",J881,0)</f>
        <v>0</v>
      </c>
      <c r="BI881" s="162">
        <f>IF(N881="nulová",J881,0)</f>
        <v>0</v>
      </c>
      <c r="BJ881" s="18" t="s">
        <v>83</v>
      </c>
      <c r="BK881" s="162">
        <f>ROUND(I881*H881,2)</f>
        <v>0</v>
      </c>
      <c r="BL881" s="18" t="s">
        <v>187</v>
      </c>
      <c r="BM881" s="161" t="s">
        <v>828</v>
      </c>
    </row>
    <row r="882" spans="1:65" s="2" customFormat="1" ht="29.25">
      <c r="A882" s="33"/>
      <c r="B882" s="34"/>
      <c r="C882" s="33"/>
      <c r="D882" s="163" t="s">
        <v>189</v>
      </c>
      <c r="E882" s="33"/>
      <c r="F882" s="164" t="s">
        <v>829</v>
      </c>
      <c r="G882" s="33"/>
      <c r="H882" s="33"/>
      <c r="I882" s="165"/>
      <c r="J882" s="33"/>
      <c r="K882" s="33"/>
      <c r="L882" s="34"/>
      <c r="M882" s="166"/>
      <c r="N882" s="167"/>
      <c r="O882" s="59"/>
      <c r="P882" s="59"/>
      <c r="Q882" s="59"/>
      <c r="R882" s="59"/>
      <c r="S882" s="59"/>
      <c r="T882" s="60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T882" s="18" t="s">
        <v>189</v>
      </c>
      <c r="AU882" s="18" t="s">
        <v>85</v>
      </c>
    </row>
    <row r="883" spans="1:65" s="2" customFormat="1" ht="11.25">
      <c r="A883" s="33"/>
      <c r="B883" s="34"/>
      <c r="C883" s="33"/>
      <c r="D883" s="168" t="s">
        <v>191</v>
      </c>
      <c r="E883" s="33"/>
      <c r="F883" s="169" t="s">
        <v>830</v>
      </c>
      <c r="G883" s="33"/>
      <c r="H883" s="33"/>
      <c r="I883" s="165"/>
      <c r="J883" s="33"/>
      <c r="K883" s="33"/>
      <c r="L883" s="34"/>
      <c r="M883" s="166"/>
      <c r="N883" s="167"/>
      <c r="O883" s="59"/>
      <c r="P883" s="59"/>
      <c r="Q883" s="59"/>
      <c r="R883" s="59"/>
      <c r="S883" s="59"/>
      <c r="T883" s="60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T883" s="18" t="s">
        <v>191</v>
      </c>
      <c r="AU883" s="18" t="s">
        <v>85</v>
      </c>
    </row>
    <row r="884" spans="1:65" s="12" customFormat="1" ht="25.9" customHeight="1">
      <c r="B884" s="136"/>
      <c r="D884" s="137" t="s">
        <v>75</v>
      </c>
      <c r="E884" s="138" t="s">
        <v>831</v>
      </c>
      <c r="F884" s="138" t="s">
        <v>832</v>
      </c>
      <c r="I884" s="139"/>
      <c r="J884" s="140">
        <f>BK884</f>
        <v>0</v>
      </c>
      <c r="L884" s="136"/>
      <c r="M884" s="141"/>
      <c r="N884" s="142"/>
      <c r="O884" s="142"/>
      <c r="P884" s="143">
        <f>P885+P997+P1088+P1124+P1151+P1194+P1286+P1332+P1371+P1414+P1440</f>
        <v>0</v>
      </c>
      <c r="Q884" s="142"/>
      <c r="R884" s="143">
        <f>R885+R997+R1088+R1124+R1151+R1194+R1286+R1332+R1371+R1414+R1440</f>
        <v>21.877837515999996</v>
      </c>
      <c r="S884" s="142"/>
      <c r="T884" s="144">
        <f>T885+T997+T1088+T1124+T1151+T1194+T1286+T1332+T1371+T1414+T1440</f>
        <v>2.1426973499999997</v>
      </c>
      <c r="AR884" s="137" t="s">
        <v>85</v>
      </c>
      <c r="AT884" s="145" t="s">
        <v>75</v>
      </c>
      <c r="AU884" s="145" t="s">
        <v>76</v>
      </c>
      <c r="AY884" s="137" t="s">
        <v>180</v>
      </c>
      <c r="BK884" s="146">
        <f>BK885+BK997+BK1088+BK1124+BK1151+BK1194+BK1286+BK1332+BK1371+BK1414+BK1440</f>
        <v>0</v>
      </c>
    </row>
    <row r="885" spans="1:65" s="12" customFormat="1" ht="22.9" customHeight="1">
      <c r="B885" s="136"/>
      <c r="D885" s="137" t="s">
        <v>75</v>
      </c>
      <c r="E885" s="147" t="s">
        <v>833</v>
      </c>
      <c r="F885" s="147" t="s">
        <v>834</v>
      </c>
      <c r="I885" s="139"/>
      <c r="J885" s="148">
        <f>BK885</f>
        <v>0</v>
      </c>
      <c r="L885" s="136"/>
      <c r="M885" s="141"/>
      <c r="N885" s="142"/>
      <c r="O885" s="142"/>
      <c r="P885" s="143">
        <f>SUM(P886:P996)</f>
        <v>0</v>
      </c>
      <c r="Q885" s="142"/>
      <c r="R885" s="143">
        <f>SUM(R886:R996)</f>
        <v>4.8200124000000004</v>
      </c>
      <c r="S885" s="142"/>
      <c r="T885" s="144">
        <f>SUM(T886:T996)</f>
        <v>0</v>
      </c>
      <c r="AR885" s="137" t="s">
        <v>85</v>
      </c>
      <c r="AT885" s="145" t="s">
        <v>75</v>
      </c>
      <c r="AU885" s="145" t="s">
        <v>83</v>
      </c>
      <c r="AY885" s="137" t="s">
        <v>180</v>
      </c>
      <c r="BK885" s="146">
        <f>SUM(BK886:BK996)</f>
        <v>0</v>
      </c>
    </row>
    <row r="886" spans="1:65" s="2" customFormat="1" ht="24.2" customHeight="1">
      <c r="A886" s="33"/>
      <c r="B886" s="149"/>
      <c r="C886" s="150" t="s">
        <v>835</v>
      </c>
      <c r="D886" s="150" t="s">
        <v>182</v>
      </c>
      <c r="E886" s="151" t="s">
        <v>836</v>
      </c>
      <c r="F886" s="152" t="s">
        <v>837</v>
      </c>
      <c r="G886" s="153" t="s">
        <v>185</v>
      </c>
      <c r="H886" s="154">
        <v>610.77</v>
      </c>
      <c r="I886" s="155"/>
      <c r="J886" s="156">
        <f>ROUND(I886*H886,2)</f>
        <v>0</v>
      </c>
      <c r="K886" s="152" t="s">
        <v>186</v>
      </c>
      <c r="L886" s="34"/>
      <c r="M886" s="157" t="s">
        <v>1</v>
      </c>
      <c r="N886" s="158" t="s">
        <v>41</v>
      </c>
      <c r="O886" s="59"/>
      <c r="P886" s="159">
        <f>O886*H886</f>
        <v>0</v>
      </c>
      <c r="Q886" s="159">
        <v>0</v>
      </c>
      <c r="R886" s="159">
        <f>Q886*H886</f>
        <v>0</v>
      </c>
      <c r="S886" s="159">
        <v>0</v>
      </c>
      <c r="T886" s="160">
        <f>S886*H886</f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161" t="s">
        <v>341</v>
      </c>
      <c r="AT886" s="161" t="s">
        <v>182</v>
      </c>
      <c r="AU886" s="161" t="s">
        <v>85</v>
      </c>
      <c r="AY886" s="18" t="s">
        <v>180</v>
      </c>
      <c r="BE886" s="162">
        <f>IF(N886="základní",J886,0)</f>
        <v>0</v>
      </c>
      <c r="BF886" s="162">
        <f>IF(N886="snížená",J886,0)</f>
        <v>0</v>
      </c>
      <c r="BG886" s="162">
        <f>IF(N886="zákl. přenesená",J886,0)</f>
        <v>0</v>
      </c>
      <c r="BH886" s="162">
        <f>IF(N886="sníž. přenesená",J886,0)</f>
        <v>0</v>
      </c>
      <c r="BI886" s="162">
        <f>IF(N886="nulová",J886,0)</f>
        <v>0</v>
      </c>
      <c r="BJ886" s="18" t="s">
        <v>83</v>
      </c>
      <c r="BK886" s="162">
        <f>ROUND(I886*H886,2)</f>
        <v>0</v>
      </c>
      <c r="BL886" s="18" t="s">
        <v>341</v>
      </c>
      <c r="BM886" s="161" t="s">
        <v>838</v>
      </c>
    </row>
    <row r="887" spans="1:65" s="2" customFormat="1" ht="19.5">
      <c r="A887" s="33"/>
      <c r="B887" s="34"/>
      <c r="C887" s="33"/>
      <c r="D887" s="163" t="s">
        <v>189</v>
      </c>
      <c r="E887" s="33"/>
      <c r="F887" s="164" t="s">
        <v>839</v>
      </c>
      <c r="G887" s="33"/>
      <c r="H887" s="33"/>
      <c r="I887" s="165"/>
      <c r="J887" s="33"/>
      <c r="K887" s="33"/>
      <c r="L887" s="34"/>
      <c r="M887" s="166"/>
      <c r="N887" s="167"/>
      <c r="O887" s="59"/>
      <c r="P887" s="59"/>
      <c r="Q887" s="59"/>
      <c r="R887" s="59"/>
      <c r="S887" s="59"/>
      <c r="T887" s="60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T887" s="18" t="s">
        <v>189</v>
      </c>
      <c r="AU887" s="18" t="s">
        <v>85</v>
      </c>
    </row>
    <row r="888" spans="1:65" s="2" customFormat="1" ht="11.25">
      <c r="A888" s="33"/>
      <c r="B888" s="34"/>
      <c r="C888" s="33"/>
      <c r="D888" s="168" t="s">
        <v>191</v>
      </c>
      <c r="E888" s="33"/>
      <c r="F888" s="169" t="s">
        <v>840</v>
      </c>
      <c r="G888" s="33"/>
      <c r="H888" s="33"/>
      <c r="I888" s="165"/>
      <c r="J888" s="33"/>
      <c r="K888" s="33"/>
      <c r="L888" s="34"/>
      <c r="M888" s="166"/>
      <c r="N888" s="167"/>
      <c r="O888" s="59"/>
      <c r="P888" s="59"/>
      <c r="Q888" s="59"/>
      <c r="R888" s="59"/>
      <c r="S888" s="59"/>
      <c r="T888" s="60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T888" s="18" t="s">
        <v>191</v>
      </c>
      <c r="AU888" s="18" t="s">
        <v>85</v>
      </c>
    </row>
    <row r="889" spans="1:65" s="13" customFormat="1" ht="11.25">
      <c r="B889" s="170"/>
      <c r="D889" s="163" t="s">
        <v>193</v>
      </c>
      <c r="E889" s="171" t="s">
        <v>1</v>
      </c>
      <c r="F889" s="172" t="s">
        <v>841</v>
      </c>
      <c r="H889" s="171" t="s">
        <v>1</v>
      </c>
      <c r="I889" s="173"/>
      <c r="L889" s="170"/>
      <c r="M889" s="174"/>
      <c r="N889" s="175"/>
      <c r="O889" s="175"/>
      <c r="P889" s="175"/>
      <c r="Q889" s="175"/>
      <c r="R889" s="175"/>
      <c r="S889" s="175"/>
      <c r="T889" s="176"/>
      <c r="AT889" s="171" t="s">
        <v>193</v>
      </c>
      <c r="AU889" s="171" t="s">
        <v>85</v>
      </c>
      <c r="AV889" s="13" t="s">
        <v>83</v>
      </c>
      <c r="AW889" s="13" t="s">
        <v>32</v>
      </c>
      <c r="AX889" s="13" t="s">
        <v>76</v>
      </c>
      <c r="AY889" s="171" t="s">
        <v>180</v>
      </c>
    </row>
    <row r="890" spans="1:65" s="13" customFormat="1" ht="11.25">
      <c r="B890" s="170"/>
      <c r="D890" s="163" t="s">
        <v>193</v>
      </c>
      <c r="E890" s="171" t="s">
        <v>1</v>
      </c>
      <c r="F890" s="172" t="s">
        <v>338</v>
      </c>
      <c r="H890" s="171" t="s">
        <v>1</v>
      </c>
      <c r="I890" s="173"/>
      <c r="L890" s="170"/>
      <c r="M890" s="174"/>
      <c r="N890" s="175"/>
      <c r="O890" s="175"/>
      <c r="P890" s="175"/>
      <c r="Q890" s="175"/>
      <c r="R890" s="175"/>
      <c r="S890" s="175"/>
      <c r="T890" s="176"/>
      <c r="AT890" s="171" t="s">
        <v>193</v>
      </c>
      <c r="AU890" s="171" t="s">
        <v>85</v>
      </c>
      <c r="AV890" s="13" t="s">
        <v>83</v>
      </c>
      <c r="AW890" s="13" t="s">
        <v>32</v>
      </c>
      <c r="AX890" s="13" t="s">
        <v>76</v>
      </c>
      <c r="AY890" s="171" t="s">
        <v>180</v>
      </c>
    </row>
    <row r="891" spans="1:65" s="13" customFormat="1" ht="11.25">
      <c r="B891" s="170"/>
      <c r="D891" s="163" t="s">
        <v>193</v>
      </c>
      <c r="E891" s="171" t="s">
        <v>1</v>
      </c>
      <c r="F891" s="172" t="s">
        <v>207</v>
      </c>
      <c r="H891" s="171" t="s">
        <v>1</v>
      </c>
      <c r="I891" s="173"/>
      <c r="L891" s="170"/>
      <c r="M891" s="174"/>
      <c r="N891" s="175"/>
      <c r="O891" s="175"/>
      <c r="P891" s="175"/>
      <c r="Q891" s="175"/>
      <c r="R891" s="175"/>
      <c r="S891" s="175"/>
      <c r="T891" s="176"/>
      <c r="AT891" s="171" t="s">
        <v>193</v>
      </c>
      <c r="AU891" s="171" t="s">
        <v>85</v>
      </c>
      <c r="AV891" s="13" t="s">
        <v>83</v>
      </c>
      <c r="AW891" s="13" t="s">
        <v>32</v>
      </c>
      <c r="AX891" s="13" t="s">
        <v>76</v>
      </c>
      <c r="AY891" s="171" t="s">
        <v>180</v>
      </c>
    </row>
    <row r="892" spans="1:65" s="13" customFormat="1" ht="11.25">
      <c r="B892" s="170"/>
      <c r="D892" s="163" t="s">
        <v>193</v>
      </c>
      <c r="E892" s="171" t="s">
        <v>1</v>
      </c>
      <c r="F892" s="172" t="s">
        <v>208</v>
      </c>
      <c r="H892" s="171" t="s">
        <v>1</v>
      </c>
      <c r="I892" s="173"/>
      <c r="L892" s="170"/>
      <c r="M892" s="174"/>
      <c r="N892" s="175"/>
      <c r="O892" s="175"/>
      <c r="P892" s="175"/>
      <c r="Q892" s="175"/>
      <c r="R892" s="175"/>
      <c r="S892" s="175"/>
      <c r="T892" s="176"/>
      <c r="AT892" s="171" t="s">
        <v>193</v>
      </c>
      <c r="AU892" s="171" t="s">
        <v>85</v>
      </c>
      <c r="AV892" s="13" t="s">
        <v>83</v>
      </c>
      <c r="AW892" s="13" t="s">
        <v>32</v>
      </c>
      <c r="AX892" s="13" t="s">
        <v>76</v>
      </c>
      <c r="AY892" s="171" t="s">
        <v>180</v>
      </c>
    </row>
    <row r="893" spans="1:65" s="14" customFormat="1" ht="11.25">
      <c r="B893" s="177"/>
      <c r="D893" s="163" t="s">
        <v>193</v>
      </c>
      <c r="E893" s="178" t="s">
        <v>1</v>
      </c>
      <c r="F893" s="179" t="s">
        <v>842</v>
      </c>
      <c r="H893" s="180">
        <v>89.12</v>
      </c>
      <c r="I893" s="181"/>
      <c r="L893" s="177"/>
      <c r="M893" s="182"/>
      <c r="N893" s="183"/>
      <c r="O893" s="183"/>
      <c r="P893" s="183"/>
      <c r="Q893" s="183"/>
      <c r="R893" s="183"/>
      <c r="S893" s="183"/>
      <c r="T893" s="184"/>
      <c r="AT893" s="178" t="s">
        <v>193</v>
      </c>
      <c r="AU893" s="178" t="s">
        <v>85</v>
      </c>
      <c r="AV893" s="14" t="s">
        <v>85</v>
      </c>
      <c r="AW893" s="14" t="s">
        <v>32</v>
      </c>
      <c r="AX893" s="14" t="s">
        <v>76</v>
      </c>
      <c r="AY893" s="178" t="s">
        <v>180</v>
      </c>
    </row>
    <row r="894" spans="1:65" s="13" customFormat="1" ht="11.25">
      <c r="B894" s="170"/>
      <c r="D894" s="163" t="s">
        <v>193</v>
      </c>
      <c r="E894" s="171" t="s">
        <v>1</v>
      </c>
      <c r="F894" s="172" t="s">
        <v>210</v>
      </c>
      <c r="H894" s="171" t="s">
        <v>1</v>
      </c>
      <c r="I894" s="173"/>
      <c r="L894" s="170"/>
      <c r="M894" s="174"/>
      <c r="N894" s="175"/>
      <c r="O894" s="175"/>
      <c r="P894" s="175"/>
      <c r="Q894" s="175"/>
      <c r="R894" s="175"/>
      <c r="S894" s="175"/>
      <c r="T894" s="176"/>
      <c r="AT894" s="171" t="s">
        <v>193</v>
      </c>
      <c r="AU894" s="171" t="s">
        <v>85</v>
      </c>
      <c r="AV894" s="13" t="s">
        <v>83</v>
      </c>
      <c r="AW894" s="13" t="s">
        <v>32</v>
      </c>
      <c r="AX894" s="13" t="s">
        <v>76</v>
      </c>
      <c r="AY894" s="171" t="s">
        <v>180</v>
      </c>
    </row>
    <row r="895" spans="1:65" s="14" customFormat="1" ht="22.5">
      <c r="B895" s="177"/>
      <c r="D895" s="163" t="s">
        <v>193</v>
      </c>
      <c r="E895" s="178" t="s">
        <v>1</v>
      </c>
      <c r="F895" s="179" t="s">
        <v>843</v>
      </c>
      <c r="H895" s="180">
        <v>521.65</v>
      </c>
      <c r="I895" s="181"/>
      <c r="L895" s="177"/>
      <c r="M895" s="182"/>
      <c r="N895" s="183"/>
      <c r="O895" s="183"/>
      <c r="P895" s="183"/>
      <c r="Q895" s="183"/>
      <c r="R895" s="183"/>
      <c r="S895" s="183"/>
      <c r="T895" s="184"/>
      <c r="AT895" s="178" t="s">
        <v>193</v>
      </c>
      <c r="AU895" s="178" t="s">
        <v>85</v>
      </c>
      <c r="AV895" s="14" t="s">
        <v>85</v>
      </c>
      <c r="AW895" s="14" t="s">
        <v>32</v>
      </c>
      <c r="AX895" s="14" t="s">
        <v>76</v>
      </c>
      <c r="AY895" s="178" t="s">
        <v>180</v>
      </c>
    </row>
    <row r="896" spans="1:65" s="15" customFormat="1" ht="11.25">
      <c r="B896" s="185"/>
      <c r="D896" s="163" t="s">
        <v>193</v>
      </c>
      <c r="E896" s="186" t="s">
        <v>1</v>
      </c>
      <c r="F896" s="187" t="s">
        <v>196</v>
      </c>
      <c r="H896" s="188">
        <v>610.77</v>
      </c>
      <c r="I896" s="189"/>
      <c r="L896" s="185"/>
      <c r="M896" s="190"/>
      <c r="N896" s="191"/>
      <c r="O896" s="191"/>
      <c r="P896" s="191"/>
      <c r="Q896" s="191"/>
      <c r="R896" s="191"/>
      <c r="S896" s="191"/>
      <c r="T896" s="192"/>
      <c r="AT896" s="186" t="s">
        <v>193</v>
      </c>
      <c r="AU896" s="186" t="s">
        <v>85</v>
      </c>
      <c r="AV896" s="15" t="s">
        <v>197</v>
      </c>
      <c r="AW896" s="15" t="s">
        <v>32</v>
      </c>
      <c r="AX896" s="15" t="s">
        <v>76</v>
      </c>
      <c r="AY896" s="186" t="s">
        <v>180</v>
      </c>
    </row>
    <row r="897" spans="1:65" s="16" customFormat="1" ht="11.25">
      <c r="B897" s="193"/>
      <c r="D897" s="163" t="s">
        <v>193</v>
      </c>
      <c r="E897" s="194" t="s">
        <v>1</v>
      </c>
      <c r="F897" s="195" t="s">
        <v>198</v>
      </c>
      <c r="H897" s="196">
        <v>610.77</v>
      </c>
      <c r="I897" s="197"/>
      <c r="L897" s="193"/>
      <c r="M897" s="198"/>
      <c r="N897" s="199"/>
      <c r="O897" s="199"/>
      <c r="P897" s="199"/>
      <c r="Q897" s="199"/>
      <c r="R897" s="199"/>
      <c r="S897" s="199"/>
      <c r="T897" s="200"/>
      <c r="AT897" s="194" t="s">
        <v>193</v>
      </c>
      <c r="AU897" s="194" t="s">
        <v>85</v>
      </c>
      <c r="AV897" s="16" t="s">
        <v>187</v>
      </c>
      <c r="AW897" s="16" t="s">
        <v>32</v>
      </c>
      <c r="AX897" s="16" t="s">
        <v>83</v>
      </c>
      <c r="AY897" s="194" t="s">
        <v>180</v>
      </c>
    </row>
    <row r="898" spans="1:65" s="2" customFormat="1" ht="16.5" customHeight="1">
      <c r="A898" s="33"/>
      <c r="B898" s="149"/>
      <c r="C898" s="201" t="s">
        <v>844</v>
      </c>
      <c r="D898" s="201" t="s">
        <v>315</v>
      </c>
      <c r="E898" s="202" t="s">
        <v>845</v>
      </c>
      <c r="F898" s="203" t="s">
        <v>846</v>
      </c>
      <c r="G898" s="204" t="s">
        <v>318</v>
      </c>
      <c r="H898" s="205">
        <v>0.28100000000000003</v>
      </c>
      <c r="I898" s="206"/>
      <c r="J898" s="207">
        <f>ROUND(I898*H898,2)</f>
        <v>0</v>
      </c>
      <c r="K898" s="203" t="s">
        <v>1</v>
      </c>
      <c r="L898" s="208"/>
      <c r="M898" s="209" t="s">
        <v>1</v>
      </c>
      <c r="N898" s="210" t="s">
        <v>41</v>
      </c>
      <c r="O898" s="59"/>
      <c r="P898" s="159">
        <f>O898*H898</f>
        <v>0</v>
      </c>
      <c r="Q898" s="159">
        <v>1</v>
      </c>
      <c r="R898" s="159">
        <f>Q898*H898</f>
        <v>0.28100000000000003</v>
      </c>
      <c r="S898" s="159">
        <v>0</v>
      </c>
      <c r="T898" s="160">
        <f>S898*H898</f>
        <v>0</v>
      </c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R898" s="161" t="s">
        <v>489</v>
      </c>
      <c r="AT898" s="161" t="s">
        <v>315</v>
      </c>
      <c r="AU898" s="161" t="s">
        <v>85</v>
      </c>
      <c r="AY898" s="18" t="s">
        <v>180</v>
      </c>
      <c r="BE898" s="162">
        <f>IF(N898="základní",J898,0)</f>
        <v>0</v>
      </c>
      <c r="BF898" s="162">
        <f>IF(N898="snížená",J898,0)</f>
        <v>0</v>
      </c>
      <c r="BG898" s="162">
        <f>IF(N898="zákl. přenesená",J898,0)</f>
        <v>0</v>
      </c>
      <c r="BH898" s="162">
        <f>IF(N898="sníž. přenesená",J898,0)</f>
        <v>0</v>
      </c>
      <c r="BI898" s="162">
        <f>IF(N898="nulová",J898,0)</f>
        <v>0</v>
      </c>
      <c r="BJ898" s="18" t="s">
        <v>83</v>
      </c>
      <c r="BK898" s="162">
        <f>ROUND(I898*H898,2)</f>
        <v>0</v>
      </c>
      <c r="BL898" s="18" t="s">
        <v>341</v>
      </c>
      <c r="BM898" s="161" t="s">
        <v>847</v>
      </c>
    </row>
    <row r="899" spans="1:65" s="2" customFormat="1" ht="11.25">
      <c r="A899" s="33"/>
      <c r="B899" s="34"/>
      <c r="C899" s="33"/>
      <c r="D899" s="163" t="s">
        <v>189</v>
      </c>
      <c r="E899" s="33"/>
      <c r="F899" s="164" t="s">
        <v>846</v>
      </c>
      <c r="G899" s="33"/>
      <c r="H899" s="33"/>
      <c r="I899" s="165"/>
      <c r="J899" s="33"/>
      <c r="K899" s="33"/>
      <c r="L899" s="34"/>
      <c r="M899" s="166"/>
      <c r="N899" s="167"/>
      <c r="O899" s="59"/>
      <c r="P899" s="59"/>
      <c r="Q899" s="59"/>
      <c r="R899" s="59"/>
      <c r="S899" s="59"/>
      <c r="T899" s="60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T899" s="18" t="s">
        <v>189</v>
      </c>
      <c r="AU899" s="18" t="s">
        <v>85</v>
      </c>
    </row>
    <row r="900" spans="1:65" s="13" customFormat="1" ht="11.25">
      <c r="B900" s="170"/>
      <c r="D900" s="163" t="s">
        <v>193</v>
      </c>
      <c r="E900" s="171" t="s">
        <v>1</v>
      </c>
      <c r="F900" s="172" t="s">
        <v>320</v>
      </c>
      <c r="H900" s="171" t="s">
        <v>1</v>
      </c>
      <c r="I900" s="173"/>
      <c r="L900" s="170"/>
      <c r="M900" s="174"/>
      <c r="N900" s="175"/>
      <c r="O900" s="175"/>
      <c r="P900" s="175"/>
      <c r="Q900" s="175"/>
      <c r="R900" s="175"/>
      <c r="S900" s="175"/>
      <c r="T900" s="176"/>
      <c r="AT900" s="171" t="s">
        <v>193</v>
      </c>
      <c r="AU900" s="171" t="s">
        <v>85</v>
      </c>
      <c r="AV900" s="13" t="s">
        <v>83</v>
      </c>
      <c r="AW900" s="13" t="s">
        <v>32</v>
      </c>
      <c r="AX900" s="13" t="s">
        <v>76</v>
      </c>
      <c r="AY900" s="171" t="s">
        <v>180</v>
      </c>
    </row>
    <row r="901" spans="1:65" s="14" customFormat="1" ht="11.25">
      <c r="B901" s="177"/>
      <c r="D901" s="163" t="s">
        <v>193</v>
      </c>
      <c r="E901" s="178" t="s">
        <v>1</v>
      </c>
      <c r="F901" s="179" t="s">
        <v>848</v>
      </c>
      <c r="H901" s="180">
        <v>0.28100000000000003</v>
      </c>
      <c r="I901" s="181"/>
      <c r="L901" s="177"/>
      <c r="M901" s="182"/>
      <c r="N901" s="183"/>
      <c r="O901" s="183"/>
      <c r="P901" s="183"/>
      <c r="Q901" s="183"/>
      <c r="R901" s="183"/>
      <c r="S901" s="183"/>
      <c r="T901" s="184"/>
      <c r="AT901" s="178" t="s">
        <v>193</v>
      </c>
      <c r="AU901" s="178" t="s">
        <v>85</v>
      </c>
      <c r="AV901" s="14" t="s">
        <v>85</v>
      </c>
      <c r="AW901" s="14" t="s">
        <v>32</v>
      </c>
      <c r="AX901" s="14" t="s">
        <v>76</v>
      </c>
      <c r="AY901" s="178" t="s">
        <v>180</v>
      </c>
    </row>
    <row r="902" spans="1:65" s="15" customFormat="1" ht="11.25">
      <c r="B902" s="185"/>
      <c r="D902" s="163" t="s">
        <v>193</v>
      </c>
      <c r="E902" s="186" t="s">
        <v>1</v>
      </c>
      <c r="F902" s="187" t="s">
        <v>196</v>
      </c>
      <c r="H902" s="188">
        <v>0.28100000000000003</v>
      </c>
      <c r="I902" s="189"/>
      <c r="L902" s="185"/>
      <c r="M902" s="190"/>
      <c r="N902" s="191"/>
      <c r="O902" s="191"/>
      <c r="P902" s="191"/>
      <c r="Q902" s="191"/>
      <c r="R902" s="191"/>
      <c r="S902" s="191"/>
      <c r="T902" s="192"/>
      <c r="AT902" s="186" t="s">
        <v>193</v>
      </c>
      <c r="AU902" s="186" t="s">
        <v>85</v>
      </c>
      <c r="AV902" s="15" t="s">
        <v>197</v>
      </c>
      <c r="AW902" s="15" t="s">
        <v>32</v>
      </c>
      <c r="AX902" s="15" t="s">
        <v>76</v>
      </c>
      <c r="AY902" s="186" t="s">
        <v>180</v>
      </c>
    </row>
    <row r="903" spans="1:65" s="16" customFormat="1" ht="11.25">
      <c r="B903" s="193"/>
      <c r="D903" s="163" t="s">
        <v>193</v>
      </c>
      <c r="E903" s="194" t="s">
        <v>1</v>
      </c>
      <c r="F903" s="195" t="s">
        <v>198</v>
      </c>
      <c r="H903" s="196">
        <v>0.28100000000000003</v>
      </c>
      <c r="I903" s="197"/>
      <c r="L903" s="193"/>
      <c r="M903" s="198"/>
      <c r="N903" s="199"/>
      <c r="O903" s="199"/>
      <c r="P903" s="199"/>
      <c r="Q903" s="199"/>
      <c r="R903" s="199"/>
      <c r="S903" s="199"/>
      <c r="T903" s="200"/>
      <c r="AT903" s="194" t="s">
        <v>193</v>
      </c>
      <c r="AU903" s="194" t="s">
        <v>85</v>
      </c>
      <c r="AV903" s="16" t="s">
        <v>187</v>
      </c>
      <c r="AW903" s="16" t="s">
        <v>32</v>
      </c>
      <c r="AX903" s="16" t="s">
        <v>83</v>
      </c>
      <c r="AY903" s="194" t="s">
        <v>180</v>
      </c>
    </row>
    <row r="904" spans="1:65" s="2" customFormat="1" ht="24.2" customHeight="1">
      <c r="A904" s="33"/>
      <c r="B904" s="149"/>
      <c r="C904" s="150" t="s">
        <v>849</v>
      </c>
      <c r="D904" s="150" t="s">
        <v>182</v>
      </c>
      <c r="E904" s="151" t="s">
        <v>850</v>
      </c>
      <c r="F904" s="152" t="s">
        <v>851</v>
      </c>
      <c r="G904" s="153" t="s">
        <v>185</v>
      </c>
      <c r="H904" s="154">
        <v>112.554</v>
      </c>
      <c r="I904" s="155"/>
      <c r="J904" s="156">
        <f>ROUND(I904*H904,2)</f>
        <v>0</v>
      </c>
      <c r="K904" s="152" t="s">
        <v>186</v>
      </c>
      <c r="L904" s="34"/>
      <c r="M904" s="157" t="s">
        <v>1</v>
      </c>
      <c r="N904" s="158" t="s">
        <v>41</v>
      </c>
      <c r="O904" s="59"/>
      <c r="P904" s="159">
        <f>O904*H904</f>
        <v>0</v>
      </c>
      <c r="Q904" s="159">
        <v>0</v>
      </c>
      <c r="R904" s="159">
        <f>Q904*H904</f>
        <v>0</v>
      </c>
      <c r="S904" s="159">
        <v>0</v>
      </c>
      <c r="T904" s="160">
        <f>S904*H904</f>
        <v>0</v>
      </c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R904" s="161" t="s">
        <v>341</v>
      </c>
      <c r="AT904" s="161" t="s">
        <v>182</v>
      </c>
      <c r="AU904" s="161" t="s">
        <v>85</v>
      </c>
      <c r="AY904" s="18" t="s">
        <v>180</v>
      </c>
      <c r="BE904" s="162">
        <f>IF(N904="základní",J904,0)</f>
        <v>0</v>
      </c>
      <c r="BF904" s="162">
        <f>IF(N904="snížená",J904,0)</f>
        <v>0</v>
      </c>
      <c r="BG904" s="162">
        <f>IF(N904="zákl. přenesená",J904,0)</f>
        <v>0</v>
      </c>
      <c r="BH904" s="162">
        <f>IF(N904="sníž. přenesená",J904,0)</f>
        <v>0</v>
      </c>
      <c r="BI904" s="162">
        <f>IF(N904="nulová",J904,0)</f>
        <v>0</v>
      </c>
      <c r="BJ904" s="18" t="s">
        <v>83</v>
      </c>
      <c r="BK904" s="162">
        <f>ROUND(I904*H904,2)</f>
        <v>0</v>
      </c>
      <c r="BL904" s="18" t="s">
        <v>341</v>
      </c>
      <c r="BM904" s="161" t="s">
        <v>852</v>
      </c>
    </row>
    <row r="905" spans="1:65" s="2" customFormat="1" ht="19.5">
      <c r="A905" s="33"/>
      <c r="B905" s="34"/>
      <c r="C905" s="33"/>
      <c r="D905" s="163" t="s">
        <v>189</v>
      </c>
      <c r="E905" s="33"/>
      <c r="F905" s="164" t="s">
        <v>853</v>
      </c>
      <c r="G905" s="33"/>
      <c r="H905" s="33"/>
      <c r="I905" s="165"/>
      <c r="J905" s="33"/>
      <c r="K905" s="33"/>
      <c r="L905" s="34"/>
      <c r="M905" s="166"/>
      <c r="N905" s="167"/>
      <c r="O905" s="59"/>
      <c r="P905" s="59"/>
      <c r="Q905" s="59"/>
      <c r="R905" s="59"/>
      <c r="S905" s="59"/>
      <c r="T905" s="60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T905" s="18" t="s">
        <v>189</v>
      </c>
      <c r="AU905" s="18" t="s">
        <v>85</v>
      </c>
    </row>
    <row r="906" spans="1:65" s="2" customFormat="1" ht="11.25">
      <c r="A906" s="33"/>
      <c r="B906" s="34"/>
      <c r="C906" s="33"/>
      <c r="D906" s="168" t="s">
        <v>191</v>
      </c>
      <c r="E906" s="33"/>
      <c r="F906" s="169" t="s">
        <v>854</v>
      </c>
      <c r="G906" s="33"/>
      <c r="H906" s="33"/>
      <c r="I906" s="165"/>
      <c r="J906" s="33"/>
      <c r="K906" s="33"/>
      <c r="L906" s="34"/>
      <c r="M906" s="166"/>
      <c r="N906" s="167"/>
      <c r="O906" s="59"/>
      <c r="P906" s="59"/>
      <c r="Q906" s="59"/>
      <c r="R906" s="59"/>
      <c r="S906" s="59"/>
      <c r="T906" s="60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T906" s="18" t="s">
        <v>191</v>
      </c>
      <c r="AU906" s="18" t="s">
        <v>85</v>
      </c>
    </row>
    <row r="907" spans="1:65" s="13" customFormat="1" ht="11.25">
      <c r="B907" s="170"/>
      <c r="D907" s="163" t="s">
        <v>193</v>
      </c>
      <c r="E907" s="171" t="s">
        <v>1</v>
      </c>
      <c r="F907" s="172" t="s">
        <v>841</v>
      </c>
      <c r="H907" s="171" t="s">
        <v>1</v>
      </c>
      <c r="I907" s="173"/>
      <c r="L907" s="170"/>
      <c r="M907" s="174"/>
      <c r="N907" s="175"/>
      <c r="O907" s="175"/>
      <c r="P907" s="175"/>
      <c r="Q907" s="175"/>
      <c r="R907" s="175"/>
      <c r="S907" s="175"/>
      <c r="T907" s="176"/>
      <c r="AT907" s="171" t="s">
        <v>193</v>
      </c>
      <c r="AU907" s="171" t="s">
        <v>85</v>
      </c>
      <c r="AV907" s="13" t="s">
        <v>83</v>
      </c>
      <c r="AW907" s="13" t="s">
        <v>32</v>
      </c>
      <c r="AX907" s="13" t="s">
        <v>76</v>
      </c>
      <c r="AY907" s="171" t="s">
        <v>180</v>
      </c>
    </row>
    <row r="908" spans="1:65" s="13" customFormat="1" ht="11.25">
      <c r="B908" s="170"/>
      <c r="D908" s="163" t="s">
        <v>193</v>
      </c>
      <c r="E908" s="171" t="s">
        <v>1</v>
      </c>
      <c r="F908" s="172" t="s">
        <v>206</v>
      </c>
      <c r="H908" s="171" t="s">
        <v>1</v>
      </c>
      <c r="I908" s="173"/>
      <c r="L908" s="170"/>
      <c r="M908" s="174"/>
      <c r="N908" s="175"/>
      <c r="O908" s="175"/>
      <c r="P908" s="175"/>
      <c r="Q908" s="175"/>
      <c r="R908" s="175"/>
      <c r="S908" s="175"/>
      <c r="T908" s="176"/>
      <c r="AT908" s="171" t="s">
        <v>193</v>
      </c>
      <c r="AU908" s="171" t="s">
        <v>85</v>
      </c>
      <c r="AV908" s="13" t="s">
        <v>83</v>
      </c>
      <c r="AW908" s="13" t="s">
        <v>32</v>
      </c>
      <c r="AX908" s="13" t="s">
        <v>76</v>
      </c>
      <c r="AY908" s="171" t="s">
        <v>180</v>
      </c>
    </row>
    <row r="909" spans="1:65" s="14" customFormat="1" ht="11.25">
      <c r="B909" s="177"/>
      <c r="D909" s="163" t="s">
        <v>193</v>
      </c>
      <c r="E909" s="178" t="s">
        <v>1</v>
      </c>
      <c r="F909" s="179" t="s">
        <v>855</v>
      </c>
      <c r="H909" s="180">
        <v>10.068</v>
      </c>
      <c r="I909" s="181"/>
      <c r="L909" s="177"/>
      <c r="M909" s="182"/>
      <c r="N909" s="183"/>
      <c r="O909" s="183"/>
      <c r="P909" s="183"/>
      <c r="Q909" s="183"/>
      <c r="R909" s="183"/>
      <c r="S909" s="183"/>
      <c r="T909" s="184"/>
      <c r="AT909" s="178" t="s">
        <v>193</v>
      </c>
      <c r="AU909" s="178" t="s">
        <v>85</v>
      </c>
      <c r="AV909" s="14" t="s">
        <v>85</v>
      </c>
      <c r="AW909" s="14" t="s">
        <v>32</v>
      </c>
      <c r="AX909" s="14" t="s">
        <v>76</v>
      </c>
      <c r="AY909" s="178" t="s">
        <v>180</v>
      </c>
    </row>
    <row r="910" spans="1:65" s="14" customFormat="1" ht="11.25">
      <c r="B910" s="177"/>
      <c r="D910" s="163" t="s">
        <v>193</v>
      </c>
      <c r="E910" s="178" t="s">
        <v>1</v>
      </c>
      <c r="F910" s="179" t="s">
        <v>856</v>
      </c>
      <c r="H910" s="180">
        <v>10.11</v>
      </c>
      <c r="I910" s="181"/>
      <c r="L910" s="177"/>
      <c r="M910" s="182"/>
      <c r="N910" s="183"/>
      <c r="O910" s="183"/>
      <c r="P910" s="183"/>
      <c r="Q910" s="183"/>
      <c r="R910" s="183"/>
      <c r="S910" s="183"/>
      <c r="T910" s="184"/>
      <c r="AT910" s="178" t="s">
        <v>193</v>
      </c>
      <c r="AU910" s="178" t="s">
        <v>85</v>
      </c>
      <c r="AV910" s="14" t="s">
        <v>85</v>
      </c>
      <c r="AW910" s="14" t="s">
        <v>32</v>
      </c>
      <c r="AX910" s="14" t="s">
        <v>76</v>
      </c>
      <c r="AY910" s="178" t="s">
        <v>180</v>
      </c>
    </row>
    <row r="911" spans="1:65" s="14" customFormat="1" ht="11.25">
      <c r="B911" s="177"/>
      <c r="D911" s="163" t="s">
        <v>193</v>
      </c>
      <c r="E911" s="178" t="s">
        <v>1</v>
      </c>
      <c r="F911" s="179" t="s">
        <v>857</v>
      </c>
      <c r="H911" s="180">
        <v>10.08</v>
      </c>
      <c r="I911" s="181"/>
      <c r="L911" s="177"/>
      <c r="M911" s="182"/>
      <c r="N911" s="183"/>
      <c r="O911" s="183"/>
      <c r="P911" s="183"/>
      <c r="Q911" s="183"/>
      <c r="R911" s="183"/>
      <c r="S911" s="183"/>
      <c r="T911" s="184"/>
      <c r="AT911" s="178" t="s">
        <v>193</v>
      </c>
      <c r="AU911" s="178" t="s">
        <v>85</v>
      </c>
      <c r="AV911" s="14" t="s">
        <v>85</v>
      </c>
      <c r="AW911" s="14" t="s">
        <v>32</v>
      </c>
      <c r="AX911" s="14" t="s">
        <v>76</v>
      </c>
      <c r="AY911" s="178" t="s">
        <v>180</v>
      </c>
    </row>
    <row r="912" spans="1:65" s="14" customFormat="1" ht="11.25">
      <c r="B912" s="177"/>
      <c r="D912" s="163" t="s">
        <v>193</v>
      </c>
      <c r="E912" s="178" t="s">
        <v>1</v>
      </c>
      <c r="F912" s="179" t="s">
        <v>858</v>
      </c>
      <c r="H912" s="180">
        <v>9.3179999999999996</v>
      </c>
      <c r="I912" s="181"/>
      <c r="L912" s="177"/>
      <c r="M912" s="182"/>
      <c r="N912" s="183"/>
      <c r="O912" s="183"/>
      <c r="P912" s="183"/>
      <c r="Q912" s="183"/>
      <c r="R912" s="183"/>
      <c r="S912" s="183"/>
      <c r="T912" s="184"/>
      <c r="AT912" s="178" t="s">
        <v>193</v>
      </c>
      <c r="AU912" s="178" t="s">
        <v>85</v>
      </c>
      <c r="AV912" s="14" t="s">
        <v>85</v>
      </c>
      <c r="AW912" s="14" t="s">
        <v>32</v>
      </c>
      <c r="AX912" s="14" t="s">
        <v>76</v>
      </c>
      <c r="AY912" s="178" t="s">
        <v>180</v>
      </c>
    </row>
    <row r="913" spans="2:51" s="14" customFormat="1" ht="11.25">
      <c r="B913" s="177"/>
      <c r="D913" s="163" t="s">
        <v>193</v>
      </c>
      <c r="E913" s="178" t="s">
        <v>1</v>
      </c>
      <c r="F913" s="179" t="s">
        <v>859</v>
      </c>
      <c r="H913" s="180">
        <v>9.57</v>
      </c>
      <c r="I913" s="181"/>
      <c r="L913" s="177"/>
      <c r="M913" s="182"/>
      <c r="N913" s="183"/>
      <c r="O913" s="183"/>
      <c r="P913" s="183"/>
      <c r="Q913" s="183"/>
      <c r="R913" s="183"/>
      <c r="S913" s="183"/>
      <c r="T913" s="184"/>
      <c r="AT913" s="178" t="s">
        <v>193</v>
      </c>
      <c r="AU913" s="178" t="s">
        <v>85</v>
      </c>
      <c r="AV913" s="14" t="s">
        <v>85</v>
      </c>
      <c r="AW913" s="14" t="s">
        <v>32</v>
      </c>
      <c r="AX913" s="14" t="s">
        <v>76</v>
      </c>
      <c r="AY913" s="178" t="s">
        <v>180</v>
      </c>
    </row>
    <row r="914" spans="2:51" s="14" customFormat="1" ht="11.25">
      <c r="B914" s="177"/>
      <c r="D914" s="163" t="s">
        <v>193</v>
      </c>
      <c r="E914" s="178" t="s">
        <v>1</v>
      </c>
      <c r="F914" s="179" t="s">
        <v>860</v>
      </c>
      <c r="H914" s="180">
        <v>9.5220000000000002</v>
      </c>
      <c r="I914" s="181"/>
      <c r="L914" s="177"/>
      <c r="M914" s="182"/>
      <c r="N914" s="183"/>
      <c r="O914" s="183"/>
      <c r="P914" s="183"/>
      <c r="Q914" s="183"/>
      <c r="R914" s="183"/>
      <c r="S914" s="183"/>
      <c r="T914" s="184"/>
      <c r="AT914" s="178" t="s">
        <v>193</v>
      </c>
      <c r="AU914" s="178" t="s">
        <v>85</v>
      </c>
      <c r="AV914" s="14" t="s">
        <v>85</v>
      </c>
      <c r="AW914" s="14" t="s">
        <v>32</v>
      </c>
      <c r="AX914" s="14" t="s">
        <v>76</v>
      </c>
      <c r="AY914" s="178" t="s">
        <v>180</v>
      </c>
    </row>
    <row r="915" spans="2:51" s="14" customFormat="1" ht="11.25">
      <c r="B915" s="177"/>
      <c r="D915" s="163" t="s">
        <v>193</v>
      </c>
      <c r="E915" s="178" t="s">
        <v>1</v>
      </c>
      <c r="F915" s="179" t="s">
        <v>860</v>
      </c>
      <c r="H915" s="180">
        <v>9.5220000000000002</v>
      </c>
      <c r="I915" s="181"/>
      <c r="L915" s="177"/>
      <c r="M915" s="182"/>
      <c r="N915" s="183"/>
      <c r="O915" s="183"/>
      <c r="P915" s="183"/>
      <c r="Q915" s="183"/>
      <c r="R915" s="183"/>
      <c r="S915" s="183"/>
      <c r="T915" s="184"/>
      <c r="AT915" s="178" t="s">
        <v>193</v>
      </c>
      <c r="AU915" s="178" t="s">
        <v>85</v>
      </c>
      <c r="AV915" s="14" t="s">
        <v>85</v>
      </c>
      <c r="AW915" s="14" t="s">
        <v>32</v>
      </c>
      <c r="AX915" s="14" t="s">
        <v>76</v>
      </c>
      <c r="AY915" s="178" t="s">
        <v>180</v>
      </c>
    </row>
    <row r="916" spans="2:51" s="14" customFormat="1" ht="11.25">
      <c r="B916" s="177"/>
      <c r="D916" s="163" t="s">
        <v>193</v>
      </c>
      <c r="E916" s="178" t="s">
        <v>1</v>
      </c>
      <c r="F916" s="179" t="s">
        <v>861</v>
      </c>
      <c r="H916" s="180">
        <v>9.4499999999999993</v>
      </c>
      <c r="I916" s="181"/>
      <c r="L916" s="177"/>
      <c r="M916" s="182"/>
      <c r="N916" s="183"/>
      <c r="O916" s="183"/>
      <c r="P916" s="183"/>
      <c r="Q916" s="183"/>
      <c r="R916" s="183"/>
      <c r="S916" s="183"/>
      <c r="T916" s="184"/>
      <c r="AT916" s="178" t="s">
        <v>193</v>
      </c>
      <c r="AU916" s="178" t="s">
        <v>85</v>
      </c>
      <c r="AV916" s="14" t="s">
        <v>85</v>
      </c>
      <c r="AW916" s="14" t="s">
        <v>32</v>
      </c>
      <c r="AX916" s="14" t="s">
        <v>76</v>
      </c>
      <c r="AY916" s="178" t="s">
        <v>180</v>
      </c>
    </row>
    <row r="917" spans="2:51" s="14" customFormat="1" ht="11.25">
      <c r="B917" s="177"/>
      <c r="D917" s="163" t="s">
        <v>193</v>
      </c>
      <c r="E917" s="178" t="s">
        <v>1</v>
      </c>
      <c r="F917" s="179" t="s">
        <v>862</v>
      </c>
      <c r="H917" s="180">
        <v>9.4979999999999993</v>
      </c>
      <c r="I917" s="181"/>
      <c r="L917" s="177"/>
      <c r="M917" s="182"/>
      <c r="N917" s="183"/>
      <c r="O917" s="183"/>
      <c r="P917" s="183"/>
      <c r="Q917" s="183"/>
      <c r="R917" s="183"/>
      <c r="S917" s="183"/>
      <c r="T917" s="184"/>
      <c r="AT917" s="178" t="s">
        <v>193</v>
      </c>
      <c r="AU917" s="178" t="s">
        <v>85</v>
      </c>
      <c r="AV917" s="14" t="s">
        <v>85</v>
      </c>
      <c r="AW917" s="14" t="s">
        <v>32</v>
      </c>
      <c r="AX917" s="14" t="s">
        <v>76</v>
      </c>
      <c r="AY917" s="178" t="s">
        <v>180</v>
      </c>
    </row>
    <row r="918" spans="2:51" s="14" customFormat="1" ht="11.25">
      <c r="B918" s="177"/>
      <c r="D918" s="163" t="s">
        <v>193</v>
      </c>
      <c r="E918" s="178" t="s">
        <v>1</v>
      </c>
      <c r="F918" s="179" t="s">
        <v>863</v>
      </c>
      <c r="H918" s="180">
        <v>9.5459999999999994</v>
      </c>
      <c r="I918" s="181"/>
      <c r="L918" s="177"/>
      <c r="M918" s="182"/>
      <c r="N918" s="183"/>
      <c r="O918" s="183"/>
      <c r="P918" s="183"/>
      <c r="Q918" s="183"/>
      <c r="R918" s="183"/>
      <c r="S918" s="183"/>
      <c r="T918" s="184"/>
      <c r="AT918" s="178" t="s">
        <v>193</v>
      </c>
      <c r="AU918" s="178" t="s">
        <v>85</v>
      </c>
      <c r="AV918" s="14" t="s">
        <v>85</v>
      </c>
      <c r="AW918" s="14" t="s">
        <v>32</v>
      </c>
      <c r="AX918" s="14" t="s">
        <v>76</v>
      </c>
      <c r="AY918" s="178" t="s">
        <v>180</v>
      </c>
    </row>
    <row r="919" spans="2:51" s="14" customFormat="1" ht="11.25">
      <c r="B919" s="177"/>
      <c r="D919" s="163" t="s">
        <v>193</v>
      </c>
      <c r="E919" s="178" t="s">
        <v>1</v>
      </c>
      <c r="F919" s="179" t="s">
        <v>864</v>
      </c>
      <c r="H919" s="180">
        <v>1.02</v>
      </c>
      <c r="I919" s="181"/>
      <c r="L919" s="177"/>
      <c r="M919" s="182"/>
      <c r="N919" s="183"/>
      <c r="O919" s="183"/>
      <c r="P919" s="183"/>
      <c r="Q919" s="183"/>
      <c r="R919" s="183"/>
      <c r="S919" s="183"/>
      <c r="T919" s="184"/>
      <c r="AT919" s="178" t="s">
        <v>193</v>
      </c>
      <c r="AU919" s="178" t="s">
        <v>85</v>
      </c>
      <c r="AV919" s="14" t="s">
        <v>85</v>
      </c>
      <c r="AW919" s="14" t="s">
        <v>32</v>
      </c>
      <c r="AX919" s="14" t="s">
        <v>76</v>
      </c>
      <c r="AY919" s="178" t="s">
        <v>180</v>
      </c>
    </row>
    <row r="920" spans="2:51" s="14" customFormat="1" ht="11.25">
      <c r="B920" s="177"/>
      <c r="D920" s="163" t="s">
        <v>193</v>
      </c>
      <c r="E920" s="178" t="s">
        <v>1</v>
      </c>
      <c r="F920" s="179" t="s">
        <v>864</v>
      </c>
      <c r="H920" s="180">
        <v>1.02</v>
      </c>
      <c r="I920" s="181"/>
      <c r="L920" s="177"/>
      <c r="M920" s="182"/>
      <c r="N920" s="183"/>
      <c r="O920" s="183"/>
      <c r="P920" s="183"/>
      <c r="Q920" s="183"/>
      <c r="R920" s="183"/>
      <c r="S920" s="183"/>
      <c r="T920" s="184"/>
      <c r="AT920" s="178" t="s">
        <v>193</v>
      </c>
      <c r="AU920" s="178" t="s">
        <v>85</v>
      </c>
      <c r="AV920" s="14" t="s">
        <v>85</v>
      </c>
      <c r="AW920" s="14" t="s">
        <v>32</v>
      </c>
      <c r="AX920" s="14" t="s">
        <v>76</v>
      </c>
      <c r="AY920" s="178" t="s">
        <v>180</v>
      </c>
    </row>
    <row r="921" spans="2:51" s="14" customFormat="1" ht="11.25">
      <c r="B921" s="177"/>
      <c r="D921" s="163" t="s">
        <v>193</v>
      </c>
      <c r="E921" s="178" t="s">
        <v>1</v>
      </c>
      <c r="F921" s="179" t="s">
        <v>864</v>
      </c>
      <c r="H921" s="180">
        <v>1.02</v>
      </c>
      <c r="I921" s="181"/>
      <c r="L921" s="177"/>
      <c r="M921" s="182"/>
      <c r="N921" s="183"/>
      <c r="O921" s="183"/>
      <c r="P921" s="183"/>
      <c r="Q921" s="183"/>
      <c r="R921" s="183"/>
      <c r="S921" s="183"/>
      <c r="T921" s="184"/>
      <c r="AT921" s="178" t="s">
        <v>193</v>
      </c>
      <c r="AU921" s="178" t="s">
        <v>85</v>
      </c>
      <c r="AV921" s="14" t="s">
        <v>85</v>
      </c>
      <c r="AW921" s="14" t="s">
        <v>32</v>
      </c>
      <c r="AX921" s="14" t="s">
        <v>76</v>
      </c>
      <c r="AY921" s="178" t="s">
        <v>180</v>
      </c>
    </row>
    <row r="922" spans="2:51" s="14" customFormat="1" ht="11.25">
      <c r="B922" s="177"/>
      <c r="D922" s="163" t="s">
        <v>193</v>
      </c>
      <c r="E922" s="178" t="s">
        <v>1</v>
      </c>
      <c r="F922" s="179" t="s">
        <v>864</v>
      </c>
      <c r="H922" s="180">
        <v>1.02</v>
      </c>
      <c r="I922" s="181"/>
      <c r="L922" s="177"/>
      <c r="M922" s="182"/>
      <c r="N922" s="183"/>
      <c r="O922" s="183"/>
      <c r="P922" s="183"/>
      <c r="Q922" s="183"/>
      <c r="R922" s="183"/>
      <c r="S922" s="183"/>
      <c r="T922" s="184"/>
      <c r="AT922" s="178" t="s">
        <v>193</v>
      </c>
      <c r="AU922" s="178" t="s">
        <v>85</v>
      </c>
      <c r="AV922" s="14" t="s">
        <v>85</v>
      </c>
      <c r="AW922" s="14" t="s">
        <v>32</v>
      </c>
      <c r="AX922" s="14" t="s">
        <v>76</v>
      </c>
      <c r="AY922" s="178" t="s">
        <v>180</v>
      </c>
    </row>
    <row r="923" spans="2:51" s="14" customFormat="1" ht="11.25">
      <c r="B923" s="177"/>
      <c r="D923" s="163" t="s">
        <v>193</v>
      </c>
      <c r="E923" s="178" t="s">
        <v>1</v>
      </c>
      <c r="F923" s="179" t="s">
        <v>865</v>
      </c>
      <c r="H923" s="180">
        <v>0.96</v>
      </c>
      <c r="I923" s="181"/>
      <c r="L923" s="177"/>
      <c r="M923" s="182"/>
      <c r="N923" s="183"/>
      <c r="O923" s="183"/>
      <c r="P923" s="183"/>
      <c r="Q923" s="183"/>
      <c r="R923" s="183"/>
      <c r="S923" s="183"/>
      <c r="T923" s="184"/>
      <c r="AT923" s="178" t="s">
        <v>193</v>
      </c>
      <c r="AU923" s="178" t="s">
        <v>85</v>
      </c>
      <c r="AV923" s="14" t="s">
        <v>85</v>
      </c>
      <c r="AW923" s="14" t="s">
        <v>32</v>
      </c>
      <c r="AX923" s="14" t="s">
        <v>76</v>
      </c>
      <c r="AY923" s="178" t="s">
        <v>180</v>
      </c>
    </row>
    <row r="924" spans="2:51" s="14" customFormat="1" ht="11.25">
      <c r="B924" s="177"/>
      <c r="D924" s="163" t="s">
        <v>193</v>
      </c>
      <c r="E924" s="178" t="s">
        <v>1</v>
      </c>
      <c r="F924" s="179" t="s">
        <v>866</v>
      </c>
      <c r="H924" s="180">
        <v>1.2</v>
      </c>
      <c r="I924" s="181"/>
      <c r="L924" s="177"/>
      <c r="M924" s="182"/>
      <c r="N924" s="183"/>
      <c r="O924" s="183"/>
      <c r="P924" s="183"/>
      <c r="Q924" s="183"/>
      <c r="R924" s="183"/>
      <c r="S924" s="183"/>
      <c r="T924" s="184"/>
      <c r="AT924" s="178" t="s">
        <v>193</v>
      </c>
      <c r="AU924" s="178" t="s">
        <v>85</v>
      </c>
      <c r="AV924" s="14" t="s">
        <v>85</v>
      </c>
      <c r="AW924" s="14" t="s">
        <v>32</v>
      </c>
      <c r="AX924" s="14" t="s">
        <v>76</v>
      </c>
      <c r="AY924" s="178" t="s">
        <v>180</v>
      </c>
    </row>
    <row r="925" spans="2:51" s="14" customFormat="1" ht="11.25">
      <c r="B925" s="177"/>
      <c r="D925" s="163" t="s">
        <v>193</v>
      </c>
      <c r="E925" s="178" t="s">
        <v>1</v>
      </c>
      <c r="F925" s="179" t="s">
        <v>867</v>
      </c>
      <c r="H925" s="180">
        <v>8.67</v>
      </c>
      <c r="I925" s="181"/>
      <c r="L925" s="177"/>
      <c r="M925" s="182"/>
      <c r="N925" s="183"/>
      <c r="O925" s="183"/>
      <c r="P925" s="183"/>
      <c r="Q925" s="183"/>
      <c r="R925" s="183"/>
      <c r="S925" s="183"/>
      <c r="T925" s="184"/>
      <c r="AT925" s="178" t="s">
        <v>193</v>
      </c>
      <c r="AU925" s="178" t="s">
        <v>85</v>
      </c>
      <c r="AV925" s="14" t="s">
        <v>85</v>
      </c>
      <c r="AW925" s="14" t="s">
        <v>32</v>
      </c>
      <c r="AX925" s="14" t="s">
        <v>76</v>
      </c>
      <c r="AY925" s="178" t="s">
        <v>180</v>
      </c>
    </row>
    <row r="926" spans="2:51" s="14" customFormat="1" ht="11.25">
      <c r="B926" s="177"/>
      <c r="D926" s="163" t="s">
        <v>193</v>
      </c>
      <c r="E926" s="178" t="s">
        <v>1</v>
      </c>
      <c r="F926" s="179" t="s">
        <v>865</v>
      </c>
      <c r="H926" s="180">
        <v>0.96</v>
      </c>
      <c r="I926" s="181"/>
      <c r="L926" s="177"/>
      <c r="M926" s="182"/>
      <c r="N926" s="183"/>
      <c r="O926" s="183"/>
      <c r="P926" s="183"/>
      <c r="Q926" s="183"/>
      <c r="R926" s="183"/>
      <c r="S926" s="183"/>
      <c r="T926" s="184"/>
      <c r="AT926" s="178" t="s">
        <v>193</v>
      </c>
      <c r="AU926" s="178" t="s">
        <v>85</v>
      </c>
      <c r="AV926" s="14" t="s">
        <v>85</v>
      </c>
      <c r="AW926" s="14" t="s">
        <v>32</v>
      </c>
      <c r="AX926" s="14" t="s">
        <v>76</v>
      </c>
      <c r="AY926" s="178" t="s">
        <v>180</v>
      </c>
    </row>
    <row r="927" spans="2:51" s="15" customFormat="1" ht="11.25">
      <c r="B927" s="185"/>
      <c r="D927" s="163" t="s">
        <v>193</v>
      </c>
      <c r="E927" s="186" t="s">
        <v>1</v>
      </c>
      <c r="F927" s="187" t="s">
        <v>196</v>
      </c>
      <c r="H927" s="188">
        <v>112.554</v>
      </c>
      <c r="I927" s="189"/>
      <c r="L927" s="185"/>
      <c r="M927" s="190"/>
      <c r="N927" s="191"/>
      <c r="O927" s="191"/>
      <c r="P927" s="191"/>
      <c r="Q927" s="191"/>
      <c r="R927" s="191"/>
      <c r="S927" s="191"/>
      <c r="T927" s="192"/>
      <c r="AT927" s="186" t="s">
        <v>193</v>
      </c>
      <c r="AU927" s="186" t="s">
        <v>85</v>
      </c>
      <c r="AV927" s="15" t="s">
        <v>197</v>
      </c>
      <c r="AW927" s="15" t="s">
        <v>32</v>
      </c>
      <c r="AX927" s="15" t="s">
        <v>76</v>
      </c>
      <c r="AY927" s="186" t="s">
        <v>180</v>
      </c>
    </row>
    <row r="928" spans="2:51" s="16" customFormat="1" ht="11.25">
      <c r="B928" s="193"/>
      <c r="D928" s="163" t="s">
        <v>193</v>
      </c>
      <c r="E928" s="194" t="s">
        <v>1</v>
      </c>
      <c r="F928" s="195" t="s">
        <v>198</v>
      </c>
      <c r="H928" s="196">
        <v>112.554</v>
      </c>
      <c r="I928" s="197"/>
      <c r="L928" s="193"/>
      <c r="M928" s="198"/>
      <c r="N928" s="199"/>
      <c r="O928" s="199"/>
      <c r="P928" s="199"/>
      <c r="Q928" s="199"/>
      <c r="R928" s="199"/>
      <c r="S928" s="199"/>
      <c r="T928" s="200"/>
      <c r="AT928" s="194" t="s">
        <v>193</v>
      </c>
      <c r="AU928" s="194" t="s">
        <v>85</v>
      </c>
      <c r="AV928" s="16" t="s">
        <v>187</v>
      </c>
      <c r="AW928" s="16" t="s">
        <v>32</v>
      </c>
      <c r="AX928" s="16" t="s">
        <v>83</v>
      </c>
      <c r="AY928" s="194" t="s">
        <v>180</v>
      </c>
    </row>
    <row r="929" spans="1:65" s="2" customFormat="1" ht="16.5" customHeight="1">
      <c r="A929" s="33"/>
      <c r="B929" s="149"/>
      <c r="C929" s="201" t="s">
        <v>868</v>
      </c>
      <c r="D929" s="201" t="s">
        <v>315</v>
      </c>
      <c r="E929" s="202" t="s">
        <v>845</v>
      </c>
      <c r="F929" s="203" t="s">
        <v>846</v>
      </c>
      <c r="G929" s="204" t="s">
        <v>318</v>
      </c>
      <c r="H929" s="205">
        <v>5.1999999999999998E-2</v>
      </c>
      <c r="I929" s="206"/>
      <c r="J929" s="207">
        <f>ROUND(I929*H929,2)</f>
        <v>0</v>
      </c>
      <c r="K929" s="203" t="s">
        <v>1</v>
      </c>
      <c r="L929" s="208"/>
      <c r="M929" s="209" t="s">
        <v>1</v>
      </c>
      <c r="N929" s="210" t="s">
        <v>41</v>
      </c>
      <c r="O929" s="59"/>
      <c r="P929" s="159">
        <f>O929*H929</f>
        <v>0</v>
      </c>
      <c r="Q929" s="159">
        <v>1</v>
      </c>
      <c r="R929" s="159">
        <f>Q929*H929</f>
        <v>5.1999999999999998E-2</v>
      </c>
      <c r="S929" s="159">
        <v>0</v>
      </c>
      <c r="T929" s="160">
        <f>S929*H929</f>
        <v>0</v>
      </c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R929" s="161" t="s">
        <v>489</v>
      </c>
      <c r="AT929" s="161" t="s">
        <v>315</v>
      </c>
      <c r="AU929" s="161" t="s">
        <v>85</v>
      </c>
      <c r="AY929" s="18" t="s">
        <v>180</v>
      </c>
      <c r="BE929" s="162">
        <f>IF(N929="základní",J929,0)</f>
        <v>0</v>
      </c>
      <c r="BF929" s="162">
        <f>IF(N929="snížená",J929,0)</f>
        <v>0</v>
      </c>
      <c r="BG929" s="162">
        <f>IF(N929="zákl. přenesená",J929,0)</f>
        <v>0</v>
      </c>
      <c r="BH929" s="162">
        <f>IF(N929="sníž. přenesená",J929,0)</f>
        <v>0</v>
      </c>
      <c r="BI929" s="162">
        <f>IF(N929="nulová",J929,0)</f>
        <v>0</v>
      </c>
      <c r="BJ929" s="18" t="s">
        <v>83</v>
      </c>
      <c r="BK929" s="162">
        <f>ROUND(I929*H929,2)</f>
        <v>0</v>
      </c>
      <c r="BL929" s="18" t="s">
        <v>341</v>
      </c>
      <c r="BM929" s="161" t="s">
        <v>869</v>
      </c>
    </row>
    <row r="930" spans="1:65" s="2" customFormat="1" ht="11.25">
      <c r="A930" s="33"/>
      <c r="B930" s="34"/>
      <c r="C930" s="33"/>
      <c r="D930" s="163" t="s">
        <v>189</v>
      </c>
      <c r="E930" s="33"/>
      <c r="F930" s="164" t="s">
        <v>846</v>
      </c>
      <c r="G930" s="33"/>
      <c r="H930" s="33"/>
      <c r="I930" s="165"/>
      <c r="J930" s="33"/>
      <c r="K930" s="33"/>
      <c r="L930" s="34"/>
      <c r="M930" s="166"/>
      <c r="N930" s="167"/>
      <c r="O930" s="59"/>
      <c r="P930" s="59"/>
      <c r="Q930" s="59"/>
      <c r="R930" s="59"/>
      <c r="S930" s="59"/>
      <c r="T930" s="60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T930" s="18" t="s">
        <v>189</v>
      </c>
      <c r="AU930" s="18" t="s">
        <v>85</v>
      </c>
    </row>
    <row r="931" spans="1:65" s="13" customFormat="1" ht="11.25">
      <c r="B931" s="170"/>
      <c r="D931" s="163" t="s">
        <v>193</v>
      </c>
      <c r="E931" s="171" t="s">
        <v>1</v>
      </c>
      <c r="F931" s="172" t="s">
        <v>320</v>
      </c>
      <c r="H931" s="171" t="s">
        <v>1</v>
      </c>
      <c r="I931" s="173"/>
      <c r="L931" s="170"/>
      <c r="M931" s="174"/>
      <c r="N931" s="175"/>
      <c r="O931" s="175"/>
      <c r="P931" s="175"/>
      <c r="Q931" s="175"/>
      <c r="R931" s="175"/>
      <c r="S931" s="175"/>
      <c r="T931" s="176"/>
      <c r="AT931" s="171" t="s">
        <v>193</v>
      </c>
      <c r="AU931" s="171" t="s">
        <v>85</v>
      </c>
      <c r="AV931" s="13" t="s">
        <v>83</v>
      </c>
      <c r="AW931" s="13" t="s">
        <v>32</v>
      </c>
      <c r="AX931" s="13" t="s">
        <v>76</v>
      </c>
      <c r="AY931" s="171" t="s">
        <v>180</v>
      </c>
    </row>
    <row r="932" spans="1:65" s="14" customFormat="1" ht="11.25">
      <c r="B932" s="177"/>
      <c r="D932" s="163" t="s">
        <v>193</v>
      </c>
      <c r="E932" s="178" t="s">
        <v>1</v>
      </c>
      <c r="F932" s="179" t="s">
        <v>870</v>
      </c>
      <c r="H932" s="180">
        <v>5.1999999999999998E-2</v>
      </c>
      <c r="I932" s="181"/>
      <c r="L932" s="177"/>
      <c r="M932" s="182"/>
      <c r="N932" s="183"/>
      <c r="O932" s="183"/>
      <c r="P932" s="183"/>
      <c r="Q932" s="183"/>
      <c r="R932" s="183"/>
      <c r="S932" s="183"/>
      <c r="T932" s="184"/>
      <c r="AT932" s="178" t="s">
        <v>193</v>
      </c>
      <c r="AU932" s="178" t="s">
        <v>85</v>
      </c>
      <c r="AV932" s="14" t="s">
        <v>85</v>
      </c>
      <c r="AW932" s="14" t="s">
        <v>32</v>
      </c>
      <c r="AX932" s="14" t="s">
        <v>76</v>
      </c>
      <c r="AY932" s="178" t="s">
        <v>180</v>
      </c>
    </row>
    <row r="933" spans="1:65" s="15" customFormat="1" ht="11.25">
      <c r="B933" s="185"/>
      <c r="D933" s="163" t="s">
        <v>193</v>
      </c>
      <c r="E933" s="186" t="s">
        <v>1</v>
      </c>
      <c r="F933" s="187" t="s">
        <v>196</v>
      </c>
      <c r="H933" s="188">
        <v>5.1999999999999998E-2</v>
      </c>
      <c r="I933" s="189"/>
      <c r="L933" s="185"/>
      <c r="M933" s="190"/>
      <c r="N933" s="191"/>
      <c r="O933" s="191"/>
      <c r="P933" s="191"/>
      <c r="Q933" s="191"/>
      <c r="R933" s="191"/>
      <c r="S933" s="191"/>
      <c r="T933" s="192"/>
      <c r="AT933" s="186" t="s">
        <v>193</v>
      </c>
      <c r="AU933" s="186" t="s">
        <v>85</v>
      </c>
      <c r="AV933" s="15" t="s">
        <v>197</v>
      </c>
      <c r="AW933" s="15" t="s">
        <v>32</v>
      </c>
      <c r="AX933" s="15" t="s">
        <v>76</v>
      </c>
      <c r="AY933" s="186" t="s">
        <v>180</v>
      </c>
    </row>
    <row r="934" spans="1:65" s="16" customFormat="1" ht="11.25">
      <c r="B934" s="193"/>
      <c r="D934" s="163" t="s">
        <v>193</v>
      </c>
      <c r="E934" s="194" t="s">
        <v>1</v>
      </c>
      <c r="F934" s="195" t="s">
        <v>198</v>
      </c>
      <c r="H934" s="196">
        <v>5.1999999999999998E-2</v>
      </c>
      <c r="I934" s="197"/>
      <c r="L934" s="193"/>
      <c r="M934" s="198"/>
      <c r="N934" s="199"/>
      <c r="O934" s="199"/>
      <c r="P934" s="199"/>
      <c r="Q934" s="199"/>
      <c r="R934" s="199"/>
      <c r="S934" s="199"/>
      <c r="T934" s="200"/>
      <c r="AT934" s="194" t="s">
        <v>193</v>
      </c>
      <c r="AU934" s="194" t="s">
        <v>85</v>
      </c>
      <c r="AV934" s="16" t="s">
        <v>187</v>
      </c>
      <c r="AW934" s="16" t="s">
        <v>32</v>
      </c>
      <c r="AX934" s="16" t="s">
        <v>83</v>
      </c>
      <c r="AY934" s="194" t="s">
        <v>180</v>
      </c>
    </row>
    <row r="935" spans="1:65" s="2" customFormat="1" ht="24.2" customHeight="1">
      <c r="A935" s="33"/>
      <c r="B935" s="149"/>
      <c r="C935" s="150" t="s">
        <v>871</v>
      </c>
      <c r="D935" s="150" t="s">
        <v>182</v>
      </c>
      <c r="E935" s="151" t="s">
        <v>872</v>
      </c>
      <c r="F935" s="152" t="s">
        <v>873</v>
      </c>
      <c r="G935" s="153" t="s">
        <v>185</v>
      </c>
      <c r="H935" s="154">
        <v>610.77</v>
      </c>
      <c r="I935" s="155"/>
      <c r="J935" s="156">
        <f>ROUND(I935*H935,2)</f>
        <v>0</v>
      </c>
      <c r="K935" s="152" t="s">
        <v>186</v>
      </c>
      <c r="L935" s="34"/>
      <c r="M935" s="157" t="s">
        <v>1</v>
      </c>
      <c r="N935" s="158" t="s">
        <v>41</v>
      </c>
      <c r="O935" s="59"/>
      <c r="P935" s="159">
        <f>O935*H935</f>
        <v>0</v>
      </c>
      <c r="Q935" s="159">
        <v>4.0000000000000002E-4</v>
      </c>
      <c r="R935" s="159">
        <f>Q935*H935</f>
        <v>0.244308</v>
      </c>
      <c r="S935" s="159">
        <v>0</v>
      </c>
      <c r="T935" s="160">
        <f>S935*H935</f>
        <v>0</v>
      </c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R935" s="161" t="s">
        <v>341</v>
      </c>
      <c r="AT935" s="161" t="s">
        <v>182</v>
      </c>
      <c r="AU935" s="161" t="s">
        <v>85</v>
      </c>
      <c r="AY935" s="18" t="s">
        <v>180</v>
      </c>
      <c r="BE935" s="162">
        <f>IF(N935="základní",J935,0)</f>
        <v>0</v>
      </c>
      <c r="BF935" s="162">
        <f>IF(N935="snížená",J935,0)</f>
        <v>0</v>
      </c>
      <c r="BG935" s="162">
        <f>IF(N935="zákl. přenesená",J935,0)</f>
        <v>0</v>
      </c>
      <c r="BH935" s="162">
        <f>IF(N935="sníž. přenesená",J935,0)</f>
        <v>0</v>
      </c>
      <c r="BI935" s="162">
        <f>IF(N935="nulová",J935,0)</f>
        <v>0</v>
      </c>
      <c r="BJ935" s="18" t="s">
        <v>83</v>
      </c>
      <c r="BK935" s="162">
        <f>ROUND(I935*H935,2)</f>
        <v>0</v>
      </c>
      <c r="BL935" s="18" t="s">
        <v>341</v>
      </c>
      <c r="BM935" s="161" t="s">
        <v>874</v>
      </c>
    </row>
    <row r="936" spans="1:65" s="2" customFormat="1" ht="19.5">
      <c r="A936" s="33"/>
      <c r="B936" s="34"/>
      <c r="C936" s="33"/>
      <c r="D936" s="163" t="s">
        <v>189</v>
      </c>
      <c r="E936" s="33"/>
      <c r="F936" s="164" t="s">
        <v>875</v>
      </c>
      <c r="G936" s="33"/>
      <c r="H936" s="33"/>
      <c r="I936" s="165"/>
      <c r="J936" s="33"/>
      <c r="K936" s="33"/>
      <c r="L936" s="34"/>
      <c r="M936" s="166"/>
      <c r="N936" s="167"/>
      <c r="O936" s="59"/>
      <c r="P936" s="59"/>
      <c r="Q936" s="59"/>
      <c r="R936" s="59"/>
      <c r="S936" s="59"/>
      <c r="T936" s="60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T936" s="18" t="s">
        <v>189</v>
      </c>
      <c r="AU936" s="18" t="s">
        <v>85</v>
      </c>
    </row>
    <row r="937" spans="1:65" s="2" customFormat="1" ht="11.25">
      <c r="A937" s="33"/>
      <c r="B937" s="34"/>
      <c r="C937" s="33"/>
      <c r="D937" s="168" t="s">
        <v>191</v>
      </c>
      <c r="E937" s="33"/>
      <c r="F937" s="169" t="s">
        <v>876</v>
      </c>
      <c r="G937" s="33"/>
      <c r="H937" s="33"/>
      <c r="I937" s="165"/>
      <c r="J937" s="33"/>
      <c r="K937" s="33"/>
      <c r="L937" s="34"/>
      <c r="M937" s="166"/>
      <c r="N937" s="167"/>
      <c r="O937" s="59"/>
      <c r="P937" s="59"/>
      <c r="Q937" s="59"/>
      <c r="R937" s="59"/>
      <c r="S937" s="59"/>
      <c r="T937" s="60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T937" s="18" t="s">
        <v>191</v>
      </c>
      <c r="AU937" s="18" t="s">
        <v>85</v>
      </c>
    </row>
    <row r="938" spans="1:65" s="13" customFormat="1" ht="11.25">
      <c r="B938" s="170"/>
      <c r="D938" s="163" t="s">
        <v>193</v>
      </c>
      <c r="E938" s="171" t="s">
        <v>1</v>
      </c>
      <c r="F938" s="172" t="s">
        <v>877</v>
      </c>
      <c r="H938" s="171" t="s">
        <v>1</v>
      </c>
      <c r="I938" s="173"/>
      <c r="L938" s="170"/>
      <c r="M938" s="174"/>
      <c r="N938" s="175"/>
      <c r="O938" s="175"/>
      <c r="P938" s="175"/>
      <c r="Q938" s="175"/>
      <c r="R938" s="175"/>
      <c r="S938" s="175"/>
      <c r="T938" s="176"/>
      <c r="AT938" s="171" t="s">
        <v>193</v>
      </c>
      <c r="AU938" s="171" t="s">
        <v>85</v>
      </c>
      <c r="AV938" s="13" t="s">
        <v>83</v>
      </c>
      <c r="AW938" s="13" t="s">
        <v>32</v>
      </c>
      <c r="AX938" s="13" t="s">
        <v>76</v>
      </c>
      <c r="AY938" s="171" t="s">
        <v>180</v>
      </c>
    </row>
    <row r="939" spans="1:65" s="13" customFormat="1" ht="11.25">
      <c r="B939" s="170"/>
      <c r="D939" s="163" t="s">
        <v>193</v>
      </c>
      <c r="E939" s="171" t="s">
        <v>1</v>
      </c>
      <c r="F939" s="172" t="s">
        <v>338</v>
      </c>
      <c r="H939" s="171" t="s">
        <v>1</v>
      </c>
      <c r="I939" s="173"/>
      <c r="L939" s="170"/>
      <c r="M939" s="174"/>
      <c r="N939" s="175"/>
      <c r="O939" s="175"/>
      <c r="P939" s="175"/>
      <c r="Q939" s="175"/>
      <c r="R939" s="175"/>
      <c r="S939" s="175"/>
      <c r="T939" s="176"/>
      <c r="AT939" s="171" t="s">
        <v>193</v>
      </c>
      <c r="AU939" s="171" t="s">
        <v>85</v>
      </c>
      <c r="AV939" s="13" t="s">
        <v>83</v>
      </c>
      <c r="AW939" s="13" t="s">
        <v>32</v>
      </c>
      <c r="AX939" s="13" t="s">
        <v>76</v>
      </c>
      <c r="AY939" s="171" t="s">
        <v>180</v>
      </c>
    </row>
    <row r="940" spans="1:65" s="13" customFormat="1" ht="11.25">
      <c r="B940" s="170"/>
      <c r="D940" s="163" t="s">
        <v>193</v>
      </c>
      <c r="E940" s="171" t="s">
        <v>1</v>
      </c>
      <c r="F940" s="172" t="s">
        <v>207</v>
      </c>
      <c r="H940" s="171" t="s">
        <v>1</v>
      </c>
      <c r="I940" s="173"/>
      <c r="L940" s="170"/>
      <c r="M940" s="174"/>
      <c r="N940" s="175"/>
      <c r="O940" s="175"/>
      <c r="P940" s="175"/>
      <c r="Q940" s="175"/>
      <c r="R940" s="175"/>
      <c r="S940" s="175"/>
      <c r="T940" s="176"/>
      <c r="AT940" s="171" t="s">
        <v>193</v>
      </c>
      <c r="AU940" s="171" t="s">
        <v>85</v>
      </c>
      <c r="AV940" s="13" t="s">
        <v>83</v>
      </c>
      <c r="AW940" s="13" t="s">
        <v>32</v>
      </c>
      <c r="AX940" s="13" t="s">
        <v>76</v>
      </c>
      <c r="AY940" s="171" t="s">
        <v>180</v>
      </c>
    </row>
    <row r="941" spans="1:65" s="13" customFormat="1" ht="11.25">
      <c r="B941" s="170"/>
      <c r="D941" s="163" t="s">
        <v>193</v>
      </c>
      <c r="E941" s="171" t="s">
        <v>1</v>
      </c>
      <c r="F941" s="172" t="s">
        <v>208</v>
      </c>
      <c r="H941" s="171" t="s">
        <v>1</v>
      </c>
      <c r="I941" s="173"/>
      <c r="L941" s="170"/>
      <c r="M941" s="174"/>
      <c r="N941" s="175"/>
      <c r="O941" s="175"/>
      <c r="P941" s="175"/>
      <c r="Q941" s="175"/>
      <c r="R941" s="175"/>
      <c r="S941" s="175"/>
      <c r="T941" s="176"/>
      <c r="AT941" s="171" t="s">
        <v>193</v>
      </c>
      <c r="AU941" s="171" t="s">
        <v>85</v>
      </c>
      <c r="AV941" s="13" t="s">
        <v>83</v>
      </c>
      <c r="AW941" s="13" t="s">
        <v>32</v>
      </c>
      <c r="AX941" s="13" t="s">
        <v>76</v>
      </c>
      <c r="AY941" s="171" t="s">
        <v>180</v>
      </c>
    </row>
    <row r="942" spans="1:65" s="14" customFormat="1" ht="11.25">
      <c r="B942" s="177"/>
      <c r="D942" s="163" t="s">
        <v>193</v>
      </c>
      <c r="E942" s="178" t="s">
        <v>1</v>
      </c>
      <c r="F942" s="179" t="s">
        <v>842</v>
      </c>
      <c r="H942" s="180">
        <v>89.12</v>
      </c>
      <c r="I942" s="181"/>
      <c r="L942" s="177"/>
      <c r="M942" s="182"/>
      <c r="N942" s="183"/>
      <c r="O942" s="183"/>
      <c r="P942" s="183"/>
      <c r="Q942" s="183"/>
      <c r="R942" s="183"/>
      <c r="S942" s="183"/>
      <c r="T942" s="184"/>
      <c r="AT942" s="178" t="s">
        <v>193</v>
      </c>
      <c r="AU942" s="178" t="s">
        <v>85</v>
      </c>
      <c r="AV942" s="14" t="s">
        <v>85</v>
      </c>
      <c r="AW942" s="14" t="s">
        <v>32</v>
      </c>
      <c r="AX942" s="14" t="s">
        <v>76</v>
      </c>
      <c r="AY942" s="178" t="s">
        <v>180</v>
      </c>
    </row>
    <row r="943" spans="1:65" s="13" customFormat="1" ht="11.25">
      <c r="B943" s="170"/>
      <c r="D943" s="163" t="s">
        <v>193</v>
      </c>
      <c r="E943" s="171" t="s">
        <v>1</v>
      </c>
      <c r="F943" s="172" t="s">
        <v>210</v>
      </c>
      <c r="H943" s="171" t="s">
        <v>1</v>
      </c>
      <c r="I943" s="173"/>
      <c r="L943" s="170"/>
      <c r="M943" s="174"/>
      <c r="N943" s="175"/>
      <c r="O943" s="175"/>
      <c r="P943" s="175"/>
      <c r="Q943" s="175"/>
      <c r="R943" s="175"/>
      <c r="S943" s="175"/>
      <c r="T943" s="176"/>
      <c r="AT943" s="171" t="s">
        <v>193</v>
      </c>
      <c r="AU943" s="171" t="s">
        <v>85</v>
      </c>
      <c r="AV943" s="13" t="s">
        <v>83</v>
      </c>
      <c r="AW943" s="13" t="s">
        <v>32</v>
      </c>
      <c r="AX943" s="13" t="s">
        <v>76</v>
      </c>
      <c r="AY943" s="171" t="s">
        <v>180</v>
      </c>
    </row>
    <row r="944" spans="1:65" s="14" customFormat="1" ht="22.5">
      <c r="B944" s="177"/>
      <c r="D944" s="163" t="s">
        <v>193</v>
      </c>
      <c r="E944" s="178" t="s">
        <v>1</v>
      </c>
      <c r="F944" s="179" t="s">
        <v>843</v>
      </c>
      <c r="H944" s="180">
        <v>521.65</v>
      </c>
      <c r="I944" s="181"/>
      <c r="L944" s="177"/>
      <c r="M944" s="182"/>
      <c r="N944" s="183"/>
      <c r="O944" s="183"/>
      <c r="P944" s="183"/>
      <c r="Q944" s="183"/>
      <c r="R944" s="183"/>
      <c r="S944" s="183"/>
      <c r="T944" s="184"/>
      <c r="AT944" s="178" t="s">
        <v>193</v>
      </c>
      <c r="AU944" s="178" t="s">
        <v>85</v>
      </c>
      <c r="AV944" s="14" t="s">
        <v>85</v>
      </c>
      <c r="AW944" s="14" t="s">
        <v>32</v>
      </c>
      <c r="AX944" s="14" t="s">
        <v>76</v>
      </c>
      <c r="AY944" s="178" t="s">
        <v>180</v>
      </c>
    </row>
    <row r="945" spans="1:65" s="15" customFormat="1" ht="11.25">
      <c r="B945" s="185"/>
      <c r="D945" s="163" t="s">
        <v>193</v>
      </c>
      <c r="E945" s="186" t="s">
        <v>1</v>
      </c>
      <c r="F945" s="187" t="s">
        <v>196</v>
      </c>
      <c r="H945" s="188">
        <v>610.77</v>
      </c>
      <c r="I945" s="189"/>
      <c r="L945" s="185"/>
      <c r="M945" s="190"/>
      <c r="N945" s="191"/>
      <c r="O945" s="191"/>
      <c r="P945" s="191"/>
      <c r="Q945" s="191"/>
      <c r="R945" s="191"/>
      <c r="S945" s="191"/>
      <c r="T945" s="192"/>
      <c r="AT945" s="186" t="s">
        <v>193</v>
      </c>
      <c r="AU945" s="186" t="s">
        <v>85</v>
      </c>
      <c r="AV945" s="15" t="s">
        <v>197</v>
      </c>
      <c r="AW945" s="15" t="s">
        <v>32</v>
      </c>
      <c r="AX945" s="15" t="s">
        <v>76</v>
      </c>
      <c r="AY945" s="186" t="s">
        <v>180</v>
      </c>
    </row>
    <row r="946" spans="1:65" s="16" customFormat="1" ht="11.25">
      <c r="B946" s="193"/>
      <c r="D946" s="163" t="s">
        <v>193</v>
      </c>
      <c r="E946" s="194" t="s">
        <v>1</v>
      </c>
      <c r="F946" s="195" t="s">
        <v>198</v>
      </c>
      <c r="H946" s="196">
        <v>610.77</v>
      </c>
      <c r="I946" s="197"/>
      <c r="L946" s="193"/>
      <c r="M946" s="198"/>
      <c r="N946" s="199"/>
      <c r="O946" s="199"/>
      <c r="P946" s="199"/>
      <c r="Q946" s="199"/>
      <c r="R946" s="199"/>
      <c r="S946" s="199"/>
      <c r="T946" s="200"/>
      <c r="AT946" s="194" t="s">
        <v>193</v>
      </c>
      <c r="AU946" s="194" t="s">
        <v>85</v>
      </c>
      <c r="AV946" s="16" t="s">
        <v>187</v>
      </c>
      <c r="AW946" s="16" t="s">
        <v>32</v>
      </c>
      <c r="AX946" s="16" t="s">
        <v>83</v>
      </c>
      <c r="AY946" s="194" t="s">
        <v>180</v>
      </c>
    </row>
    <row r="947" spans="1:65" s="2" customFormat="1" ht="44.25" customHeight="1">
      <c r="A947" s="33"/>
      <c r="B947" s="149"/>
      <c r="C947" s="201" t="s">
        <v>878</v>
      </c>
      <c r="D947" s="201" t="s">
        <v>315</v>
      </c>
      <c r="E947" s="202" t="s">
        <v>879</v>
      </c>
      <c r="F947" s="203" t="s">
        <v>880</v>
      </c>
      <c r="G947" s="204" t="s">
        <v>185</v>
      </c>
      <c r="H947" s="205">
        <v>732.92399999999998</v>
      </c>
      <c r="I947" s="206"/>
      <c r="J947" s="207">
        <f>ROUND(I947*H947,2)</f>
        <v>0</v>
      </c>
      <c r="K947" s="203" t="s">
        <v>186</v>
      </c>
      <c r="L947" s="208"/>
      <c r="M947" s="209" t="s">
        <v>1</v>
      </c>
      <c r="N947" s="210" t="s">
        <v>41</v>
      </c>
      <c r="O947" s="59"/>
      <c r="P947" s="159">
        <f>O947*H947</f>
        <v>0</v>
      </c>
      <c r="Q947" s="159">
        <v>5.4000000000000003E-3</v>
      </c>
      <c r="R947" s="159">
        <f>Q947*H947</f>
        <v>3.9577895999999999</v>
      </c>
      <c r="S947" s="159">
        <v>0</v>
      </c>
      <c r="T947" s="160">
        <f>S947*H947</f>
        <v>0</v>
      </c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R947" s="161" t="s">
        <v>489</v>
      </c>
      <c r="AT947" s="161" t="s">
        <v>315</v>
      </c>
      <c r="AU947" s="161" t="s">
        <v>85</v>
      </c>
      <c r="AY947" s="18" t="s">
        <v>180</v>
      </c>
      <c r="BE947" s="162">
        <f>IF(N947="základní",J947,0)</f>
        <v>0</v>
      </c>
      <c r="BF947" s="162">
        <f>IF(N947="snížená",J947,0)</f>
        <v>0</v>
      </c>
      <c r="BG947" s="162">
        <f>IF(N947="zákl. přenesená",J947,0)</f>
        <v>0</v>
      </c>
      <c r="BH947" s="162">
        <f>IF(N947="sníž. přenesená",J947,0)</f>
        <v>0</v>
      </c>
      <c r="BI947" s="162">
        <f>IF(N947="nulová",J947,0)</f>
        <v>0</v>
      </c>
      <c r="BJ947" s="18" t="s">
        <v>83</v>
      </c>
      <c r="BK947" s="162">
        <f>ROUND(I947*H947,2)</f>
        <v>0</v>
      </c>
      <c r="BL947" s="18" t="s">
        <v>341</v>
      </c>
      <c r="BM947" s="161" t="s">
        <v>881</v>
      </c>
    </row>
    <row r="948" spans="1:65" s="2" customFormat="1" ht="29.25">
      <c r="A948" s="33"/>
      <c r="B948" s="34"/>
      <c r="C948" s="33"/>
      <c r="D948" s="163" t="s">
        <v>189</v>
      </c>
      <c r="E948" s="33"/>
      <c r="F948" s="164" t="s">
        <v>880</v>
      </c>
      <c r="G948" s="33"/>
      <c r="H948" s="33"/>
      <c r="I948" s="165"/>
      <c r="J948" s="33"/>
      <c r="K948" s="33"/>
      <c r="L948" s="34"/>
      <c r="M948" s="166"/>
      <c r="N948" s="167"/>
      <c r="O948" s="59"/>
      <c r="P948" s="59"/>
      <c r="Q948" s="59"/>
      <c r="R948" s="59"/>
      <c r="S948" s="59"/>
      <c r="T948" s="60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T948" s="18" t="s">
        <v>189</v>
      </c>
      <c r="AU948" s="18" t="s">
        <v>85</v>
      </c>
    </row>
    <row r="949" spans="1:65" s="13" customFormat="1" ht="11.25">
      <c r="B949" s="170"/>
      <c r="D949" s="163" t="s">
        <v>193</v>
      </c>
      <c r="E949" s="171" t="s">
        <v>1</v>
      </c>
      <c r="F949" s="172" t="s">
        <v>320</v>
      </c>
      <c r="H949" s="171" t="s">
        <v>1</v>
      </c>
      <c r="I949" s="173"/>
      <c r="L949" s="170"/>
      <c r="M949" s="174"/>
      <c r="N949" s="175"/>
      <c r="O949" s="175"/>
      <c r="P949" s="175"/>
      <c r="Q949" s="175"/>
      <c r="R949" s="175"/>
      <c r="S949" s="175"/>
      <c r="T949" s="176"/>
      <c r="AT949" s="171" t="s">
        <v>193</v>
      </c>
      <c r="AU949" s="171" t="s">
        <v>85</v>
      </c>
      <c r="AV949" s="13" t="s">
        <v>83</v>
      </c>
      <c r="AW949" s="13" t="s">
        <v>32</v>
      </c>
      <c r="AX949" s="13" t="s">
        <v>76</v>
      </c>
      <c r="AY949" s="171" t="s">
        <v>180</v>
      </c>
    </row>
    <row r="950" spans="1:65" s="14" customFormat="1" ht="11.25">
      <c r="B950" s="177"/>
      <c r="D950" s="163" t="s">
        <v>193</v>
      </c>
      <c r="E950" s="178" t="s">
        <v>1</v>
      </c>
      <c r="F950" s="179" t="s">
        <v>882</v>
      </c>
      <c r="H950" s="180">
        <v>732.92399999999998</v>
      </c>
      <c r="I950" s="181"/>
      <c r="L950" s="177"/>
      <c r="M950" s="182"/>
      <c r="N950" s="183"/>
      <c r="O950" s="183"/>
      <c r="P950" s="183"/>
      <c r="Q950" s="183"/>
      <c r="R950" s="183"/>
      <c r="S950" s="183"/>
      <c r="T950" s="184"/>
      <c r="AT950" s="178" t="s">
        <v>193</v>
      </c>
      <c r="AU950" s="178" t="s">
        <v>85</v>
      </c>
      <c r="AV950" s="14" t="s">
        <v>85</v>
      </c>
      <c r="AW950" s="14" t="s">
        <v>32</v>
      </c>
      <c r="AX950" s="14" t="s">
        <v>76</v>
      </c>
      <c r="AY950" s="178" t="s">
        <v>180</v>
      </c>
    </row>
    <row r="951" spans="1:65" s="15" customFormat="1" ht="11.25">
      <c r="B951" s="185"/>
      <c r="D951" s="163" t="s">
        <v>193</v>
      </c>
      <c r="E951" s="186" t="s">
        <v>1</v>
      </c>
      <c r="F951" s="187" t="s">
        <v>196</v>
      </c>
      <c r="H951" s="188">
        <v>732.92399999999998</v>
      </c>
      <c r="I951" s="189"/>
      <c r="L951" s="185"/>
      <c r="M951" s="190"/>
      <c r="N951" s="191"/>
      <c r="O951" s="191"/>
      <c r="P951" s="191"/>
      <c r="Q951" s="191"/>
      <c r="R951" s="191"/>
      <c r="S951" s="191"/>
      <c r="T951" s="192"/>
      <c r="AT951" s="186" t="s">
        <v>193</v>
      </c>
      <c r="AU951" s="186" t="s">
        <v>85</v>
      </c>
      <c r="AV951" s="15" t="s">
        <v>197</v>
      </c>
      <c r="AW951" s="15" t="s">
        <v>32</v>
      </c>
      <c r="AX951" s="15" t="s">
        <v>76</v>
      </c>
      <c r="AY951" s="186" t="s">
        <v>180</v>
      </c>
    </row>
    <row r="952" spans="1:65" s="16" customFormat="1" ht="11.25">
      <c r="B952" s="193"/>
      <c r="D952" s="163" t="s">
        <v>193</v>
      </c>
      <c r="E952" s="194" t="s">
        <v>1</v>
      </c>
      <c r="F952" s="195" t="s">
        <v>198</v>
      </c>
      <c r="H952" s="196">
        <v>732.92399999999998</v>
      </c>
      <c r="I952" s="197"/>
      <c r="L952" s="193"/>
      <c r="M952" s="198"/>
      <c r="N952" s="199"/>
      <c r="O952" s="199"/>
      <c r="P952" s="199"/>
      <c r="Q952" s="199"/>
      <c r="R952" s="199"/>
      <c r="S952" s="199"/>
      <c r="T952" s="200"/>
      <c r="AT952" s="194" t="s">
        <v>193</v>
      </c>
      <c r="AU952" s="194" t="s">
        <v>85</v>
      </c>
      <c r="AV952" s="16" t="s">
        <v>187</v>
      </c>
      <c r="AW952" s="16" t="s">
        <v>32</v>
      </c>
      <c r="AX952" s="16" t="s">
        <v>83</v>
      </c>
      <c r="AY952" s="194" t="s">
        <v>180</v>
      </c>
    </row>
    <row r="953" spans="1:65" s="2" customFormat="1" ht="24.2" customHeight="1">
      <c r="A953" s="33"/>
      <c r="B953" s="149"/>
      <c r="C953" s="150" t="s">
        <v>883</v>
      </c>
      <c r="D953" s="150" t="s">
        <v>182</v>
      </c>
      <c r="E953" s="151" t="s">
        <v>884</v>
      </c>
      <c r="F953" s="152" t="s">
        <v>885</v>
      </c>
      <c r="G953" s="153" t="s">
        <v>185</v>
      </c>
      <c r="H953" s="154">
        <v>112.554</v>
      </c>
      <c r="I953" s="155"/>
      <c r="J953" s="156">
        <f>ROUND(I953*H953,2)</f>
        <v>0</v>
      </c>
      <c r="K953" s="152" t="s">
        <v>186</v>
      </c>
      <c r="L953" s="34"/>
      <c r="M953" s="157" t="s">
        <v>1</v>
      </c>
      <c r="N953" s="158" t="s">
        <v>41</v>
      </c>
      <c r="O953" s="59"/>
      <c r="P953" s="159">
        <f>O953*H953</f>
        <v>0</v>
      </c>
      <c r="Q953" s="159">
        <v>4.0000000000000002E-4</v>
      </c>
      <c r="R953" s="159">
        <f>Q953*H953</f>
        <v>4.5021600000000002E-2</v>
      </c>
      <c r="S953" s="159">
        <v>0</v>
      </c>
      <c r="T953" s="160">
        <f>S953*H953</f>
        <v>0</v>
      </c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R953" s="161" t="s">
        <v>341</v>
      </c>
      <c r="AT953" s="161" t="s">
        <v>182</v>
      </c>
      <c r="AU953" s="161" t="s">
        <v>85</v>
      </c>
      <c r="AY953" s="18" t="s">
        <v>180</v>
      </c>
      <c r="BE953" s="162">
        <f>IF(N953="základní",J953,0)</f>
        <v>0</v>
      </c>
      <c r="BF953" s="162">
        <f>IF(N953="snížená",J953,0)</f>
        <v>0</v>
      </c>
      <c r="BG953" s="162">
        <f>IF(N953="zákl. přenesená",J953,0)</f>
        <v>0</v>
      </c>
      <c r="BH953" s="162">
        <f>IF(N953="sníž. přenesená",J953,0)</f>
        <v>0</v>
      </c>
      <c r="BI953" s="162">
        <f>IF(N953="nulová",J953,0)</f>
        <v>0</v>
      </c>
      <c r="BJ953" s="18" t="s">
        <v>83</v>
      </c>
      <c r="BK953" s="162">
        <f>ROUND(I953*H953,2)</f>
        <v>0</v>
      </c>
      <c r="BL953" s="18" t="s">
        <v>341</v>
      </c>
      <c r="BM953" s="161" t="s">
        <v>886</v>
      </c>
    </row>
    <row r="954" spans="1:65" s="2" customFormat="1" ht="19.5">
      <c r="A954" s="33"/>
      <c r="B954" s="34"/>
      <c r="C954" s="33"/>
      <c r="D954" s="163" t="s">
        <v>189</v>
      </c>
      <c r="E954" s="33"/>
      <c r="F954" s="164" t="s">
        <v>887</v>
      </c>
      <c r="G954" s="33"/>
      <c r="H954" s="33"/>
      <c r="I954" s="165"/>
      <c r="J954" s="33"/>
      <c r="K954" s="33"/>
      <c r="L954" s="34"/>
      <c r="M954" s="166"/>
      <c r="N954" s="167"/>
      <c r="O954" s="59"/>
      <c r="P954" s="59"/>
      <c r="Q954" s="59"/>
      <c r="R954" s="59"/>
      <c r="S954" s="59"/>
      <c r="T954" s="60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T954" s="18" t="s">
        <v>189</v>
      </c>
      <c r="AU954" s="18" t="s">
        <v>85</v>
      </c>
    </row>
    <row r="955" spans="1:65" s="2" customFormat="1" ht="11.25">
      <c r="A955" s="33"/>
      <c r="B955" s="34"/>
      <c r="C955" s="33"/>
      <c r="D955" s="168" t="s">
        <v>191</v>
      </c>
      <c r="E955" s="33"/>
      <c r="F955" s="169" t="s">
        <v>888</v>
      </c>
      <c r="G955" s="33"/>
      <c r="H955" s="33"/>
      <c r="I955" s="165"/>
      <c r="J955" s="33"/>
      <c r="K955" s="33"/>
      <c r="L955" s="34"/>
      <c r="M955" s="166"/>
      <c r="N955" s="167"/>
      <c r="O955" s="59"/>
      <c r="P955" s="59"/>
      <c r="Q955" s="59"/>
      <c r="R955" s="59"/>
      <c r="S955" s="59"/>
      <c r="T955" s="60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T955" s="18" t="s">
        <v>191</v>
      </c>
      <c r="AU955" s="18" t="s">
        <v>85</v>
      </c>
    </row>
    <row r="956" spans="1:65" s="13" customFormat="1" ht="11.25">
      <c r="B956" s="170"/>
      <c r="D956" s="163" t="s">
        <v>193</v>
      </c>
      <c r="E956" s="171" t="s">
        <v>1</v>
      </c>
      <c r="F956" s="172" t="s">
        <v>877</v>
      </c>
      <c r="H956" s="171" t="s">
        <v>1</v>
      </c>
      <c r="I956" s="173"/>
      <c r="L956" s="170"/>
      <c r="M956" s="174"/>
      <c r="N956" s="175"/>
      <c r="O956" s="175"/>
      <c r="P956" s="175"/>
      <c r="Q956" s="175"/>
      <c r="R956" s="175"/>
      <c r="S956" s="175"/>
      <c r="T956" s="176"/>
      <c r="AT956" s="171" t="s">
        <v>193</v>
      </c>
      <c r="AU956" s="171" t="s">
        <v>85</v>
      </c>
      <c r="AV956" s="13" t="s">
        <v>83</v>
      </c>
      <c r="AW956" s="13" t="s">
        <v>32</v>
      </c>
      <c r="AX956" s="13" t="s">
        <v>76</v>
      </c>
      <c r="AY956" s="171" t="s">
        <v>180</v>
      </c>
    </row>
    <row r="957" spans="1:65" s="13" customFormat="1" ht="11.25">
      <c r="B957" s="170"/>
      <c r="D957" s="163" t="s">
        <v>193</v>
      </c>
      <c r="E957" s="171" t="s">
        <v>1</v>
      </c>
      <c r="F957" s="172" t="s">
        <v>206</v>
      </c>
      <c r="H957" s="171" t="s">
        <v>1</v>
      </c>
      <c r="I957" s="173"/>
      <c r="L957" s="170"/>
      <c r="M957" s="174"/>
      <c r="N957" s="175"/>
      <c r="O957" s="175"/>
      <c r="P957" s="175"/>
      <c r="Q957" s="175"/>
      <c r="R957" s="175"/>
      <c r="S957" s="175"/>
      <c r="T957" s="176"/>
      <c r="AT957" s="171" t="s">
        <v>193</v>
      </c>
      <c r="AU957" s="171" t="s">
        <v>85</v>
      </c>
      <c r="AV957" s="13" t="s">
        <v>83</v>
      </c>
      <c r="AW957" s="13" t="s">
        <v>32</v>
      </c>
      <c r="AX957" s="13" t="s">
        <v>76</v>
      </c>
      <c r="AY957" s="171" t="s">
        <v>180</v>
      </c>
    </row>
    <row r="958" spans="1:65" s="14" customFormat="1" ht="11.25">
      <c r="B958" s="177"/>
      <c r="D958" s="163" t="s">
        <v>193</v>
      </c>
      <c r="E958" s="178" t="s">
        <v>1</v>
      </c>
      <c r="F958" s="179" t="s">
        <v>855</v>
      </c>
      <c r="H958" s="180">
        <v>10.068</v>
      </c>
      <c r="I958" s="181"/>
      <c r="L958" s="177"/>
      <c r="M958" s="182"/>
      <c r="N958" s="183"/>
      <c r="O958" s="183"/>
      <c r="P958" s="183"/>
      <c r="Q958" s="183"/>
      <c r="R958" s="183"/>
      <c r="S958" s="183"/>
      <c r="T958" s="184"/>
      <c r="AT958" s="178" t="s">
        <v>193</v>
      </c>
      <c r="AU958" s="178" t="s">
        <v>85</v>
      </c>
      <c r="AV958" s="14" t="s">
        <v>85</v>
      </c>
      <c r="AW958" s="14" t="s">
        <v>32</v>
      </c>
      <c r="AX958" s="14" t="s">
        <v>76</v>
      </c>
      <c r="AY958" s="178" t="s">
        <v>180</v>
      </c>
    </row>
    <row r="959" spans="1:65" s="14" customFormat="1" ht="11.25">
      <c r="B959" s="177"/>
      <c r="D959" s="163" t="s">
        <v>193</v>
      </c>
      <c r="E959" s="178" t="s">
        <v>1</v>
      </c>
      <c r="F959" s="179" t="s">
        <v>856</v>
      </c>
      <c r="H959" s="180">
        <v>10.11</v>
      </c>
      <c r="I959" s="181"/>
      <c r="L959" s="177"/>
      <c r="M959" s="182"/>
      <c r="N959" s="183"/>
      <c r="O959" s="183"/>
      <c r="P959" s="183"/>
      <c r="Q959" s="183"/>
      <c r="R959" s="183"/>
      <c r="S959" s="183"/>
      <c r="T959" s="184"/>
      <c r="AT959" s="178" t="s">
        <v>193</v>
      </c>
      <c r="AU959" s="178" t="s">
        <v>85</v>
      </c>
      <c r="AV959" s="14" t="s">
        <v>85</v>
      </c>
      <c r="AW959" s="14" t="s">
        <v>32</v>
      </c>
      <c r="AX959" s="14" t="s">
        <v>76</v>
      </c>
      <c r="AY959" s="178" t="s">
        <v>180</v>
      </c>
    </row>
    <row r="960" spans="1:65" s="14" customFormat="1" ht="11.25">
      <c r="B960" s="177"/>
      <c r="D960" s="163" t="s">
        <v>193</v>
      </c>
      <c r="E960" s="178" t="s">
        <v>1</v>
      </c>
      <c r="F960" s="179" t="s">
        <v>857</v>
      </c>
      <c r="H960" s="180">
        <v>10.08</v>
      </c>
      <c r="I960" s="181"/>
      <c r="L960" s="177"/>
      <c r="M960" s="182"/>
      <c r="N960" s="183"/>
      <c r="O960" s="183"/>
      <c r="P960" s="183"/>
      <c r="Q960" s="183"/>
      <c r="R960" s="183"/>
      <c r="S960" s="183"/>
      <c r="T960" s="184"/>
      <c r="AT960" s="178" t="s">
        <v>193</v>
      </c>
      <c r="AU960" s="178" t="s">
        <v>85</v>
      </c>
      <c r="AV960" s="14" t="s">
        <v>85</v>
      </c>
      <c r="AW960" s="14" t="s">
        <v>32</v>
      </c>
      <c r="AX960" s="14" t="s">
        <v>76</v>
      </c>
      <c r="AY960" s="178" t="s">
        <v>180</v>
      </c>
    </row>
    <row r="961" spans="2:51" s="14" customFormat="1" ht="11.25">
      <c r="B961" s="177"/>
      <c r="D961" s="163" t="s">
        <v>193</v>
      </c>
      <c r="E961" s="178" t="s">
        <v>1</v>
      </c>
      <c r="F961" s="179" t="s">
        <v>858</v>
      </c>
      <c r="H961" s="180">
        <v>9.3179999999999996</v>
      </c>
      <c r="I961" s="181"/>
      <c r="L961" s="177"/>
      <c r="M961" s="182"/>
      <c r="N961" s="183"/>
      <c r="O961" s="183"/>
      <c r="P961" s="183"/>
      <c r="Q961" s="183"/>
      <c r="R961" s="183"/>
      <c r="S961" s="183"/>
      <c r="T961" s="184"/>
      <c r="AT961" s="178" t="s">
        <v>193</v>
      </c>
      <c r="AU961" s="178" t="s">
        <v>85</v>
      </c>
      <c r="AV961" s="14" t="s">
        <v>85</v>
      </c>
      <c r="AW961" s="14" t="s">
        <v>32</v>
      </c>
      <c r="AX961" s="14" t="s">
        <v>76</v>
      </c>
      <c r="AY961" s="178" t="s">
        <v>180</v>
      </c>
    </row>
    <row r="962" spans="2:51" s="14" customFormat="1" ht="11.25">
      <c r="B962" s="177"/>
      <c r="D962" s="163" t="s">
        <v>193</v>
      </c>
      <c r="E962" s="178" t="s">
        <v>1</v>
      </c>
      <c r="F962" s="179" t="s">
        <v>859</v>
      </c>
      <c r="H962" s="180">
        <v>9.57</v>
      </c>
      <c r="I962" s="181"/>
      <c r="L962" s="177"/>
      <c r="M962" s="182"/>
      <c r="N962" s="183"/>
      <c r="O962" s="183"/>
      <c r="P962" s="183"/>
      <c r="Q962" s="183"/>
      <c r="R962" s="183"/>
      <c r="S962" s="183"/>
      <c r="T962" s="184"/>
      <c r="AT962" s="178" t="s">
        <v>193</v>
      </c>
      <c r="AU962" s="178" t="s">
        <v>85</v>
      </c>
      <c r="AV962" s="14" t="s">
        <v>85</v>
      </c>
      <c r="AW962" s="14" t="s">
        <v>32</v>
      </c>
      <c r="AX962" s="14" t="s">
        <v>76</v>
      </c>
      <c r="AY962" s="178" t="s">
        <v>180</v>
      </c>
    </row>
    <row r="963" spans="2:51" s="14" customFormat="1" ht="11.25">
      <c r="B963" s="177"/>
      <c r="D963" s="163" t="s">
        <v>193</v>
      </c>
      <c r="E963" s="178" t="s">
        <v>1</v>
      </c>
      <c r="F963" s="179" t="s">
        <v>860</v>
      </c>
      <c r="H963" s="180">
        <v>9.5220000000000002</v>
      </c>
      <c r="I963" s="181"/>
      <c r="L963" s="177"/>
      <c r="M963" s="182"/>
      <c r="N963" s="183"/>
      <c r="O963" s="183"/>
      <c r="P963" s="183"/>
      <c r="Q963" s="183"/>
      <c r="R963" s="183"/>
      <c r="S963" s="183"/>
      <c r="T963" s="184"/>
      <c r="AT963" s="178" t="s">
        <v>193</v>
      </c>
      <c r="AU963" s="178" t="s">
        <v>85</v>
      </c>
      <c r="AV963" s="14" t="s">
        <v>85</v>
      </c>
      <c r="AW963" s="14" t="s">
        <v>32</v>
      </c>
      <c r="AX963" s="14" t="s">
        <v>76</v>
      </c>
      <c r="AY963" s="178" t="s">
        <v>180</v>
      </c>
    </row>
    <row r="964" spans="2:51" s="14" customFormat="1" ht="11.25">
      <c r="B964" s="177"/>
      <c r="D964" s="163" t="s">
        <v>193</v>
      </c>
      <c r="E964" s="178" t="s">
        <v>1</v>
      </c>
      <c r="F964" s="179" t="s">
        <v>860</v>
      </c>
      <c r="H964" s="180">
        <v>9.5220000000000002</v>
      </c>
      <c r="I964" s="181"/>
      <c r="L964" s="177"/>
      <c r="M964" s="182"/>
      <c r="N964" s="183"/>
      <c r="O964" s="183"/>
      <c r="P964" s="183"/>
      <c r="Q964" s="183"/>
      <c r="R964" s="183"/>
      <c r="S964" s="183"/>
      <c r="T964" s="184"/>
      <c r="AT964" s="178" t="s">
        <v>193</v>
      </c>
      <c r="AU964" s="178" t="s">
        <v>85</v>
      </c>
      <c r="AV964" s="14" t="s">
        <v>85</v>
      </c>
      <c r="AW964" s="14" t="s">
        <v>32</v>
      </c>
      <c r="AX964" s="14" t="s">
        <v>76</v>
      </c>
      <c r="AY964" s="178" t="s">
        <v>180</v>
      </c>
    </row>
    <row r="965" spans="2:51" s="14" customFormat="1" ht="11.25">
      <c r="B965" s="177"/>
      <c r="D965" s="163" t="s">
        <v>193</v>
      </c>
      <c r="E965" s="178" t="s">
        <v>1</v>
      </c>
      <c r="F965" s="179" t="s">
        <v>861</v>
      </c>
      <c r="H965" s="180">
        <v>9.4499999999999993</v>
      </c>
      <c r="I965" s="181"/>
      <c r="L965" s="177"/>
      <c r="M965" s="182"/>
      <c r="N965" s="183"/>
      <c r="O965" s="183"/>
      <c r="P965" s="183"/>
      <c r="Q965" s="183"/>
      <c r="R965" s="183"/>
      <c r="S965" s="183"/>
      <c r="T965" s="184"/>
      <c r="AT965" s="178" t="s">
        <v>193</v>
      </c>
      <c r="AU965" s="178" t="s">
        <v>85</v>
      </c>
      <c r="AV965" s="14" t="s">
        <v>85</v>
      </c>
      <c r="AW965" s="14" t="s">
        <v>32</v>
      </c>
      <c r="AX965" s="14" t="s">
        <v>76</v>
      </c>
      <c r="AY965" s="178" t="s">
        <v>180</v>
      </c>
    </row>
    <row r="966" spans="2:51" s="14" customFormat="1" ht="11.25">
      <c r="B966" s="177"/>
      <c r="D966" s="163" t="s">
        <v>193</v>
      </c>
      <c r="E966" s="178" t="s">
        <v>1</v>
      </c>
      <c r="F966" s="179" t="s">
        <v>862</v>
      </c>
      <c r="H966" s="180">
        <v>9.4979999999999993</v>
      </c>
      <c r="I966" s="181"/>
      <c r="L966" s="177"/>
      <c r="M966" s="182"/>
      <c r="N966" s="183"/>
      <c r="O966" s="183"/>
      <c r="P966" s="183"/>
      <c r="Q966" s="183"/>
      <c r="R966" s="183"/>
      <c r="S966" s="183"/>
      <c r="T966" s="184"/>
      <c r="AT966" s="178" t="s">
        <v>193</v>
      </c>
      <c r="AU966" s="178" t="s">
        <v>85</v>
      </c>
      <c r="AV966" s="14" t="s">
        <v>85</v>
      </c>
      <c r="AW966" s="14" t="s">
        <v>32</v>
      </c>
      <c r="AX966" s="14" t="s">
        <v>76</v>
      </c>
      <c r="AY966" s="178" t="s">
        <v>180</v>
      </c>
    </row>
    <row r="967" spans="2:51" s="14" customFormat="1" ht="11.25">
      <c r="B967" s="177"/>
      <c r="D967" s="163" t="s">
        <v>193</v>
      </c>
      <c r="E967" s="178" t="s">
        <v>1</v>
      </c>
      <c r="F967" s="179" t="s">
        <v>863</v>
      </c>
      <c r="H967" s="180">
        <v>9.5459999999999994</v>
      </c>
      <c r="I967" s="181"/>
      <c r="L967" s="177"/>
      <c r="M967" s="182"/>
      <c r="N967" s="183"/>
      <c r="O967" s="183"/>
      <c r="P967" s="183"/>
      <c r="Q967" s="183"/>
      <c r="R967" s="183"/>
      <c r="S967" s="183"/>
      <c r="T967" s="184"/>
      <c r="AT967" s="178" t="s">
        <v>193</v>
      </c>
      <c r="AU967" s="178" t="s">
        <v>85</v>
      </c>
      <c r="AV967" s="14" t="s">
        <v>85</v>
      </c>
      <c r="AW967" s="14" t="s">
        <v>32</v>
      </c>
      <c r="AX967" s="14" t="s">
        <v>76</v>
      </c>
      <c r="AY967" s="178" t="s">
        <v>180</v>
      </c>
    </row>
    <row r="968" spans="2:51" s="14" customFormat="1" ht="11.25">
      <c r="B968" s="177"/>
      <c r="D968" s="163" t="s">
        <v>193</v>
      </c>
      <c r="E968" s="178" t="s">
        <v>1</v>
      </c>
      <c r="F968" s="179" t="s">
        <v>864</v>
      </c>
      <c r="H968" s="180">
        <v>1.02</v>
      </c>
      <c r="I968" s="181"/>
      <c r="L968" s="177"/>
      <c r="M968" s="182"/>
      <c r="N968" s="183"/>
      <c r="O968" s="183"/>
      <c r="P968" s="183"/>
      <c r="Q968" s="183"/>
      <c r="R968" s="183"/>
      <c r="S968" s="183"/>
      <c r="T968" s="184"/>
      <c r="AT968" s="178" t="s">
        <v>193</v>
      </c>
      <c r="AU968" s="178" t="s">
        <v>85</v>
      </c>
      <c r="AV968" s="14" t="s">
        <v>85</v>
      </c>
      <c r="AW968" s="14" t="s">
        <v>32</v>
      </c>
      <c r="AX968" s="14" t="s">
        <v>76</v>
      </c>
      <c r="AY968" s="178" t="s">
        <v>180</v>
      </c>
    </row>
    <row r="969" spans="2:51" s="14" customFormat="1" ht="11.25">
      <c r="B969" s="177"/>
      <c r="D969" s="163" t="s">
        <v>193</v>
      </c>
      <c r="E969" s="178" t="s">
        <v>1</v>
      </c>
      <c r="F969" s="179" t="s">
        <v>864</v>
      </c>
      <c r="H969" s="180">
        <v>1.02</v>
      </c>
      <c r="I969" s="181"/>
      <c r="L969" s="177"/>
      <c r="M969" s="182"/>
      <c r="N969" s="183"/>
      <c r="O969" s="183"/>
      <c r="P969" s="183"/>
      <c r="Q969" s="183"/>
      <c r="R969" s="183"/>
      <c r="S969" s="183"/>
      <c r="T969" s="184"/>
      <c r="AT969" s="178" t="s">
        <v>193</v>
      </c>
      <c r="AU969" s="178" t="s">
        <v>85</v>
      </c>
      <c r="AV969" s="14" t="s">
        <v>85</v>
      </c>
      <c r="AW969" s="14" t="s">
        <v>32</v>
      </c>
      <c r="AX969" s="14" t="s">
        <v>76</v>
      </c>
      <c r="AY969" s="178" t="s">
        <v>180</v>
      </c>
    </row>
    <row r="970" spans="2:51" s="14" customFormat="1" ht="11.25">
      <c r="B970" s="177"/>
      <c r="D970" s="163" t="s">
        <v>193</v>
      </c>
      <c r="E970" s="178" t="s">
        <v>1</v>
      </c>
      <c r="F970" s="179" t="s">
        <v>864</v>
      </c>
      <c r="H970" s="180">
        <v>1.02</v>
      </c>
      <c r="I970" s="181"/>
      <c r="L970" s="177"/>
      <c r="M970" s="182"/>
      <c r="N970" s="183"/>
      <c r="O970" s="183"/>
      <c r="P970" s="183"/>
      <c r="Q970" s="183"/>
      <c r="R970" s="183"/>
      <c r="S970" s="183"/>
      <c r="T970" s="184"/>
      <c r="AT970" s="178" t="s">
        <v>193</v>
      </c>
      <c r="AU970" s="178" t="s">
        <v>85</v>
      </c>
      <c r="AV970" s="14" t="s">
        <v>85</v>
      </c>
      <c r="AW970" s="14" t="s">
        <v>32</v>
      </c>
      <c r="AX970" s="14" t="s">
        <v>76</v>
      </c>
      <c r="AY970" s="178" t="s">
        <v>180</v>
      </c>
    </row>
    <row r="971" spans="2:51" s="14" customFormat="1" ht="11.25">
      <c r="B971" s="177"/>
      <c r="D971" s="163" t="s">
        <v>193</v>
      </c>
      <c r="E971" s="178" t="s">
        <v>1</v>
      </c>
      <c r="F971" s="179" t="s">
        <v>864</v>
      </c>
      <c r="H971" s="180">
        <v>1.02</v>
      </c>
      <c r="I971" s="181"/>
      <c r="L971" s="177"/>
      <c r="M971" s="182"/>
      <c r="N971" s="183"/>
      <c r="O971" s="183"/>
      <c r="P971" s="183"/>
      <c r="Q971" s="183"/>
      <c r="R971" s="183"/>
      <c r="S971" s="183"/>
      <c r="T971" s="184"/>
      <c r="AT971" s="178" t="s">
        <v>193</v>
      </c>
      <c r="AU971" s="178" t="s">
        <v>85</v>
      </c>
      <c r="AV971" s="14" t="s">
        <v>85</v>
      </c>
      <c r="AW971" s="14" t="s">
        <v>32</v>
      </c>
      <c r="AX971" s="14" t="s">
        <v>76</v>
      </c>
      <c r="AY971" s="178" t="s">
        <v>180</v>
      </c>
    </row>
    <row r="972" spans="2:51" s="14" customFormat="1" ht="11.25">
      <c r="B972" s="177"/>
      <c r="D972" s="163" t="s">
        <v>193</v>
      </c>
      <c r="E972" s="178" t="s">
        <v>1</v>
      </c>
      <c r="F972" s="179" t="s">
        <v>865</v>
      </c>
      <c r="H972" s="180">
        <v>0.96</v>
      </c>
      <c r="I972" s="181"/>
      <c r="L972" s="177"/>
      <c r="M972" s="182"/>
      <c r="N972" s="183"/>
      <c r="O972" s="183"/>
      <c r="P972" s="183"/>
      <c r="Q972" s="183"/>
      <c r="R972" s="183"/>
      <c r="S972" s="183"/>
      <c r="T972" s="184"/>
      <c r="AT972" s="178" t="s">
        <v>193</v>
      </c>
      <c r="AU972" s="178" t="s">
        <v>85</v>
      </c>
      <c r="AV972" s="14" t="s">
        <v>85</v>
      </c>
      <c r="AW972" s="14" t="s">
        <v>32</v>
      </c>
      <c r="AX972" s="14" t="s">
        <v>76</v>
      </c>
      <c r="AY972" s="178" t="s">
        <v>180</v>
      </c>
    </row>
    <row r="973" spans="2:51" s="14" customFormat="1" ht="11.25">
      <c r="B973" s="177"/>
      <c r="D973" s="163" t="s">
        <v>193</v>
      </c>
      <c r="E973" s="178" t="s">
        <v>1</v>
      </c>
      <c r="F973" s="179" t="s">
        <v>866</v>
      </c>
      <c r="H973" s="180">
        <v>1.2</v>
      </c>
      <c r="I973" s="181"/>
      <c r="L973" s="177"/>
      <c r="M973" s="182"/>
      <c r="N973" s="183"/>
      <c r="O973" s="183"/>
      <c r="P973" s="183"/>
      <c r="Q973" s="183"/>
      <c r="R973" s="183"/>
      <c r="S973" s="183"/>
      <c r="T973" s="184"/>
      <c r="AT973" s="178" t="s">
        <v>193</v>
      </c>
      <c r="AU973" s="178" t="s">
        <v>85</v>
      </c>
      <c r="AV973" s="14" t="s">
        <v>85</v>
      </c>
      <c r="AW973" s="14" t="s">
        <v>32</v>
      </c>
      <c r="AX973" s="14" t="s">
        <v>76</v>
      </c>
      <c r="AY973" s="178" t="s">
        <v>180</v>
      </c>
    </row>
    <row r="974" spans="2:51" s="14" customFormat="1" ht="11.25">
      <c r="B974" s="177"/>
      <c r="D974" s="163" t="s">
        <v>193</v>
      </c>
      <c r="E974" s="178" t="s">
        <v>1</v>
      </c>
      <c r="F974" s="179" t="s">
        <v>867</v>
      </c>
      <c r="H974" s="180">
        <v>8.67</v>
      </c>
      <c r="I974" s="181"/>
      <c r="L974" s="177"/>
      <c r="M974" s="182"/>
      <c r="N974" s="183"/>
      <c r="O974" s="183"/>
      <c r="P974" s="183"/>
      <c r="Q974" s="183"/>
      <c r="R974" s="183"/>
      <c r="S974" s="183"/>
      <c r="T974" s="184"/>
      <c r="AT974" s="178" t="s">
        <v>193</v>
      </c>
      <c r="AU974" s="178" t="s">
        <v>85</v>
      </c>
      <c r="AV974" s="14" t="s">
        <v>85</v>
      </c>
      <c r="AW974" s="14" t="s">
        <v>32</v>
      </c>
      <c r="AX974" s="14" t="s">
        <v>76</v>
      </c>
      <c r="AY974" s="178" t="s">
        <v>180</v>
      </c>
    </row>
    <row r="975" spans="2:51" s="14" customFormat="1" ht="11.25">
      <c r="B975" s="177"/>
      <c r="D975" s="163" t="s">
        <v>193</v>
      </c>
      <c r="E975" s="178" t="s">
        <v>1</v>
      </c>
      <c r="F975" s="179" t="s">
        <v>865</v>
      </c>
      <c r="H975" s="180">
        <v>0.96</v>
      </c>
      <c r="I975" s="181"/>
      <c r="L975" s="177"/>
      <c r="M975" s="182"/>
      <c r="N975" s="183"/>
      <c r="O975" s="183"/>
      <c r="P975" s="183"/>
      <c r="Q975" s="183"/>
      <c r="R975" s="183"/>
      <c r="S975" s="183"/>
      <c r="T975" s="184"/>
      <c r="AT975" s="178" t="s">
        <v>193</v>
      </c>
      <c r="AU975" s="178" t="s">
        <v>85</v>
      </c>
      <c r="AV975" s="14" t="s">
        <v>85</v>
      </c>
      <c r="AW975" s="14" t="s">
        <v>32</v>
      </c>
      <c r="AX975" s="14" t="s">
        <v>76</v>
      </c>
      <c r="AY975" s="178" t="s">
        <v>180</v>
      </c>
    </row>
    <row r="976" spans="2:51" s="15" customFormat="1" ht="11.25">
      <c r="B976" s="185"/>
      <c r="D976" s="163" t="s">
        <v>193</v>
      </c>
      <c r="E976" s="186" t="s">
        <v>1</v>
      </c>
      <c r="F976" s="187" t="s">
        <v>196</v>
      </c>
      <c r="H976" s="188">
        <v>112.554</v>
      </c>
      <c r="I976" s="189"/>
      <c r="L976" s="185"/>
      <c r="M976" s="190"/>
      <c r="N976" s="191"/>
      <c r="O976" s="191"/>
      <c r="P976" s="191"/>
      <c r="Q976" s="191"/>
      <c r="R976" s="191"/>
      <c r="S976" s="191"/>
      <c r="T976" s="192"/>
      <c r="AT976" s="186" t="s">
        <v>193</v>
      </c>
      <c r="AU976" s="186" t="s">
        <v>85</v>
      </c>
      <c r="AV976" s="15" t="s">
        <v>197</v>
      </c>
      <c r="AW976" s="15" t="s">
        <v>32</v>
      </c>
      <c r="AX976" s="15" t="s">
        <v>76</v>
      </c>
      <c r="AY976" s="186" t="s">
        <v>180</v>
      </c>
    </row>
    <row r="977" spans="1:65" s="16" customFormat="1" ht="11.25">
      <c r="B977" s="193"/>
      <c r="D977" s="163" t="s">
        <v>193</v>
      </c>
      <c r="E977" s="194" t="s">
        <v>1</v>
      </c>
      <c r="F977" s="195" t="s">
        <v>198</v>
      </c>
      <c r="H977" s="196">
        <v>112.554</v>
      </c>
      <c r="I977" s="197"/>
      <c r="L977" s="193"/>
      <c r="M977" s="198"/>
      <c r="N977" s="199"/>
      <c r="O977" s="199"/>
      <c r="P977" s="199"/>
      <c r="Q977" s="199"/>
      <c r="R977" s="199"/>
      <c r="S977" s="199"/>
      <c r="T977" s="200"/>
      <c r="AT977" s="194" t="s">
        <v>193</v>
      </c>
      <c r="AU977" s="194" t="s">
        <v>85</v>
      </c>
      <c r="AV977" s="16" t="s">
        <v>187</v>
      </c>
      <c r="AW977" s="16" t="s">
        <v>32</v>
      </c>
      <c r="AX977" s="16" t="s">
        <v>83</v>
      </c>
      <c r="AY977" s="194" t="s">
        <v>180</v>
      </c>
    </row>
    <row r="978" spans="1:65" s="2" customFormat="1" ht="44.25" customHeight="1">
      <c r="A978" s="33"/>
      <c r="B978" s="149"/>
      <c r="C978" s="201" t="s">
        <v>889</v>
      </c>
      <c r="D978" s="201" t="s">
        <v>315</v>
      </c>
      <c r="E978" s="202" t="s">
        <v>879</v>
      </c>
      <c r="F978" s="203" t="s">
        <v>880</v>
      </c>
      <c r="G978" s="204" t="s">
        <v>185</v>
      </c>
      <c r="H978" s="205">
        <v>42.838000000000001</v>
      </c>
      <c r="I978" s="206"/>
      <c r="J978" s="207">
        <f>ROUND(I978*H978,2)</f>
        <v>0</v>
      </c>
      <c r="K978" s="203" t="s">
        <v>186</v>
      </c>
      <c r="L978" s="208"/>
      <c r="M978" s="209" t="s">
        <v>1</v>
      </c>
      <c r="N978" s="210" t="s">
        <v>41</v>
      </c>
      <c r="O978" s="59"/>
      <c r="P978" s="159">
        <f>O978*H978</f>
        <v>0</v>
      </c>
      <c r="Q978" s="159">
        <v>5.4000000000000003E-3</v>
      </c>
      <c r="R978" s="159">
        <f>Q978*H978</f>
        <v>0.23132520000000001</v>
      </c>
      <c r="S978" s="159">
        <v>0</v>
      </c>
      <c r="T978" s="160">
        <f>S978*H978</f>
        <v>0</v>
      </c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R978" s="161" t="s">
        <v>489</v>
      </c>
      <c r="AT978" s="161" t="s">
        <v>315</v>
      </c>
      <c r="AU978" s="161" t="s">
        <v>85</v>
      </c>
      <c r="AY978" s="18" t="s">
        <v>180</v>
      </c>
      <c r="BE978" s="162">
        <f>IF(N978="základní",J978,0)</f>
        <v>0</v>
      </c>
      <c r="BF978" s="162">
        <f>IF(N978="snížená",J978,0)</f>
        <v>0</v>
      </c>
      <c r="BG978" s="162">
        <f>IF(N978="zákl. přenesená",J978,0)</f>
        <v>0</v>
      </c>
      <c r="BH978" s="162">
        <f>IF(N978="sníž. přenesená",J978,0)</f>
        <v>0</v>
      </c>
      <c r="BI978" s="162">
        <f>IF(N978="nulová",J978,0)</f>
        <v>0</v>
      </c>
      <c r="BJ978" s="18" t="s">
        <v>83</v>
      </c>
      <c r="BK978" s="162">
        <f>ROUND(I978*H978,2)</f>
        <v>0</v>
      </c>
      <c r="BL978" s="18" t="s">
        <v>341</v>
      </c>
      <c r="BM978" s="161" t="s">
        <v>890</v>
      </c>
    </row>
    <row r="979" spans="1:65" s="2" customFormat="1" ht="29.25">
      <c r="A979" s="33"/>
      <c r="B979" s="34"/>
      <c r="C979" s="33"/>
      <c r="D979" s="163" t="s">
        <v>189</v>
      </c>
      <c r="E979" s="33"/>
      <c r="F979" s="164" t="s">
        <v>880</v>
      </c>
      <c r="G979" s="33"/>
      <c r="H979" s="33"/>
      <c r="I979" s="165"/>
      <c r="J979" s="33"/>
      <c r="K979" s="33"/>
      <c r="L979" s="34"/>
      <c r="M979" s="166"/>
      <c r="N979" s="167"/>
      <c r="O979" s="59"/>
      <c r="P979" s="59"/>
      <c r="Q979" s="59"/>
      <c r="R979" s="59"/>
      <c r="S979" s="59"/>
      <c r="T979" s="60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T979" s="18" t="s">
        <v>189</v>
      </c>
      <c r="AU979" s="18" t="s">
        <v>85</v>
      </c>
    </row>
    <row r="980" spans="1:65" s="13" customFormat="1" ht="11.25">
      <c r="B980" s="170"/>
      <c r="D980" s="163" t="s">
        <v>193</v>
      </c>
      <c r="E980" s="171" t="s">
        <v>1</v>
      </c>
      <c r="F980" s="172" t="s">
        <v>320</v>
      </c>
      <c r="H980" s="171" t="s">
        <v>1</v>
      </c>
      <c r="I980" s="173"/>
      <c r="L980" s="170"/>
      <c r="M980" s="174"/>
      <c r="N980" s="175"/>
      <c r="O980" s="175"/>
      <c r="P980" s="175"/>
      <c r="Q980" s="175"/>
      <c r="R980" s="175"/>
      <c r="S980" s="175"/>
      <c r="T980" s="176"/>
      <c r="AT980" s="171" t="s">
        <v>193</v>
      </c>
      <c r="AU980" s="171" t="s">
        <v>85</v>
      </c>
      <c r="AV980" s="13" t="s">
        <v>83</v>
      </c>
      <c r="AW980" s="13" t="s">
        <v>32</v>
      </c>
      <c r="AX980" s="13" t="s">
        <v>76</v>
      </c>
      <c r="AY980" s="171" t="s">
        <v>180</v>
      </c>
    </row>
    <row r="981" spans="1:65" s="14" customFormat="1" ht="11.25">
      <c r="B981" s="177"/>
      <c r="D981" s="163" t="s">
        <v>193</v>
      </c>
      <c r="E981" s="178" t="s">
        <v>1</v>
      </c>
      <c r="F981" s="179" t="s">
        <v>891</v>
      </c>
      <c r="H981" s="180">
        <v>42.838000000000001</v>
      </c>
      <c r="I981" s="181"/>
      <c r="L981" s="177"/>
      <c r="M981" s="182"/>
      <c r="N981" s="183"/>
      <c r="O981" s="183"/>
      <c r="P981" s="183"/>
      <c r="Q981" s="183"/>
      <c r="R981" s="183"/>
      <c r="S981" s="183"/>
      <c r="T981" s="184"/>
      <c r="AT981" s="178" t="s">
        <v>193</v>
      </c>
      <c r="AU981" s="178" t="s">
        <v>85</v>
      </c>
      <c r="AV981" s="14" t="s">
        <v>85</v>
      </c>
      <c r="AW981" s="14" t="s">
        <v>32</v>
      </c>
      <c r="AX981" s="14" t="s">
        <v>76</v>
      </c>
      <c r="AY981" s="178" t="s">
        <v>180</v>
      </c>
    </row>
    <row r="982" spans="1:65" s="15" customFormat="1" ht="11.25">
      <c r="B982" s="185"/>
      <c r="D982" s="163" t="s">
        <v>193</v>
      </c>
      <c r="E982" s="186" t="s">
        <v>1</v>
      </c>
      <c r="F982" s="187" t="s">
        <v>196</v>
      </c>
      <c r="H982" s="188">
        <v>42.838000000000001</v>
      </c>
      <c r="I982" s="189"/>
      <c r="L982" s="185"/>
      <c r="M982" s="190"/>
      <c r="N982" s="191"/>
      <c r="O982" s="191"/>
      <c r="P982" s="191"/>
      <c r="Q982" s="191"/>
      <c r="R982" s="191"/>
      <c r="S982" s="191"/>
      <c r="T982" s="192"/>
      <c r="AT982" s="186" t="s">
        <v>193</v>
      </c>
      <c r="AU982" s="186" t="s">
        <v>85</v>
      </c>
      <c r="AV982" s="15" t="s">
        <v>197</v>
      </c>
      <c r="AW982" s="15" t="s">
        <v>32</v>
      </c>
      <c r="AX982" s="15" t="s">
        <v>76</v>
      </c>
      <c r="AY982" s="186" t="s">
        <v>180</v>
      </c>
    </row>
    <row r="983" spans="1:65" s="16" customFormat="1" ht="11.25">
      <c r="B983" s="193"/>
      <c r="D983" s="163" t="s">
        <v>193</v>
      </c>
      <c r="E983" s="194" t="s">
        <v>1</v>
      </c>
      <c r="F983" s="195" t="s">
        <v>198</v>
      </c>
      <c r="H983" s="196">
        <v>42.838000000000001</v>
      </c>
      <c r="I983" s="197"/>
      <c r="L983" s="193"/>
      <c r="M983" s="198"/>
      <c r="N983" s="199"/>
      <c r="O983" s="199"/>
      <c r="P983" s="199"/>
      <c r="Q983" s="199"/>
      <c r="R983" s="199"/>
      <c r="S983" s="199"/>
      <c r="T983" s="200"/>
      <c r="AT983" s="194" t="s">
        <v>193</v>
      </c>
      <c r="AU983" s="194" t="s">
        <v>85</v>
      </c>
      <c r="AV983" s="16" t="s">
        <v>187</v>
      </c>
      <c r="AW983" s="16" t="s">
        <v>32</v>
      </c>
      <c r="AX983" s="16" t="s">
        <v>83</v>
      </c>
      <c r="AY983" s="194" t="s">
        <v>180</v>
      </c>
    </row>
    <row r="984" spans="1:65" s="2" customFormat="1" ht="24.2" customHeight="1">
      <c r="A984" s="33"/>
      <c r="B984" s="149"/>
      <c r="C984" s="150" t="s">
        <v>892</v>
      </c>
      <c r="D984" s="150" t="s">
        <v>182</v>
      </c>
      <c r="E984" s="151" t="s">
        <v>893</v>
      </c>
      <c r="F984" s="152" t="s">
        <v>894</v>
      </c>
      <c r="G984" s="153" t="s">
        <v>185</v>
      </c>
      <c r="H984" s="154">
        <v>24.48</v>
      </c>
      <c r="I984" s="155"/>
      <c r="J984" s="156">
        <f>ROUND(I984*H984,2)</f>
        <v>0</v>
      </c>
      <c r="K984" s="152" t="s">
        <v>186</v>
      </c>
      <c r="L984" s="34"/>
      <c r="M984" s="157" t="s">
        <v>1</v>
      </c>
      <c r="N984" s="158" t="s">
        <v>41</v>
      </c>
      <c r="O984" s="59"/>
      <c r="P984" s="159">
        <f>O984*H984</f>
        <v>0</v>
      </c>
      <c r="Q984" s="159">
        <v>3.5E-4</v>
      </c>
      <c r="R984" s="159">
        <f>Q984*H984</f>
        <v>8.5679999999999992E-3</v>
      </c>
      <c r="S984" s="159">
        <v>0</v>
      </c>
      <c r="T984" s="160">
        <f>S984*H984</f>
        <v>0</v>
      </c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R984" s="161" t="s">
        <v>341</v>
      </c>
      <c r="AT984" s="161" t="s">
        <v>182</v>
      </c>
      <c r="AU984" s="161" t="s">
        <v>85</v>
      </c>
      <c r="AY984" s="18" t="s">
        <v>180</v>
      </c>
      <c r="BE984" s="162">
        <f>IF(N984="základní",J984,0)</f>
        <v>0</v>
      </c>
      <c r="BF984" s="162">
        <f>IF(N984="snížená",J984,0)</f>
        <v>0</v>
      </c>
      <c r="BG984" s="162">
        <f>IF(N984="zákl. přenesená",J984,0)</f>
        <v>0</v>
      </c>
      <c r="BH984" s="162">
        <f>IF(N984="sníž. přenesená",J984,0)</f>
        <v>0</v>
      </c>
      <c r="BI984" s="162">
        <f>IF(N984="nulová",J984,0)</f>
        <v>0</v>
      </c>
      <c r="BJ984" s="18" t="s">
        <v>83</v>
      </c>
      <c r="BK984" s="162">
        <f>ROUND(I984*H984,2)</f>
        <v>0</v>
      </c>
      <c r="BL984" s="18" t="s">
        <v>341</v>
      </c>
      <c r="BM984" s="161" t="s">
        <v>895</v>
      </c>
    </row>
    <row r="985" spans="1:65" s="2" customFormat="1" ht="29.25">
      <c r="A985" s="33"/>
      <c r="B985" s="34"/>
      <c r="C985" s="33"/>
      <c r="D985" s="163" t="s">
        <v>189</v>
      </c>
      <c r="E985" s="33"/>
      <c r="F985" s="164" t="s">
        <v>896</v>
      </c>
      <c r="G985" s="33"/>
      <c r="H985" s="33"/>
      <c r="I985" s="165"/>
      <c r="J985" s="33"/>
      <c r="K985" s="33"/>
      <c r="L985" s="34"/>
      <c r="M985" s="166"/>
      <c r="N985" s="167"/>
      <c r="O985" s="59"/>
      <c r="P985" s="59"/>
      <c r="Q985" s="59"/>
      <c r="R985" s="59"/>
      <c r="S985" s="59"/>
      <c r="T985" s="60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T985" s="18" t="s">
        <v>189</v>
      </c>
      <c r="AU985" s="18" t="s">
        <v>85</v>
      </c>
    </row>
    <row r="986" spans="1:65" s="2" customFormat="1" ht="11.25">
      <c r="A986" s="33"/>
      <c r="B986" s="34"/>
      <c r="C986" s="33"/>
      <c r="D986" s="168" t="s">
        <v>191</v>
      </c>
      <c r="E986" s="33"/>
      <c r="F986" s="169" t="s">
        <v>897</v>
      </c>
      <c r="G986" s="33"/>
      <c r="H986" s="33"/>
      <c r="I986" s="165"/>
      <c r="J986" s="33"/>
      <c r="K986" s="33"/>
      <c r="L986" s="34"/>
      <c r="M986" s="166"/>
      <c r="N986" s="167"/>
      <c r="O986" s="59"/>
      <c r="P986" s="59"/>
      <c r="Q986" s="59"/>
      <c r="R986" s="59"/>
      <c r="S986" s="59"/>
      <c r="T986" s="60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T986" s="18" t="s">
        <v>191</v>
      </c>
      <c r="AU986" s="18" t="s">
        <v>85</v>
      </c>
    </row>
    <row r="987" spans="1:65" s="13" customFormat="1" ht="11.25">
      <c r="B987" s="170"/>
      <c r="D987" s="163" t="s">
        <v>193</v>
      </c>
      <c r="E987" s="171" t="s">
        <v>1</v>
      </c>
      <c r="F987" s="172" t="s">
        <v>898</v>
      </c>
      <c r="H987" s="171" t="s">
        <v>1</v>
      </c>
      <c r="I987" s="173"/>
      <c r="L987" s="170"/>
      <c r="M987" s="174"/>
      <c r="N987" s="175"/>
      <c r="O987" s="175"/>
      <c r="P987" s="175"/>
      <c r="Q987" s="175"/>
      <c r="R987" s="175"/>
      <c r="S987" s="175"/>
      <c r="T987" s="176"/>
      <c r="AT987" s="171" t="s">
        <v>193</v>
      </c>
      <c r="AU987" s="171" t="s">
        <v>85</v>
      </c>
      <c r="AV987" s="13" t="s">
        <v>83</v>
      </c>
      <c r="AW987" s="13" t="s">
        <v>32</v>
      </c>
      <c r="AX987" s="13" t="s">
        <v>76</v>
      </c>
      <c r="AY987" s="171" t="s">
        <v>180</v>
      </c>
    </row>
    <row r="988" spans="1:65" s="13" customFormat="1" ht="11.25">
      <c r="B988" s="170"/>
      <c r="D988" s="163" t="s">
        <v>193</v>
      </c>
      <c r="E988" s="171" t="s">
        <v>1</v>
      </c>
      <c r="F988" s="172" t="s">
        <v>457</v>
      </c>
      <c r="H988" s="171" t="s">
        <v>1</v>
      </c>
      <c r="I988" s="173"/>
      <c r="L988" s="170"/>
      <c r="M988" s="174"/>
      <c r="N988" s="175"/>
      <c r="O988" s="175"/>
      <c r="P988" s="175"/>
      <c r="Q988" s="175"/>
      <c r="R988" s="175"/>
      <c r="S988" s="175"/>
      <c r="T988" s="176"/>
      <c r="AT988" s="171" t="s">
        <v>193</v>
      </c>
      <c r="AU988" s="171" t="s">
        <v>85</v>
      </c>
      <c r="AV988" s="13" t="s">
        <v>83</v>
      </c>
      <c r="AW988" s="13" t="s">
        <v>32</v>
      </c>
      <c r="AX988" s="13" t="s">
        <v>76</v>
      </c>
      <c r="AY988" s="171" t="s">
        <v>180</v>
      </c>
    </row>
    <row r="989" spans="1:65" s="13" customFormat="1" ht="11.25">
      <c r="B989" s="170"/>
      <c r="D989" s="163" t="s">
        <v>193</v>
      </c>
      <c r="E989" s="171" t="s">
        <v>1</v>
      </c>
      <c r="F989" s="172" t="s">
        <v>206</v>
      </c>
      <c r="H989" s="171" t="s">
        <v>1</v>
      </c>
      <c r="I989" s="173"/>
      <c r="L989" s="170"/>
      <c r="M989" s="174"/>
      <c r="N989" s="175"/>
      <c r="O989" s="175"/>
      <c r="P989" s="175"/>
      <c r="Q989" s="175"/>
      <c r="R989" s="175"/>
      <c r="S989" s="175"/>
      <c r="T989" s="176"/>
      <c r="AT989" s="171" t="s">
        <v>193</v>
      </c>
      <c r="AU989" s="171" t="s">
        <v>85</v>
      </c>
      <c r="AV989" s="13" t="s">
        <v>83</v>
      </c>
      <c r="AW989" s="13" t="s">
        <v>32</v>
      </c>
      <c r="AX989" s="13" t="s">
        <v>76</v>
      </c>
      <c r="AY989" s="171" t="s">
        <v>180</v>
      </c>
    </row>
    <row r="990" spans="1:65" s="14" customFormat="1" ht="11.25">
      <c r="B990" s="177"/>
      <c r="D990" s="163" t="s">
        <v>193</v>
      </c>
      <c r="E990" s="178" t="s">
        <v>1</v>
      </c>
      <c r="F990" s="179" t="s">
        <v>899</v>
      </c>
      <c r="H990" s="180">
        <v>12.24</v>
      </c>
      <c r="I990" s="181"/>
      <c r="L990" s="177"/>
      <c r="M990" s="182"/>
      <c r="N990" s="183"/>
      <c r="O990" s="183"/>
      <c r="P990" s="183"/>
      <c r="Q990" s="183"/>
      <c r="R990" s="183"/>
      <c r="S990" s="183"/>
      <c r="T990" s="184"/>
      <c r="AT990" s="178" t="s">
        <v>193</v>
      </c>
      <c r="AU990" s="178" t="s">
        <v>85</v>
      </c>
      <c r="AV990" s="14" t="s">
        <v>85</v>
      </c>
      <c r="AW990" s="14" t="s">
        <v>32</v>
      </c>
      <c r="AX990" s="14" t="s">
        <v>76</v>
      </c>
      <c r="AY990" s="178" t="s">
        <v>180</v>
      </c>
    </row>
    <row r="991" spans="1:65" s="14" customFormat="1" ht="11.25">
      <c r="B991" s="177"/>
      <c r="D991" s="163" t="s">
        <v>193</v>
      </c>
      <c r="E991" s="178" t="s">
        <v>1</v>
      </c>
      <c r="F991" s="179" t="s">
        <v>899</v>
      </c>
      <c r="H991" s="180">
        <v>12.24</v>
      </c>
      <c r="I991" s="181"/>
      <c r="L991" s="177"/>
      <c r="M991" s="182"/>
      <c r="N991" s="183"/>
      <c r="O991" s="183"/>
      <c r="P991" s="183"/>
      <c r="Q991" s="183"/>
      <c r="R991" s="183"/>
      <c r="S991" s="183"/>
      <c r="T991" s="184"/>
      <c r="AT991" s="178" t="s">
        <v>193</v>
      </c>
      <c r="AU991" s="178" t="s">
        <v>85</v>
      </c>
      <c r="AV991" s="14" t="s">
        <v>85</v>
      </c>
      <c r="AW991" s="14" t="s">
        <v>32</v>
      </c>
      <c r="AX991" s="14" t="s">
        <v>76</v>
      </c>
      <c r="AY991" s="178" t="s">
        <v>180</v>
      </c>
    </row>
    <row r="992" spans="1:65" s="15" customFormat="1" ht="11.25">
      <c r="B992" s="185"/>
      <c r="D992" s="163" t="s">
        <v>193</v>
      </c>
      <c r="E992" s="186" t="s">
        <v>1</v>
      </c>
      <c r="F992" s="187" t="s">
        <v>196</v>
      </c>
      <c r="H992" s="188">
        <v>24.48</v>
      </c>
      <c r="I992" s="189"/>
      <c r="L992" s="185"/>
      <c r="M992" s="190"/>
      <c r="N992" s="191"/>
      <c r="O992" s="191"/>
      <c r="P992" s="191"/>
      <c r="Q992" s="191"/>
      <c r="R992" s="191"/>
      <c r="S992" s="191"/>
      <c r="T992" s="192"/>
      <c r="AT992" s="186" t="s">
        <v>193</v>
      </c>
      <c r="AU992" s="186" t="s">
        <v>85</v>
      </c>
      <c r="AV992" s="15" t="s">
        <v>197</v>
      </c>
      <c r="AW992" s="15" t="s">
        <v>32</v>
      </c>
      <c r="AX992" s="15" t="s">
        <v>76</v>
      </c>
      <c r="AY992" s="186" t="s">
        <v>180</v>
      </c>
    </row>
    <row r="993" spans="1:65" s="16" customFormat="1" ht="11.25">
      <c r="B993" s="193"/>
      <c r="D993" s="163" t="s">
        <v>193</v>
      </c>
      <c r="E993" s="194" t="s">
        <v>1</v>
      </c>
      <c r="F993" s="195" t="s">
        <v>198</v>
      </c>
      <c r="H993" s="196">
        <v>24.48</v>
      </c>
      <c r="I993" s="197"/>
      <c r="L993" s="193"/>
      <c r="M993" s="198"/>
      <c r="N993" s="199"/>
      <c r="O993" s="199"/>
      <c r="P993" s="199"/>
      <c r="Q993" s="199"/>
      <c r="R993" s="199"/>
      <c r="S993" s="199"/>
      <c r="T993" s="200"/>
      <c r="AT993" s="194" t="s">
        <v>193</v>
      </c>
      <c r="AU993" s="194" t="s">
        <v>85</v>
      </c>
      <c r="AV993" s="16" t="s">
        <v>187</v>
      </c>
      <c r="AW993" s="16" t="s">
        <v>32</v>
      </c>
      <c r="AX993" s="16" t="s">
        <v>83</v>
      </c>
      <c r="AY993" s="194" t="s">
        <v>180</v>
      </c>
    </row>
    <row r="994" spans="1:65" s="2" customFormat="1" ht="24.2" customHeight="1">
      <c r="A994" s="33"/>
      <c r="B994" s="149"/>
      <c r="C994" s="150" t="s">
        <v>900</v>
      </c>
      <c r="D994" s="150" t="s">
        <v>182</v>
      </c>
      <c r="E994" s="151" t="s">
        <v>901</v>
      </c>
      <c r="F994" s="152" t="s">
        <v>902</v>
      </c>
      <c r="G994" s="153" t="s">
        <v>318</v>
      </c>
      <c r="H994" s="154">
        <v>4.82</v>
      </c>
      <c r="I994" s="155"/>
      <c r="J994" s="156">
        <f>ROUND(I994*H994,2)</f>
        <v>0</v>
      </c>
      <c r="K994" s="152" t="s">
        <v>186</v>
      </c>
      <c r="L994" s="34"/>
      <c r="M994" s="157" t="s">
        <v>1</v>
      </c>
      <c r="N994" s="158" t="s">
        <v>41</v>
      </c>
      <c r="O994" s="59"/>
      <c r="P994" s="159">
        <f>O994*H994</f>
        <v>0</v>
      </c>
      <c r="Q994" s="159">
        <v>0</v>
      </c>
      <c r="R994" s="159">
        <f>Q994*H994</f>
        <v>0</v>
      </c>
      <c r="S994" s="159">
        <v>0</v>
      </c>
      <c r="T994" s="160">
        <f>S994*H994</f>
        <v>0</v>
      </c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R994" s="161" t="s">
        <v>341</v>
      </c>
      <c r="AT994" s="161" t="s">
        <v>182</v>
      </c>
      <c r="AU994" s="161" t="s">
        <v>85</v>
      </c>
      <c r="AY994" s="18" t="s">
        <v>180</v>
      </c>
      <c r="BE994" s="162">
        <f>IF(N994="základní",J994,0)</f>
        <v>0</v>
      </c>
      <c r="BF994" s="162">
        <f>IF(N994="snížená",J994,0)</f>
        <v>0</v>
      </c>
      <c r="BG994" s="162">
        <f>IF(N994="zákl. přenesená",J994,0)</f>
        <v>0</v>
      </c>
      <c r="BH994" s="162">
        <f>IF(N994="sníž. přenesená",J994,0)</f>
        <v>0</v>
      </c>
      <c r="BI994" s="162">
        <f>IF(N994="nulová",J994,0)</f>
        <v>0</v>
      </c>
      <c r="BJ994" s="18" t="s">
        <v>83</v>
      </c>
      <c r="BK994" s="162">
        <f>ROUND(I994*H994,2)</f>
        <v>0</v>
      </c>
      <c r="BL994" s="18" t="s">
        <v>341</v>
      </c>
      <c r="BM994" s="161" t="s">
        <v>903</v>
      </c>
    </row>
    <row r="995" spans="1:65" s="2" customFormat="1" ht="29.25">
      <c r="A995" s="33"/>
      <c r="B995" s="34"/>
      <c r="C995" s="33"/>
      <c r="D995" s="163" t="s">
        <v>189</v>
      </c>
      <c r="E995" s="33"/>
      <c r="F995" s="164" t="s">
        <v>904</v>
      </c>
      <c r="G995" s="33"/>
      <c r="H995" s="33"/>
      <c r="I995" s="165"/>
      <c r="J995" s="33"/>
      <c r="K995" s="33"/>
      <c r="L995" s="34"/>
      <c r="M995" s="166"/>
      <c r="N995" s="167"/>
      <c r="O995" s="59"/>
      <c r="P995" s="59"/>
      <c r="Q995" s="59"/>
      <c r="R995" s="59"/>
      <c r="S995" s="59"/>
      <c r="T995" s="60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T995" s="18" t="s">
        <v>189</v>
      </c>
      <c r="AU995" s="18" t="s">
        <v>85</v>
      </c>
    </row>
    <row r="996" spans="1:65" s="2" customFormat="1" ht="11.25">
      <c r="A996" s="33"/>
      <c r="B996" s="34"/>
      <c r="C996" s="33"/>
      <c r="D996" s="168" t="s">
        <v>191</v>
      </c>
      <c r="E996" s="33"/>
      <c r="F996" s="169" t="s">
        <v>905</v>
      </c>
      <c r="G996" s="33"/>
      <c r="H996" s="33"/>
      <c r="I996" s="165"/>
      <c r="J996" s="33"/>
      <c r="K996" s="33"/>
      <c r="L996" s="34"/>
      <c r="M996" s="166"/>
      <c r="N996" s="167"/>
      <c r="O996" s="59"/>
      <c r="P996" s="59"/>
      <c r="Q996" s="59"/>
      <c r="R996" s="59"/>
      <c r="S996" s="59"/>
      <c r="T996" s="60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T996" s="18" t="s">
        <v>191</v>
      </c>
      <c r="AU996" s="18" t="s">
        <v>85</v>
      </c>
    </row>
    <row r="997" spans="1:65" s="12" customFormat="1" ht="22.9" customHeight="1">
      <c r="B997" s="136"/>
      <c r="D997" s="137" t="s">
        <v>75</v>
      </c>
      <c r="E997" s="147" t="s">
        <v>906</v>
      </c>
      <c r="F997" s="147" t="s">
        <v>907</v>
      </c>
      <c r="I997" s="139"/>
      <c r="J997" s="148">
        <f>BK997</f>
        <v>0</v>
      </c>
      <c r="L997" s="136"/>
      <c r="M997" s="141"/>
      <c r="N997" s="142"/>
      <c r="O997" s="142"/>
      <c r="P997" s="143">
        <f>SUM(P998:P1087)</f>
        <v>0</v>
      </c>
      <c r="Q997" s="142"/>
      <c r="R997" s="143">
        <f>SUM(R998:R1087)</f>
        <v>0</v>
      </c>
      <c r="S997" s="142"/>
      <c r="T997" s="144">
        <f>SUM(T998:T1087)</f>
        <v>0</v>
      </c>
      <c r="AR997" s="137" t="s">
        <v>85</v>
      </c>
      <c r="AT997" s="145" t="s">
        <v>75</v>
      </c>
      <c r="AU997" s="145" t="s">
        <v>83</v>
      </c>
      <c r="AY997" s="137" t="s">
        <v>180</v>
      </c>
      <c r="BK997" s="146">
        <f>SUM(BK998:BK1087)</f>
        <v>0</v>
      </c>
    </row>
    <row r="998" spans="1:65" s="2" customFormat="1" ht="33" customHeight="1">
      <c r="A998" s="33"/>
      <c r="B998" s="149"/>
      <c r="C998" s="150" t="s">
        <v>908</v>
      </c>
      <c r="D998" s="150" t="s">
        <v>182</v>
      </c>
      <c r="E998" s="151" t="s">
        <v>909</v>
      </c>
      <c r="F998" s="152" t="s">
        <v>910</v>
      </c>
      <c r="G998" s="153" t="s">
        <v>423</v>
      </c>
      <c r="H998" s="154">
        <v>8</v>
      </c>
      <c r="I998" s="155"/>
      <c r="J998" s="156">
        <f>ROUND(I998*H998,2)</f>
        <v>0</v>
      </c>
      <c r="K998" s="152" t="s">
        <v>1</v>
      </c>
      <c r="L998" s="34"/>
      <c r="M998" s="157" t="s">
        <v>1</v>
      </c>
      <c r="N998" s="158" t="s">
        <v>41</v>
      </c>
      <c r="O998" s="59"/>
      <c r="P998" s="159">
        <f>O998*H998</f>
        <v>0</v>
      </c>
      <c r="Q998" s="159">
        <v>0</v>
      </c>
      <c r="R998" s="159">
        <f>Q998*H998</f>
        <v>0</v>
      </c>
      <c r="S998" s="159">
        <v>0</v>
      </c>
      <c r="T998" s="160">
        <f>S998*H998</f>
        <v>0</v>
      </c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R998" s="161" t="s">
        <v>341</v>
      </c>
      <c r="AT998" s="161" t="s">
        <v>182</v>
      </c>
      <c r="AU998" s="161" t="s">
        <v>85</v>
      </c>
      <c r="AY998" s="18" t="s">
        <v>180</v>
      </c>
      <c r="BE998" s="162">
        <f>IF(N998="základní",J998,0)</f>
        <v>0</v>
      </c>
      <c r="BF998" s="162">
        <f>IF(N998="snížená",J998,0)</f>
        <v>0</v>
      </c>
      <c r="BG998" s="162">
        <f>IF(N998="zákl. přenesená",J998,0)</f>
        <v>0</v>
      </c>
      <c r="BH998" s="162">
        <f>IF(N998="sníž. přenesená",J998,0)</f>
        <v>0</v>
      </c>
      <c r="BI998" s="162">
        <f>IF(N998="nulová",J998,0)</f>
        <v>0</v>
      </c>
      <c r="BJ998" s="18" t="s">
        <v>83</v>
      </c>
      <c r="BK998" s="162">
        <f>ROUND(I998*H998,2)</f>
        <v>0</v>
      </c>
      <c r="BL998" s="18" t="s">
        <v>341</v>
      </c>
      <c r="BM998" s="161" t="s">
        <v>911</v>
      </c>
    </row>
    <row r="999" spans="1:65" s="2" customFormat="1" ht="146.25">
      <c r="A999" s="33"/>
      <c r="B999" s="34"/>
      <c r="C999" s="33"/>
      <c r="D999" s="163" t="s">
        <v>912</v>
      </c>
      <c r="E999" s="33"/>
      <c r="F999" s="211" t="s">
        <v>913</v>
      </c>
      <c r="G999" s="33"/>
      <c r="H999" s="33"/>
      <c r="I999" s="165"/>
      <c r="J999" s="33"/>
      <c r="K999" s="33"/>
      <c r="L999" s="34"/>
      <c r="M999" s="166"/>
      <c r="N999" s="167"/>
      <c r="O999" s="59"/>
      <c r="P999" s="59"/>
      <c r="Q999" s="59"/>
      <c r="R999" s="59"/>
      <c r="S999" s="59"/>
      <c r="T999" s="60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T999" s="18" t="s">
        <v>912</v>
      </c>
      <c r="AU999" s="18" t="s">
        <v>85</v>
      </c>
    </row>
    <row r="1000" spans="1:65" s="13" customFormat="1" ht="11.25">
      <c r="B1000" s="170"/>
      <c r="D1000" s="163" t="s">
        <v>193</v>
      </c>
      <c r="E1000" s="171" t="s">
        <v>1</v>
      </c>
      <c r="F1000" s="172" t="s">
        <v>914</v>
      </c>
      <c r="H1000" s="171" t="s">
        <v>1</v>
      </c>
      <c r="I1000" s="173"/>
      <c r="L1000" s="170"/>
      <c r="M1000" s="174"/>
      <c r="N1000" s="175"/>
      <c r="O1000" s="175"/>
      <c r="P1000" s="175"/>
      <c r="Q1000" s="175"/>
      <c r="R1000" s="175"/>
      <c r="S1000" s="175"/>
      <c r="T1000" s="176"/>
      <c r="AT1000" s="171" t="s">
        <v>193</v>
      </c>
      <c r="AU1000" s="171" t="s">
        <v>85</v>
      </c>
      <c r="AV1000" s="13" t="s">
        <v>83</v>
      </c>
      <c r="AW1000" s="13" t="s">
        <v>32</v>
      </c>
      <c r="AX1000" s="13" t="s">
        <v>76</v>
      </c>
      <c r="AY1000" s="171" t="s">
        <v>180</v>
      </c>
    </row>
    <row r="1001" spans="1:65" s="14" customFormat="1" ht="11.25">
      <c r="B1001" s="177"/>
      <c r="D1001" s="163" t="s">
        <v>193</v>
      </c>
      <c r="E1001" s="178" t="s">
        <v>1</v>
      </c>
      <c r="F1001" s="179" t="s">
        <v>265</v>
      </c>
      <c r="H1001" s="180">
        <v>8</v>
      </c>
      <c r="I1001" s="181"/>
      <c r="L1001" s="177"/>
      <c r="M1001" s="182"/>
      <c r="N1001" s="183"/>
      <c r="O1001" s="183"/>
      <c r="P1001" s="183"/>
      <c r="Q1001" s="183"/>
      <c r="R1001" s="183"/>
      <c r="S1001" s="183"/>
      <c r="T1001" s="184"/>
      <c r="AT1001" s="178" t="s">
        <v>193</v>
      </c>
      <c r="AU1001" s="178" t="s">
        <v>85</v>
      </c>
      <c r="AV1001" s="14" t="s">
        <v>85</v>
      </c>
      <c r="AW1001" s="14" t="s">
        <v>32</v>
      </c>
      <c r="AX1001" s="14" t="s">
        <v>76</v>
      </c>
      <c r="AY1001" s="178" t="s">
        <v>180</v>
      </c>
    </row>
    <row r="1002" spans="1:65" s="15" customFormat="1" ht="11.25">
      <c r="B1002" s="185"/>
      <c r="D1002" s="163" t="s">
        <v>193</v>
      </c>
      <c r="E1002" s="186" t="s">
        <v>1</v>
      </c>
      <c r="F1002" s="187" t="s">
        <v>196</v>
      </c>
      <c r="H1002" s="188">
        <v>8</v>
      </c>
      <c r="I1002" s="189"/>
      <c r="L1002" s="185"/>
      <c r="M1002" s="190"/>
      <c r="N1002" s="191"/>
      <c r="O1002" s="191"/>
      <c r="P1002" s="191"/>
      <c r="Q1002" s="191"/>
      <c r="R1002" s="191"/>
      <c r="S1002" s="191"/>
      <c r="T1002" s="192"/>
      <c r="AT1002" s="186" t="s">
        <v>193</v>
      </c>
      <c r="AU1002" s="186" t="s">
        <v>85</v>
      </c>
      <c r="AV1002" s="15" t="s">
        <v>197</v>
      </c>
      <c r="AW1002" s="15" t="s">
        <v>32</v>
      </c>
      <c r="AX1002" s="15" t="s">
        <v>76</v>
      </c>
      <c r="AY1002" s="186" t="s">
        <v>180</v>
      </c>
    </row>
    <row r="1003" spans="1:65" s="16" customFormat="1" ht="11.25">
      <c r="B1003" s="193"/>
      <c r="D1003" s="163" t="s">
        <v>193</v>
      </c>
      <c r="E1003" s="194" t="s">
        <v>1</v>
      </c>
      <c r="F1003" s="195" t="s">
        <v>198</v>
      </c>
      <c r="H1003" s="196">
        <v>8</v>
      </c>
      <c r="I1003" s="197"/>
      <c r="L1003" s="193"/>
      <c r="M1003" s="198"/>
      <c r="N1003" s="199"/>
      <c r="O1003" s="199"/>
      <c r="P1003" s="199"/>
      <c r="Q1003" s="199"/>
      <c r="R1003" s="199"/>
      <c r="S1003" s="199"/>
      <c r="T1003" s="200"/>
      <c r="AT1003" s="194" t="s">
        <v>193</v>
      </c>
      <c r="AU1003" s="194" t="s">
        <v>85</v>
      </c>
      <c r="AV1003" s="16" t="s">
        <v>187</v>
      </c>
      <c r="AW1003" s="16" t="s">
        <v>32</v>
      </c>
      <c r="AX1003" s="16" t="s">
        <v>83</v>
      </c>
      <c r="AY1003" s="194" t="s">
        <v>180</v>
      </c>
    </row>
    <row r="1004" spans="1:65" s="2" customFormat="1" ht="37.9" customHeight="1">
      <c r="A1004" s="33"/>
      <c r="B1004" s="149"/>
      <c r="C1004" s="150" t="s">
        <v>915</v>
      </c>
      <c r="D1004" s="150" t="s">
        <v>182</v>
      </c>
      <c r="E1004" s="151" t="s">
        <v>916</v>
      </c>
      <c r="F1004" s="152" t="s">
        <v>917</v>
      </c>
      <c r="G1004" s="153" t="s">
        <v>423</v>
      </c>
      <c r="H1004" s="154">
        <v>1</v>
      </c>
      <c r="I1004" s="155"/>
      <c r="J1004" s="156">
        <f>ROUND(I1004*H1004,2)</f>
        <v>0</v>
      </c>
      <c r="K1004" s="152" t="s">
        <v>1</v>
      </c>
      <c r="L1004" s="34"/>
      <c r="M1004" s="157" t="s">
        <v>1</v>
      </c>
      <c r="N1004" s="158" t="s">
        <v>41</v>
      </c>
      <c r="O1004" s="59"/>
      <c r="P1004" s="159">
        <f>O1004*H1004</f>
        <v>0</v>
      </c>
      <c r="Q1004" s="159">
        <v>0</v>
      </c>
      <c r="R1004" s="159">
        <f>Q1004*H1004</f>
        <v>0</v>
      </c>
      <c r="S1004" s="159">
        <v>0</v>
      </c>
      <c r="T1004" s="160">
        <f>S1004*H1004</f>
        <v>0</v>
      </c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R1004" s="161" t="s">
        <v>341</v>
      </c>
      <c r="AT1004" s="161" t="s">
        <v>182</v>
      </c>
      <c r="AU1004" s="161" t="s">
        <v>85</v>
      </c>
      <c r="AY1004" s="18" t="s">
        <v>180</v>
      </c>
      <c r="BE1004" s="162">
        <f>IF(N1004="základní",J1004,0)</f>
        <v>0</v>
      </c>
      <c r="BF1004" s="162">
        <f>IF(N1004="snížená",J1004,0)</f>
        <v>0</v>
      </c>
      <c r="BG1004" s="162">
        <f>IF(N1004="zákl. přenesená",J1004,0)</f>
        <v>0</v>
      </c>
      <c r="BH1004" s="162">
        <f>IF(N1004="sníž. přenesená",J1004,0)</f>
        <v>0</v>
      </c>
      <c r="BI1004" s="162">
        <f>IF(N1004="nulová",J1004,0)</f>
        <v>0</v>
      </c>
      <c r="BJ1004" s="18" t="s">
        <v>83</v>
      </c>
      <c r="BK1004" s="162">
        <f>ROUND(I1004*H1004,2)</f>
        <v>0</v>
      </c>
      <c r="BL1004" s="18" t="s">
        <v>341</v>
      </c>
      <c r="BM1004" s="161" t="s">
        <v>918</v>
      </c>
    </row>
    <row r="1005" spans="1:65" s="2" customFormat="1" ht="136.5">
      <c r="A1005" s="33"/>
      <c r="B1005" s="34"/>
      <c r="C1005" s="33"/>
      <c r="D1005" s="163" t="s">
        <v>912</v>
      </c>
      <c r="E1005" s="33"/>
      <c r="F1005" s="211" t="s">
        <v>919</v>
      </c>
      <c r="G1005" s="33"/>
      <c r="H1005" s="33"/>
      <c r="I1005" s="165"/>
      <c r="J1005" s="33"/>
      <c r="K1005" s="33"/>
      <c r="L1005" s="34"/>
      <c r="M1005" s="166"/>
      <c r="N1005" s="167"/>
      <c r="O1005" s="59"/>
      <c r="P1005" s="59"/>
      <c r="Q1005" s="59"/>
      <c r="R1005" s="59"/>
      <c r="S1005" s="59"/>
      <c r="T1005" s="60"/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T1005" s="18" t="s">
        <v>912</v>
      </c>
      <c r="AU1005" s="18" t="s">
        <v>85</v>
      </c>
    </row>
    <row r="1006" spans="1:65" s="13" customFormat="1" ht="11.25">
      <c r="B1006" s="170"/>
      <c r="D1006" s="163" t="s">
        <v>193</v>
      </c>
      <c r="E1006" s="171" t="s">
        <v>1</v>
      </c>
      <c r="F1006" s="172" t="s">
        <v>920</v>
      </c>
      <c r="H1006" s="171" t="s">
        <v>1</v>
      </c>
      <c r="I1006" s="173"/>
      <c r="L1006" s="170"/>
      <c r="M1006" s="174"/>
      <c r="N1006" s="175"/>
      <c r="O1006" s="175"/>
      <c r="P1006" s="175"/>
      <c r="Q1006" s="175"/>
      <c r="R1006" s="175"/>
      <c r="S1006" s="175"/>
      <c r="T1006" s="176"/>
      <c r="AT1006" s="171" t="s">
        <v>193</v>
      </c>
      <c r="AU1006" s="171" t="s">
        <v>85</v>
      </c>
      <c r="AV1006" s="13" t="s">
        <v>83</v>
      </c>
      <c r="AW1006" s="13" t="s">
        <v>32</v>
      </c>
      <c r="AX1006" s="13" t="s">
        <v>76</v>
      </c>
      <c r="AY1006" s="171" t="s">
        <v>180</v>
      </c>
    </row>
    <row r="1007" spans="1:65" s="14" customFormat="1" ht="11.25">
      <c r="B1007" s="177"/>
      <c r="D1007" s="163" t="s">
        <v>193</v>
      </c>
      <c r="E1007" s="178" t="s">
        <v>1</v>
      </c>
      <c r="F1007" s="179" t="s">
        <v>83</v>
      </c>
      <c r="H1007" s="180">
        <v>1</v>
      </c>
      <c r="I1007" s="181"/>
      <c r="L1007" s="177"/>
      <c r="M1007" s="182"/>
      <c r="N1007" s="183"/>
      <c r="O1007" s="183"/>
      <c r="P1007" s="183"/>
      <c r="Q1007" s="183"/>
      <c r="R1007" s="183"/>
      <c r="S1007" s="183"/>
      <c r="T1007" s="184"/>
      <c r="AT1007" s="178" t="s">
        <v>193</v>
      </c>
      <c r="AU1007" s="178" t="s">
        <v>85</v>
      </c>
      <c r="AV1007" s="14" t="s">
        <v>85</v>
      </c>
      <c r="AW1007" s="14" t="s">
        <v>32</v>
      </c>
      <c r="AX1007" s="14" t="s">
        <v>76</v>
      </c>
      <c r="AY1007" s="178" t="s">
        <v>180</v>
      </c>
    </row>
    <row r="1008" spans="1:65" s="15" customFormat="1" ht="11.25">
      <c r="B1008" s="185"/>
      <c r="D1008" s="163" t="s">
        <v>193</v>
      </c>
      <c r="E1008" s="186" t="s">
        <v>1</v>
      </c>
      <c r="F1008" s="187" t="s">
        <v>196</v>
      </c>
      <c r="H1008" s="188">
        <v>1</v>
      </c>
      <c r="I1008" s="189"/>
      <c r="L1008" s="185"/>
      <c r="M1008" s="190"/>
      <c r="N1008" s="191"/>
      <c r="O1008" s="191"/>
      <c r="P1008" s="191"/>
      <c r="Q1008" s="191"/>
      <c r="R1008" s="191"/>
      <c r="S1008" s="191"/>
      <c r="T1008" s="192"/>
      <c r="AT1008" s="186" t="s">
        <v>193</v>
      </c>
      <c r="AU1008" s="186" t="s">
        <v>85</v>
      </c>
      <c r="AV1008" s="15" t="s">
        <v>197</v>
      </c>
      <c r="AW1008" s="15" t="s">
        <v>32</v>
      </c>
      <c r="AX1008" s="15" t="s">
        <v>76</v>
      </c>
      <c r="AY1008" s="186" t="s">
        <v>180</v>
      </c>
    </row>
    <row r="1009" spans="1:65" s="16" customFormat="1" ht="11.25">
      <c r="B1009" s="193"/>
      <c r="D1009" s="163" t="s">
        <v>193</v>
      </c>
      <c r="E1009" s="194" t="s">
        <v>1</v>
      </c>
      <c r="F1009" s="195" t="s">
        <v>198</v>
      </c>
      <c r="H1009" s="196">
        <v>1</v>
      </c>
      <c r="I1009" s="197"/>
      <c r="L1009" s="193"/>
      <c r="M1009" s="198"/>
      <c r="N1009" s="199"/>
      <c r="O1009" s="199"/>
      <c r="P1009" s="199"/>
      <c r="Q1009" s="199"/>
      <c r="R1009" s="199"/>
      <c r="S1009" s="199"/>
      <c r="T1009" s="200"/>
      <c r="AT1009" s="194" t="s">
        <v>193</v>
      </c>
      <c r="AU1009" s="194" t="s">
        <v>85</v>
      </c>
      <c r="AV1009" s="16" t="s">
        <v>187</v>
      </c>
      <c r="AW1009" s="16" t="s">
        <v>32</v>
      </c>
      <c r="AX1009" s="16" t="s">
        <v>83</v>
      </c>
      <c r="AY1009" s="194" t="s">
        <v>180</v>
      </c>
    </row>
    <row r="1010" spans="1:65" s="2" customFormat="1" ht="37.9" customHeight="1">
      <c r="A1010" s="33"/>
      <c r="B1010" s="149"/>
      <c r="C1010" s="150" t="s">
        <v>921</v>
      </c>
      <c r="D1010" s="150" t="s">
        <v>182</v>
      </c>
      <c r="E1010" s="151" t="s">
        <v>922</v>
      </c>
      <c r="F1010" s="152" t="s">
        <v>923</v>
      </c>
      <c r="G1010" s="153" t="s">
        <v>423</v>
      </c>
      <c r="H1010" s="154">
        <v>1</v>
      </c>
      <c r="I1010" s="155"/>
      <c r="J1010" s="156">
        <f>ROUND(I1010*H1010,2)</f>
        <v>0</v>
      </c>
      <c r="K1010" s="152" t="s">
        <v>1</v>
      </c>
      <c r="L1010" s="34"/>
      <c r="M1010" s="157" t="s">
        <v>1</v>
      </c>
      <c r="N1010" s="158" t="s">
        <v>41</v>
      </c>
      <c r="O1010" s="59"/>
      <c r="P1010" s="159">
        <f>O1010*H1010</f>
        <v>0</v>
      </c>
      <c r="Q1010" s="159">
        <v>0</v>
      </c>
      <c r="R1010" s="159">
        <f>Q1010*H1010</f>
        <v>0</v>
      </c>
      <c r="S1010" s="159">
        <v>0</v>
      </c>
      <c r="T1010" s="160">
        <f>S1010*H1010</f>
        <v>0</v>
      </c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R1010" s="161" t="s">
        <v>341</v>
      </c>
      <c r="AT1010" s="161" t="s">
        <v>182</v>
      </c>
      <c r="AU1010" s="161" t="s">
        <v>85</v>
      </c>
      <c r="AY1010" s="18" t="s">
        <v>180</v>
      </c>
      <c r="BE1010" s="162">
        <f>IF(N1010="základní",J1010,0)</f>
        <v>0</v>
      </c>
      <c r="BF1010" s="162">
        <f>IF(N1010="snížená",J1010,0)</f>
        <v>0</v>
      </c>
      <c r="BG1010" s="162">
        <f>IF(N1010="zákl. přenesená",J1010,0)</f>
        <v>0</v>
      </c>
      <c r="BH1010" s="162">
        <f>IF(N1010="sníž. přenesená",J1010,0)</f>
        <v>0</v>
      </c>
      <c r="BI1010" s="162">
        <f>IF(N1010="nulová",J1010,0)</f>
        <v>0</v>
      </c>
      <c r="BJ1010" s="18" t="s">
        <v>83</v>
      </c>
      <c r="BK1010" s="162">
        <f>ROUND(I1010*H1010,2)</f>
        <v>0</v>
      </c>
      <c r="BL1010" s="18" t="s">
        <v>341</v>
      </c>
      <c r="BM1010" s="161" t="s">
        <v>924</v>
      </c>
    </row>
    <row r="1011" spans="1:65" s="2" customFormat="1" ht="136.5">
      <c r="A1011" s="33"/>
      <c r="B1011" s="34"/>
      <c r="C1011" s="33"/>
      <c r="D1011" s="163" t="s">
        <v>912</v>
      </c>
      <c r="E1011" s="33"/>
      <c r="F1011" s="211" t="s">
        <v>919</v>
      </c>
      <c r="G1011" s="33"/>
      <c r="H1011" s="33"/>
      <c r="I1011" s="165"/>
      <c r="J1011" s="33"/>
      <c r="K1011" s="33"/>
      <c r="L1011" s="34"/>
      <c r="M1011" s="166"/>
      <c r="N1011" s="167"/>
      <c r="O1011" s="59"/>
      <c r="P1011" s="59"/>
      <c r="Q1011" s="59"/>
      <c r="R1011" s="59"/>
      <c r="S1011" s="59"/>
      <c r="T1011" s="60"/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T1011" s="18" t="s">
        <v>912</v>
      </c>
      <c r="AU1011" s="18" t="s">
        <v>85</v>
      </c>
    </row>
    <row r="1012" spans="1:65" s="13" customFormat="1" ht="11.25">
      <c r="B1012" s="170"/>
      <c r="D1012" s="163" t="s">
        <v>193</v>
      </c>
      <c r="E1012" s="171" t="s">
        <v>1</v>
      </c>
      <c r="F1012" s="172" t="s">
        <v>925</v>
      </c>
      <c r="H1012" s="171" t="s">
        <v>1</v>
      </c>
      <c r="I1012" s="173"/>
      <c r="L1012" s="170"/>
      <c r="M1012" s="174"/>
      <c r="N1012" s="175"/>
      <c r="O1012" s="175"/>
      <c r="P1012" s="175"/>
      <c r="Q1012" s="175"/>
      <c r="R1012" s="175"/>
      <c r="S1012" s="175"/>
      <c r="T1012" s="176"/>
      <c r="AT1012" s="171" t="s">
        <v>193</v>
      </c>
      <c r="AU1012" s="171" t="s">
        <v>85</v>
      </c>
      <c r="AV1012" s="13" t="s">
        <v>83</v>
      </c>
      <c r="AW1012" s="13" t="s">
        <v>32</v>
      </c>
      <c r="AX1012" s="13" t="s">
        <v>76</v>
      </c>
      <c r="AY1012" s="171" t="s">
        <v>180</v>
      </c>
    </row>
    <row r="1013" spans="1:65" s="14" customFormat="1" ht="11.25">
      <c r="B1013" s="177"/>
      <c r="D1013" s="163" t="s">
        <v>193</v>
      </c>
      <c r="E1013" s="178" t="s">
        <v>1</v>
      </c>
      <c r="F1013" s="179" t="s">
        <v>83</v>
      </c>
      <c r="H1013" s="180">
        <v>1</v>
      </c>
      <c r="I1013" s="181"/>
      <c r="L1013" s="177"/>
      <c r="M1013" s="182"/>
      <c r="N1013" s="183"/>
      <c r="O1013" s="183"/>
      <c r="P1013" s="183"/>
      <c r="Q1013" s="183"/>
      <c r="R1013" s="183"/>
      <c r="S1013" s="183"/>
      <c r="T1013" s="184"/>
      <c r="AT1013" s="178" t="s">
        <v>193</v>
      </c>
      <c r="AU1013" s="178" t="s">
        <v>85</v>
      </c>
      <c r="AV1013" s="14" t="s">
        <v>85</v>
      </c>
      <c r="AW1013" s="14" t="s">
        <v>32</v>
      </c>
      <c r="AX1013" s="14" t="s">
        <v>76</v>
      </c>
      <c r="AY1013" s="178" t="s">
        <v>180</v>
      </c>
    </row>
    <row r="1014" spans="1:65" s="15" customFormat="1" ht="11.25">
      <c r="B1014" s="185"/>
      <c r="D1014" s="163" t="s">
        <v>193</v>
      </c>
      <c r="E1014" s="186" t="s">
        <v>1</v>
      </c>
      <c r="F1014" s="187" t="s">
        <v>196</v>
      </c>
      <c r="H1014" s="188">
        <v>1</v>
      </c>
      <c r="I1014" s="189"/>
      <c r="L1014" s="185"/>
      <c r="M1014" s="190"/>
      <c r="N1014" s="191"/>
      <c r="O1014" s="191"/>
      <c r="P1014" s="191"/>
      <c r="Q1014" s="191"/>
      <c r="R1014" s="191"/>
      <c r="S1014" s="191"/>
      <c r="T1014" s="192"/>
      <c r="AT1014" s="186" t="s">
        <v>193</v>
      </c>
      <c r="AU1014" s="186" t="s">
        <v>85</v>
      </c>
      <c r="AV1014" s="15" t="s">
        <v>197</v>
      </c>
      <c r="AW1014" s="15" t="s">
        <v>32</v>
      </c>
      <c r="AX1014" s="15" t="s">
        <v>76</v>
      </c>
      <c r="AY1014" s="186" t="s">
        <v>180</v>
      </c>
    </row>
    <row r="1015" spans="1:65" s="16" customFormat="1" ht="11.25">
      <c r="B1015" s="193"/>
      <c r="D1015" s="163" t="s">
        <v>193</v>
      </c>
      <c r="E1015" s="194" t="s">
        <v>1</v>
      </c>
      <c r="F1015" s="195" t="s">
        <v>198</v>
      </c>
      <c r="H1015" s="196">
        <v>1</v>
      </c>
      <c r="I1015" s="197"/>
      <c r="L1015" s="193"/>
      <c r="M1015" s="198"/>
      <c r="N1015" s="199"/>
      <c r="O1015" s="199"/>
      <c r="P1015" s="199"/>
      <c r="Q1015" s="199"/>
      <c r="R1015" s="199"/>
      <c r="S1015" s="199"/>
      <c r="T1015" s="200"/>
      <c r="AT1015" s="194" t="s">
        <v>193</v>
      </c>
      <c r="AU1015" s="194" t="s">
        <v>85</v>
      </c>
      <c r="AV1015" s="16" t="s">
        <v>187</v>
      </c>
      <c r="AW1015" s="16" t="s">
        <v>32</v>
      </c>
      <c r="AX1015" s="16" t="s">
        <v>83</v>
      </c>
      <c r="AY1015" s="194" t="s">
        <v>180</v>
      </c>
    </row>
    <row r="1016" spans="1:65" s="2" customFormat="1" ht="44.25" customHeight="1">
      <c r="A1016" s="33"/>
      <c r="B1016" s="149"/>
      <c r="C1016" s="150" t="s">
        <v>926</v>
      </c>
      <c r="D1016" s="150" t="s">
        <v>182</v>
      </c>
      <c r="E1016" s="151" t="s">
        <v>927</v>
      </c>
      <c r="F1016" s="152" t="s">
        <v>928</v>
      </c>
      <c r="G1016" s="153" t="s">
        <v>423</v>
      </c>
      <c r="H1016" s="154">
        <v>1</v>
      </c>
      <c r="I1016" s="155"/>
      <c r="J1016" s="156">
        <f>ROUND(I1016*H1016,2)</f>
        <v>0</v>
      </c>
      <c r="K1016" s="152" t="s">
        <v>1</v>
      </c>
      <c r="L1016" s="34"/>
      <c r="M1016" s="157" t="s">
        <v>1</v>
      </c>
      <c r="N1016" s="158" t="s">
        <v>41</v>
      </c>
      <c r="O1016" s="59"/>
      <c r="P1016" s="159">
        <f>O1016*H1016</f>
        <v>0</v>
      </c>
      <c r="Q1016" s="159">
        <v>0</v>
      </c>
      <c r="R1016" s="159">
        <f>Q1016*H1016</f>
        <v>0</v>
      </c>
      <c r="S1016" s="159">
        <v>0</v>
      </c>
      <c r="T1016" s="160">
        <f>S1016*H1016</f>
        <v>0</v>
      </c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R1016" s="161" t="s">
        <v>341</v>
      </c>
      <c r="AT1016" s="161" t="s">
        <v>182</v>
      </c>
      <c r="AU1016" s="161" t="s">
        <v>85</v>
      </c>
      <c r="AY1016" s="18" t="s">
        <v>180</v>
      </c>
      <c r="BE1016" s="162">
        <f>IF(N1016="základní",J1016,0)</f>
        <v>0</v>
      </c>
      <c r="BF1016" s="162">
        <f>IF(N1016="snížená",J1016,0)</f>
        <v>0</v>
      </c>
      <c r="BG1016" s="162">
        <f>IF(N1016="zákl. přenesená",J1016,0)</f>
        <v>0</v>
      </c>
      <c r="BH1016" s="162">
        <f>IF(N1016="sníž. přenesená",J1016,0)</f>
        <v>0</v>
      </c>
      <c r="BI1016" s="162">
        <f>IF(N1016="nulová",J1016,0)</f>
        <v>0</v>
      </c>
      <c r="BJ1016" s="18" t="s">
        <v>83</v>
      </c>
      <c r="BK1016" s="162">
        <f>ROUND(I1016*H1016,2)</f>
        <v>0</v>
      </c>
      <c r="BL1016" s="18" t="s">
        <v>341</v>
      </c>
      <c r="BM1016" s="161" t="s">
        <v>929</v>
      </c>
    </row>
    <row r="1017" spans="1:65" s="2" customFormat="1" ht="136.5">
      <c r="A1017" s="33"/>
      <c r="B1017" s="34"/>
      <c r="C1017" s="33"/>
      <c r="D1017" s="163" t="s">
        <v>912</v>
      </c>
      <c r="E1017" s="33"/>
      <c r="F1017" s="211" t="s">
        <v>930</v>
      </c>
      <c r="G1017" s="33"/>
      <c r="H1017" s="33"/>
      <c r="I1017" s="165"/>
      <c r="J1017" s="33"/>
      <c r="K1017" s="33"/>
      <c r="L1017" s="34"/>
      <c r="M1017" s="166"/>
      <c r="N1017" s="167"/>
      <c r="O1017" s="59"/>
      <c r="P1017" s="59"/>
      <c r="Q1017" s="59"/>
      <c r="R1017" s="59"/>
      <c r="S1017" s="59"/>
      <c r="T1017" s="60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T1017" s="18" t="s">
        <v>912</v>
      </c>
      <c r="AU1017" s="18" t="s">
        <v>85</v>
      </c>
    </row>
    <row r="1018" spans="1:65" s="13" customFormat="1" ht="11.25">
      <c r="B1018" s="170"/>
      <c r="D1018" s="163" t="s">
        <v>193</v>
      </c>
      <c r="E1018" s="171" t="s">
        <v>1</v>
      </c>
      <c r="F1018" s="172" t="s">
        <v>931</v>
      </c>
      <c r="H1018" s="171" t="s">
        <v>1</v>
      </c>
      <c r="I1018" s="173"/>
      <c r="L1018" s="170"/>
      <c r="M1018" s="174"/>
      <c r="N1018" s="175"/>
      <c r="O1018" s="175"/>
      <c r="P1018" s="175"/>
      <c r="Q1018" s="175"/>
      <c r="R1018" s="175"/>
      <c r="S1018" s="175"/>
      <c r="T1018" s="176"/>
      <c r="AT1018" s="171" t="s">
        <v>193</v>
      </c>
      <c r="AU1018" s="171" t="s">
        <v>85</v>
      </c>
      <c r="AV1018" s="13" t="s">
        <v>83</v>
      </c>
      <c r="AW1018" s="13" t="s">
        <v>32</v>
      </c>
      <c r="AX1018" s="13" t="s">
        <v>76</v>
      </c>
      <c r="AY1018" s="171" t="s">
        <v>180</v>
      </c>
    </row>
    <row r="1019" spans="1:65" s="14" customFormat="1" ht="11.25">
      <c r="B1019" s="177"/>
      <c r="D1019" s="163" t="s">
        <v>193</v>
      </c>
      <c r="E1019" s="178" t="s">
        <v>1</v>
      </c>
      <c r="F1019" s="179" t="s">
        <v>83</v>
      </c>
      <c r="H1019" s="180">
        <v>1</v>
      </c>
      <c r="I1019" s="181"/>
      <c r="L1019" s="177"/>
      <c r="M1019" s="182"/>
      <c r="N1019" s="183"/>
      <c r="O1019" s="183"/>
      <c r="P1019" s="183"/>
      <c r="Q1019" s="183"/>
      <c r="R1019" s="183"/>
      <c r="S1019" s="183"/>
      <c r="T1019" s="184"/>
      <c r="AT1019" s="178" t="s">
        <v>193</v>
      </c>
      <c r="AU1019" s="178" t="s">
        <v>85</v>
      </c>
      <c r="AV1019" s="14" t="s">
        <v>85</v>
      </c>
      <c r="AW1019" s="14" t="s">
        <v>32</v>
      </c>
      <c r="AX1019" s="14" t="s">
        <v>76</v>
      </c>
      <c r="AY1019" s="178" t="s">
        <v>180</v>
      </c>
    </row>
    <row r="1020" spans="1:65" s="15" customFormat="1" ht="11.25">
      <c r="B1020" s="185"/>
      <c r="D1020" s="163" t="s">
        <v>193</v>
      </c>
      <c r="E1020" s="186" t="s">
        <v>1</v>
      </c>
      <c r="F1020" s="187" t="s">
        <v>196</v>
      </c>
      <c r="H1020" s="188">
        <v>1</v>
      </c>
      <c r="I1020" s="189"/>
      <c r="L1020" s="185"/>
      <c r="M1020" s="190"/>
      <c r="N1020" s="191"/>
      <c r="O1020" s="191"/>
      <c r="P1020" s="191"/>
      <c r="Q1020" s="191"/>
      <c r="R1020" s="191"/>
      <c r="S1020" s="191"/>
      <c r="T1020" s="192"/>
      <c r="AT1020" s="186" t="s">
        <v>193</v>
      </c>
      <c r="AU1020" s="186" t="s">
        <v>85</v>
      </c>
      <c r="AV1020" s="15" t="s">
        <v>197</v>
      </c>
      <c r="AW1020" s="15" t="s">
        <v>32</v>
      </c>
      <c r="AX1020" s="15" t="s">
        <v>76</v>
      </c>
      <c r="AY1020" s="186" t="s">
        <v>180</v>
      </c>
    </row>
    <row r="1021" spans="1:65" s="16" customFormat="1" ht="11.25">
      <c r="B1021" s="193"/>
      <c r="D1021" s="163" t="s">
        <v>193</v>
      </c>
      <c r="E1021" s="194" t="s">
        <v>1</v>
      </c>
      <c r="F1021" s="195" t="s">
        <v>198</v>
      </c>
      <c r="H1021" s="196">
        <v>1</v>
      </c>
      <c r="I1021" s="197"/>
      <c r="L1021" s="193"/>
      <c r="M1021" s="198"/>
      <c r="N1021" s="199"/>
      <c r="O1021" s="199"/>
      <c r="P1021" s="199"/>
      <c r="Q1021" s="199"/>
      <c r="R1021" s="199"/>
      <c r="S1021" s="199"/>
      <c r="T1021" s="200"/>
      <c r="AT1021" s="194" t="s">
        <v>193</v>
      </c>
      <c r="AU1021" s="194" t="s">
        <v>85</v>
      </c>
      <c r="AV1021" s="16" t="s">
        <v>187</v>
      </c>
      <c r="AW1021" s="16" t="s">
        <v>32</v>
      </c>
      <c r="AX1021" s="16" t="s">
        <v>83</v>
      </c>
      <c r="AY1021" s="194" t="s">
        <v>180</v>
      </c>
    </row>
    <row r="1022" spans="1:65" s="2" customFormat="1" ht="44.25" customHeight="1">
      <c r="A1022" s="33"/>
      <c r="B1022" s="149"/>
      <c r="C1022" s="150" t="s">
        <v>932</v>
      </c>
      <c r="D1022" s="150" t="s">
        <v>182</v>
      </c>
      <c r="E1022" s="151" t="s">
        <v>933</v>
      </c>
      <c r="F1022" s="152" t="s">
        <v>934</v>
      </c>
      <c r="G1022" s="153" t="s">
        <v>423</v>
      </c>
      <c r="H1022" s="154">
        <v>1</v>
      </c>
      <c r="I1022" s="155"/>
      <c r="J1022" s="156">
        <f>ROUND(I1022*H1022,2)</f>
        <v>0</v>
      </c>
      <c r="K1022" s="152" t="s">
        <v>1</v>
      </c>
      <c r="L1022" s="34"/>
      <c r="M1022" s="157" t="s">
        <v>1</v>
      </c>
      <c r="N1022" s="158" t="s">
        <v>41</v>
      </c>
      <c r="O1022" s="59"/>
      <c r="P1022" s="159">
        <f>O1022*H1022</f>
        <v>0</v>
      </c>
      <c r="Q1022" s="159">
        <v>0</v>
      </c>
      <c r="R1022" s="159">
        <f>Q1022*H1022</f>
        <v>0</v>
      </c>
      <c r="S1022" s="159">
        <v>0</v>
      </c>
      <c r="T1022" s="160">
        <f>S1022*H1022</f>
        <v>0</v>
      </c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R1022" s="161" t="s">
        <v>341</v>
      </c>
      <c r="AT1022" s="161" t="s">
        <v>182</v>
      </c>
      <c r="AU1022" s="161" t="s">
        <v>85</v>
      </c>
      <c r="AY1022" s="18" t="s">
        <v>180</v>
      </c>
      <c r="BE1022" s="162">
        <f>IF(N1022="základní",J1022,0)</f>
        <v>0</v>
      </c>
      <c r="BF1022" s="162">
        <f>IF(N1022="snížená",J1022,0)</f>
        <v>0</v>
      </c>
      <c r="BG1022" s="162">
        <f>IF(N1022="zákl. přenesená",J1022,0)</f>
        <v>0</v>
      </c>
      <c r="BH1022" s="162">
        <f>IF(N1022="sníž. přenesená",J1022,0)</f>
        <v>0</v>
      </c>
      <c r="BI1022" s="162">
        <f>IF(N1022="nulová",J1022,0)</f>
        <v>0</v>
      </c>
      <c r="BJ1022" s="18" t="s">
        <v>83</v>
      </c>
      <c r="BK1022" s="162">
        <f>ROUND(I1022*H1022,2)</f>
        <v>0</v>
      </c>
      <c r="BL1022" s="18" t="s">
        <v>341</v>
      </c>
      <c r="BM1022" s="161" t="s">
        <v>935</v>
      </c>
    </row>
    <row r="1023" spans="1:65" s="2" customFormat="1" ht="136.5">
      <c r="A1023" s="33"/>
      <c r="B1023" s="34"/>
      <c r="C1023" s="33"/>
      <c r="D1023" s="163" t="s">
        <v>912</v>
      </c>
      <c r="E1023" s="33"/>
      <c r="F1023" s="211" t="s">
        <v>936</v>
      </c>
      <c r="G1023" s="33"/>
      <c r="H1023" s="33"/>
      <c r="I1023" s="165"/>
      <c r="J1023" s="33"/>
      <c r="K1023" s="33"/>
      <c r="L1023" s="34"/>
      <c r="M1023" s="166"/>
      <c r="N1023" s="167"/>
      <c r="O1023" s="59"/>
      <c r="P1023" s="59"/>
      <c r="Q1023" s="59"/>
      <c r="R1023" s="59"/>
      <c r="S1023" s="59"/>
      <c r="T1023" s="60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T1023" s="18" t="s">
        <v>912</v>
      </c>
      <c r="AU1023" s="18" t="s">
        <v>85</v>
      </c>
    </row>
    <row r="1024" spans="1:65" s="13" customFormat="1" ht="11.25">
      <c r="B1024" s="170"/>
      <c r="D1024" s="163" t="s">
        <v>193</v>
      </c>
      <c r="E1024" s="171" t="s">
        <v>1</v>
      </c>
      <c r="F1024" s="172" t="s">
        <v>937</v>
      </c>
      <c r="H1024" s="171" t="s">
        <v>1</v>
      </c>
      <c r="I1024" s="173"/>
      <c r="L1024" s="170"/>
      <c r="M1024" s="174"/>
      <c r="N1024" s="175"/>
      <c r="O1024" s="175"/>
      <c r="P1024" s="175"/>
      <c r="Q1024" s="175"/>
      <c r="R1024" s="175"/>
      <c r="S1024" s="175"/>
      <c r="T1024" s="176"/>
      <c r="AT1024" s="171" t="s">
        <v>193</v>
      </c>
      <c r="AU1024" s="171" t="s">
        <v>85</v>
      </c>
      <c r="AV1024" s="13" t="s">
        <v>83</v>
      </c>
      <c r="AW1024" s="13" t="s">
        <v>32</v>
      </c>
      <c r="AX1024" s="13" t="s">
        <v>76</v>
      </c>
      <c r="AY1024" s="171" t="s">
        <v>180</v>
      </c>
    </row>
    <row r="1025" spans="1:65" s="14" customFormat="1" ht="11.25">
      <c r="B1025" s="177"/>
      <c r="D1025" s="163" t="s">
        <v>193</v>
      </c>
      <c r="E1025" s="178" t="s">
        <v>1</v>
      </c>
      <c r="F1025" s="179" t="s">
        <v>83</v>
      </c>
      <c r="H1025" s="180">
        <v>1</v>
      </c>
      <c r="I1025" s="181"/>
      <c r="L1025" s="177"/>
      <c r="M1025" s="182"/>
      <c r="N1025" s="183"/>
      <c r="O1025" s="183"/>
      <c r="P1025" s="183"/>
      <c r="Q1025" s="183"/>
      <c r="R1025" s="183"/>
      <c r="S1025" s="183"/>
      <c r="T1025" s="184"/>
      <c r="AT1025" s="178" t="s">
        <v>193</v>
      </c>
      <c r="AU1025" s="178" t="s">
        <v>85</v>
      </c>
      <c r="AV1025" s="14" t="s">
        <v>85</v>
      </c>
      <c r="AW1025" s="14" t="s">
        <v>32</v>
      </c>
      <c r="AX1025" s="14" t="s">
        <v>76</v>
      </c>
      <c r="AY1025" s="178" t="s">
        <v>180</v>
      </c>
    </row>
    <row r="1026" spans="1:65" s="15" customFormat="1" ht="11.25">
      <c r="B1026" s="185"/>
      <c r="D1026" s="163" t="s">
        <v>193</v>
      </c>
      <c r="E1026" s="186" t="s">
        <v>1</v>
      </c>
      <c r="F1026" s="187" t="s">
        <v>196</v>
      </c>
      <c r="H1026" s="188">
        <v>1</v>
      </c>
      <c r="I1026" s="189"/>
      <c r="L1026" s="185"/>
      <c r="M1026" s="190"/>
      <c r="N1026" s="191"/>
      <c r="O1026" s="191"/>
      <c r="P1026" s="191"/>
      <c r="Q1026" s="191"/>
      <c r="R1026" s="191"/>
      <c r="S1026" s="191"/>
      <c r="T1026" s="192"/>
      <c r="AT1026" s="186" t="s">
        <v>193</v>
      </c>
      <c r="AU1026" s="186" t="s">
        <v>85</v>
      </c>
      <c r="AV1026" s="15" t="s">
        <v>197</v>
      </c>
      <c r="AW1026" s="15" t="s">
        <v>32</v>
      </c>
      <c r="AX1026" s="15" t="s">
        <v>76</v>
      </c>
      <c r="AY1026" s="186" t="s">
        <v>180</v>
      </c>
    </row>
    <row r="1027" spans="1:65" s="16" customFormat="1" ht="11.25">
      <c r="B1027" s="193"/>
      <c r="D1027" s="163" t="s">
        <v>193</v>
      </c>
      <c r="E1027" s="194" t="s">
        <v>1</v>
      </c>
      <c r="F1027" s="195" t="s">
        <v>198</v>
      </c>
      <c r="H1027" s="196">
        <v>1</v>
      </c>
      <c r="I1027" s="197"/>
      <c r="L1027" s="193"/>
      <c r="M1027" s="198"/>
      <c r="N1027" s="199"/>
      <c r="O1027" s="199"/>
      <c r="P1027" s="199"/>
      <c r="Q1027" s="199"/>
      <c r="R1027" s="199"/>
      <c r="S1027" s="199"/>
      <c r="T1027" s="200"/>
      <c r="AT1027" s="194" t="s">
        <v>193</v>
      </c>
      <c r="AU1027" s="194" t="s">
        <v>85</v>
      </c>
      <c r="AV1027" s="16" t="s">
        <v>187</v>
      </c>
      <c r="AW1027" s="16" t="s">
        <v>32</v>
      </c>
      <c r="AX1027" s="16" t="s">
        <v>83</v>
      </c>
      <c r="AY1027" s="194" t="s">
        <v>180</v>
      </c>
    </row>
    <row r="1028" spans="1:65" s="2" customFormat="1" ht="44.25" customHeight="1">
      <c r="A1028" s="33"/>
      <c r="B1028" s="149"/>
      <c r="C1028" s="150" t="s">
        <v>938</v>
      </c>
      <c r="D1028" s="150" t="s">
        <v>182</v>
      </c>
      <c r="E1028" s="151" t="s">
        <v>939</v>
      </c>
      <c r="F1028" s="152" t="s">
        <v>940</v>
      </c>
      <c r="G1028" s="153" t="s">
        <v>423</v>
      </c>
      <c r="H1028" s="154">
        <v>1</v>
      </c>
      <c r="I1028" s="155"/>
      <c r="J1028" s="156">
        <f>ROUND(I1028*H1028,2)</f>
        <v>0</v>
      </c>
      <c r="K1028" s="152" t="s">
        <v>1</v>
      </c>
      <c r="L1028" s="34"/>
      <c r="M1028" s="157" t="s">
        <v>1</v>
      </c>
      <c r="N1028" s="158" t="s">
        <v>41</v>
      </c>
      <c r="O1028" s="59"/>
      <c r="P1028" s="159">
        <f>O1028*H1028</f>
        <v>0</v>
      </c>
      <c r="Q1028" s="159">
        <v>0</v>
      </c>
      <c r="R1028" s="159">
        <f>Q1028*H1028</f>
        <v>0</v>
      </c>
      <c r="S1028" s="159">
        <v>0</v>
      </c>
      <c r="T1028" s="160">
        <f>S1028*H1028</f>
        <v>0</v>
      </c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R1028" s="161" t="s">
        <v>341</v>
      </c>
      <c r="AT1028" s="161" t="s">
        <v>182</v>
      </c>
      <c r="AU1028" s="161" t="s">
        <v>85</v>
      </c>
      <c r="AY1028" s="18" t="s">
        <v>180</v>
      </c>
      <c r="BE1028" s="162">
        <f>IF(N1028="základní",J1028,0)</f>
        <v>0</v>
      </c>
      <c r="BF1028" s="162">
        <f>IF(N1028="snížená",J1028,0)</f>
        <v>0</v>
      </c>
      <c r="BG1028" s="162">
        <f>IF(N1028="zákl. přenesená",J1028,0)</f>
        <v>0</v>
      </c>
      <c r="BH1028" s="162">
        <f>IF(N1028="sníž. přenesená",J1028,0)</f>
        <v>0</v>
      </c>
      <c r="BI1028" s="162">
        <f>IF(N1028="nulová",J1028,0)</f>
        <v>0</v>
      </c>
      <c r="BJ1028" s="18" t="s">
        <v>83</v>
      </c>
      <c r="BK1028" s="162">
        <f>ROUND(I1028*H1028,2)</f>
        <v>0</v>
      </c>
      <c r="BL1028" s="18" t="s">
        <v>341</v>
      </c>
      <c r="BM1028" s="161" t="s">
        <v>941</v>
      </c>
    </row>
    <row r="1029" spans="1:65" s="2" customFormat="1" ht="136.5">
      <c r="A1029" s="33"/>
      <c r="B1029" s="34"/>
      <c r="C1029" s="33"/>
      <c r="D1029" s="163" t="s">
        <v>912</v>
      </c>
      <c r="E1029" s="33"/>
      <c r="F1029" s="211" t="s">
        <v>942</v>
      </c>
      <c r="G1029" s="33"/>
      <c r="H1029" s="33"/>
      <c r="I1029" s="165"/>
      <c r="J1029" s="33"/>
      <c r="K1029" s="33"/>
      <c r="L1029" s="34"/>
      <c r="M1029" s="166"/>
      <c r="N1029" s="167"/>
      <c r="O1029" s="59"/>
      <c r="P1029" s="59"/>
      <c r="Q1029" s="59"/>
      <c r="R1029" s="59"/>
      <c r="S1029" s="59"/>
      <c r="T1029" s="60"/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T1029" s="18" t="s">
        <v>912</v>
      </c>
      <c r="AU1029" s="18" t="s">
        <v>85</v>
      </c>
    </row>
    <row r="1030" spans="1:65" s="13" customFormat="1" ht="11.25">
      <c r="B1030" s="170"/>
      <c r="D1030" s="163" t="s">
        <v>193</v>
      </c>
      <c r="E1030" s="171" t="s">
        <v>1</v>
      </c>
      <c r="F1030" s="172" t="s">
        <v>943</v>
      </c>
      <c r="H1030" s="171" t="s">
        <v>1</v>
      </c>
      <c r="I1030" s="173"/>
      <c r="L1030" s="170"/>
      <c r="M1030" s="174"/>
      <c r="N1030" s="175"/>
      <c r="O1030" s="175"/>
      <c r="P1030" s="175"/>
      <c r="Q1030" s="175"/>
      <c r="R1030" s="175"/>
      <c r="S1030" s="175"/>
      <c r="T1030" s="176"/>
      <c r="AT1030" s="171" t="s">
        <v>193</v>
      </c>
      <c r="AU1030" s="171" t="s">
        <v>85</v>
      </c>
      <c r="AV1030" s="13" t="s">
        <v>83</v>
      </c>
      <c r="AW1030" s="13" t="s">
        <v>32</v>
      </c>
      <c r="AX1030" s="13" t="s">
        <v>76</v>
      </c>
      <c r="AY1030" s="171" t="s">
        <v>180</v>
      </c>
    </row>
    <row r="1031" spans="1:65" s="14" customFormat="1" ht="11.25">
      <c r="B1031" s="177"/>
      <c r="D1031" s="163" t="s">
        <v>193</v>
      </c>
      <c r="E1031" s="178" t="s">
        <v>1</v>
      </c>
      <c r="F1031" s="179" t="s">
        <v>83</v>
      </c>
      <c r="H1031" s="180">
        <v>1</v>
      </c>
      <c r="I1031" s="181"/>
      <c r="L1031" s="177"/>
      <c r="M1031" s="182"/>
      <c r="N1031" s="183"/>
      <c r="O1031" s="183"/>
      <c r="P1031" s="183"/>
      <c r="Q1031" s="183"/>
      <c r="R1031" s="183"/>
      <c r="S1031" s="183"/>
      <c r="T1031" s="184"/>
      <c r="AT1031" s="178" t="s">
        <v>193</v>
      </c>
      <c r="AU1031" s="178" t="s">
        <v>85</v>
      </c>
      <c r="AV1031" s="14" t="s">
        <v>85</v>
      </c>
      <c r="AW1031" s="14" t="s">
        <v>32</v>
      </c>
      <c r="AX1031" s="14" t="s">
        <v>76</v>
      </c>
      <c r="AY1031" s="178" t="s">
        <v>180</v>
      </c>
    </row>
    <row r="1032" spans="1:65" s="15" customFormat="1" ht="11.25">
      <c r="B1032" s="185"/>
      <c r="D1032" s="163" t="s">
        <v>193</v>
      </c>
      <c r="E1032" s="186" t="s">
        <v>1</v>
      </c>
      <c r="F1032" s="187" t="s">
        <v>196</v>
      </c>
      <c r="H1032" s="188">
        <v>1</v>
      </c>
      <c r="I1032" s="189"/>
      <c r="L1032" s="185"/>
      <c r="M1032" s="190"/>
      <c r="N1032" s="191"/>
      <c r="O1032" s="191"/>
      <c r="P1032" s="191"/>
      <c r="Q1032" s="191"/>
      <c r="R1032" s="191"/>
      <c r="S1032" s="191"/>
      <c r="T1032" s="192"/>
      <c r="AT1032" s="186" t="s">
        <v>193</v>
      </c>
      <c r="AU1032" s="186" t="s">
        <v>85</v>
      </c>
      <c r="AV1032" s="15" t="s">
        <v>197</v>
      </c>
      <c r="AW1032" s="15" t="s">
        <v>32</v>
      </c>
      <c r="AX1032" s="15" t="s">
        <v>76</v>
      </c>
      <c r="AY1032" s="186" t="s">
        <v>180</v>
      </c>
    </row>
    <row r="1033" spans="1:65" s="16" customFormat="1" ht="11.25">
      <c r="B1033" s="193"/>
      <c r="D1033" s="163" t="s">
        <v>193</v>
      </c>
      <c r="E1033" s="194" t="s">
        <v>1</v>
      </c>
      <c r="F1033" s="195" t="s">
        <v>198</v>
      </c>
      <c r="H1033" s="196">
        <v>1</v>
      </c>
      <c r="I1033" s="197"/>
      <c r="L1033" s="193"/>
      <c r="M1033" s="198"/>
      <c r="N1033" s="199"/>
      <c r="O1033" s="199"/>
      <c r="P1033" s="199"/>
      <c r="Q1033" s="199"/>
      <c r="R1033" s="199"/>
      <c r="S1033" s="199"/>
      <c r="T1033" s="200"/>
      <c r="AT1033" s="194" t="s">
        <v>193</v>
      </c>
      <c r="AU1033" s="194" t="s">
        <v>85</v>
      </c>
      <c r="AV1033" s="16" t="s">
        <v>187</v>
      </c>
      <c r="AW1033" s="16" t="s">
        <v>32</v>
      </c>
      <c r="AX1033" s="16" t="s">
        <v>83</v>
      </c>
      <c r="AY1033" s="194" t="s">
        <v>180</v>
      </c>
    </row>
    <row r="1034" spans="1:65" s="2" customFormat="1" ht="44.25" customHeight="1">
      <c r="A1034" s="33"/>
      <c r="B1034" s="149"/>
      <c r="C1034" s="150" t="s">
        <v>944</v>
      </c>
      <c r="D1034" s="150" t="s">
        <v>182</v>
      </c>
      <c r="E1034" s="151" t="s">
        <v>945</v>
      </c>
      <c r="F1034" s="152" t="s">
        <v>946</v>
      </c>
      <c r="G1034" s="153" t="s">
        <v>423</v>
      </c>
      <c r="H1034" s="154">
        <v>1</v>
      </c>
      <c r="I1034" s="155"/>
      <c r="J1034" s="156">
        <f>ROUND(I1034*H1034,2)</f>
        <v>0</v>
      </c>
      <c r="K1034" s="152" t="s">
        <v>1</v>
      </c>
      <c r="L1034" s="34"/>
      <c r="M1034" s="157" t="s">
        <v>1</v>
      </c>
      <c r="N1034" s="158" t="s">
        <v>41</v>
      </c>
      <c r="O1034" s="59"/>
      <c r="P1034" s="159">
        <f>O1034*H1034</f>
        <v>0</v>
      </c>
      <c r="Q1034" s="159">
        <v>0</v>
      </c>
      <c r="R1034" s="159">
        <f>Q1034*H1034</f>
        <v>0</v>
      </c>
      <c r="S1034" s="159">
        <v>0</v>
      </c>
      <c r="T1034" s="160">
        <f>S1034*H1034</f>
        <v>0</v>
      </c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R1034" s="161" t="s">
        <v>341</v>
      </c>
      <c r="AT1034" s="161" t="s">
        <v>182</v>
      </c>
      <c r="AU1034" s="161" t="s">
        <v>85</v>
      </c>
      <c r="AY1034" s="18" t="s">
        <v>180</v>
      </c>
      <c r="BE1034" s="162">
        <f>IF(N1034="základní",J1034,0)</f>
        <v>0</v>
      </c>
      <c r="BF1034" s="162">
        <f>IF(N1034="snížená",J1034,0)</f>
        <v>0</v>
      </c>
      <c r="BG1034" s="162">
        <f>IF(N1034="zákl. přenesená",J1034,0)</f>
        <v>0</v>
      </c>
      <c r="BH1034" s="162">
        <f>IF(N1034="sníž. přenesená",J1034,0)</f>
        <v>0</v>
      </c>
      <c r="BI1034" s="162">
        <f>IF(N1034="nulová",J1034,0)</f>
        <v>0</v>
      </c>
      <c r="BJ1034" s="18" t="s">
        <v>83</v>
      </c>
      <c r="BK1034" s="162">
        <f>ROUND(I1034*H1034,2)</f>
        <v>0</v>
      </c>
      <c r="BL1034" s="18" t="s">
        <v>341</v>
      </c>
      <c r="BM1034" s="161" t="s">
        <v>947</v>
      </c>
    </row>
    <row r="1035" spans="1:65" s="2" customFormat="1" ht="97.5">
      <c r="A1035" s="33"/>
      <c r="B1035" s="34"/>
      <c r="C1035" s="33"/>
      <c r="D1035" s="163" t="s">
        <v>912</v>
      </c>
      <c r="E1035" s="33"/>
      <c r="F1035" s="211" t="s">
        <v>948</v>
      </c>
      <c r="G1035" s="33"/>
      <c r="H1035" s="33"/>
      <c r="I1035" s="165"/>
      <c r="J1035" s="33"/>
      <c r="K1035" s="33"/>
      <c r="L1035" s="34"/>
      <c r="M1035" s="166"/>
      <c r="N1035" s="167"/>
      <c r="O1035" s="59"/>
      <c r="P1035" s="59"/>
      <c r="Q1035" s="59"/>
      <c r="R1035" s="59"/>
      <c r="S1035" s="59"/>
      <c r="T1035" s="60"/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T1035" s="18" t="s">
        <v>912</v>
      </c>
      <c r="AU1035" s="18" t="s">
        <v>85</v>
      </c>
    </row>
    <row r="1036" spans="1:65" s="13" customFormat="1" ht="11.25">
      <c r="B1036" s="170"/>
      <c r="D1036" s="163" t="s">
        <v>193</v>
      </c>
      <c r="E1036" s="171" t="s">
        <v>1</v>
      </c>
      <c r="F1036" s="172" t="s">
        <v>949</v>
      </c>
      <c r="H1036" s="171" t="s">
        <v>1</v>
      </c>
      <c r="I1036" s="173"/>
      <c r="L1036" s="170"/>
      <c r="M1036" s="174"/>
      <c r="N1036" s="175"/>
      <c r="O1036" s="175"/>
      <c r="P1036" s="175"/>
      <c r="Q1036" s="175"/>
      <c r="R1036" s="175"/>
      <c r="S1036" s="175"/>
      <c r="T1036" s="176"/>
      <c r="AT1036" s="171" t="s">
        <v>193</v>
      </c>
      <c r="AU1036" s="171" t="s">
        <v>85</v>
      </c>
      <c r="AV1036" s="13" t="s">
        <v>83</v>
      </c>
      <c r="AW1036" s="13" t="s">
        <v>32</v>
      </c>
      <c r="AX1036" s="13" t="s">
        <v>76</v>
      </c>
      <c r="AY1036" s="171" t="s">
        <v>180</v>
      </c>
    </row>
    <row r="1037" spans="1:65" s="14" customFormat="1" ht="11.25">
      <c r="B1037" s="177"/>
      <c r="D1037" s="163" t="s">
        <v>193</v>
      </c>
      <c r="E1037" s="178" t="s">
        <v>1</v>
      </c>
      <c r="F1037" s="179" t="s">
        <v>83</v>
      </c>
      <c r="H1037" s="180">
        <v>1</v>
      </c>
      <c r="I1037" s="181"/>
      <c r="L1037" s="177"/>
      <c r="M1037" s="182"/>
      <c r="N1037" s="183"/>
      <c r="O1037" s="183"/>
      <c r="P1037" s="183"/>
      <c r="Q1037" s="183"/>
      <c r="R1037" s="183"/>
      <c r="S1037" s="183"/>
      <c r="T1037" s="184"/>
      <c r="AT1037" s="178" t="s">
        <v>193</v>
      </c>
      <c r="AU1037" s="178" t="s">
        <v>85</v>
      </c>
      <c r="AV1037" s="14" t="s">
        <v>85</v>
      </c>
      <c r="AW1037" s="14" t="s">
        <v>32</v>
      </c>
      <c r="AX1037" s="14" t="s">
        <v>76</v>
      </c>
      <c r="AY1037" s="178" t="s">
        <v>180</v>
      </c>
    </row>
    <row r="1038" spans="1:65" s="15" customFormat="1" ht="11.25">
      <c r="B1038" s="185"/>
      <c r="D1038" s="163" t="s">
        <v>193</v>
      </c>
      <c r="E1038" s="186" t="s">
        <v>1</v>
      </c>
      <c r="F1038" s="187" t="s">
        <v>196</v>
      </c>
      <c r="H1038" s="188">
        <v>1</v>
      </c>
      <c r="I1038" s="189"/>
      <c r="L1038" s="185"/>
      <c r="M1038" s="190"/>
      <c r="N1038" s="191"/>
      <c r="O1038" s="191"/>
      <c r="P1038" s="191"/>
      <c r="Q1038" s="191"/>
      <c r="R1038" s="191"/>
      <c r="S1038" s="191"/>
      <c r="T1038" s="192"/>
      <c r="AT1038" s="186" t="s">
        <v>193</v>
      </c>
      <c r="AU1038" s="186" t="s">
        <v>85</v>
      </c>
      <c r="AV1038" s="15" t="s">
        <v>197</v>
      </c>
      <c r="AW1038" s="15" t="s">
        <v>32</v>
      </c>
      <c r="AX1038" s="15" t="s">
        <v>76</v>
      </c>
      <c r="AY1038" s="186" t="s">
        <v>180</v>
      </c>
    </row>
    <row r="1039" spans="1:65" s="16" customFormat="1" ht="11.25">
      <c r="B1039" s="193"/>
      <c r="D1039" s="163" t="s">
        <v>193</v>
      </c>
      <c r="E1039" s="194" t="s">
        <v>1</v>
      </c>
      <c r="F1039" s="195" t="s">
        <v>198</v>
      </c>
      <c r="H1039" s="196">
        <v>1</v>
      </c>
      <c r="I1039" s="197"/>
      <c r="L1039" s="193"/>
      <c r="M1039" s="198"/>
      <c r="N1039" s="199"/>
      <c r="O1039" s="199"/>
      <c r="P1039" s="199"/>
      <c r="Q1039" s="199"/>
      <c r="R1039" s="199"/>
      <c r="S1039" s="199"/>
      <c r="T1039" s="200"/>
      <c r="AT1039" s="194" t="s">
        <v>193</v>
      </c>
      <c r="AU1039" s="194" t="s">
        <v>85</v>
      </c>
      <c r="AV1039" s="16" t="s">
        <v>187</v>
      </c>
      <c r="AW1039" s="16" t="s">
        <v>32</v>
      </c>
      <c r="AX1039" s="16" t="s">
        <v>83</v>
      </c>
      <c r="AY1039" s="194" t="s">
        <v>180</v>
      </c>
    </row>
    <row r="1040" spans="1:65" s="2" customFormat="1" ht="44.25" customHeight="1">
      <c r="A1040" s="33"/>
      <c r="B1040" s="149"/>
      <c r="C1040" s="150" t="s">
        <v>950</v>
      </c>
      <c r="D1040" s="150" t="s">
        <v>182</v>
      </c>
      <c r="E1040" s="151" t="s">
        <v>951</v>
      </c>
      <c r="F1040" s="152" t="s">
        <v>952</v>
      </c>
      <c r="G1040" s="153" t="s">
        <v>423</v>
      </c>
      <c r="H1040" s="154">
        <v>1</v>
      </c>
      <c r="I1040" s="155"/>
      <c r="J1040" s="156">
        <f>ROUND(I1040*H1040,2)</f>
        <v>0</v>
      </c>
      <c r="K1040" s="152" t="s">
        <v>1</v>
      </c>
      <c r="L1040" s="34"/>
      <c r="M1040" s="157" t="s">
        <v>1</v>
      </c>
      <c r="N1040" s="158" t="s">
        <v>41</v>
      </c>
      <c r="O1040" s="59"/>
      <c r="P1040" s="159">
        <f>O1040*H1040</f>
        <v>0</v>
      </c>
      <c r="Q1040" s="159">
        <v>0</v>
      </c>
      <c r="R1040" s="159">
        <f>Q1040*H1040</f>
        <v>0</v>
      </c>
      <c r="S1040" s="159">
        <v>0</v>
      </c>
      <c r="T1040" s="160">
        <f>S1040*H1040</f>
        <v>0</v>
      </c>
      <c r="U1040" s="33"/>
      <c r="V1040" s="33"/>
      <c r="W1040" s="33"/>
      <c r="X1040" s="33"/>
      <c r="Y1040" s="33"/>
      <c r="Z1040" s="33"/>
      <c r="AA1040" s="33"/>
      <c r="AB1040" s="33"/>
      <c r="AC1040" s="33"/>
      <c r="AD1040" s="33"/>
      <c r="AE1040" s="33"/>
      <c r="AR1040" s="161" t="s">
        <v>341</v>
      </c>
      <c r="AT1040" s="161" t="s">
        <v>182</v>
      </c>
      <c r="AU1040" s="161" t="s">
        <v>85</v>
      </c>
      <c r="AY1040" s="18" t="s">
        <v>180</v>
      </c>
      <c r="BE1040" s="162">
        <f>IF(N1040="základní",J1040,0)</f>
        <v>0</v>
      </c>
      <c r="BF1040" s="162">
        <f>IF(N1040="snížená",J1040,0)</f>
        <v>0</v>
      </c>
      <c r="BG1040" s="162">
        <f>IF(N1040="zákl. přenesená",J1040,0)</f>
        <v>0</v>
      </c>
      <c r="BH1040" s="162">
        <f>IF(N1040="sníž. přenesená",J1040,0)</f>
        <v>0</v>
      </c>
      <c r="BI1040" s="162">
        <f>IF(N1040="nulová",J1040,0)</f>
        <v>0</v>
      </c>
      <c r="BJ1040" s="18" t="s">
        <v>83</v>
      </c>
      <c r="BK1040" s="162">
        <f>ROUND(I1040*H1040,2)</f>
        <v>0</v>
      </c>
      <c r="BL1040" s="18" t="s">
        <v>341</v>
      </c>
      <c r="BM1040" s="161" t="s">
        <v>953</v>
      </c>
    </row>
    <row r="1041" spans="1:65" s="2" customFormat="1" ht="136.5">
      <c r="A1041" s="33"/>
      <c r="B1041" s="34"/>
      <c r="C1041" s="33"/>
      <c r="D1041" s="163" t="s">
        <v>912</v>
      </c>
      <c r="E1041" s="33"/>
      <c r="F1041" s="211" t="s">
        <v>954</v>
      </c>
      <c r="G1041" s="33"/>
      <c r="H1041" s="33"/>
      <c r="I1041" s="165"/>
      <c r="J1041" s="33"/>
      <c r="K1041" s="33"/>
      <c r="L1041" s="34"/>
      <c r="M1041" s="166"/>
      <c r="N1041" s="167"/>
      <c r="O1041" s="59"/>
      <c r="P1041" s="59"/>
      <c r="Q1041" s="59"/>
      <c r="R1041" s="59"/>
      <c r="S1041" s="59"/>
      <c r="T1041" s="60"/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T1041" s="18" t="s">
        <v>912</v>
      </c>
      <c r="AU1041" s="18" t="s">
        <v>85</v>
      </c>
    </row>
    <row r="1042" spans="1:65" s="13" customFormat="1" ht="11.25">
      <c r="B1042" s="170"/>
      <c r="D1042" s="163" t="s">
        <v>193</v>
      </c>
      <c r="E1042" s="171" t="s">
        <v>1</v>
      </c>
      <c r="F1042" s="172" t="s">
        <v>955</v>
      </c>
      <c r="H1042" s="171" t="s">
        <v>1</v>
      </c>
      <c r="I1042" s="173"/>
      <c r="L1042" s="170"/>
      <c r="M1042" s="174"/>
      <c r="N1042" s="175"/>
      <c r="O1042" s="175"/>
      <c r="P1042" s="175"/>
      <c r="Q1042" s="175"/>
      <c r="R1042" s="175"/>
      <c r="S1042" s="175"/>
      <c r="T1042" s="176"/>
      <c r="AT1042" s="171" t="s">
        <v>193</v>
      </c>
      <c r="AU1042" s="171" t="s">
        <v>85</v>
      </c>
      <c r="AV1042" s="13" t="s">
        <v>83</v>
      </c>
      <c r="AW1042" s="13" t="s">
        <v>32</v>
      </c>
      <c r="AX1042" s="13" t="s">
        <v>76</v>
      </c>
      <c r="AY1042" s="171" t="s">
        <v>180</v>
      </c>
    </row>
    <row r="1043" spans="1:65" s="14" customFormat="1" ht="11.25">
      <c r="B1043" s="177"/>
      <c r="D1043" s="163" t="s">
        <v>193</v>
      </c>
      <c r="E1043" s="178" t="s">
        <v>1</v>
      </c>
      <c r="F1043" s="179" t="s">
        <v>83</v>
      </c>
      <c r="H1043" s="180">
        <v>1</v>
      </c>
      <c r="I1043" s="181"/>
      <c r="L1043" s="177"/>
      <c r="M1043" s="182"/>
      <c r="N1043" s="183"/>
      <c r="O1043" s="183"/>
      <c r="P1043" s="183"/>
      <c r="Q1043" s="183"/>
      <c r="R1043" s="183"/>
      <c r="S1043" s="183"/>
      <c r="T1043" s="184"/>
      <c r="AT1043" s="178" t="s">
        <v>193</v>
      </c>
      <c r="AU1043" s="178" t="s">
        <v>85</v>
      </c>
      <c r="AV1043" s="14" t="s">
        <v>85</v>
      </c>
      <c r="AW1043" s="14" t="s">
        <v>32</v>
      </c>
      <c r="AX1043" s="14" t="s">
        <v>76</v>
      </c>
      <c r="AY1043" s="178" t="s">
        <v>180</v>
      </c>
    </row>
    <row r="1044" spans="1:65" s="15" customFormat="1" ht="11.25">
      <c r="B1044" s="185"/>
      <c r="D1044" s="163" t="s">
        <v>193</v>
      </c>
      <c r="E1044" s="186" t="s">
        <v>1</v>
      </c>
      <c r="F1044" s="187" t="s">
        <v>196</v>
      </c>
      <c r="H1044" s="188">
        <v>1</v>
      </c>
      <c r="I1044" s="189"/>
      <c r="L1044" s="185"/>
      <c r="M1044" s="190"/>
      <c r="N1044" s="191"/>
      <c r="O1044" s="191"/>
      <c r="P1044" s="191"/>
      <c r="Q1044" s="191"/>
      <c r="R1044" s="191"/>
      <c r="S1044" s="191"/>
      <c r="T1044" s="192"/>
      <c r="AT1044" s="186" t="s">
        <v>193</v>
      </c>
      <c r="AU1044" s="186" t="s">
        <v>85</v>
      </c>
      <c r="AV1044" s="15" t="s">
        <v>197</v>
      </c>
      <c r="AW1044" s="15" t="s">
        <v>32</v>
      </c>
      <c r="AX1044" s="15" t="s">
        <v>76</v>
      </c>
      <c r="AY1044" s="186" t="s">
        <v>180</v>
      </c>
    </row>
    <row r="1045" spans="1:65" s="16" customFormat="1" ht="11.25">
      <c r="B1045" s="193"/>
      <c r="D1045" s="163" t="s">
        <v>193</v>
      </c>
      <c r="E1045" s="194" t="s">
        <v>1</v>
      </c>
      <c r="F1045" s="195" t="s">
        <v>198</v>
      </c>
      <c r="H1045" s="196">
        <v>1</v>
      </c>
      <c r="I1045" s="197"/>
      <c r="L1045" s="193"/>
      <c r="M1045" s="198"/>
      <c r="N1045" s="199"/>
      <c r="O1045" s="199"/>
      <c r="P1045" s="199"/>
      <c r="Q1045" s="199"/>
      <c r="R1045" s="199"/>
      <c r="S1045" s="199"/>
      <c r="T1045" s="200"/>
      <c r="AT1045" s="194" t="s">
        <v>193</v>
      </c>
      <c r="AU1045" s="194" t="s">
        <v>85</v>
      </c>
      <c r="AV1045" s="16" t="s">
        <v>187</v>
      </c>
      <c r="AW1045" s="16" t="s">
        <v>32</v>
      </c>
      <c r="AX1045" s="16" t="s">
        <v>83</v>
      </c>
      <c r="AY1045" s="194" t="s">
        <v>180</v>
      </c>
    </row>
    <row r="1046" spans="1:65" s="2" customFormat="1" ht="44.25" customHeight="1">
      <c r="A1046" s="33"/>
      <c r="B1046" s="149"/>
      <c r="C1046" s="150" t="s">
        <v>956</v>
      </c>
      <c r="D1046" s="150" t="s">
        <v>182</v>
      </c>
      <c r="E1046" s="151" t="s">
        <v>957</v>
      </c>
      <c r="F1046" s="152" t="s">
        <v>958</v>
      </c>
      <c r="G1046" s="153" t="s">
        <v>423</v>
      </c>
      <c r="H1046" s="154">
        <v>1</v>
      </c>
      <c r="I1046" s="155"/>
      <c r="J1046" s="156">
        <f>ROUND(I1046*H1046,2)</f>
        <v>0</v>
      </c>
      <c r="K1046" s="152" t="s">
        <v>1</v>
      </c>
      <c r="L1046" s="34"/>
      <c r="M1046" s="157" t="s">
        <v>1</v>
      </c>
      <c r="N1046" s="158" t="s">
        <v>41</v>
      </c>
      <c r="O1046" s="59"/>
      <c r="P1046" s="159">
        <f>O1046*H1046</f>
        <v>0</v>
      </c>
      <c r="Q1046" s="159">
        <v>0</v>
      </c>
      <c r="R1046" s="159">
        <f>Q1046*H1046</f>
        <v>0</v>
      </c>
      <c r="S1046" s="159">
        <v>0</v>
      </c>
      <c r="T1046" s="160">
        <f>S1046*H1046</f>
        <v>0</v>
      </c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R1046" s="161" t="s">
        <v>341</v>
      </c>
      <c r="AT1046" s="161" t="s">
        <v>182</v>
      </c>
      <c r="AU1046" s="161" t="s">
        <v>85</v>
      </c>
      <c r="AY1046" s="18" t="s">
        <v>180</v>
      </c>
      <c r="BE1046" s="162">
        <f>IF(N1046="základní",J1046,0)</f>
        <v>0</v>
      </c>
      <c r="BF1046" s="162">
        <f>IF(N1046="snížená",J1046,0)</f>
        <v>0</v>
      </c>
      <c r="BG1046" s="162">
        <f>IF(N1046="zákl. přenesená",J1046,0)</f>
        <v>0</v>
      </c>
      <c r="BH1046" s="162">
        <f>IF(N1046="sníž. přenesená",J1046,0)</f>
        <v>0</v>
      </c>
      <c r="BI1046" s="162">
        <f>IF(N1046="nulová",J1046,0)</f>
        <v>0</v>
      </c>
      <c r="BJ1046" s="18" t="s">
        <v>83</v>
      </c>
      <c r="BK1046" s="162">
        <f>ROUND(I1046*H1046,2)</f>
        <v>0</v>
      </c>
      <c r="BL1046" s="18" t="s">
        <v>341</v>
      </c>
      <c r="BM1046" s="161" t="s">
        <v>959</v>
      </c>
    </row>
    <row r="1047" spans="1:65" s="2" customFormat="1" ht="136.5">
      <c r="A1047" s="33"/>
      <c r="B1047" s="34"/>
      <c r="C1047" s="33"/>
      <c r="D1047" s="163" t="s">
        <v>912</v>
      </c>
      <c r="E1047" s="33"/>
      <c r="F1047" s="211" t="s">
        <v>954</v>
      </c>
      <c r="G1047" s="33"/>
      <c r="H1047" s="33"/>
      <c r="I1047" s="165"/>
      <c r="J1047" s="33"/>
      <c r="K1047" s="33"/>
      <c r="L1047" s="34"/>
      <c r="M1047" s="166"/>
      <c r="N1047" s="167"/>
      <c r="O1047" s="59"/>
      <c r="P1047" s="59"/>
      <c r="Q1047" s="59"/>
      <c r="R1047" s="59"/>
      <c r="S1047" s="59"/>
      <c r="T1047" s="60"/>
      <c r="U1047" s="33"/>
      <c r="V1047" s="33"/>
      <c r="W1047" s="33"/>
      <c r="X1047" s="33"/>
      <c r="Y1047" s="33"/>
      <c r="Z1047" s="33"/>
      <c r="AA1047" s="33"/>
      <c r="AB1047" s="33"/>
      <c r="AC1047" s="33"/>
      <c r="AD1047" s="33"/>
      <c r="AE1047" s="33"/>
      <c r="AT1047" s="18" t="s">
        <v>912</v>
      </c>
      <c r="AU1047" s="18" t="s">
        <v>85</v>
      </c>
    </row>
    <row r="1048" spans="1:65" s="13" customFormat="1" ht="11.25">
      <c r="B1048" s="170"/>
      <c r="D1048" s="163" t="s">
        <v>193</v>
      </c>
      <c r="E1048" s="171" t="s">
        <v>1</v>
      </c>
      <c r="F1048" s="172" t="s">
        <v>960</v>
      </c>
      <c r="H1048" s="171" t="s">
        <v>1</v>
      </c>
      <c r="I1048" s="173"/>
      <c r="L1048" s="170"/>
      <c r="M1048" s="174"/>
      <c r="N1048" s="175"/>
      <c r="O1048" s="175"/>
      <c r="P1048" s="175"/>
      <c r="Q1048" s="175"/>
      <c r="R1048" s="175"/>
      <c r="S1048" s="175"/>
      <c r="T1048" s="176"/>
      <c r="AT1048" s="171" t="s">
        <v>193</v>
      </c>
      <c r="AU1048" s="171" t="s">
        <v>85</v>
      </c>
      <c r="AV1048" s="13" t="s">
        <v>83</v>
      </c>
      <c r="AW1048" s="13" t="s">
        <v>32</v>
      </c>
      <c r="AX1048" s="13" t="s">
        <v>76</v>
      </c>
      <c r="AY1048" s="171" t="s">
        <v>180</v>
      </c>
    </row>
    <row r="1049" spans="1:65" s="14" customFormat="1" ht="11.25">
      <c r="B1049" s="177"/>
      <c r="D1049" s="163" t="s">
        <v>193</v>
      </c>
      <c r="E1049" s="178" t="s">
        <v>1</v>
      </c>
      <c r="F1049" s="179" t="s">
        <v>83</v>
      </c>
      <c r="H1049" s="180">
        <v>1</v>
      </c>
      <c r="I1049" s="181"/>
      <c r="L1049" s="177"/>
      <c r="M1049" s="182"/>
      <c r="N1049" s="183"/>
      <c r="O1049" s="183"/>
      <c r="P1049" s="183"/>
      <c r="Q1049" s="183"/>
      <c r="R1049" s="183"/>
      <c r="S1049" s="183"/>
      <c r="T1049" s="184"/>
      <c r="AT1049" s="178" t="s">
        <v>193</v>
      </c>
      <c r="AU1049" s="178" t="s">
        <v>85</v>
      </c>
      <c r="AV1049" s="14" t="s">
        <v>85</v>
      </c>
      <c r="AW1049" s="14" t="s">
        <v>32</v>
      </c>
      <c r="AX1049" s="14" t="s">
        <v>76</v>
      </c>
      <c r="AY1049" s="178" t="s">
        <v>180</v>
      </c>
    </row>
    <row r="1050" spans="1:65" s="15" customFormat="1" ht="11.25">
      <c r="B1050" s="185"/>
      <c r="D1050" s="163" t="s">
        <v>193</v>
      </c>
      <c r="E1050" s="186" t="s">
        <v>1</v>
      </c>
      <c r="F1050" s="187" t="s">
        <v>196</v>
      </c>
      <c r="H1050" s="188">
        <v>1</v>
      </c>
      <c r="I1050" s="189"/>
      <c r="L1050" s="185"/>
      <c r="M1050" s="190"/>
      <c r="N1050" s="191"/>
      <c r="O1050" s="191"/>
      <c r="P1050" s="191"/>
      <c r="Q1050" s="191"/>
      <c r="R1050" s="191"/>
      <c r="S1050" s="191"/>
      <c r="T1050" s="192"/>
      <c r="AT1050" s="186" t="s">
        <v>193</v>
      </c>
      <c r="AU1050" s="186" t="s">
        <v>85</v>
      </c>
      <c r="AV1050" s="15" t="s">
        <v>197</v>
      </c>
      <c r="AW1050" s="15" t="s">
        <v>32</v>
      </c>
      <c r="AX1050" s="15" t="s">
        <v>76</v>
      </c>
      <c r="AY1050" s="186" t="s">
        <v>180</v>
      </c>
    </row>
    <row r="1051" spans="1:65" s="16" customFormat="1" ht="11.25">
      <c r="B1051" s="193"/>
      <c r="D1051" s="163" t="s">
        <v>193</v>
      </c>
      <c r="E1051" s="194" t="s">
        <v>1</v>
      </c>
      <c r="F1051" s="195" t="s">
        <v>198</v>
      </c>
      <c r="H1051" s="196">
        <v>1</v>
      </c>
      <c r="I1051" s="197"/>
      <c r="L1051" s="193"/>
      <c r="M1051" s="198"/>
      <c r="N1051" s="199"/>
      <c r="O1051" s="199"/>
      <c r="P1051" s="199"/>
      <c r="Q1051" s="199"/>
      <c r="R1051" s="199"/>
      <c r="S1051" s="199"/>
      <c r="T1051" s="200"/>
      <c r="AT1051" s="194" t="s">
        <v>193</v>
      </c>
      <c r="AU1051" s="194" t="s">
        <v>85</v>
      </c>
      <c r="AV1051" s="16" t="s">
        <v>187</v>
      </c>
      <c r="AW1051" s="16" t="s">
        <v>32</v>
      </c>
      <c r="AX1051" s="16" t="s">
        <v>83</v>
      </c>
      <c r="AY1051" s="194" t="s">
        <v>180</v>
      </c>
    </row>
    <row r="1052" spans="1:65" s="2" customFormat="1" ht="44.25" customHeight="1">
      <c r="A1052" s="33"/>
      <c r="B1052" s="149"/>
      <c r="C1052" s="150" t="s">
        <v>961</v>
      </c>
      <c r="D1052" s="150" t="s">
        <v>182</v>
      </c>
      <c r="E1052" s="151" t="s">
        <v>962</v>
      </c>
      <c r="F1052" s="152" t="s">
        <v>963</v>
      </c>
      <c r="G1052" s="153" t="s">
        <v>423</v>
      </c>
      <c r="H1052" s="154">
        <v>1</v>
      </c>
      <c r="I1052" s="155"/>
      <c r="J1052" s="156">
        <f>ROUND(I1052*H1052,2)</f>
        <v>0</v>
      </c>
      <c r="K1052" s="152" t="s">
        <v>1</v>
      </c>
      <c r="L1052" s="34"/>
      <c r="M1052" s="157" t="s">
        <v>1</v>
      </c>
      <c r="N1052" s="158" t="s">
        <v>41</v>
      </c>
      <c r="O1052" s="59"/>
      <c r="P1052" s="159">
        <f>O1052*H1052</f>
        <v>0</v>
      </c>
      <c r="Q1052" s="159">
        <v>0</v>
      </c>
      <c r="R1052" s="159">
        <f>Q1052*H1052</f>
        <v>0</v>
      </c>
      <c r="S1052" s="159">
        <v>0</v>
      </c>
      <c r="T1052" s="160">
        <f>S1052*H1052</f>
        <v>0</v>
      </c>
      <c r="U1052" s="33"/>
      <c r="V1052" s="33"/>
      <c r="W1052" s="33"/>
      <c r="X1052" s="33"/>
      <c r="Y1052" s="33"/>
      <c r="Z1052" s="33"/>
      <c r="AA1052" s="33"/>
      <c r="AB1052" s="33"/>
      <c r="AC1052" s="33"/>
      <c r="AD1052" s="33"/>
      <c r="AE1052" s="33"/>
      <c r="AR1052" s="161" t="s">
        <v>341</v>
      </c>
      <c r="AT1052" s="161" t="s">
        <v>182</v>
      </c>
      <c r="AU1052" s="161" t="s">
        <v>85</v>
      </c>
      <c r="AY1052" s="18" t="s">
        <v>180</v>
      </c>
      <c r="BE1052" s="162">
        <f>IF(N1052="základní",J1052,0)</f>
        <v>0</v>
      </c>
      <c r="BF1052" s="162">
        <f>IF(N1052="snížená",J1052,0)</f>
        <v>0</v>
      </c>
      <c r="BG1052" s="162">
        <f>IF(N1052="zákl. přenesená",J1052,0)</f>
        <v>0</v>
      </c>
      <c r="BH1052" s="162">
        <f>IF(N1052="sníž. přenesená",J1052,0)</f>
        <v>0</v>
      </c>
      <c r="BI1052" s="162">
        <f>IF(N1052="nulová",J1052,0)</f>
        <v>0</v>
      </c>
      <c r="BJ1052" s="18" t="s">
        <v>83</v>
      </c>
      <c r="BK1052" s="162">
        <f>ROUND(I1052*H1052,2)</f>
        <v>0</v>
      </c>
      <c r="BL1052" s="18" t="s">
        <v>341</v>
      </c>
      <c r="BM1052" s="161" t="s">
        <v>964</v>
      </c>
    </row>
    <row r="1053" spans="1:65" s="2" customFormat="1" ht="136.5">
      <c r="A1053" s="33"/>
      <c r="B1053" s="34"/>
      <c r="C1053" s="33"/>
      <c r="D1053" s="163" t="s">
        <v>912</v>
      </c>
      <c r="E1053" s="33"/>
      <c r="F1053" s="211" t="s">
        <v>965</v>
      </c>
      <c r="G1053" s="33"/>
      <c r="H1053" s="33"/>
      <c r="I1053" s="165"/>
      <c r="J1053" s="33"/>
      <c r="K1053" s="33"/>
      <c r="L1053" s="34"/>
      <c r="M1053" s="166"/>
      <c r="N1053" s="167"/>
      <c r="O1053" s="59"/>
      <c r="P1053" s="59"/>
      <c r="Q1053" s="59"/>
      <c r="R1053" s="59"/>
      <c r="S1053" s="59"/>
      <c r="T1053" s="60"/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T1053" s="18" t="s">
        <v>912</v>
      </c>
      <c r="AU1053" s="18" t="s">
        <v>85</v>
      </c>
    </row>
    <row r="1054" spans="1:65" s="13" customFormat="1" ht="11.25">
      <c r="B1054" s="170"/>
      <c r="D1054" s="163" t="s">
        <v>193</v>
      </c>
      <c r="E1054" s="171" t="s">
        <v>1</v>
      </c>
      <c r="F1054" s="172" t="s">
        <v>966</v>
      </c>
      <c r="H1054" s="171" t="s">
        <v>1</v>
      </c>
      <c r="I1054" s="173"/>
      <c r="L1054" s="170"/>
      <c r="M1054" s="174"/>
      <c r="N1054" s="175"/>
      <c r="O1054" s="175"/>
      <c r="P1054" s="175"/>
      <c r="Q1054" s="175"/>
      <c r="R1054" s="175"/>
      <c r="S1054" s="175"/>
      <c r="T1054" s="176"/>
      <c r="AT1054" s="171" t="s">
        <v>193</v>
      </c>
      <c r="AU1054" s="171" t="s">
        <v>85</v>
      </c>
      <c r="AV1054" s="13" t="s">
        <v>83</v>
      </c>
      <c r="AW1054" s="13" t="s">
        <v>32</v>
      </c>
      <c r="AX1054" s="13" t="s">
        <v>76</v>
      </c>
      <c r="AY1054" s="171" t="s">
        <v>180</v>
      </c>
    </row>
    <row r="1055" spans="1:65" s="14" customFormat="1" ht="11.25">
      <c r="B1055" s="177"/>
      <c r="D1055" s="163" t="s">
        <v>193</v>
      </c>
      <c r="E1055" s="178" t="s">
        <v>1</v>
      </c>
      <c r="F1055" s="179" t="s">
        <v>83</v>
      </c>
      <c r="H1055" s="180">
        <v>1</v>
      </c>
      <c r="I1055" s="181"/>
      <c r="L1055" s="177"/>
      <c r="M1055" s="182"/>
      <c r="N1055" s="183"/>
      <c r="O1055" s="183"/>
      <c r="P1055" s="183"/>
      <c r="Q1055" s="183"/>
      <c r="R1055" s="183"/>
      <c r="S1055" s="183"/>
      <c r="T1055" s="184"/>
      <c r="AT1055" s="178" t="s">
        <v>193</v>
      </c>
      <c r="AU1055" s="178" t="s">
        <v>85</v>
      </c>
      <c r="AV1055" s="14" t="s">
        <v>85</v>
      </c>
      <c r="AW1055" s="14" t="s">
        <v>32</v>
      </c>
      <c r="AX1055" s="14" t="s">
        <v>76</v>
      </c>
      <c r="AY1055" s="178" t="s">
        <v>180</v>
      </c>
    </row>
    <row r="1056" spans="1:65" s="15" customFormat="1" ht="11.25">
      <c r="B1056" s="185"/>
      <c r="D1056" s="163" t="s">
        <v>193</v>
      </c>
      <c r="E1056" s="186" t="s">
        <v>1</v>
      </c>
      <c r="F1056" s="187" t="s">
        <v>196</v>
      </c>
      <c r="H1056" s="188">
        <v>1</v>
      </c>
      <c r="I1056" s="189"/>
      <c r="L1056" s="185"/>
      <c r="M1056" s="190"/>
      <c r="N1056" s="191"/>
      <c r="O1056" s="191"/>
      <c r="P1056" s="191"/>
      <c r="Q1056" s="191"/>
      <c r="R1056" s="191"/>
      <c r="S1056" s="191"/>
      <c r="T1056" s="192"/>
      <c r="AT1056" s="186" t="s">
        <v>193</v>
      </c>
      <c r="AU1056" s="186" t="s">
        <v>85</v>
      </c>
      <c r="AV1056" s="15" t="s">
        <v>197</v>
      </c>
      <c r="AW1056" s="15" t="s">
        <v>32</v>
      </c>
      <c r="AX1056" s="15" t="s">
        <v>76</v>
      </c>
      <c r="AY1056" s="186" t="s">
        <v>180</v>
      </c>
    </row>
    <row r="1057" spans="1:65" s="16" customFormat="1" ht="11.25">
      <c r="B1057" s="193"/>
      <c r="D1057" s="163" t="s">
        <v>193</v>
      </c>
      <c r="E1057" s="194" t="s">
        <v>1</v>
      </c>
      <c r="F1057" s="195" t="s">
        <v>198</v>
      </c>
      <c r="H1057" s="196">
        <v>1</v>
      </c>
      <c r="I1057" s="197"/>
      <c r="L1057" s="193"/>
      <c r="M1057" s="198"/>
      <c r="N1057" s="199"/>
      <c r="O1057" s="199"/>
      <c r="P1057" s="199"/>
      <c r="Q1057" s="199"/>
      <c r="R1057" s="199"/>
      <c r="S1057" s="199"/>
      <c r="T1057" s="200"/>
      <c r="AT1057" s="194" t="s">
        <v>193</v>
      </c>
      <c r="AU1057" s="194" t="s">
        <v>85</v>
      </c>
      <c r="AV1057" s="16" t="s">
        <v>187</v>
      </c>
      <c r="AW1057" s="16" t="s">
        <v>32</v>
      </c>
      <c r="AX1057" s="16" t="s">
        <v>83</v>
      </c>
      <c r="AY1057" s="194" t="s">
        <v>180</v>
      </c>
    </row>
    <row r="1058" spans="1:65" s="2" customFormat="1" ht="44.25" customHeight="1">
      <c r="A1058" s="33"/>
      <c r="B1058" s="149"/>
      <c r="C1058" s="150" t="s">
        <v>967</v>
      </c>
      <c r="D1058" s="150" t="s">
        <v>182</v>
      </c>
      <c r="E1058" s="151" t="s">
        <v>968</v>
      </c>
      <c r="F1058" s="152" t="s">
        <v>969</v>
      </c>
      <c r="G1058" s="153" t="s">
        <v>423</v>
      </c>
      <c r="H1058" s="154">
        <v>1</v>
      </c>
      <c r="I1058" s="155"/>
      <c r="J1058" s="156">
        <f>ROUND(I1058*H1058,2)</f>
        <v>0</v>
      </c>
      <c r="K1058" s="152" t="s">
        <v>1</v>
      </c>
      <c r="L1058" s="34"/>
      <c r="M1058" s="157" t="s">
        <v>1</v>
      </c>
      <c r="N1058" s="158" t="s">
        <v>41</v>
      </c>
      <c r="O1058" s="59"/>
      <c r="P1058" s="159">
        <f>O1058*H1058</f>
        <v>0</v>
      </c>
      <c r="Q1058" s="159">
        <v>0</v>
      </c>
      <c r="R1058" s="159">
        <f>Q1058*H1058</f>
        <v>0</v>
      </c>
      <c r="S1058" s="159">
        <v>0</v>
      </c>
      <c r="T1058" s="160">
        <f>S1058*H1058</f>
        <v>0</v>
      </c>
      <c r="U1058" s="33"/>
      <c r="V1058" s="33"/>
      <c r="W1058" s="33"/>
      <c r="X1058" s="33"/>
      <c r="Y1058" s="33"/>
      <c r="Z1058" s="33"/>
      <c r="AA1058" s="33"/>
      <c r="AB1058" s="33"/>
      <c r="AC1058" s="33"/>
      <c r="AD1058" s="33"/>
      <c r="AE1058" s="33"/>
      <c r="AR1058" s="161" t="s">
        <v>341</v>
      </c>
      <c r="AT1058" s="161" t="s">
        <v>182</v>
      </c>
      <c r="AU1058" s="161" t="s">
        <v>85</v>
      </c>
      <c r="AY1058" s="18" t="s">
        <v>180</v>
      </c>
      <c r="BE1058" s="162">
        <f>IF(N1058="základní",J1058,0)</f>
        <v>0</v>
      </c>
      <c r="BF1058" s="162">
        <f>IF(N1058="snížená",J1058,0)</f>
        <v>0</v>
      </c>
      <c r="BG1058" s="162">
        <f>IF(N1058="zákl. přenesená",J1058,0)</f>
        <v>0</v>
      </c>
      <c r="BH1058" s="162">
        <f>IF(N1058="sníž. přenesená",J1058,0)</f>
        <v>0</v>
      </c>
      <c r="BI1058" s="162">
        <f>IF(N1058="nulová",J1058,0)</f>
        <v>0</v>
      </c>
      <c r="BJ1058" s="18" t="s">
        <v>83</v>
      </c>
      <c r="BK1058" s="162">
        <f>ROUND(I1058*H1058,2)</f>
        <v>0</v>
      </c>
      <c r="BL1058" s="18" t="s">
        <v>341</v>
      </c>
      <c r="BM1058" s="161" t="s">
        <v>970</v>
      </c>
    </row>
    <row r="1059" spans="1:65" s="2" customFormat="1" ht="136.5">
      <c r="A1059" s="33"/>
      <c r="B1059" s="34"/>
      <c r="C1059" s="33"/>
      <c r="D1059" s="163" t="s">
        <v>912</v>
      </c>
      <c r="E1059" s="33"/>
      <c r="F1059" s="211" t="s">
        <v>965</v>
      </c>
      <c r="G1059" s="33"/>
      <c r="H1059" s="33"/>
      <c r="I1059" s="165"/>
      <c r="J1059" s="33"/>
      <c r="K1059" s="33"/>
      <c r="L1059" s="34"/>
      <c r="M1059" s="166"/>
      <c r="N1059" s="167"/>
      <c r="O1059" s="59"/>
      <c r="P1059" s="59"/>
      <c r="Q1059" s="59"/>
      <c r="R1059" s="59"/>
      <c r="S1059" s="59"/>
      <c r="T1059" s="60"/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T1059" s="18" t="s">
        <v>912</v>
      </c>
      <c r="AU1059" s="18" t="s">
        <v>85</v>
      </c>
    </row>
    <row r="1060" spans="1:65" s="13" customFormat="1" ht="11.25">
      <c r="B1060" s="170"/>
      <c r="D1060" s="163" t="s">
        <v>193</v>
      </c>
      <c r="E1060" s="171" t="s">
        <v>1</v>
      </c>
      <c r="F1060" s="172" t="s">
        <v>971</v>
      </c>
      <c r="H1060" s="171" t="s">
        <v>1</v>
      </c>
      <c r="I1060" s="173"/>
      <c r="L1060" s="170"/>
      <c r="M1060" s="174"/>
      <c r="N1060" s="175"/>
      <c r="O1060" s="175"/>
      <c r="P1060" s="175"/>
      <c r="Q1060" s="175"/>
      <c r="R1060" s="175"/>
      <c r="S1060" s="175"/>
      <c r="T1060" s="176"/>
      <c r="AT1060" s="171" t="s">
        <v>193</v>
      </c>
      <c r="AU1060" s="171" t="s">
        <v>85</v>
      </c>
      <c r="AV1060" s="13" t="s">
        <v>83</v>
      </c>
      <c r="AW1060" s="13" t="s">
        <v>32</v>
      </c>
      <c r="AX1060" s="13" t="s">
        <v>76</v>
      </c>
      <c r="AY1060" s="171" t="s">
        <v>180</v>
      </c>
    </row>
    <row r="1061" spans="1:65" s="14" customFormat="1" ht="11.25">
      <c r="B1061" s="177"/>
      <c r="D1061" s="163" t="s">
        <v>193</v>
      </c>
      <c r="E1061" s="178" t="s">
        <v>1</v>
      </c>
      <c r="F1061" s="179" t="s">
        <v>83</v>
      </c>
      <c r="H1061" s="180">
        <v>1</v>
      </c>
      <c r="I1061" s="181"/>
      <c r="L1061" s="177"/>
      <c r="M1061" s="182"/>
      <c r="N1061" s="183"/>
      <c r="O1061" s="183"/>
      <c r="P1061" s="183"/>
      <c r="Q1061" s="183"/>
      <c r="R1061" s="183"/>
      <c r="S1061" s="183"/>
      <c r="T1061" s="184"/>
      <c r="AT1061" s="178" t="s">
        <v>193</v>
      </c>
      <c r="AU1061" s="178" t="s">
        <v>85</v>
      </c>
      <c r="AV1061" s="14" t="s">
        <v>85</v>
      </c>
      <c r="AW1061" s="14" t="s">
        <v>32</v>
      </c>
      <c r="AX1061" s="14" t="s">
        <v>76</v>
      </c>
      <c r="AY1061" s="178" t="s">
        <v>180</v>
      </c>
    </row>
    <row r="1062" spans="1:65" s="15" customFormat="1" ht="11.25">
      <c r="B1062" s="185"/>
      <c r="D1062" s="163" t="s">
        <v>193</v>
      </c>
      <c r="E1062" s="186" t="s">
        <v>1</v>
      </c>
      <c r="F1062" s="187" t="s">
        <v>196</v>
      </c>
      <c r="H1062" s="188">
        <v>1</v>
      </c>
      <c r="I1062" s="189"/>
      <c r="L1062" s="185"/>
      <c r="M1062" s="190"/>
      <c r="N1062" s="191"/>
      <c r="O1062" s="191"/>
      <c r="P1062" s="191"/>
      <c r="Q1062" s="191"/>
      <c r="R1062" s="191"/>
      <c r="S1062" s="191"/>
      <c r="T1062" s="192"/>
      <c r="AT1062" s="186" t="s">
        <v>193</v>
      </c>
      <c r="AU1062" s="186" t="s">
        <v>85</v>
      </c>
      <c r="AV1062" s="15" t="s">
        <v>197</v>
      </c>
      <c r="AW1062" s="15" t="s">
        <v>32</v>
      </c>
      <c r="AX1062" s="15" t="s">
        <v>76</v>
      </c>
      <c r="AY1062" s="186" t="s">
        <v>180</v>
      </c>
    </row>
    <row r="1063" spans="1:65" s="16" customFormat="1" ht="11.25">
      <c r="B1063" s="193"/>
      <c r="D1063" s="163" t="s">
        <v>193</v>
      </c>
      <c r="E1063" s="194" t="s">
        <v>1</v>
      </c>
      <c r="F1063" s="195" t="s">
        <v>198</v>
      </c>
      <c r="H1063" s="196">
        <v>1</v>
      </c>
      <c r="I1063" s="197"/>
      <c r="L1063" s="193"/>
      <c r="M1063" s="198"/>
      <c r="N1063" s="199"/>
      <c r="O1063" s="199"/>
      <c r="P1063" s="199"/>
      <c r="Q1063" s="199"/>
      <c r="R1063" s="199"/>
      <c r="S1063" s="199"/>
      <c r="T1063" s="200"/>
      <c r="AT1063" s="194" t="s">
        <v>193</v>
      </c>
      <c r="AU1063" s="194" t="s">
        <v>85</v>
      </c>
      <c r="AV1063" s="16" t="s">
        <v>187</v>
      </c>
      <c r="AW1063" s="16" t="s">
        <v>32</v>
      </c>
      <c r="AX1063" s="16" t="s">
        <v>83</v>
      </c>
      <c r="AY1063" s="194" t="s">
        <v>180</v>
      </c>
    </row>
    <row r="1064" spans="1:65" s="2" customFormat="1" ht="44.25" customHeight="1">
      <c r="A1064" s="33"/>
      <c r="B1064" s="149"/>
      <c r="C1064" s="150" t="s">
        <v>972</v>
      </c>
      <c r="D1064" s="150" t="s">
        <v>182</v>
      </c>
      <c r="E1064" s="151" t="s">
        <v>973</v>
      </c>
      <c r="F1064" s="152" t="s">
        <v>974</v>
      </c>
      <c r="G1064" s="153" t="s">
        <v>423</v>
      </c>
      <c r="H1064" s="154">
        <v>1</v>
      </c>
      <c r="I1064" s="155"/>
      <c r="J1064" s="156">
        <f>ROUND(I1064*H1064,2)</f>
        <v>0</v>
      </c>
      <c r="K1064" s="152" t="s">
        <v>1</v>
      </c>
      <c r="L1064" s="34"/>
      <c r="M1064" s="157" t="s">
        <v>1</v>
      </c>
      <c r="N1064" s="158" t="s">
        <v>41</v>
      </c>
      <c r="O1064" s="59"/>
      <c r="P1064" s="159">
        <f>O1064*H1064</f>
        <v>0</v>
      </c>
      <c r="Q1064" s="159">
        <v>0</v>
      </c>
      <c r="R1064" s="159">
        <f>Q1064*H1064</f>
        <v>0</v>
      </c>
      <c r="S1064" s="159">
        <v>0</v>
      </c>
      <c r="T1064" s="160">
        <f>S1064*H1064</f>
        <v>0</v>
      </c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R1064" s="161" t="s">
        <v>341</v>
      </c>
      <c r="AT1064" s="161" t="s">
        <v>182</v>
      </c>
      <c r="AU1064" s="161" t="s">
        <v>85</v>
      </c>
      <c r="AY1064" s="18" t="s">
        <v>180</v>
      </c>
      <c r="BE1064" s="162">
        <f>IF(N1064="základní",J1064,0)</f>
        <v>0</v>
      </c>
      <c r="BF1064" s="162">
        <f>IF(N1064="snížená",J1064,0)</f>
        <v>0</v>
      </c>
      <c r="BG1064" s="162">
        <f>IF(N1064="zákl. přenesená",J1064,0)</f>
        <v>0</v>
      </c>
      <c r="BH1064" s="162">
        <f>IF(N1064="sníž. přenesená",J1064,0)</f>
        <v>0</v>
      </c>
      <c r="BI1064" s="162">
        <f>IF(N1064="nulová",J1064,0)</f>
        <v>0</v>
      </c>
      <c r="BJ1064" s="18" t="s">
        <v>83</v>
      </c>
      <c r="BK1064" s="162">
        <f>ROUND(I1064*H1064,2)</f>
        <v>0</v>
      </c>
      <c r="BL1064" s="18" t="s">
        <v>341</v>
      </c>
      <c r="BM1064" s="161" t="s">
        <v>975</v>
      </c>
    </row>
    <row r="1065" spans="1:65" s="2" customFormat="1" ht="136.5">
      <c r="A1065" s="33"/>
      <c r="B1065" s="34"/>
      <c r="C1065" s="33"/>
      <c r="D1065" s="163" t="s">
        <v>912</v>
      </c>
      <c r="E1065" s="33"/>
      <c r="F1065" s="211" t="s">
        <v>976</v>
      </c>
      <c r="G1065" s="33"/>
      <c r="H1065" s="33"/>
      <c r="I1065" s="165"/>
      <c r="J1065" s="33"/>
      <c r="K1065" s="33"/>
      <c r="L1065" s="34"/>
      <c r="M1065" s="166"/>
      <c r="N1065" s="167"/>
      <c r="O1065" s="59"/>
      <c r="P1065" s="59"/>
      <c r="Q1065" s="59"/>
      <c r="R1065" s="59"/>
      <c r="S1065" s="59"/>
      <c r="T1065" s="60"/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T1065" s="18" t="s">
        <v>912</v>
      </c>
      <c r="AU1065" s="18" t="s">
        <v>85</v>
      </c>
    </row>
    <row r="1066" spans="1:65" s="13" customFormat="1" ht="11.25">
      <c r="B1066" s="170"/>
      <c r="D1066" s="163" t="s">
        <v>193</v>
      </c>
      <c r="E1066" s="171" t="s">
        <v>1</v>
      </c>
      <c r="F1066" s="172" t="s">
        <v>977</v>
      </c>
      <c r="H1066" s="171" t="s">
        <v>1</v>
      </c>
      <c r="I1066" s="173"/>
      <c r="L1066" s="170"/>
      <c r="M1066" s="174"/>
      <c r="N1066" s="175"/>
      <c r="O1066" s="175"/>
      <c r="P1066" s="175"/>
      <c r="Q1066" s="175"/>
      <c r="R1066" s="175"/>
      <c r="S1066" s="175"/>
      <c r="T1066" s="176"/>
      <c r="AT1066" s="171" t="s">
        <v>193</v>
      </c>
      <c r="AU1066" s="171" t="s">
        <v>85</v>
      </c>
      <c r="AV1066" s="13" t="s">
        <v>83</v>
      </c>
      <c r="AW1066" s="13" t="s">
        <v>32</v>
      </c>
      <c r="AX1066" s="13" t="s">
        <v>76</v>
      </c>
      <c r="AY1066" s="171" t="s">
        <v>180</v>
      </c>
    </row>
    <row r="1067" spans="1:65" s="14" customFormat="1" ht="11.25">
      <c r="B1067" s="177"/>
      <c r="D1067" s="163" t="s">
        <v>193</v>
      </c>
      <c r="E1067" s="178" t="s">
        <v>1</v>
      </c>
      <c r="F1067" s="179" t="s">
        <v>83</v>
      </c>
      <c r="H1067" s="180">
        <v>1</v>
      </c>
      <c r="I1067" s="181"/>
      <c r="L1067" s="177"/>
      <c r="M1067" s="182"/>
      <c r="N1067" s="183"/>
      <c r="O1067" s="183"/>
      <c r="P1067" s="183"/>
      <c r="Q1067" s="183"/>
      <c r="R1067" s="183"/>
      <c r="S1067" s="183"/>
      <c r="T1067" s="184"/>
      <c r="AT1067" s="178" t="s">
        <v>193</v>
      </c>
      <c r="AU1067" s="178" t="s">
        <v>85</v>
      </c>
      <c r="AV1067" s="14" t="s">
        <v>85</v>
      </c>
      <c r="AW1067" s="14" t="s">
        <v>32</v>
      </c>
      <c r="AX1067" s="14" t="s">
        <v>76</v>
      </c>
      <c r="AY1067" s="178" t="s">
        <v>180</v>
      </c>
    </row>
    <row r="1068" spans="1:65" s="15" customFormat="1" ht="11.25">
      <c r="B1068" s="185"/>
      <c r="D1068" s="163" t="s">
        <v>193</v>
      </c>
      <c r="E1068" s="186" t="s">
        <v>1</v>
      </c>
      <c r="F1068" s="187" t="s">
        <v>196</v>
      </c>
      <c r="H1068" s="188">
        <v>1</v>
      </c>
      <c r="I1068" s="189"/>
      <c r="L1068" s="185"/>
      <c r="M1068" s="190"/>
      <c r="N1068" s="191"/>
      <c r="O1068" s="191"/>
      <c r="P1068" s="191"/>
      <c r="Q1068" s="191"/>
      <c r="R1068" s="191"/>
      <c r="S1068" s="191"/>
      <c r="T1068" s="192"/>
      <c r="AT1068" s="186" t="s">
        <v>193</v>
      </c>
      <c r="AU1068" s="186" t="s">
        <v>85</v>
      </c>
      <c r="AV1068" s="15" t="s">
        <v>197</v>
      </c>
      <c r="AW1068" s="15" t="s">
        <v>32</v>
      </c>
      <c r="AX1068" s="15" t="s">
        <v>76</v>
      </c>
      <c r="AY1068" s="186" t="s">
        <v>180</v>
      </c>
    </row>
    <row r="1069" spans="1:65" s="16" customFormat="1" ht="11.25">
      <c r="B1069" s="193"/>
      <c r="D1069" s="163" t="s">
        <v>193</v>
      </c>
      <c r="E1069" s="194" t="s">
        <v>1</v>
      </c>
      <c r="F1069" s="195" t="s">
        <v>198</v>
      </c>
      <c r="H1069" s="196">
        <v>1</v>
      </c>
      <c r="I1069" s="197"/>
      <c r="L1069" s="193"/>
      <c r="M1069" s="198"/>
      <c r="N1069" s="199"/>
      <c r="O1069" s="199"/>
      <c r="P1069" s="199"/>
      <c r="Q1069" s="199"/>
      <c r="R1069" s="199"/>
      <c r="S1069" s="199"/>
      <c r="T1069" s="200"/>
      <c r="AT1069" s="194" t="s">
        <v>193</v>
      </c>
      <c r="AU1069" s="194" t="s">
        <v>85</v>
      </c>
      <c r="AV1069" s="16" t="s">
        <v>187</v>
      </c>
      <c r="AW1069" s="16" t="s">
        <v>32</v>
      </c>
      <c r="AX1069" s="16" t="s">
        <v>83</v>
      </c>
      <c r="AY1069" s="194" t="s">
        <v>180</v>
      </c>
    </row>
    <row r="1070" spans="1:65" s="2" customFormat="1" ht="44.25" customHeight="1">
      <c r="A1070" s="33"/>
      <c r="B1070" s="149"/>
      <c r="C1070" s="150" t="s">
        <v>978</v>
      </c>
      <c r="D1070" s="150" t="s">
        <v>182</v>
      </c>
      <c r="E1070" s="151" t="s">
        <v>979</v>
      </c>
      <c r="F1070" s="152" t="s">
        <v>980</v>
      </c>
      <c r="G1070" s="153" t="s">
        <v>423</v>
      </c>
      <c r="H1070" s="154">
        <v>1</v>
      </c>
      <c r="I1070" s="155"/>
      <c r="J1070" s="156">
        <f>ROUND(I1070*H1070,2)</f>
        <v>0</v>
      </c>
      <c r="K1070" s="152" t="s">
        <v>1</v>
      </c>
      <c r="L1070" s="34"/>
      <c r="M1070" s="157" t="s">
        <v>1</v>
      </c>
      <c r="N1070" s="158" t="s">
        <v>41</v>
      </c>
      <c r="O1070" s="59"/>
      <c r="P1070" s="159">
        <f>O1070*H1070</f>
        <v>0</v>
      </c>
      <c r="Q1070" s="159">
        <v>0</v>
      </c>
      <c r="R1070" s="159">
        <f>Q1070*H1070</f>
        <v>0</v>
      </c>
      <c r="S1070" s="159">
        <v>0</v>
      </c>
      <c r="T1070" s="160">
        <f>S1070*H1070</f>
        <v>0</v>
      </c>
      <c r="U1070" s="33"/>
      <c r="V1070" s="33"/>
      <c r="W1070" s="33"/>
      <c r="X1070" s="33"/>
      <c r="Y1070" s="33"/>
      <c r="Z1070" s="33"/>
      <c r="AA1070" s="33"/>
      <c r="AB1070" s="33"/>
      <c r="AC1070" s="33"/>
      <c r="AD1070" s="33"/>
      <c r="AE1070" s="33"/>
      <c r="AR1070" s="161" t="s">
        <v>341</v>
      </c>
      <c r="AT1070" s="161" t="s">
        <v>182</v>
      </c>
      <c r="AU1070" s="161" t="s">
        <v>85</v>
      </c>
      <c r="AY1070" s="18" t="s">
        <v>180</v>
      </c>
      <c r="BE1070" s="162">
        <f>IF(N1070="základní",J1070,0)</f>
        <v>0</v>
      </c>
      <c r="BF1070" s="162">
        <f>IF(N1070="snížená",J1070,0)</f>
        <v>0</v>
      </c>
      <c r="BG1070" s="162">
        <f>IF(N1070="zákl. přenesená",J1070,0)</f>
        <v>0</v>
      </c>
      <c r="BH1070" s="162">
        <f>IF(N1070="sníž. přenesená",J1070,0)</f>
        <v>0</v>
      </c>
      <c r="BI1070" s="162">
        <f>IF(N1070="nulová",J1070,0)</f>
        <v>0</v>
      </c>
      <c r="BJ1070" s="18" t="s">
        <v>83</v>
      </c>
      <c r="BK1070" s="162">
        <f>ROUND(I1070*H1070,2)</f>
        <v>0</v>
      </c>
      <c r="BL1070" s="18" t="s">
        <v>341</v>
      </c>
      <c r="BM1070" s="161" t="s">
        <v>981</v>
      </c>
    </row>
    <row r="1071" spans="1:65" s="2" customFormat="1" ht="107.25">
      <c r="A1071" s="33"/>
      <c r="B1071" s="34"/>
      <c r="C1071" s="33"/>
      <c r="D1071" s="163" t="s">
        <v>912</v>
      </c>
      <c r="E1071" s="33"/>
      <c r="F1071" s="211" t="s">
        <v>982</v>
      </c>
      <c r="G1071" s="33"/>
      <c r="H1071" s="33"/>
      <c r="I1071" s="165"/>
      <c r="J1071" s="33"/>
      <c r="K1071" s="33"/>
      <c r="L1071" s="34"/>
      <c r="M1071" s="166"/>
      <c r="N1071" s="167"/>
      <c r="O1071" s="59"/>
      <c r="P1071" s="59"/>
      <c r="Q1071" s="59"/>
      <c r="R1071" s="59"/>
      <c r="S1071" s="59"/>
      <c r="T1071" s="60"/>
      <c r="U1071" s="33"/>
      <c r="V1071" s="33"/>
      <c r="W1071" s="33"/>
      <c r="X1071" s="33"/>
      <c r="Y1071" s="33"/>
      <c r="Z1071" s="33"/>
      <c r="AA1071" s="33"/>
      <c r="AB1071" s="33"/>
      <c r="AC1071" s="33"/>
      <c r="AD1071" s="33"/>
      <c r="AE1071" s="33"/>
      <c r="AT1071" s="18" t="s">
        <v>912</v>
      </c>
      <c r="AU1071" s="18" t="s">
        <v>85</v>
      </c>
    </row>
    <row r="1072" spans="1:65" s="13" customFormat="1" ht="11.25">
      <c r="B1072" s="170"/>
      <c r="D1072" s="163" t="s">
        <v>193</v>
      </c>
      <c r="E1072" s="171" t="s">
        <v>1</v>
      </c>
      <c r="F1072" s="172" t="s">
        <v>983</v>
      </c>
      <c r="H1072" s="171" t="s">
        <v>1</v>
      </c>
      <c r="I1072" s="173"/>
      <c r="L1072" s="170"/>
      <c r="M1072" s="174"/>
      <c r="N1072" s="175"/>
      <c r="O1072" s="175"/>
      <c r="P1072" s="175"/>
      <c r="Q1072" s="175"/>
      <c r="R1072" s="175"/>
      <c r="S1072" s="175"/>
      <c r="T1072" s="176"/>
      <c r="AT1072" s="171" t="s">
        <v>193</v>
      </c>
      <c r="AU1072" s="171" t="s">
        <v>85</v>
      </c>
      <c r="AV1072" s="13" t="s">
        <v>83</v>
      </c>
      <c r="AW1072" s="13" t="s">
        <v>32</v>
      </c>
      <c r="AX1072" s="13" t="s">
        <v>76</v>
      </c>
      <c r="AY1072" s="171" t="s">
        <v>180</v>
      </c>
    </row>
    <row r="1073" spans="1:65" s="14" customFormat="1" ht="11.25">
      <c r="B1073" s="177"/>
      <c r="D1073" s="163" t="s">
        <v>193</v>
      </c>
      <c r="E1073" s="178" t="s">
        <v>1</v>
      </c>
      <c r="F1073" s="179" t="s">
        <v>83</v>
      </c>
      <c r="H1073" s="180">
        <v>1</v>
      </c>
      <c r="I1073" s="181"/>
      <c r="L1073" s="177"/>
      <c r="M1073" s="182"/>
      <c r="N1073" s="183"/>
      <c r="O1073" s="183"/>
      <c r="P1073" s="183"/>
      <c r="Q1073" s="183"/>
      <c r="R1073" s="183"/>
      <c r="S1073" s="183"/>
      <c r="T1073" s="184"/>
      <c r="AT1073" s="178" t="s">
        <v>193</v>
      </c>
      <c r="AU1073" s="178" t="s">
        <v>85</v>
      </c>
      <c r="AV1073" s="14" t="s">
        <v>85</v>
      </c>
      <c r="AW1073" s="14" t="s">
        <v>32</v>
      </c>
      <c r="AX1073" s="14" t="s">
        <v>76</v>
      </c>
      <c r="AY1073" s="178" t="s">
        <v>180</v>
      </c>
    </row>
    <row r="1074" spans="1:65" s="15" customFormat="1" ht="11.25">
      <c r="B1074" s="185"/>
      <c r="D1074" s="163" t="s">
        <v>193</v>
      </c>
      <c r="E1074" s="186" t="s">
        <v>1</v>
      </c>
      <c r="F1074" s="187" t="s">
        <v>196</v>
      </c>
      <c r="H1074" s="188">
        <v>1</v>
      </c>
      <c r="I1074" s="189"/>
      <c r="L1074" s="185"/>
      <c r="M1074" s="190"/>
      <c r="N1074" s="191"/>
      <c r="O1074" s="191"/>
      <c r="P1074" s="191"/>
      <c r="Q1074" s="191"/>
      <c r="R1074" s="191"/>
      <c r="S1074" s="191"/>
      <c r="T1074" s="192"/>
      <c r="AT1074" s="186" t="s">
        <v>193</v>
      </c>
      <c r="AU1074" s="186" t="s">
        <v>85</v>
      </c>
      <c r="AV1074" s="15" t="s">
        <v>197</v>
      </c>
      <c r="AW1074" s="15" t="s">
        <v>32</v>
      </c>
      <c r="AX1074" s="15" t="s">
        <v>76</v>
      </c>
      <c r="AY1074" s="186" t="s">
        <v>180</v>
      </c>
    </row>
    <row r="1075" spans="1:65" s="16" customFormat="1" ht="11.25">
      <c r="B1075" s="193"/>
      <c r="D1075" s="163" t="s">
        <v>193</v>
      </c>
      <c r="E1075" s="194" t="s">
        <v>1</v>
      </c>
      <c r="F1075" s="195" t="s">
        <v>198</v>
      </c>
      <c r="H1075" s="196">
        <v>1</v>
      </c>
      <c r="I1075" s="197"/>
      <c r="L1075" s="193"/>
      <c r="M1075" s="198"/>
      <c r="N1075" s="199"/>
      <c r="O1075" s="199"/>
      <c r="P1075" s="199"/>
      <c r="Q1075" s="199"/>
      <c r="R1075" s="199"/>
      <c r="S1075" s="199"/>
      <c r="T1075" s="200"/>
      <c r="AT1075" s="194" t="s">
        <v>193</v>
      </c>
      <c r="AU1075" s="194" t="s">
        <v>85</v>
      </c>
      <c r="AV1075" s="16" t="s">
        <v>187</v>
      </c>
      <c r="AW1075" s="16" t="s">
        <v>32</v>
      </c>
      <c r="AX1075" s="16" t="s">
        <v>83</v>
      </c>
      <c r="AY1075" s="194" t="s">
        <v>180</v>
      </c>
    </row>
    <row r="1076" spans="1:65" s="2" customFormat="1" ht="44.25" customHeight="1">
      <c r="A1076" s="33"/>
      <c r="B1076" s="149"/>
      <c r="C1076" s="150" t="s">
        <v>984</v>
      </c>
      <c r="D1076" s="150" t="s">
        <v>182</v>
      </c>
      <c r="E1076" s="151" t="s">
        <v>985</v>
      </c>
      <c r="F1076" s="152" t="s">
        <v>986</v>
      </c>
      <c r="G1076" s="153" t="s">
        <v>423</v>
      </c>
      <c r="H1076" s="154">
        <v>1</v>
      </c>
      <c r="I1076" s="155"/>
      <c r="J1076" s="156">
        <f>ROUND(I1076*H1076,2)</f>
        <v>0</v>
      </c>
      <c r="K1076" s="152" t="s">
        <v>1</v>
      </c>
      <c r="L1076" s="34"/>
      <c r="M1076" s="157" t="s">
        <v>1</v>
      </c>
      <c r="N1076" s="158" t="s">
        <v>41</v>
      </c>
      <c r="O1076" s="59"/>
      <c r="P1076" s="159">
        <f>O1076*H1076</f>
        <v>0</v>
      </c>
      <c r="Q1076" s="159">
        <v>0</v>
      </c>
      <c r="R1076" s="159">
        <f>Q1076*H1076</f>
        <v>0</v>
      </c>
      <c r="S1076" s="159">
        <v>0</v>
      </c>
      <c r="T1076" s="160">
        <f>S1076*H1076</f>
        <v>0</v>
      </c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R1076" s="161" t="s">
        <v>341</v>
      </c>
      <c r="AT1076" s="161" t="s">
        <v>182</v>
      </c>
      <c r="AU1076" s="161" t="s">
        <v>85</v>
      </c>
      <c r="AY1076" s="18" t="s">
        <v>180</v>
      </c>
      <c r="BE1076" s="162">
        <f>IF(N1076="základní",J1076,0)</f>
        <v>0</v>
      </c>
      <c r="BF1076" s="162">
        <f>IF(N1076="snížená",J1076,0)</f>
        <v>0</v>
      </c>
      <c r="BG1076" s="162">
        <f>IF(N1076="zákl. přenesená",J1076,0)</f>
        <v>0</v>
      </c>
      <c r="BH1076" s="162">
        <f>IF(N1076="sníž. přenesená",J1076,0)</f>
        <v>0</v>
      </c>
      <c r="BI1076" s="162">
        <f>IF(N1076="nulová",J1076,0)</f>
        <v>0</v>
      </c>
      <c r="BJ1076" s="18" t="s">
        <v>83</v>
      </c>
      <c r="BK1076" s="162">
        <f>ROUND(I1076*H1076,2)</f>
        <v>0</v>
      </c>
      <c r="BL1076" s="18" t="s">
        <v>341</v>
      </c>
      <c r="BM1076" s="161" t="s">
        <v>987</v>
      </c>
    </row>
    <row r="1077" spans="1:65" s="2" customFormat="1" ht="136.5">
      <c r="A1077" s="33"/>
      <c r="B1077" s="34"/>
      <c r="C1077" s="33"/>
      <c r="D1077" s="163" t="s">
        <v>912</v>
      </c>
      <c r="E1077" s="33"/>
      <c r="F1077" s="211" t="s">
        <v>988</v>
      </c>
      <c r="G1077" s="33"/>
      <c r="H1077" s="33"/>
      <c r="I1077" s="165"/>
      <c r="J1077" s="33"/>
      <c r="K1077" s="33"/>
      <c r="L1077" s="34"/>
      <c r="M1077" s="166"/>
      <c r="N1077" s="167"/>
      <c r="O1077" s="59"/>
      <c r="P1077" s="59"/>
      <c r="Q1077" s="59"/>
      <c r="R1077" s="59"/>
      <c r="S1077" s="59"/>
      <c r="T1077" s="60"/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T1077" s="18" t="s">
        <v>912</v>
      </c>
      <c r="AU1077" s="18" t="s">
        <v>85</v>
      </c>
    </row>
    <row r="1078" spans="1:65" s="13" customFormat="1" ht="11.25">
      <c r="B1078" s="170"/>
      <c r="D1078" s="163" t="s">
        <v>193</v>
      </c>
      <c r="E1078" s="171" t="s">
        <v>1</v>
      </c>
      <c r="F1078" s="172" t="s">
        <v>989</v>
      </c>
      <c r="H1078" s="171" t="s">
        <v>1</v>
      </c>
      <c r="I1078" s="173"/>
      <c r="L1078" s="170"/>
      <c r="M1078" s="174"/>
      <c r="N1078" s="175"/>
      <c r="O1078" s="175"/>
      <c r="P1078" s="175"/>
      <c r="Q1078" s="175"/>
      <c r="R1078" s="175"/>
      <c r="S1078" s="175"/>
      <c r="T1078" s="176"/>
      <c r="AT1078" s="171" t="s">
        <v>193</v>
      </c>
      <c r="AU1078" s="171" t="s">
        <v>85</v>
      </c>
      <c r="AV1078" s="13" t="s">
        <v>83</v>
      </c>
      <c r="AW1078" s="13" t="s">
        <v>32</v>
      </c>
      <c r="AX1078" s="13" t="s">
        <v>76</v>
      </c>
      <c r="AY1078" s="171" t="s">
        <v>180</v>
      </c>
    </row>
    <row r="1079" spans="1:65" s="14" customFormat="1" ht="11.25">
      <c r="B1079" s="177"/>
      <c r="D1079" s="163" t="s">
        <v>193</v>
      </c>
      <c r="E1079" s="178" t="s">
        <v>1</v>
      </c>
      <c r="F1079" s="179" t="s">
        <v>83</v>
      </c>
      <c r="H1079" s="180">
        <v>1</v>
      </c>
      <c r="I1079" s="181"/>
      <c r="L1079" s="177"/>
      <c r="M1079" s="182"/>
      <c r="N1079" s="183"/>
      <c r="O1079" s="183"/>
      <c r="P1079" s="183"/>
      <c r="Q1079" s="183"/>
      <c r="R1079" s="183"/>
      <c r="S1079" s="183"/>
      <c r="T1079" s="184"/>
      <c r="AT1079" s="178" t="s">
        <v>193</v>
      </c>
      <c r="AU1079" s="178" t="s">
        <v>85</v>
      </c>
      <c r="AV1079" s="14" t="s">
        <v>85</v>
      </c>
      <c r="AW1079" s="14" t="s">
        <v>32</v>
      </c>
      <c r="AX1079" s="14" t="s">
        <v>76</v>
      </c>
      <c r="AY1079" s="178" t="s">
        <v>180</v>
      </c>
    </row>
    <row r="1080" spans="1:65" s="15" customFormat="1" ht="11.25">
      <c r="B1080" s="185"/>
      <c r="D1080" s="163" t="s">
        <v>193</v>
      </c>
      <c r="E1080" s="186" t="s">
        <v>1</v>
      </c>
      <c r="F1080" s="187" t="s">
        <v>196</v>
      </c>
      <c r="H1080" s="188">
        <v>1</v>
      </c>
      <c r="I1080" s="189"/>
      <c r="L1080" s="185"/>
      <c r="M1080" s="190"/>
      <c r="N1080" s="191"/>
      <c r="O1080" s="191"/>
      <c r="P1080" s="191"/>
      <c r="Q1080" s="191"/>
      <c r="R1080" s="191"/>
      <c r="S1080" s="191"/>
      <c r="T1080" s="192"/>
      <c r="AT1080" s="186" t="s">
        <v>193</v>
      </c>
      <c r="AU1080" s="186" t="s">
        <v>85</v>
      </c>
      <c r="AV1080" s="15" t="s">
        <v>197</v>
      </c>
      <c r="AW1080" s="15" t="s">
        <v>32</v>
      </c>
      <c r="AX1080" s="15" t="s">
        <v>76</v>
      </c>
      <c r="AY1080" s="186" t="s">
        <v>180</v>
      </c>
    </row>
    <row r="1081" spans="1:65" s="16" customFormat="1" ht="11.25">
      <c r="B1081" s="193"/>
      <c r="D1081" s="163" t="s">
        <v>193</v>
      </c>
      <c r="E1081" s="194" t="s">
        <v>1</v>
      </c>
      <c r="F1081" s="195" t="s">
        <v>198</v>
      </c>
      <c r="H1081" s="196">
        <v>1</v>
      </c>
      <c r="I1081" s="197"/>
      <c r="L1081" s="193"/>
      <c r="M1081" s="198"/>
      <c r="N1081" s="199"/>
      <c r="O1081" s="199"/>
      <c r="P1081" s="199"/>
      <c r="Q1081" s="199"/>
      <c r="R1081" s="199"/>
      <c r="S1081" s="199"/>
      <c r="T1081" s="200"/>
      <c r="AT1081" s="194" t="s">
        <v>193</v>
      </c>
      <c r="AU1081" s="194" t="s">
        <v>85</v>
      </c>
      <c r="AV1081" s="16" t="s">
        <v>187</v>
      </c>
      <c r="AW1081" s="16" t="s">
        <v>32</v>
      </c>
      <c r="AX1081" s="16" t="s">
        <v>83</v>
      </c>
      <c r="AY1081" s="194" t="s">
        <v>180</v>
      </c>
    </row>
    <row r="1082" spans="1:65" s="2" customFormat="1" ht="44.25" customHeight="1">
      <c r="A1082" s="33"/>
      <c r="B1082" s="149"/>
      <c r="C1082" s="150" t="s">
        <v>990</v>
      </c>
      <c r="D1082" s="150" t="s">
        <v>182</v>
      </c>
      <c r="E1082" s="151" t="s">
        <v>991</v>
      </c>
      <c r="F1082" s="152" t="s">
        <v>992</v>
      </c>
      <c r="G1082" s="153" t="s">
        <v>423</v>
      </c>
      <c r="H1082" s="154">
        <v>1</v>
      </c>
      <c r="I1082" s="155"/>
      <c r="J1082" s="156">
        <f>ROUND(I1082*H1082,2)</f>
        <v>0</v>
      </c>
      <c r="K1082" s="152" t="s">
        <v>1</v>
      </c>
      <c r="L1082" s="34"/>
      <c r="M1082" s="157" t="s">
        <v>1</v>
      </c>
      <c r="N1082" s="158" t="s">
        <v>41</v>
      </c>
      <c r="O1082" s="59"/>
      <c r="P1082" s="159">
        <f>O1082*H1082</f>
        <v>0</v>
      </c>
      <c r="Q1082" s="159">
        <v>0</v>
      </c>
      <c r="R1082" s="159">
        <f>Q1082*H1082</f>
        <v>0</v>
      </c>
      <c r="S1082" s="159">
        <v>0</v>
      </c>
      <c r="T1082" s="160">
        <f>S1082*H1082</f>
        <v>0</v>
      </c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R1082" s="161" t="s">
        <v>341</v>
      </c>
      <c r="AT1082" s="161" t="s">
        <v>182</v>
      </c>
      <c r="AU1082" s="161" t="s">
        <v>85</v>
      </c>
      <c r="AY1082" s="18" t="s">
        <v>180</v>
      </c>
      <c r="BE1082" s="162">
        <f>IF(N1082="základní",J1082,0)</f>
        <v>0</v>
      </c>
      <c r="BF1082" s="162">
        <f>IF(N1082="snížená",J1082,0)</f>
        <v>0</v>
      </c>
      <c r="BG1082" s="162">
        <f>IF(N1082="zákl. přenesená",J1082,0)</f>
        <v>0</v>
      </c>
      <c r="BH1082" s="162">
        <f>IF(N1082="sníž. přenesená",J1082,0)</f>
        <v>0</v>
      </c>
      <c r="BI1082" s="162">
        <f>IF(N1082="nulová",J1082,0)</f>
        <v>0</v>
      </c>
      <c r="BJ1082" s="18" t="s">
        <v>83</v>
      </c>
      <c r="BK1082" s="162">
        <f>ROUND(I1082*H1082,2)</f>
        <v>0</v>
      </c>
      <c r="BL1082" s="18" t="s">
        <v>341</v>
      </c>
      <c r="BM1082" s="161" t="s">
        <v>993</v>
      </c>
    </row>
    <row r="1083" spans="1:65" s="2" customFormat="1" ht="156">
      <c r="A1083" s="33"/>
      <c r="B1083" s="34"/>
      <c r="C1083" s="33"/>
      <c r="D1083" s="163" t="s">
        <v>912</v>
      </c>
      <c r="E1083" s="33"/>
      <c r="F1083" s="211" t="s">
        <v>994</v>
      </c>
      <c r="G1083" s="33"/>
      <c r="H1083" s="33"/>
      <c r="I1083" s="165"/>
      <c r="J1083" s="33"/>
      <c r="K1083" s="33"/>
      <c r="L1083" s="34"/>
      <c r="M1083" s="166"/>
      <c r="N1083" s="167"/>
      <c r="O1083" s="59"/>
      <c r="P1083" s="59"/>
      <c r="Q1083" s="59"/>
      <c r="R1083" s="59"/>
      <c r="S1083" s="59"/>
      <c r="T1083" s="60"/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T1083" s="18" t="s">
        <v>912</v>
      </c>
      <c r="AU1083" s="18" t="s">
        <v>85</v>
      </c>
    </row>
    <row r="1084" spans="1:65" s="13" customFormat="1" ht="11.25">
      <c r="B1084" s="170"/>
      <c r="D1084" s="163" t="s">
        <v>193</v>
      </c>
      <c r="E1084" s="171" t="s">
        <v>1</v>
      </c>
      <c r="F1084" s="172" t="s">
        <v>995</v>
      </c>
      <c r="H1084" s="171" t="s">
        <v>1</v>
      </c>
      <c r="I1084" s="173"/>
      <c r="L1084" s="170"/>
      <c r="M1084" s="174"/>
      <c r="N1084" s="175"/>
      <c r="O1084" s="175"/>
      <c r="P1084" s="175"/>
      <c r="Q1084" s="175"/>
      <c r="R1084" s="175"/>
      <c r="S1084" s="175"/>
      <c r="T1084" s="176"/>
      <c r="AT1084" s="171" t="s">
        <v>193</v>
      </c>
      <c r="AU1084" s="171" t="s">
        <v>85</v>
      </c>
      <c r="AV1084" s="13" t="s">
        <v>83</v>
      </c>
      <c r="AW1084" s="13" t="s">
        <v>32</v>
      </c>
      <c r="AX1084" s="13" t="s">
        <v>76</v>
      </c>
      <c r="AY1084" s="171" t="s">
        <v>180</v>
      </c>
    </row>
    <row r="1085" spans="1:65" s="14" customFormat="1" ht="11.25">
      <c r="B1085" s="177"/>
      <c r="D1085" s="163" t="s">
        <v>193</v>
      </c>
      <c r="E1085" s="178" t="s">
        <v>1</v>
      </c>
      <c r="F1085" s="179" t="s">
        <v>83</v>
      </c>
      <c r="H1085" s="180">
        <v>1</v>
      </c>
      <c r="I1085" s="181"/>
      <c r="L1085" s="177"/>
      <c r="M1085" s="182"/>
      <c r="N1085" s="183"/>
      <c r="O1085" s="183"/>
      <c r="P1085" s="183"/>
      <c r="Q1085" s="183"/>
      <c r="R1085" s="183"/>
      <c r="S1085" s="183"/>
      <c r="T1085" s="184"/>
      <c r="AT1085" s="178" t="s">
        <v>193</v>
      </c>
      <c r="AU1085" s="178" t="s">
        <v>85</v>
      </c>
      <c r="AV1085" s="14" t="s">
        <v>85</v>
      </c>
      <c r="AW1085" s="14" t="s">
        <v>32</v>
      </c>
      <c r="AX1085" s="14" t="s">
        <v>76</v>
      </c>
      <c r="AY1085" s="178" t="s">
        <v>180</v>
      </c>
    </row>
    <row r="1086" spans="1:65" s="15" customFormat="1" ht="11.25">
      <c r="B1086" s="185"/>
      <c r="D1086" s="163" t="s">
        <v>193</v>
      </c>
      <c r="E1086" s="186" t="s">
        <v>1</v>
      </c>
      <c r="F1086" s="187" t="s">
        <v>196</v>
      </c>
      <c r="H1086" s="188">
        <v>1</v>
      </c>
      <c r="I1086" s="189"/>
      <c r="L1086" s="185"/>
      <c r="M1086" s="190"/>
      <c r="N1086" s="191"/>
      <c r="O1086" s="191"/>
      <c r="P1086" s="191"/>
      <c r="Q1086" s="191"/>
      <c r="R1086" s="191"/>
      <c r="S1086" s="191"/>
      <c r="T1086" s="192"/>
      <c r="AT1086" s="186" t="s">
        <v>193</v>
      </c>
      <c r="AU1086" s="186" t="s">
        <v>85</v>
      </c>
      <c r="AV1086" s="15" t="s">
        <v>197</v>
      </c>
      <c r="AW1086" s="15" t="s">
        <v>32</v>
      </c>
      <c r="AX1086" s="15" t="s">
        <v>76</v>
      </c>
      <c r="AY1086" s="186" t="s">
        <v>180</v>
      </c>
    </row>
    <row r="1087" spans="1:65" s="16" customFormat="1" ht="11.25">
      <c r="B1087" s="193"/>
      <c r="D1087" s="163" t="s">
        <v>193</v>
      </c>
      <c r="E1087" s="194" t="s">
        <v>1</v>
      </c>
      <c r="F1087" s="195" t="s">
        <v>198</v>
      </c>
      <c r="H1087" s="196">
        <v>1</v>
      </c>
      <c r="I1087" s="197"/>
      <c r="L1087" s="193"/>
      <c r="M1087" s="198"/>
      <c r="N1087" s="199"/>
      <c r="O1087" s="199"/>
      <c r="P1087" s="199"/>
      <c r="Q1087" s="199"/>
      <c r="R1087" s="199"/>
      <c r="S1087" s="199"/>
      <c r="T1087" s="200"/>
      <c r="AT1087" s="194" t="s">
        <v>193</v>
      </c>
      <c r="AU1087" s="194" t="s">
        <v>85</v>
      </c>
      <c r="AV1087" s="16" t="s">
        <v>187</v>
      </c>
      <c r="AW1087" s="16" t="s">
        <v>32</v>
      </c>
      <c r="AX1087" s="16" t="s">
        <v>83</v>
      </c>
      <c r="AY1087" s="194" t="s">
        <v>180</v>
      </c>
    </row>
    <row r="1088" spans="1:65" s="12" customFormat="1" ht="22.9" customHeight="1">
      <c r="B1088" s="136"/>
      <c r="D1088" s="137" t="s">
        <v>75</v>
      </c>
      <c r="E1088" s="147" t="s">
        <v>996</v>
      </c>
      <c r="F1088" s="147" t="s">
        <v>997</v>
      </c>
      <c r="I1088" s="139"/>
      <c r="J1088" s="148">
        <f>BK1088</f>
        <v>0</v>
      </c>
      <c r="L1088" s="136"/>
      <c r="M1088" s="141"/>
      <c r="N1088" s="142"/>
      <c r="O1088" s="142"/>
      <c r="P1088" s="143">
        <f>SUM(P1089:P1123)</f>
        <v>0</v>
      </c>
      <c r="Q1088" s="142"/>
      <c r="R1088" s="143">
        <f>SUM(R1089:R1123)</f>
        <v>0</v>
      </c>
      <c r="S1088" s="142"/>
      <c r="T1088" s="144">
        <f>SUM(T1089:T1123)</f>
        <v>0</v>
      </c>
      <c r="AR1088" s="137" t="s">
        <v>85</v>
      </c>
      <c r="AT1088" s="145" t="s">
        <v>75</v>
      </c>
      <c r="AU1088" s="145" t="s">
        <v>83</v>
      </c>
      <c r="AY1088" s="137" t="s">
        <v>180</v>
      </c>
      <c r="BK1088" s="146">
        <f>SUM(BK1089:BK1123)</f>
        <v>0</v>
      </c>
    </row>
    <row r="1089" spans="1:65" s="2" customFormat="1" ht="37.9" customHeight="1">
      <c r="A1089" s="33"/>
      <c r="B1089" s="149"/>
      <c r="C1089" s="150" t="s">
        <v>998</v>
      </c>
      <c r="D1089" s="150" t="s">
        <v>182</v>
      </c>
      <c r="E1089" s="151" t="s">
        <v>999</v>
      </c>
      <c r="F1089" s="152" t="s">
        <v>1000</v>
      </c>
      <c r="G1089" s="153" t="s">
        <v>423</v>
      </c>
      <c r="H1089" s="154">
        <v>10</v>
      </c>
      <c r="I1089" s="155"/>
      <c r="J1089" s="156">
        <f>ROUND(I1089*H1089,2)</f>
        <v>0</v>
      </c>
      <c r="K1089" s="152" t="s">
        <v>1</v>
      </c>
      <c r="L1089" s="34"/>
      <c r="M1089" s="157" t="s">
        <v>1</v>
      </c>
      <c r="N1089" s="158" t="s">
        <v>41</v>
      </c>
      <c r="O1089" s="59"/>
      <c r="P1089" s="159">
        <f>O1089*H1089</f>
        <v>0</v>
      </c>
      <c r="Q1089" s="159">
        <v>0</v>
      </c>
      <c r="R1089" s="159">
        <f>Q1089*H1089</f>
        <v>0</v>
      </c>
      <c r="S1089" s="159">
        <v>0</v>
      </c>
      <c r="T1089" s="160">
        <f>S1089*H1089</f>
        <v>0</v>
      </c>
      <c r="U1089" s="33"/>
      <c r="V1089" s="33"/>
      <c r="W1089" s="33"/>
      <c r="X1089" s="33"/>
      <c r="Y1089" s="33"/>
      <c r="Z1089" s="33"/>
      <c r="AA1089" s="33"/>
      <c r="AB1089" s="33"/>
      <c r="AC1089" s="33"/>
      <c r="AD1089" s="33"/>
      <c r="AE1089" s="33"/>
      <c r="AR1089" s="161" t="s">
        <v>341</v>
      </c>
      <c r="AT1089" s="161" t="s">
        <v>182</v>
      </c>
      <c r="AU1089" s="161" t="s">
        <v>85</v>
      </c>
      <c r="AY1089" s="18" t="s">
        <v>180</v>
      </c>
      <c r="BE1089" s="162">
        <f>IF(N1089="základní",J1089,0)</f>
        <v>0</v>
      </c>
      <c r="BF1089" s="162">
        <f>IF(N1089="snížená",J1089,0)</f>
        <v>0</v>
      </c>
      <c r="BG1089" s="162">
        <f>IF(N1089="zákl. přenesená",J1089,0)</f>
        <v>0</v>
      </c>
      <c r="BH1089" s="162">
        <f>IF(N1089="sníž. přenesená",J1089,0)</f>
        <v>0</v>
      </c>
      <c r="BI1089" s="162">
        <f>IF(N1089="nulová",J1089,0)</f>
        <v>0</v>
      </c>
      <c r="BJ1089" s="18" t="s">
        <v>83</v>
      </c>
      <c r="BK1089" s="162">
        <f>ROUND(I1089*H1089,2)</f>
        <v>0</v>
      </c>
      <c r="BL1089" s="18" t="s">
        <v>341</v>
      </c>
      <c r="BM1089" s="161" t="s">
        <v>1001</v>
      </c>
    </row>
    <row r="1090" spans="1:65" s="2" customFormat="1" ht="78">
      <c r="A1090" s="33"/>
      <c r="B1090" s="34"/>
      <c r="C1090" s="33"/>
      <c r="D1090" s="163" t="s">
        <v>912</v>
      </c>
      <c r="E1090" s="33"/>
      <c r="F1090" s="211" t="s">
        <v>1002</v>
      </c>
      <c r="G1090" s="33"/>
      <c r="H1090" s="33"/>
      <c r="I1090" s="165"/>
      <c r="J1090" s="33"/>
      <c r="K1090" s="33"/>
      <c r="L1090" s="34"/>
      <c r="M1090" s="166"/>
      <c r="N1090" s="167"/>
      <c r="O1090" s="59"/>
      <c r="P1090" s="59"/>
      <c r="Q1090" s="59"/>
      <c r="R1090" s="59"/>
      <c r="S1090" s="59"/>
      <c r="T1090" s="60"/>
      <c r="U1090" s="33"/>
      <c r="V1090" s="33"/>
      <c r="W1090" s="33"/>
      <c r="X1090" s="33"/>
      <c r="Y1090" s="33"/>
      <c r="Z1090" s="33"/>
      <c r="AA1090" s="33"/>
      <c r="AB1090" s="33"/>
      <c r="AC1090" s="33"/>
      <c r="AD1090" s="33"/>
      <c r="AE1090" s="33"/>
      <c r="AT1090" s="18" t="s">
        <v>912</v>
      </c>
      <c r="AU1090" s="18" t="s">
        <v>85</v>
      </c>
    </row>
    <row r="1091" spans="1:65" s="13" customFormat="1" ht="11.25">
      <c r="B1091" s="170"/>
      <c r="D1091" s="163" t="s">
        <v>193</v>
      </c>
      <c r="E1091" s="171" t="s">
        <v>1</v>
      </c>
      <c r="F1091" s="172" t="s">
        <v>1003</v>
      </c>
      <c r="H1091" s="171" t="s">
        <v>1</v>
      </c>
      <c r="I1091" s="173"/>
      <c r="L1091" s="170"/>
      <c r="M1091" s="174"/>
      <c r="N1091" s="175"/>
      <c r="O1091" s="175"/>
      <c r="P1091" s="175"/>
      <c r="Q1091" s="175"/>
      <c r="R1091" s="175"/>
      <c r="S1091" s="175"/>
      <c r="T1091" s="176"/>
      <c r="AT1091" s="171" t="s">
        <v>193</v>
      </c>
      <c r="AU1091" s="171" t="s">
        <v>85</v>
      </c>
      <c r="AV1091" s="13" t="s">
        <v>83</v>
      </c>
      <c r="AW1091" s="13" t="s">
        <v>32</v>
      </c>
      <c r="AX1091" s="13" t="s">
        <v>76</v>
      </c>
      <c r="AY1091" s="171" t="s">
        <v>180</v>
      </c>
    </row>
    <row r="1092" spans="1:65" s="14" customFormat="1" ht="11.25">
      <c r="B1092" s="177"/>
      <c r="D1092" s="163" t="s">
        <v>193</v>
      </c>
      <c r="E1092" s="178" t="s">
        <v>1</v>
      </c>
      <c r="F1092" s="179" t="s">
        <v>278</v>
      </c>
      <c r="H1092" s="180">
        <v>10</v>
      </c>
      <c r="I1092" s="181"/>
      <c r="L1092" s="177"/>
      <c r="M1092" s="182"/>
      <c r="N1092" s="183"/>
      <c r="O1092" s="183"/>
      <c r="P1092" s="183"/>
      <c r="Q1092" s="183"/>
      <c r="R1092" s="183"/>
      <c r="S1092" s="183"/>
      <c r="T1092" s="184"/>
      <c r="AT1092" s="178" t="s">
        <v>193</v>
      </c>
      <c r="AU1092" s="178" t="s">
        <v>85</v>
      </c>
      <c r="AV1092" s="14" t="s">
        <v>85</v>
      </c>
      <c r="AW1092" s="14" t="s">
        <v>32</v>
      </c>
      <c r="AX1092" s="14" t="s">
        <v>76</v>
      </c>
      <c r="AY1092" s="178" t="s">
        <v>180</v>
      </c>
    </row>
    <row r="1093" spans="1:65" s="15" customFormat="1" ht="11.25">
      <c r="B1093" s="185"/>
      <c r="D1093" s="163" t="s">
        <v>193</v>
      </c>
      <c r="E1093" s="186" t="s">
        <v>1</v>
      </c>
      <c r="F1093" s="187" t="s">
        <v>196</v>
      </c>
      <c r="H1093" s="188">
        <v>10</v>
      </c>
      <c r="I1093" s="189"/>
      <c r="L1093" s="185"/>
      <c r="M1093" s="190"/>
      <c r="N1093" s="191"/>
      <c r="O1093" s="191"/>
      <c r="P1093" s="191"/>
      <c r="Q1093" s="191"/>
      <c r="R1093" s="191"/>
      <c r="S1093" s="191"/>
      <c r="T1093" s="192"/>
      <c r="AT1093" s="186" t="s">
        <v>193</v>
      </c>
      <c r="AU1093" s="186" t="s">
        <v>85</v>
      </c>
      <c r="AV1093" s="15" t="s">
        <v>197</v>
      </c>
      <c r="AW1093" s="15" t="s">
        <v>32</v>
      </c>
      <c r="AX1093" s="15" t="s">
        <v>76</v>
      </c>
      <c r="AY1093" s="186" t="s">
        <v>180</v>
      </c>
    </row>
    <row r="1094" spans="1:65" s="16" customFormat="1" ht="11.25">
      <c r="B1094" s="193"/>
      <c r="D1094" s="163" t="s">
        <v>193</v>
      </c>
      <c r="E1094" s="194" t="s">
        <v>1</v>
      </c>
      <c r="F1094" s="195" t="s">
        <v>198</v>
      </c>
      <c r="H1094" s="196">
        <v>10</v>
      </c>
      <c r="I1094" s="197"/>
      <c r="L1094" s="193"/>
      <c r="M1094" s="198"/>
      <c r="N1094" s="199"/>
      <c r="O1094" s="199"/>
      <c r="P1094" s="199"/>
      <c r="Q1094" s="199"/>
      <c r="R1094" s="199"/>
      <c r="S1094" s="199"/>
      <c r="T1094" s="200"/>
      <c r="AT1094" s="194" t="s">
        <v>193</v>
      </c>
      <c r="AU1094" s="194" t="s">
        <v>85</v>
      </c>
      <c r="AV1094" s="16" t="s">
        <v>187</v>
      </c>
      <c r="AW1094" s="16" t="s">
        <v>32</v>
      </c>
      <c r="AX1094" s="16" t="s">
        <v>83</v>
      </c>
      <c r="AY1094" s="194" t="s">
        <v>180</v>
      </c>
    </row>
    <row r="1095" spans="1:65" s="2" customFormat="1" ht="24.2" customHeight="1">
      <c r="A1095" s="33"/>
      <c r="B1095" s="149"/>
      <c r="C1095" s="150" t="s">
        <v>1004</v>
      </c>
      <c r="D1095" s="150" t="s">
        <v>182</v>
      </c>
      <c r="E1095" s="151" t="s">
        <v>1005</v>
      </c>
      <c r="F1095" s="152" t="s">
        <v>1006</v>
      </c>
      <c r="G1095" s="153" t="s">
        <v>423</v>
      </c>
      <c r="H1095" s="154">
        <v>2</v>
      </c>
      <c r="I1095" s="155"/>
      <c r="J1095" s="156">
        <f>ROUND(I1095*H1095,2)</f>
        <v>0</v>
      </c>
      <c r="K1095" s="152" t="s">
        <v>1</v>
      </c>
      <c r="L1095" s="34"/>
      <c r="M1095" s="157" t="s">
        <v>1</v>
      </c>
      <c r="N1095" s="158" t="s">
        <v>41</v>
      </c>
      <c r="O1095" s="59"/>
      <c r="P1095" s="159">
        <f>O1095*H1095</f>
        <v>0</v>
      </c>
      <c r="Q1095" s="159">
        <v>0</v>
      </c>
      <c r="R1095" s="159">
        <f>Q1095*H1095</f>
        <v>0</v>
      </c>
      <c r="S1095" s="159">
        <v>0</v>
      </c>
      <c r="T1095" s="160">
        <f>S1095*H1095</f>
        <v>0</v>
      </c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33"/>
      <c r="AR1095" s="161" t="s">
        <v>341</v>
      </c>
      <c r="AT1095" s="161" t="s">
        <v>182</v>
      </c>
      <c r="AU1095" s="161" t="s">
        <v>85</v>
      </c>
      <c r="AY1095" s="18" t="s">
        <v>180</v>
      </c>
      <c r="BE1095" s="162">
        <f>IF(N1095="základní",J1095,0)</f>
        <v>0</v>
      </c>
      <c r="BF1095" s="162">
        <f>IF(N1095="snížená",J1095,0)</f>
        <v>0</v>
      </c>
      <c r="BG1095" s="162">
        <f>IF(N1095="zákl. přenesená",J1095,0)</f>
        <v>0</v>
      </c>
      <c r="BH1095" s="162">
        <f>IF(N1095="sníž. přenesená",J1095,0)</f>
        <v>0</v>
      </c>
      <c r="BI1095" s="162">
        <f>IF(N1095="nulová",J1095,0)</f>
        <v>0</v>
      </c>
      <c r="BJ1095" s="18" t="s">
        <v>83</v>
      </c>
      <c r="BK1095" s="162">
        <f>ROUND(I1095*H1095,2)</f>
        <v>0</v>
      </c>
      <c r="BL1095" s="18" t="s">
        <v>341</v>
      </c>
      <c r="BM1095" s="161" t="s">
        <v>1007</v>
      </c>
    </row>
    <row r="1096" spans="1:65" s="13" customFormat="1" ht="11.25">
      <c r="B1096" s="170"/>
      <c r="D1096" s="163" t="s">
        <v>193</v>
      </c>
      <c r="E1096" s="171" t="s">
        <v>1</v>
      </c>
      <c r="F1096" s="172" t="s">
        <v>1008</v>
      </c>
      <c r="H1096" s="171" t="s">
        <v>1</v>
      </c>
      <c r="I1096" s="173"/>
      <c r="L1096" s="170"/>
      <c r="M1096" s="174"/>
      <c r="N1096" s="175"/>
      <c r="O1096" s="175"/>
      <c r="P1096" s="175"/>
      <c r="Q1096" s="175"/>
      <c r="R1096" s="175"/>
      <c r="S1096" s="175"/>
      <c r="T1096" s="176"/>
      <c r="AT1096" s="171" t="s">
        <v>193</v>
      </c>
      <c r="AU1096" s="171" t="s">
        <v>85</v>
      </c>
      <c r="AV1096" s="13" t="s">
        <v>83</v>
      </c>
      <c r="AW1096" s="13" t="s">
        <v>32</v>
      </c>
      <c r="AX1096" s="13" t="s">
        <v>76</v>
      </c>
      <c r="AY1096" s="171" t="s">
        <v>180</v>
      </c>
    </row>
    <row r="1097" spans="1:65" s="14" customFormat="1" ht="11.25">
      <c r="B1097" s="177"/>
      <c r="D1097" s="163" t="s">
        <v>193</v>
      </c>
      <c r="E1097" s="178" t="s">
        <v>1</v>
      </c>
      <c r="F1097" s="179" t="s">
        <v>85</v>
      </c>
      <c r="H1097" s="180">
        <v>2</v>
      </c>
      <c r="I1097" s="181"/>
      <c r="L1097" s="177"/>
      <c r="M1097" s="182"/>
      <c r="N1097" s="183"/>
      <c r="O1097" s="183"/>
      <c r="P1097" s="183"/>
      <c r="Q1097" s="183"/>
      <c r="R1097" s="183"/>
      <c r="S1097" s="183"/>
      <c r="T1097" s="184"/>
      <c r="AT1097" s="178" t="s">
        <v>193</v>
      </c>
      <c r="AU1097" s="178" t="s">
        <v>85</v>
      </c>
      <c r="AV1097" s="14" t="s">
        <v>85</v>
      </c>
      <c r="AW1097" s="14" t="s">
        <v>32</v>
      </c>
      <c r="AX1097" s="14" t="s">
        <v>76</v>
      </c>
      <c r="AY1097" s="178" t="s">
        <v>180</v>
      </c>
    </row>
    <row r="1098" spans="1:65" s="15" customFormat="1" ht="11.25">
      <c r="B1098" s="185"/>
      <c r="D1098" s="163" t="s">
        <v>193</v>
      </c>
      <c r="E1098" s="186" t="s">
        <v>1</v>
      </c>
      <c r="F1098" s="187" t="s">
        <v>196</v>
      </c>
      <c r="H1098" s="188">
        <v>2</v>
      </c>
      <c r="I1098" s="189"/>
      <c r="L1098" s="185"/>
      <c r="M1098" s="190"/>
      <c r="N1098" s="191"/>
      <c r="O1098" s="191"/>
      <c r="P1098" s="191"/>
      <c r="Q1098" s="191"/>
      <c r="R1098" s="191"/>
      <c r="S1098" s="191"/>
      <c r="T1098" s="192"/>
      <c r="AT1098" s="186" t="s">
        <v>193</v>
      </c>
      <c r="AU1098" s="186" t="s">
        <v>85</v>
      </c>
      <c r="AV1098" s="15" t="s">
        <v>197</v>
      </c>
      <c r="AW1098" s="15" t="s">
        <v>32</v>
      </c>
      <c r="AX1098" s="15" t="s">
        <v>76</v>
      </c>
      <c r="AY1098" s="186" t="s">
        <v>180</v>
      </c>
    </row>
    <row r="1099" spans="1:65" s="16" customFormat="1" ht="11.25">
      <c r="B1099" s="193"/>
      <c r="D1099" s="163" t="s">
        <v>193</v>
      </c>
      <c r="E1099" s="194" t="s">
        <v>1</v>
      </c>
      <c r="F1099" s="195" t="s">
        <v>198</v>
      </c>
      <c r="H1099" s="196">
        <v>2</v>
      </c>
      <c r="I1099" s="197"/>
      <c r="L1099" s="193"/>
      <c r="M1099" s="198"/>
      <c r="N1099" s="199"/>
      <c r="O1099" s="199"/>
      <c r="P1099" s="199"/>
      <c r="Q1099" s="199"/>
      <c r="R1099" s="199"/>
      <c r="S1099" s="199"/>
      <c r="T1099" s="200"/>
      <c r="AT1099" s="194" t="s">
        <v>193</v>
      </c>
      <c r="AU1099" s="194" t="s">
        <v>85</v>
      </c>
      <c r="AV1099" s="16" t="s">
        <v>187</v>
      </c>
      <c r="AW1099" s="16" t="s">
        <v>32</v>
      </c>
      <c r="AX1099" s="16" t="s">
        <v>83</v>
      </c>
      <c r="AY1099" s="194" t="s">
        <v>180</v>
      </c>
    </row>
    <row r="1100" spans="1:65" s="2" customFormat="1" ht="24.2" customHeight="1">
      <c r="A1100" s="33"/>
      <c r="B1100" s="149"/>
      <c r="C1100" s="150" t="s">
        <v>1009</v>
      </c>
      <c r="D1100" s="150" t="s">
        <v>182</v>
      </c>
      <c r="E1100" s="151" t="s">
        <v>1010</v>
      </c>
      <c r="F1100" s="152" t="s">
        <v>1011</v>
      </c>
      <c r="G1100" s="153" t="s">
        <v>423</v>
      </c>
      <c r="H1100" s="154">
        <v>10</v>
      </c>
      <c r="I1100" s="155"/>
      <c r="J1100" s="156">
        <f>ROUND(I1100*H1100,2)</f>
        <v>0</v>
      </c>
      <c r="K1100" s="152" t="s">
        <v>1</v>
      </c>
      <c r="L1100" s="34"/>
      <c r="M1100" s="157" t="s">
        <v>1</v>
      </c>
      <c r="N1100" s="158" t="s">
        <v>41</v>
      </c>
      <c r="O1100" s="59"/>
      <c r="P1100" s="159">
        <f>O1100*H1100</f>
        <v>0</v>
      </c>
      <c r="Q1100" s="159">
        <v>0</v>
      </c>
      <c r="R1100" s="159">
        <f>Q1100*H1100</f>
        <v>0</v>
      </c>
      <c r="S1100" s="159">
        <v>0</v>
      </c>
      <c r="T1100" s="160">
        <f>S1100*H1100</f>
        <v>0</v>
      </c>
      <c r="U1100" s="33"/>
      <c r="V1100" s="33"/>
      <c r="W1100" s="33"/>
      <c r="X1100" s="33"/>
      <c r="Y1100" s="33"/>
      <c r="Z1100" s="33"/>
      <c r="AA1100" s="33"/>
      <c r="AB1100" s="33"/>
      <c r="AC1100" s="33"/>
      <c r="AD1100" s="33"/>
      <c r="AE1100" s="33"/>
      <c r="AR1100" s="161" t="s">
        <v>341</v>
      </c>
      <c r="AT1100" s="161" t="s">
        <v>182</v>
      </c>
      <c r="AU1100" s="161" t="s">
        <v>85</v>
      </c>
      <c r="AY1100" s="18" t="s">
        <v>180</v>
      </c>
      <c r="BE1100" s="162">
        <f>IF(N1100="základní",J1100,0)</f>
        <v>0</v>
      </c>
      <c r="BF1100" s="162">
        <f>IF(N1100="snížená",J1100,0)</f>
        <v>0</v>
      </c>
      <c r="BG1100" s="162">
        <f>IF(N1100="zákl. přenesená",J1100,0)</f>
        <v>0</v>
      </c>
      <c r="BH1100" s="162">
        <f>IF(N1100="sníž. přenesená",J1100,0)</f>
        <v>0</v>
      </c>
      <c r="BI1100" s="162">
        <f>IF(N1100="nulová",J1100,0)</f>
        <v>0</v>
      </c>
      <c r="BJ1100" s="18" t="s">
        <v>83</v>
      </c>
      <c r="BK1100" s="162">
        <f>ROUND(I1100*H1100,2)</f>
        <v>0</v>
      </c>
      <c r="BL1100" s="18" t="s">
        <v>341</v>
      </c>
      <c r="BM1100" s="161" t="s">
        <v>1012</v>
      </c>
    </row>
    <row r="1101" spans="1:65" s="2" customFormat="1" ht="156">
      <c r="A1101" s="33"/>
      <c r="B1101" s="34"/>
      <c r="C1101" s="33"/>
      <c r="D1101" s="163" t="s">
        <v>912</v>
      </c>
      <c r="E1101" s="33"/>
      <c r="F1101" s="211" t="s">
        <v>1013</v>
      </c>
      <c r="G1101" s="33"/>
      <c r="H1101" s="33"/>
      <c r="I1101" s="165"/>
      <c r="J1101" s="33"/>
      <c r="K1101" s="33"/>
      <c r="L1101" s="34"/>
      <c r="M1101" s="166"/>
      <c r="N1101" s="167"/>
      <c r="O1101" s="59"/>
      <c r="P1101" s="59"/>
      <c r="Q1101" s="59"/>
      <c r="R1101" s="59"/>
      <c r="S1101" s="59"/>
      <c r="T1101" s="60"/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T1101" s="18" t="s">
        <v>912</v>
      </c>
      <c r="AU1101" s="18" t="s">
        <v>85</v>
      </c>
    </row>
    <row r="1102" spans="1:65" s="13" customFormat="1" ht="11.25">
      <c r="B1102" s="170"/>
      <c r="D1102" s="163" t="s">
        <v>193</v>
      </c>
      <c r="E1102" s="171" t="s">
        <v>1</v>
      </c>
      <c r="F1102" s="172" t="s">
        <v>1014</v>
      </c>
      <c r="H1102" s="171" t="s">
        <v>1</v>
      </c>
      <c r="I1102" s="173"/>
      <c r="L1102" s="170"/>
      <c r="M1102" s="174"/>
      <c r="N1102" s="175"/>
      <c r="O1102" s="175"/>
      <c r="P1102" s="175"/>
      <c r="Q1102" s="175"/>
      <c r="R1102" s="175"/>
      <c r="S1102" s="175"/>
      <c r="T1102" s="176"/>
      <c r="AT1102" s="171" t="s">
        <v>193</v>
      </c>
      <c r="AU1102" s="171" t="s">
        <v>85</v>
      </c>
      <c r="AV1102" s="13" t="s">
        <v>83</v>
      </c>
      <c r="AW1102" s="13" t="s">
        <v>32</v>
      </c>
      <c r="AX1102" s="13" t="s">
        <v>76</v>
      </c>
      <c r="AY1102" s="171" t="s">
        <v>180</v>
      </c>
    </row>
    <row r="1103" spans="1:65" s="14" customFormat="1" ht="11.25">
      <c r="B1103" s="177"/>
      <c r="D1103" s="163" t="s">
        <v>193</v>
      </c>
      <c r="E1103" s="178" t="s">
        <v>1</v>
      </c>
      <c r="F1103" s="179" t="s">
        <v>278</v>
      </c>
      <c r="H1103" s="180">
        <v>10</v>
      </c>
      <c r="I1103" s="181"/>
      <c r="L1103" s="177"/>
      <c r="M1103" s="182"/>
      <c r="N1103" s="183"/>
      <c r="O1103" s="183"/>
      <c r="P1103" s="183"/>
      <c r="Q1103" s="183"/>
      <c r="R1103" s="183"/>
      <c r="S1103" s="183"/>
      <c r="T1103" s="184"/>
      <c r="AT1103" s="178" t="s">
        <v>193</v>
      </c>
      <c r="AU1103" s="178" t="s">
        <v>85</v>
      </c>
      <c r="AV1103" s="14" t="s">
        <v>85</v>
      </c>
      <c r="AW1103" s="14" t="s">
        <v>32</v>
      </c>
      <c r="AX1103" s="14" t="s">
        <v>76</v>
      </c>
      <c r="AY1103" s="178" t="s">
        <v>180</v>
      </c>
    </row>
    <row r="1104" spans="1:65" s="15" customFormat="1" ht="11.25">
      <c r="B1104" s="185"/>
      <c r="D1104" s="163" t="s">
        <v>193</v>
      </c>
      <c r="E1104" s="186" t="s">
        <v>1</v>
      </c>
      <c r="F1104" s="187" t="s">
        <v>196</v>
      </c>
      <c r="H1104" s="188">
        <v>10</v>
      </c>
      <c r="I1104" s="189"/>
      <c r="L1104" s="185"/>
      <c r="M1104" s="190"/>
      <c r="N1104" s="191"/>
      <c r="O1104" s="191"/>
      <c r="P1104" s="191"/>
      <c r="Q1104" s="191"/>
      <c r="R1104" s="191"/>
      <c r="S1104" s="191"/>
      <c r="T1104" s="192"/>
      <c r="AT1104" s="186" t="s">
        <v>193</v>
      </c>
      <c r="AU1104" s="186" t="s">
        <v>85</v>
      </c>
      <c r="AV1104" s="15" t="s">
        <v>197</v>
      </c>
      <c r="AW1104" s="15" t="s">
        <v>32</v>
      </c>
      <c r="AX1104" s="15" t="s">
        <v>76</v>
      </c>
      <c r="AY1104" s="186" t="s">
        <v>180</v>
      </c>
    </row>
    <row r="1105" spans="1:65" s="16" customFormat="1" ht="11.25">
      <c r="B1105" s="193"/>
      <c r="D1105" s="163" t="s">
        <v>193</v>
      </c>
      <c r="E1105" s="194" t="s">
        <v>1</v>
      </c>
      <c r="F1105" s="195" t="s">
        <v>198</v>
      </c>
      <c r="H1105" s="196">
        <v>10</v>
      </c>
      <c r="I1105" s="197"/>
      <c r="L1105" s="193"/>
      <c r="M1105" s="198"/>
      <c r="N1105" s="199"/>
      <c r="O1105" s="199"/>
      <c r="P1105" s="199"/>
      <c r="Q1105" s="199"/>
      <c r="R1105" s="199"/>
      <c r="S1105" s="199"/>
      <c r="T1105" s="200"/>
      <c r="AT1105" s="194" t="s">
        <v>193</v>
      </c>
      <c r="AU1105" s="194" t="s">
        <v>85</v>
      </c>
      <c r="AV1105" s="16" t="s">
        <v>187</v>
      </c>
      <c r="AW1105" s="16" t="s">
        <v>32</v>
      </c>
      <c r="AX1105" s="16" t="s">
        <v>83</v>
      </c>
      <c r="AY1105" s="194" t="s">
        <v>180</v>
      </c>
    </row>
    <row r="1106" spans="1:65" s="2" customFormat="1" ht="24.2" customHeight="1">
      <c r="A1106" s="33"/>
      <c r="B1106" s="149"/>
      <c r="C1106" s="150" t="s">
        <v>1015</v>
      </c>
      <c r="D1106" s="150" t="s">
        <v>182</v>
      </c>
      <c r="E1106" s="151" t="s">
        <v>1016</v>
      </c>
      <c r="F1106" s="152" t="s">
        <v>1017</v>
      </c>
      <c r="G1106" s="153" t="s">
        <v>423</v>
      </c>
      <c r="H1106" s="154">
        <v>1</v>
      </c>
      <c r="I1106" s="155"/>
      <c r="J1106" s="156">
        <f>ROUND(I1106*H1106,2)</f>
        <v>0</v>
      </c>
      <c r="K1106" s="152" t="s">
        <v>1</v>
      </c>
      <c r="L1106" s="34"/>
      <c r="M1106" s="157" t="s">
        <v>1</v>
      </c>
      <c r="N1106" s="158" t="s">
        <v>41</v>
      </c>
      <c r="O1106" s="59"/>
      <c r="P1106" s="159">
        <f>O1106*H1106</f>
        <v>0</v>
      </c>
      <c r="Q1106" s="159">
        <v>0</v>
      </c>
      <c r="R1106" s="159">
        <f>Q1106*H1106</f>
        <v>0</v>
      </c>
      <c r="S1106" s="159">
        <v>0</v>
      </c>
      <c r="T1106" s="160">
        <f>S1106*H1106</f>
        <v>0</v>
      </c>
      <c r="U1106" s="33"/>
      <c r="V1106" s="33"/>
      <c r="W1106" s="33"/>
      <c r="X1106" s="33"/>
      <c r="Y1106" s="33"/>
      <c r="Z1106" s="33"/>
      <c r="AA1106" s="33"/>
      <c r="AB1106" s="33"/>
      <c r="AC1106" s="33"/>
      <c r="AD1106" s="33"/>
      <c r="AE1106" s="33"/>
      <c r="AR1106" s="161" t="s">
        <v>341</v>
      </c>
      <c r="AT1106" s="161" t="s">
        <v>182</v>
      </c>
      <c r="AU1106" s="161" t="s">
        <v>85</v>
      </c>
      <c r="AY1106" s="18" t="s">
        <v>180</v>
      </c>
      <c r="BE1106" s="162">
        <f>IF(N1106="základní",J1106,0)</f>
        <v>0</v>
      </c>
      <c r="BF1106" s="162">
        <f>IF(N1106="snížená",J1106,0)</f>
        <v>0</v>
      </c>
      <c r="BG1106" s="162">
        <f>IF(N1106="zákl. přenesená",J1106,0)</f>
        <v>0</v>
      </c>
      <c r="BH1106" s="162">
        <f>IF(N1106="sníž. přenesená",J1106,0)</f>
        <v>0</v>
      </c>
      <c r="BI1106" s="162">
        <f>IF(N1106="nulová",J1106,0)</f>
        <v>0</v>
      </c>
      <c r="BJ1106" s="18" t="s">
        <v>83</v>
      </c>
      <c r="BK1106" s="162">
        <f>ROUND(I1106*H1106,2)</f>
        <v>0</v>
      </c>
      <c r="BL1106" s="18" t="s">
        <v>341</v>
      </c>
      <c r="BM1106" s="161" t="s">
        <v>1018</v>
      </c>
    </row>
    <row r="1107" spans="1:65" s="2" customFormat="1" ht="156">
      <c r="A1107" s="33"/>
      <c r="B1107" s="34"/>
      <c r="C1107" s="33"/>
      <c r="D1107" s="163" t="s">
        <v>912</v>
      </c>
      <c r="E1107" s="33"/>
      <c r="F1107" s="211" t="s">
        <v>1013</v>
      </c>
      <c r="G1107" s="33"/>
      <c r="H1107" s="33"/>
      <c r="I1107" s="165"/>
      <c r="J1107" s="33"/>
      <c r="K1107" s="33"/>
      <c r="L1107" s="34"/>
      <c r="M1107" s="166"/>
      <c r="N1107" s="167"/>
      <c r="O1107" s="59"/>
      <c r="P1107" s="59"/>
      <c r="Q1107" s="59"/>
      <c r="R1107" s="59"/>
      <c r="S1107" s="59"/>
      <c r="T1107" s="60"/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33"/>
      <c r="AT1107" s="18" t="s">
        <v>912</v>
      </c>
      <c r="AU1107" s="18" t="s">
        <v>85</v>
      </c>
    </row>
    <row r="1108" spans="1:65" s="13" customFormat="1" ht="11.25">
      <c r="B1108" s="170"/>
      <c r="D1108" s="163" t="s">
        <v>193</v>
      </c>
      <c r="E1108" s="171" t="s">
        <v>1</v>
      </c>
      <c r="F1108" s="172" t="s">
        <v>1019</v>
      </c>
      <c r="H1108" s="171" t="s">
        <v>1</v>
      </c>
      <c r="I1108" s="173"/>
      <c r="L1108" s="170"/>
      <c r="M1108" s="174"/>
      <c r="N1108" s="175"/>
      <c r="O1108" s="175"/>
      <c r="P1108" s="175"/>
      <c r="Q1108" s="175"/>
      <c r="R1108" s="175"/>
      <c r="S1108" s="175"/>
      <c r="T1108" s="176"/>
      <c r="AT1108" s="171" t="s">
        <v>193</v>
      </c>
      <c r="AU1108" s="171" t="s">
        <v>85</v>
      </c>
      <c r="AV1108" s="13" t="s">
        <v>83</v>
      </c>
      <c r="AW1108" s="13" t="s">
        <v>32</v>
      </c>
      <c r="AX1108" s="13" t="s">
        <v>76</v>
      </c>
      <c r="AY1108" s="171" t="s">
        <v>180</v>
      </c>
    </row>
    <row r="1109" spans="1:65" s="14" customFormat="1" ht="11.25">
      <c r="B1109" s="177"/>
      <c r="D1109" s="163" t="s">
        <v>193</v>
      </c>
      <c r="E1109" s="178" t="s">
        <v>1</v>
      </c>
      <c r="F1109" s="179" t="s">
        <v>83</v>
      </c>
      <c r="H1109" s="180">
        <v>1</v>
      </c>
      <c r="I1109" s="181"/>
      <c r="L1109" s="177"/>
      <c r="M1109" s="182"/>
      <c r="N1109" s="183"/>
      <c r="O1109" s="183"/>
      <c r="P1109" s="183"/>
      <c r="Q1109" s="183"/>
      <c r="R1109" s="183"/>
      <c r="S1109" s="183"/>
      <c r="T1109" s="184"/>
      <c r="AT1109" s="178" t="s">
        <v>193</v>
      </c>
      <c r="AU1109" s="178" t="s">
        <v>85</v>
      </c>
      <c r="AV1109" s="14" t="s">
        <v>85</v>
      </c>
      <c r="AW1109" s="14" t="s">
        <v>32</v>
      </c>
      <c r="AX1109" s="14" t="s">
        <v>76</v>
      </c>
      <c r="AY1109" s="178" t="s">
        <v>180</v>
      </c>
    </row>
    <row r="1110" spans="1:65" s="15" customFormat="1" ht="11.25">
      <c r="B1110" s="185"/>
      <c r="D1110" s="163" t="s">
        <v>193</v>
      </c>
      <c r="E1110" s="186" t="s">
        <v>1</v>
      </c>
      <c r="F1110" s="187" t="s">
        <v>196</v>
      </c>
      <c r="H1110" s="188">
        <v>1</v>
      </c>
      <c r="I1110" s="189"/>
      <c r="L1110" s="185"/>
      <c r="M1110" s="190"/>
      <c r="N1110" s="191"/>
      <c r="O1110" s="191"/>
      <c r="P1110" s="191"/>
      <c r="Q1110" s="191"/>
      <c r="R1110" s="191"/>
      <c r="S1110" s="191"/>
      <c r="T1110" s="192"/>
      <c r="AT1110" s="186" t="s">
        <v>193</v>
      </c>
      <c r="AU1110" s="186" t="s">
        <v>85</v>
      </c>
      <c r="AV1110" s="15" t="s">
        <v>197</v>
      </c>
      <c r="AW1110" s="15" t="s">
        <v>32</v>
      </c>
      <c r="AX1110" s="15" t="s">
        <v>76</v>
      </c>
      <c r="AY1110" s="186" t="s">
        <v>180</v>
      </c>
    </row>
    <row r="1111" spans="1:65" s="16" customFormat="1" ht="11.25">
      <c r="B1111" s="193"/>
      <c r="D1111" s="163" t="s">
        <v>193</v>
      </c>
      <c r="E1111" s="194" t="s">
        <v>1</v>
      </c>
      <c r="F1111" s="195" t="s">
        <v>198</v>
      </c>
      <c r="H1111" s="196">
        <v>1</v>
      </c>
      <c r="I1111" s="197"/>
      <c r="L1111" s="193"/>
      <c r="M1111" s="198"/>
      <c r="N1111" s="199"/>
      <c r="O1111" s="199"/>
      <c r="P1111" s="199"/>
      <c r="Q1111" s="199"/>
      <c r="R1111" s="199"/>
      <c r="S1111" s="199"/>
      <c r="T1111" s="200"/>
      <c r="AT1111" s="194" t="s">
        <v>193</v>
      </c>
      <c r="AU1111" s="194" t="s">
        <v>85</v>
      </c>
      <c r="AV1111" s="16" t="s">
        <v>187</v>
      </c>
      <c r="AW1111" s="16" t="s">
        <v>32</v>
      </c>
      <c r="AX1111" s="16" t="s">
        <v>83</v>
      </c>
      <c r="AY1111" s="194" t="s">
        <v>180</v>
      </c>
    </row>
    <row r="1112" spans="1:65" s="2" customFormat="1" ht="44.25" customHeight="1">
      <c r="A1112" s="33"/>
      <c r="B1112" s="149"/>
      <c r="C1112" s="150" t="s">
        <v>1020</v>
      </c>
      <c r="D1112" s="150" t="s">
        <v>182</v>
      </c>
      <c r="E1112" s="151" t="s">
        <v>1021</v>
      </c>
      <c r="F1112" s="152" t="s">
        <v>1022</v>
      </c>
      <c r="G1112" s="153" t="s">
        <v>423</v>
      </c>
      <c r="H1112" s="154">
        <v>2</v>
      </c>
      <c r="I1112" s="155"/>
      <c r="J1112" s="156">
        <f>ROUND(I1112*H1112,2)</f>
        <v>0</v>
      </c>
      <c r="K1112" s="152" t="s">
        <v>1</v>
      </c>
      <c r="L1112" s="34"/>
      <c r="M1112" s="157" t="s">
        <v>1</v>
      </c>
      <c r="N1112" s="158" t="s">
        <v>41</v>
      </c>
      <c r="O1112" s="59"/>
      <c r="P1112" s="159">
        <f>O1112*H1112</f>
        <v>0</v>
      </c>
      <c r="Q1112" s="159">
        <v>0</v>
      </c>
      <c r="R1112" s="159">
        <f>Q1112*H1112</f>
        <v>0</v>
      </c>
      <c r="S1112" s="159">
        <v>0</v>
      </c>
      <c r="T1112" s="160">
        <f>S1112*H1112</f>
        <v>0</v>
      </c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R1112" s="161" t="s">
        <v>341</v>
      </c>
      <c r="AT1112" s="161" t="s">
        <v>182</v>
      </c>
      <c r="AU1112" s="161" t="s">
        <v>85</v>
      </c>
      <c r="AY1112" s="18" t="s">
        <v>180</v>
      </c>
      <c r="BE1112" s="162">
        <f>IF(N1112="základní",J1112,0)</f>
        <v>0</v>
      </c>
      <c r="BF1112" s="162">
        <f>IF(N1112="snížená",J1112,0)</f>
        <v>0</v>
      </c>
      <c r="BG1112" s="162">
        <f>IF(N1112="zákl. přenesená",J1112,0)</f>
        <v>0</v>
      </c>
      <c r="BH1112" s="162">
        <f>IF(N1112="sníž. přenesená",J1112,0)</f>
        <v>0</v>
      </c>
      <c r="BI1112" s="162">
        <f>IF(N1112="nulová",J1112,0)</f>
        <v>0</v>
      </c>
      <c r="BJ1112" s="18" t="s">
        <v>83</v>
      </c>
      <c r="BK1112" s="162">
        <f>ROUND(I1112*H1112,2)</f>
        <v>0</v>
      </c>
      <c r="BL1112" s="18" t="s">
        <v>341</v>
      </c>
      <c r="BM1112" s="161" t="s">
        <v>1023</v>
      </c>
    </row>
    <row r="1113" spans="1:65" s="2" customFormat="1" ht="107.25">
      <c r="A1113" s="33"/>
      <c r="B1113" s="34"/>
      <c r="C1113" s="33"/>
      <c r="D1113" s="163" t="s">
        <v>912</v>
      </c>
      <c r="E1113" s="33"/>
      <c r="F1113" s="211" t="s">
        <v>1024</v>
      </c>
      <c r="G1113" s="33"/>
      <c r="H1113" s="33"/>
      <c r="I1113" s="165"/>
      <c r="J1113" s="33"/>
      <c r="K1113" s="33"/>
      <c r="L1113" s="34"/>
      <c r="M1113" s="166"/>
      <c r="N1113" s="167"/>
      <c r="O1113" s="59"/>
      <c r="P1113" s="59"/>
      <c r="Q1113" s="59"/>
      <c r="R1113" s="59"/>
      <c r="S1113" s="59"/>
      <c r="T1113" s="60"/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T1113" s="18" t="s">
        <v>912</v>
      </c>
      <c r="AU1113" s="18" t="s">
        <v>85</v>
      </c>
    </row>
    <row r="1114" spans="1:65" s="13" customFormat="1" ht="11.25">
      <c r="B1114" s="170"/>
      <c r="D1114" s="163" t="s">
        <v>193</v>
      </c>
      <c r="E1114" s="171" t="s">
        <v>1</v>
      </c>
      <c r="F1114" s="172" t="s">
        <v>1025</v>
      </c>
      <c r="H1114" s="171" t="s">
        <v>1</v>
      </c>
      <c r="I1114" s="173"/>
      <c r="L1114" s="170"/>
      <c r="M1114" s="174"/>
      <c r="N1114" s="175"/>
      <c r="O1114" s="175"/>
      <c r="P1114" s="175"/>
      <c r="Q1114" s="175"/>
      <c r="R1114" s="175"/>
      <c r="S1114" s="175"/>
      <c r="T1114" s="176"/>
      <c r="AT1114" s="171" t="s">
        <v>193</v>
      </c>
      <c r="AU1114" s="171" t="s">
        <v>85</v>
      </c>
      <c r="AV1114" s="13" t="s">
        <v>83</v>
      </c>
      <c r="AW1114" s="13" t="s">
        <v>32</v>
      </c>
      <c r="AX1114" s="13" t="s">
        <v>76</v>
      </c>
      <c r="AY1114" s="171" t="s">
        <v>180</v>
      </c>
    </row>
    <row r="1115" spans="1:65" s="14" customFormat="1" ht="11.25">
      <c r="B1115" s="177"/>
      <c r="D1115" s="163" t="s">
        <v>193</v>
      </c>
      <c r="E1115" s="178" t="s">
        <v>1</v>
      </c>
      <c r="F1115" s="179" t="s">
        <v>85</v>
      </c>
      <c r="H1115" s="180">
        <v>2</v>
      </c>
      <c r="I1115" s="181"/>
      <c r="L1115" s="177"/>
      <c r="M1115" s="182"/>
      <c r="N1115" s="183"/>
      <c r="O1115" s="183"/>
      <c r="P1115" s="183"/>
      <c r="Q1115" s="183"/>
      <c r="R1115" s="183"/>
      <c r="S1115" s="183"/>
      <c r="T1115" s="184"/>
      <c r="AT1115" s="178" t="s">
        <v>193</v>
      </c>
      <c r="AU1115" s="178" t="s">
        <v>85</v>
      </c>
      <c r="AV1115" s="14" t="s">
        <v>85</v>
      </c>
      <c r="AW1115" s="14" t="s">
        <v>32</v>
      </c>
      <c r="AX1115" s="14" t="s">
        <v>76</v>
      </c>
      <c r="AY1115" s="178" t="s">
        <v>180</v>
      </c>
    </row>
    <row r="1116" spans="1:65" s="15" customFormat="1" ht="11.25">
      <c r="B1116" s="185"/>
      <c r="D1116" s="163" t="s">
        <v>193</v>
      </c>
      <c r="E1116" s="186" t="s">
        <v>1</v>
      </c>
      <c r="F1116" s="187" t="s">
        <v>196</v>
      </c>
      <c r="H1116" s="188">
        <v>2</v>
      </c>
      <c r="I1116" s="189"/>
      <c r="L1116" s="185"/>
      <c r="M1116" s="190"/>
      <c r="N1116" s="191"/>
      <c r="O1116" s="191"/>
      <c r="P1116" s="191"/>
      <c r="Q1116" s="191"/>
      <c r="R1116" s="191"/>
      <c r="S1116" s="191"/>
      <c r="T1116" s="192"/>
      <c r="AT1116" s="186" t="s">
        <v>193</v>
      </c>
      <c r="AU1116" s="186" t="s">
        <v>85</v>
      </c>
      <c r="AV1116" s="15" t="s">
        <v>197</v>
      </c>
      <c r="AW1116" s="15" t="s">
        <v>32</v>
      </c>
      <c r="AX1116" s="15" t="s">
        <v>76</v>
      </c>
      <c r="AY1116" s="186" t="s">
        <v>180</v>
      </c>
    </row>
    <row r="1117" spans="1:65" s="16" customFormat="1" ht="11.25">
      <c r="B1117" s="193"/>
      <c r="D1117" s="163" t="s">
        <v>193</v>
      </c>
      <c r="E1117" s="194" t="s">
        <v>1</v>
      </c>
      <c r="F1117" s="195" t="s">
        <v>198</v>
      </c>
      <c r="H1117" s="196">
        <v>2</v>
      </c>
      <c r="I1117" s="197"/>
      <c r="L1117" s="193"/>
      <c r="M1117" s="198"/>
      <c r="N1117" s="199"/>
      <c r="O1117" s="199"/>
      <c r="P1117" s="199"/>
      <c r="Q1117" s="199"/>
      <c r="R1117" s="199"/>
      <c r="S1117" s="199"/>
      <c r="T1117" s="200"/>
      <c r="AT1117" s="194" t="s">
        <v>193</v>
      </c>
      <c r="AU1117" s="194" t="s">
        <v>85</v>
      </c>
      <c r="AV1117" s="16" t="s">
        <v>187</v>
      </c>
      <c r="AW1117" s="16" t="s">
        <v>32</v>
      </c>
      <c r="AX1117" s="16" t="s">
        <v>83</v>
      </c>
      <c r="AY1117" s="194" t="s">
        <v>180</v>
      </c>
    </row>
    <row r="1118" spans="1:65" s="2" customFormat="1" ht="33" customHeight="1">
      <c r="A1118" s="33"/>
      <c r="B1118" s="149"/>
      <c r="C1118" s="150" t="s">
        <v>1026</v>
      </c>
      <c r="D1118" s="150" t="s">
        <v>182</v>
      </c>
      <c r="E1118" s="151" t="s">
        <v>1027</v>
      </c>
      <c r="F1118" s="152" t="s">
        <v>1028</v>
      </c>
      <c r="G1118" s="153" t="s">
        <v>423</v>
      </c>
      <c r="H1118" s="154">
        <v>1</v>
      </c>
      <c r="I1118" s="155"/>
      <c r="J1118" s="156">
        <f>ROUND(I1118*H1118,2)</f>
        <v>0</v>
      </c>
      <c r="K1118" s="152" t="s">
        <v>1</v>
      </c>
      <c r="L1118" s="34"/>
      <c r="M1118" s="157" t="s">
        <v>1</v>
      </c>
      <c r="N1118" s="158" t="s">
        <v>41</v>
      </c>
      <c r="O1118" s="59"/>
      <c r="P1118" s="159">
        <f>O1118*H1118</f>
        <v>0</v>
      </c>
      <c r="Q1118" s="159">
        <v>0</v>
      </c>
      <c r="R1118" s="159">
        <f>Q1118*H1118</f>
        <v>0</v>
      </c>
      <c r="S1118" s="159">
        <v>0</v>
      </c>
      <c r="T1118" s="160">
        <f>S1118*H1118</f>
        <v>0</v>
      </c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R1118" s="161" t="s">
        <v>341</v>
      </c>
      <c r="AT1118" s="161" t="s">
        <v>182</v>
      </c>
      <c r="AU1118" s="161" t="s">
        <v>85</v>
      </c>
      <c r="AY1118" s="18" t="s">
        <v>180</v>
      </c>
      <c r="BE1118" s="162">
        <f>IF(N1118="základní",J1118,0)</f>
        <v>0</v>
      </c>
      <c r="BF1118" s="162">
        <f>IF(N1118="snížená",J1118,0)</f>
        <v>0</v>
      </c>
      <c r="BG1118" s="162">
        <f>IF(N1118="zákl. přenesená",J1118,0)</f>
        <v>0</v>
      </c>
      <c r="BH1118" s="162">
        <f>IF(N1118="sníž. přenesená",J1118,0)</f>
        <v>0</v>
      </c>
      <c r="BI1118" s="162">
        <f>IF(N1118="nulová",J1118,0)</f>
        <v>0</v>
      </c>
      <c r="BJ1118" s="18" t="s">
        <v>83</v>
      </c>
      <c r="BK1118" s="162">
        <f>ROUND(I1118*H1118,2)</f>
        <v>0</v>
      </c>
      <c r="BL1118" s="18" t="s">
        <v>341</v>
      </c>
      <c r="BM1118" s="161" t="s">
        <v>1029</v>
      </c>
    </row>
    <row r="1119" spans="1:65" s="2" customFormat="1" ht="87.75">
      <c r="A1119" s="33"/>
      <c r="B1119" s="34"/>
      <c r="C1119" s="33"/>
      <c r="D1119" s="163" t="s">
        <v>912</v>
      </c>
      <c r="E1119" s="33"/>
      <c r="F1119" s="211" t="s">
        <v>1030</v>
      </c>
      <c r="G1119" s="33"/>
      <c r="H1119" s="33"/>
      <c r="I1119" s="165"/>
      <c r="J1119" s="33"/>
      <c r="K1119" s="33"/>
      <c r="L1119" s="34"/>
      <c r="M1119" s="166"/>
      <c r="N1119" s="167"/>
      <c r="O1119" s="59"/>
      <c r="P1119" s="59"/>
      <c r="Q1119" s="59"/>
      <c r="R1119" s="59"/>
      <c r="S1119" s="59"/>
      <c r="T1119" s="60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T1119" s="18" t="s">
        <v>912</v>
      </c>
      <c r="AU1119" s="18" t="s">
        <v>85</v>
      </c>
    </row>
    <row r="1120" spans="1:65" s="13" customFormat="1" ht="11.25">
      <c r="B1120" s="170"/>
      <c r="D1120" s="163" t="s">
        <v>193</v>
      </c>
      <c r="E1120" s="171" t="s">
        <v>1</v>
      </c>
      <c r="F1120" s="172" t="s">
        <v>1031</v>
      </c>
      <c r="H1120" s="171" t="s">
        <v>1</v>
      </c>
      <c r="I1120" s="173"/>
      <c r="L1120" s="170"/>
      <c r="M1120" s="174"/>
      <c r="N1120" s="175"/>
      <c r="O1120" s="175"/>
      <c r="P1120" s="175"/>
      <c r="Q1120" s="175"/>
      <c r="R1120" s="175"/>
      <c r="S1120" s="175"/>
      <c r="T1120" s="176"/>
      <c r="AT1120" s="171" t="s">
        <v>193</v>
      </c>
      <c r="AU1120" s="171" t="s">
        <v>85</v>
      </c>
      <c r="AV1120" s="13" t="s">
        <v>83</v>
      </c>
      <c r="AW1120" s="13" t="s">
        <v>32</v>
      </c>
      <c r="AX1120" s="13" t="s">
        <v>76</v>
      </c>
      <c r="AY1120" s="171" t="s">
        <v>180</v>
      </c>
    </row>
    <row r="1121" spans="1:65" s="14" customFormat="1" ht="11.25">
      <c r="B1121" s="177"/>
      <c r="D1121" s="163" t="s">
        <v>193</v>
      </c>
      <c r="E1121" s="178" t="s">
        <v>1</v>
      </c>
      <c r="F1121" s="179" t="s">
        <v>83</v>
      </c>
      <c r="H1121" s="180">
        <v>1</v>
      </c>
      <c r="I1121" s="181"/>
      <c r="L1121" s="177"/>
      <c r="M1121" s="182"/>
      <c r="N1121" s="183"/>
      <c r="O1121" s="183"/>
      <c r="P1121" s="183"/>
      <c r="Q1121" s="183"/>
      <c r="R1121" s="183"/>
      <c r="S1121" s="183"/>
      <c r="T1121" s="184"/>
      <c r="AT1121" s="178" t="s">
        <v>193</v>
      </c>
      <c r="AU1121" s="178" t="s">
        <v>85</v>
      </c>
      <c r="AV1121" s="14" t="s">
        <v>85</v>
      </c>
      <c r="AW1121" s="14" t="s">
        <v>32</v>
      </c>
      <c r="AX1121" s="14" t="s">
        <v>76</v>
      </c>
      <c r="AY1121" s="178" t="s">
        <v>180</v>
      </c>
    </row>
    <row r="1122" spans="1:65" s="15" customFormat="1" ht="11.25">
      <c r="B1122" s="185"/>
      <c r="D1122" s="163" t="s">
        <v>193</v>
      </c>
      <c r="E1122" s="186" t="s">
        <v>1</v>
      </c>
      <c r="F1122" s="187" t="s">
        <v>196</v>
      </c>
      <c r="H1122" s="188">
        <v>1</v>
      </c>
      <c r="I1122" s="189"/>
      <c r="L1122" s="185"/>
      <c r="M1122" s="190"/>
      <c r="N1122" s="191"/>
      <c r="O1122" s="191"/>
      <c r="P1122" s="191"/>
      <c r="Q1122" s="191"/>
      <c r="R1122" s="191"/>
      <c r="S1122" s="191"/>
      <c r="T1122" s="192"/>
      <c r="AT1122" s="186" t="s">
        <v>193</v>
      </c>
      <c r="AU1122" s="186" t="s">
        <v>85</v>
      </c>
      <c r="AV1122" s="15" t="s">
        <v>197</v>
      </c>
      <c r="AW1122" s="15" t="s">
        <v>32</v>
      </c>
      <c r="AX1122" s="15" t="s">
        <v>76</v>
      </c>
      <c r="AY1122" s="186" t="s">
        <v>180</v>
      </c>
    </row>
    <row r="1123" spans="1:65" s="16" customFormat="1" ht="11.25">
      <c r="B1123" s="193"/>
      <c r="D1123" s="163" t="s">
        <v>193</v>
      </c>
      <c r="E1123" s="194" t="s">
        <v>1</v>
      </c>
      <c r="F1123" s="195" t="s">
        <v>198</v>
      </c>
      <c r="H1123" s="196">
        <v>1</v>
      </c>
      <c r="I1123" s="197"/>
      <c r="L1123" s="193"/>
      <c r="M1123" s="198"/>
      <c r="N1123" s="199"/>
      <c r="O1123" s="199"/>
      <c r="P1123" s="199"/>
      <c r="Q1123" s="199"/>
      <c r="R1123" s="199"/>
      <c r="S1123" s="199"/>
      <c r="T1123" s="200"/>
      <c r="AT1123" s="194" t="s">
        <v>193</v>
      </c>
      <c r="AU1123" s="194" t="s">
        <v>85</v>
      </c>
      <c r="AV1123" s="16" t="s">
        <v>187</v>
      </c>
      <c r="AW1123" s="16" t="s">
        <v>32</v>
      </c>
      <c r="AX1123" s="16" t="s">
        <v>83</v>
      </c>
      <c r="AY1123" s="194" t="s">
        <v>180</v>
      </c>
    </row>
    <row r="1124" spans="1:65" s="12" customFormat="1" ht="22.9" customHeight="1">
      <c r="B1124" s="136"/>
      <c r="D1124" s="137" t="s">
        <v>75</v>
      </c>
      <c r="E1124" s="147" t="s">
        <v>1032</v>
      </c>
      <c r="F1124" s="147" t="s">
        <v>1033</v>
      </c>
      <c r="I1124" s="139"/>
      <c r="J1124" s="148">
        <f>BK1124</f>
        <v>0</v>
      </c>
      <c r="L1124" s="136"/>
      <c r="M1124" s="141"/>
      <c r="N1124" s="142"/>
      <c r="O1124" s="142"/>
      <c r="P1124" s="143">
        <f>SUM(P1125:P1150)</f>
        <v>0</v>
      </c>
      <c r="Q1124" s="142"/>
      <c r="R1124" s="143">
        <f>SUM(R1125:R1150)</f>
        <v>0</v>
      </c>
      <c r="S1124" s="142"/>
      <c r="T1124" s="144">
        <f>SUM(T1125:T1150)</f>
        <v>0</v>
      </c>
      <c r="AR1124" s="137" t="s">
        <v>83</v>
      </c>
      <c r="AT1124" s="145" t="s">
        <v>75</v>
      </c>
      <c r="AU1124" s="145" t="s">
        <v>83</v>
      </c>
      <c r="AY1124" s="137" t="s">
        <v>180</v>
      </c>
      <c r="BK1124" s="146">
        <f>SUM(BK1125:BK1150)</f>
        <v>0</v>
      </c>
    </row>
    <row r="1125" spans="1:65" s="2" customFormat="1" ht="24.2" customHeight="1">
      <c r="A1125" s="33"/>
      <c r="B1125" s="149"/>
      <c r="C1125" s="150" t="s">
        <v>1034</v>
      </c>
      <c r="D1125" s="150" t="s">
        <v>182</v>
      </c>
      <c r="E1125" s="151" t="s">
        <v>1035</v>
      </c>
      <c r="F1125" s="152" t="s">
        <v>1036</v>
      </c>
      <c r="G1125" s="153" t="s">
        <v>423</v>
      </c>
      <c r="H1125" s="154">
        <v>5</v>
      </c>
      <c r="I1125" s="155"/>
      <c r="J1125" s="156">
        <f>ROUND(I1125*H1125,2)</f>
        <v>0</v>
      </c>
      <c r="K1125" s="152" t="s">
        <v>1</v>
      </c>
      <c r="L1125" s="34"/>
      <c r="M1125" s="157" t="s">
        <v>1</v>
      </c>
      <c r="N1125" s="158" t="s">
        <v>41</v>
      </c>
      <c r="O1125" s="59"/>
      <c r="P1125" s="159">
        <f>O1125*H1125</f>
        <v>0</v>
      </c>
      <c r="Q1125" s="159">
        <v>0</v>
      </c>
      <c r="R1125" s="159">
        <f>Q1125*H1125</f>
        <v>0</v>
      </c>
      <c r="S1125" s="159">
        <v>0</v>
      </c>
      <c r="T1125" s="160">
        <f>S1125*H1125</f>
        <v>0</v>
      </c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R1125" s="161" t="s">
        <v>187</v>
      </c>
      <c r="AT1125" s="161" t="s">
        <v>182</v>
      </c>
      <c r="AU1125" s="161" t="s">
        <v>85</v>
      </c>
      <c r="AY1125" s="18" t="s">
        <v>180</v>
      </c>
      <c r="BE1125" s="162">
        <f>IF(N1125="základní",J1125,0)</f>
        <v>0</v>
      </c>
      <c r="BF1125" s="162">
        <f>IF(N1125="snížená",J1125,0)</f>
        <v>0</v>
      </c>
      <c r="BG1125" s="162">
        <f>IF(N1125="zákl. přenesená",J1125,0)</f>
        <v>0</v>
      </c>
      <c r="BH1125" s="162">
        <f>IF(N1125="sníž. přenesená",J1125,0)</f>
        <v>0</v>
      </c>
      <c r="BI1125" s="162">
        <f>IF(N1125="nulová",J1125,0)</f>
        <v>0</v>
      </c>
      <c r="BJ1125" s="18" t="s">
        <v>83</v>
      </c>
      <c r="BK1125" s="162">
        <f>ROUND(I1125*H1125,2)</f>
        <v>0</v>
      </c>
      <c r="BL1125" s="18" t="s">
        <v>187</v>
      </c>
      <c r="BM1125" s="161" t="s">
        <v>1037</v>
      </c>
    </row>
    <row r="1126" spans="1:65" s="13" customFormat="1" ht="11.25">
      <c r="B1126" s="170"/>
      <c r="D1126" s="163" t="s">
        <v>193</v>
      </c>
      <c r="E1126" s="171" t="s">
        <v>1</v>
      </c>
      <c r="F1126" s="172" t="s">
        <v>1038</v>
      </c>
      <c r="H1126" s="171" t="s">
        <v>1</v>
      </c>
      <c r="I1126" s="173"/>
      <c r="L1126" s="170"/>
      <c r="M1126" s="174"/>
      <c r="N1126" s="175"/>
      <c r="O1126" s="175"/>
      <c r="P1126" s="175"/>
      <c r="Q1126" s="175"/>
      <c r="R1126" s="175"/>
      <c r="S1126" s="175"/>
      <c r="T1126" s="176"/>
      <c r="AT1126" s="171" t="s">
        <v>193</v>
      </c>
      <c r="AU1126" s="171" t="s">
        <v>85</v>
      </c>
      <c r="AV1126" s="13" t="s">
        <v>83</v>
      </c>
      <c r="AW1126" s="13" t="s">
        <v>32</v>
      </c>
      <c r="AX1126" s="13" t="s">
        <v>76</v>
      </c>
      <c r="AY1126" s="171" t="s">
        <v>180</v>
      </c>
    </row>
    <row r="1127" spans="1:65" s="14" customFormat="1" ht="11.25">
      <c r="B1127" s="177"/>
      <c r="D1127" s="163" t="s">
        <v>193</v>
      </c>
      <c r="E1127" s="178" t="s">
        <v>1</v>
      </c>
      <c r="F1127" s="179" t="s">
        <v>244</v>
      </c>
      <c r="H1127" s="180">
        <v>5</v>
      </c>
      <c r="I1127" s="181"/>
      <c r="L1127" s="177"/>
      <c r="M1127" s="182"/>
      <c r="N1127" s="183"/>
      <c r="O1127" s="183"/>
      <c r="P1127" s="183"/>
      <c r="Q1127" s="183"/>
      <c r="R1127" s="183"/>
      <c r="S1127" s="183"/>
      <c r="T1127" s="184"/>
      <c r="AT1127" s="178" t="s">
        <v>193</v>
      </c>
      <c r="AU1127" s="178" t="s">
        <v>85</v>
      </c>
      <c r="AV1127" s="14" t="s">
        <v>85</v>
      </c>
      <c r="AW1127" s="14" t="s">
        <v>32</v>
      </c>
      <c r="AX1127" s="14" t="s">
        <v>76</v>
      </c>
      <c r="AY1127" s="178" t="s">
        <v>180</v>
      </c>
    </row>
    <row r="1128" spans="1:65" s="15" customFormat="1" ht="11.25">
      <c r="B1128" s="185"/>
      <c r="D1128" s="163" t="s">
        <v>193</v>
      </c>
      <c r="E1128" s="186" t="s">
        <v>1</v>
      </c>
      <c r="F1128" s="187" t="s">
        <v>196</v>
      </c>
      <c r="H1128" s="188">
        <v>5</v>
      </c>
      <c r="I1128" s="189"/>
      <c r="L1128" s="185"/>
      <c r="M1128" s="190"/>
      <c r="N1128" s="191"/>
      <c r="O1128" s="191"/>
      <c r="P1128" s="191"/>
      <c r="Q1128" s="191"/>
      <c r="R1128" s="191"/>
      <c r="S1128" s="191"/>
      <c r="T1128" s="192"/>
      <c r="AT1128" s="186" t="s">
        <v>193</v>
      </c>
      <c r="AU1128" s="186" t="s">
        <v>85</v>
      </c>
      <c r="AV1128" s="15" t="s">
        <v>197</v>
      </c>
      <c r="AW1128" s="15" t="s">
        <v>32</v>
      </c>
      <c r="AX1128" s="15" t="s">
        <v>76</v>
      </c>
      <c r="AY1128" s="186" t="s">
        <v>180</v>
      </c>
    </row>
    <row r="1129" spans="1:65" s="16" customFormat="1" ht="11.25">
      <c r="B1129" s="193"/>
      <c r="D1129" s="163" t="s">
        <v>193</v>
      </c>
      <c r="E1129" s="194" t="s">
        <v>1</v>
      </c>
      <c r="F1129" s="195" t="s">
        <v>198</v>
      </c>
      <c r="H1129" s="196">
        <v>5</v>
      </c>
      <c r="I1129" s="197"/>
      <c r="L1129" s="193"/>
      <c r="M1129" s="198"/>
      <c r="N1129" s="199"/>
      <c r="O1129" s="199"/>
      <c r="P1129" s="199"/>
      <c r="Q1129" s="199"/>
      <c r="R1129" s="199"/>
      <c r="S1129" s="199"/>
      <c r="T1129" s="200"/>
      <c r="AT1129" s="194" t="s">
        <v>193</v>
      </c>
      <c r="AU1129" s="194" t="s">
        <v>85</v>
      </c>
      <c r="AV1129" s="16" t="s">
        <v>187</v>
      </c>
      <c r="AW1129" s="16" t="s">
        <v>32</v>
      </c>
      <c r="AX1129" s="16" t="s">
        <v>83</v>
      </c>
      <c r="AY1129" s="194" t="s">
        <v>180</v>
      </c>
    </row>
    <row r="1130" spans="1:65" s="2" customFormat="1" ht="24.2" customHeight="1">
      <c r="A1130" s="33"/>
      <c r="B1130" s="149"/>
      <c r="C1130" s="150" t="s">
        <v>1039</v>
      </c>
      <c r="D1130" s="150" t="s">
        <v>182</v>
      </c>
      <c r="E1130" s="151" t="s">
        <v>1040</v>
      </c>
      <c r="F1130" s="152" t="s">
        <v>1041</v>
      </c>
      <c r="G1130" s="153" t="s">
        <v>423</v>
      </c>
      <c r="H1130" s="154">
        <v>2</v>
      </c>
      <c r="I1130" s="155"/>
      <c r="J1130" s="156">
        <f>ROUND(I1130*H1130,2)</f>
        <v>0</v>
      </c>
      <c r="K1130" s="152" t="s">
        <v>1</v>
      </c>
      <c r="L1130" s="34"/>
      <c r="M1130" s="157" t="s">
        <v>1</v>
      </c>
      <c r="N1130" s="158" t="s">
        <v>41</v>
      </c>
      <c r="O1130" s="59"/>
      <c r="P1130" s="159">
        <f>O1130*H1130</f>
        <v>0</v>
      </c>
      <c r="Q1130" s="159">
        <v>0</v>
      </c>
      <c r="R1130" s="159">
        <f>Q1130*H1130</f>
        <v>0</v>
      </c>
      <c r="S1130" s="159">
        <v>0</v>
      </c>
      <c r="T1130" s="160">
        <f>S1130*H1130</f>
        <v>0</v>
      </c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R1130" s="161" t="s">
        <v>187</v>
      </c>
      <c r="AT1130" s="161" t="s">
        <v>182</v>
      </c>
      <c r="AU1130" s="161" t="s">
        <v>85</v>
      </c>
      <c r="AY1130" s="18" t="s">
        <v>180</v>
      </c>
      <c r="BE1130" s="162">
        <f>IF(N1130="základní",J1130,0)</f>
        <v>0</v>
      </c>
      <c r="BF1130" s="162">
        <f>IF(N1130="snížená",J1130,0)</f>
        <v>0</v>
      </c>
      <c r="BG1130" s="162">
        <f>IF(N1130="zákl. přenesená",J1130,0)</f>
        <v>0</v>
      </c>
      <c r="BH1130" s="162">
        <f>IF(N1130="sníž. přenesená",J1130,0)</f>
        <v>0</v>
      </c>
      <c r="BI1130" s="162">
        <f>IF(N1130="nulová",J1130,0)</f>
        <v>0</v>
      </c>
      <c r="BJ1130" s="18" t="s">
        <v>83</v>
      </c>
      <c r="BK1130" s="162">
        <f>ROUND(I1130*H1130,2)</f>
        <v>0</v>
      </c>
      <c r="BL1130" s="18" t="s">
        <v>187</v>
      </c>
      <c r="BM1130" s="161" t="s">
        <v>1042</v>
      </c>
    </row>
    <row r="1131" spans="1:65" s="13" customFormat="1" ht="11.25">
      <c r="B1131" s="170"/>
      <c r="D1131" s="163" t="s">
        <v>193</v>
      </c>
      <c r="E1131" s="171" t="s">
        <v>1</v>
      </c>
      <c r="F1131" s="172" t="s">
        <v>1043</v>
      </c>
      <c r="H1131" s="171" t="s">
        <v>1</v>
      </c>
      <c r="I1131" s="173"/>
      <c r="L1131" s="170"/>
      <c r="M1131" s="174"/>
      <c r="N1131" s="175"/>
      <c r="O1131" s="175"/>
      <c r="P1131" s="175"/>
      <c r="Q1131" s="175"/>
      <c r="R1131" s="175"/>
      <c r="S1131" s="175"/>
      <c r="T1131" s="176"/>
      <c r="AT1131" s="171" t="s">
        <v>193</v>
      </c>
      <c r="AU1131" s="171" t="s">
        <v>85</v>
      </c>
      <c r="AV1131" s="13" t="s">
        <v>83</v>
      </c>
      <c r="AW1131" s="13" t="s">
        <v>32</v>
      </c>
      <c r="AX1131" s="13" t="s">
        <v>76</v>
      </c>
      <c r="AY1131" s="171" t="s">
        <v>180</v>
      </c>
    </row>
    <row r="1132" spans="1:65" s="14" customFormat="1" ht="11.25">
      <c r="B1132" s="177"/>
      <c r="D1132" s="163" t="s">
        <v>193</v>
      </c>
      <c r="E1132" s="178" t="s">
        <v>1</v>
      </c>
      <c r="F1132" s="179" t="s">
        <v>85</v>
      </c>
      <c r="H1132" s="180">
        <v>2</v>
      </c>
      <c r="I1132" s="181"/>
      <c r="L1132" s="177"/>
      <c r="M1132" s="182"/>
      <c r="N1132" s="183"/>
      <c r="O1132" s="183"/>
      <c r="P1132" s="183"/>
      <c r="Q1132" s="183"/>
      <c r="R1132" s="183"/>
      <c r="S1132" s="183"/>
      <c r="T1132" s="184"/>
      <c r="AT1132" s="178" t="s">
        <v>193</v>
      </c>
      <c r="AU1132" s="178" t="s">
        <v>85</v>
      </c>
      <c r="AV1132" s="14" t="s">
        <v>85</v>
      </c>
      <c r="AW1132" s="14" t="s">
        <v>32</v>
      </c>
      <c r="AX1132" s="14" t="s">
        <v>76</v>
      </c>
      <c r="AY1132" s="178" t="s">
        <v>180</v>
      </c>
    </row>
    <row r="1133" spans="1:65" s="15" customFormat="1" ht="11.25">
      <c r="B1133" s="185"/>
      <c r="D1133" s="163" t="s">
        <v>193</v>
      </c>
      <c r="E1133" s="186" t="s">
        <v>1</v>
      </c>
      <c r="F1133" s="187" t="s">
        <v>196</v>
      </c>
      <c r="H1133" s="188">
        <v>2</v>
      </c>
      <c r="I1133" s="189"/>
      <c r="L1133" s="185"/>
      <c r="M1133" s="190"/>
      <c r="N1133" s="191"/>
      <c r="O1133" s="191"/>
      <c r="P1133" s="191"/>
      <c r="Q1133" s="191"/>
      <c r="R1133" s="191"/>
      <c r="S1133" s="191"/>
      <c r="T1133" s="192"/>
      <c r="AT1133" s="186" t="s">
        <v>193</v>
      </c>
      <c r="AU1133" s="186" t="s">
        <v>85</v>
      </c>
      <c r="AV1133" s="15" t="s">
        <v>197</v>
      </c>
      <c r="AW1133" s="15" t="s">
        <v>32</v>
      </c>
      <c r="AX1133" s="15" t="s">
        <v>76</v>
      </c>
      <c r="AY1133" s="186" t="s">
        <v>180</v>
      </c>
    </row>
    <row r="1134" spans="1:65" s="16" customFormat="1" ht="11.25">
      <c r="B1134" s="193"/>
      <c r="D1134" s="163" t="s">
        <v>193</v>
      </c>
      <c r="E1134" s="194" t="s">
        <v>1</v>
      </c>
      <c r="F1134" s="195" t="s">
        <v>198</v>
      </c>
      <c r="H1134" s="196">
        <v>2</v>
      </c>
      <c r="I1134" s="197"/>
      <c r="L1134" s="193"/>
      <c r="M1134" s="198"/>
      <c r="N1134" s="199"/>
      <c r="O1134" s="199"/>
      <c r="P1134" s="199"/>
      <c r="Q1134" s="199"/>
      <c r="R1134" s="199"/>
      <c r="S1134" s="199"/>
      <c r="T1134" s="200"/>
      <c r="AT1134" s="194" t="s">
        <v>193</v>
      </c>
      <c r="AU1134" s="194" t="s">
        <v>85</v>
      </c>
      <c r="AV1134" s="16" t="s">
        <v>187</v>
      </c>
      <c r="AW1134" s="16" t="s">
        <v>32</v>
      </c>
      <c r="AX1134" s="16" t="s">
        <v>83</v>
      </c>
      <c r="AY1134" s="194" t="s">
        <v>180</v>
      </c>
    </row>
    <row r="1135" spans="1:65" s="2" customFormat="1" ht="37.9" customHeight="1">
      <c r="A1135" s="33"/>
      <c r="B1135" s="149"/>
      <c r="C1135" s="150" t="s">
        <v>1044</v>
      </c>
      <c r="D1135" s="150" t="s">
        <v>182</v>
      </c>
      <c r="E1135" s="151" t="s">
        <v>1045</v>
      </c>
      <c r="F1135" s="152" t="s">
        <v>1046</v>
      </c>
      <c r="G1135" s="153" t="s">
        <v>423</v>
      </c>
      <c r="H1135" s="154">
        <v>1</v>
      </c>
      <c r="I1135" s="155"/>
      <c r="J1135" s="156">
        <f>ROUND(I1135*H1135,2)</f>
        <v>0</v>
      </c>
      <c r="K1135" s="152" t="s">
        <v>1</v>
      </c>
      <c r="L1135" s="34"/>
      <c r="M1135" s="157" t="s">
        <v>1</v>
      </c>
      <c r="N1135" s="158" t="s">
        <v>41</v>
      </c>
      <c r="O1135" s="59"/>
      <c r="P1135" s="159">
        <f>O1135*H1135</f>
        <v>0</v>
      </c>
      <c r="Q1135" s="159">
        <v>0</v>
      </c>
      <c r="R1135" s="159">
        <f>Q1135*H1135</f>
        <v>0</v>
      </c>
      <c r="S1135" s="159">
        <v>0</v>
      </c>
      <c r="T1135" s="160">
        <f>S1135*H1135</f>
        <v>0</v>
      </c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33"/>
      <c r="AR1135" s="161" t="s">
        <v>187</v>
      </c>
      <c r="AT1135" s="161" t="s">
        <v>182</v>
      </c>
      <c r="AU1135" s="161" t="s">
        <v>85</v>
      </c>
      <c r="AY1135" s="18" t="s">
        <v>180</v>
      </c>
      <c r="BE1135" s="162">
        <f>IF(N1135="základní",J1135,0)</f>
        <v>0</v>
      </c>
      <c r="BF1135" s="162">
        <f>IF(N1135="snížená",J1135,0)</f>
        <v>0</v>
      </c>
      <c r="BG1135" s="162">
        <f>IF(N1135="zákl. přenesená",J1135,0)</f>
        <v>0</v>
      </c>
      <c r="BH1135" s="162">
        <f>IF(N1135="sníž. přenesená",J1135,0)</f>
        <v>0</v>
      </c>
      <c r="BI1135" s="162">
        <f>IF(N1135="nulová",J1135,0)</f>
        <v>0</v>
      </c>
      <c r="BJ1135" s="18" t="s">
        <v>83</v>
      </c>
      <c r="BK1135" s="162">
        <f>ROUND(I1135*H1135,2)</f>
        <v>0</v>
      </c>
      <c r="BL1135" s="18" t="s">
        <v>187</v>
      </c>
      <c r="BM1135" s="161" t="s">
        <v>1047</v>
      </c>
    </row>
    <row r="1136" spans="1:65" s="13" customFormat="1" ht="11.25">
      <c r="B1136" s="170"/>
      <c r="D1136" s="163" t="s">
        <v>193</v>
      </c>
      <c r="E1136" s="171" t="s">
        <v>1</v>
      </c>
      <c r="F1136" s="172" t="s">
        <v>1048</v>
      </c>
      <c r="H1136" s="171" t="s">
        <v>1</v>
      </c>
      <c r="I1136" s="173"/>
      <c r="L1136" s="170"/>
      <c r="M1136" s="174"/>
      <c r="N1136" s="175"/>
      <c r="O1136" s="175"/>
      <c r="P1136" s="175"/>
      <c r="Q1136" s="175"/>
      <c r="R1136" s="175"/>
      <c r="S1136" s="175"/>
      <c r="T1136" s="176"/>
      <c r="AT1136" s="171" t="s">
        <v>193</v>
      </c>
      <c r="AU1136" s="171" t="s">
        <v>85</v>
      </c>
      <c r="AV1136" s="13" t="s">
        <v>83</v>
      </c>
      <c r="AW1136" s="13" t="s">
        <v>32</v>
      </c>
      <c r="AX1136" s="13" t="s">
        <v>76</v>
      </c>
      <c r="AY1136" s="171" t="s">
        <v>180</v>
      </c>
    </row>
    <row r="1137" spans="1:65" s="14" customFormat="1" ht="11.25">
      <c r="B1137" s="177"/>
      <c r="D1137" s="163" t="s">
        <v>193</v>
      </c>
      <c r="E1137" s="178" t="s">
        <v>1</v>
      </c>
      <c r="F1137" s="179" t="s">
        <v>83</v>
      </c>
      <c r="H1137" s="180">
        <v>1</v>
      </c>
      <c r="I1137" s="181"/>
      <c r="L1137" s="177"/>
      <c r="M1137" s="182"/>
      <c r="N1137" s="183"/>
      <c r="O1137" s="183"/>
      <c r="P1137" s="183"/>
      <c r="Q1137" s="183"/>
      <c r="R1137" s="183"/>
      <c r="S1137" s="183"/>
      <c r="T1137" s="184"/>
      <c r="AT1137" s="178" t="s">
        <v>193</v>
      </c>
      <c r="AU1137" s="178" t="s">
        <v>85</v>
      </c>
      <c r="AV1137" s="14" t="s">
        <v>85</v>
      </c>
      <c r="AW1137" s="14" t="s">
        <v>32</v>
      </c>
      <c r="AX1137" s="14" t="s">
        <v>76</v>
      </c>
      <c r="AY1137" s="178" t="s">
        <v>180</v>
      </c>
    </row>
    <row r="1138" spans="1:65" s="15" customFormat="1" ht="11.25">
      <c r="B1138" s="185"/>
      <c r="D1138" s="163" t="s">
        <v>193</v>
      </c>
      <c r="E1138" s="186" t="s">
        <v>1</v>
      </c>
      <c r="F1138" s="187" t="s">
        <v>196</v>
      </c>
      <c r="H1138" s="188">
        <v>1</v>
      </c>
      <c r="I1138" s="189"/>
      <c r="L1138" s="185"/>
      <c r="M1138" s="190"/>
      <c r="N1138" s="191"/>
      <c r="O1138" s="191"/>
      <c r="P1138" s="191"/>
      <c r="Q1138" s="191"/>
      <c r="R1138" s="191"/>
      <c r="S1138" s="191"/>
      <c r="T1138" s="192"/>
      <c r="AT1138" s="186" t="s">
        <v>193</v>
      </c>
      <c r="AU1138" s="186" t="s">
        <v>85</v>
      </c>
      <c r="AV1138" s="15" t="s">
        <v>197</v>
      </c>
      <c r="AW1138" s="15" t="s">
        <v>32</v>
      </c>
      <c r="AX1138" s="15" t="s">
        <v>76</v>
      </c>
      <c r="AY1138" s="186" t="s">
        <v>180</v>
      </c>
    </row>
    <row r="1139" spans="1:65" s="16" customFormat="1" ht="11.25">
      <c r="B1139" s="193"/>
      <c r="D1139" s="163" t="s">
        <v>193</v>
      </c>
      <c r="E1139" s="194" t="s">
        <v>1</v>
      </c>
      <c r="F1139" s="195" t="s">
        <v>198</v>
      </c>
      <c r="H1139" s="196">
        <v>1</v>
      </c>
      <c r="I1139" s="197"/>
      <c r="L1139" s="193"/>
      <c r="M1139" s="198"/>
      <c r="N1139" s="199"/>
      <c r="O1139" s="199"/>
      <c r="P1139" s="199"/>
      <c r="Q1139" s="199"/>
      <c r="R1139" s="199"/>
      <c r="S1139" s="199"/>
      <c r="T1139" s="200"/>
      <c r="AT1139" s="194" t="s">
        <v>193</v>
      </c>
      <c r="AU1139" s="194" t="s">
        <v>85</v>
      </c>
      <c r="AV1139" s="16" t="s">
        <v>187</v>
      </c>
      <c r="AW1139" s="16" t="s">
        <v>32</v>
      </c>
      <c r="AX1139" s="16" t="s">
        <v>83</v>
      </c>
      <c r="AY1139" s="194" t="s">
        <v>180</v>
      </c>
    </row>
    <row r="1140" spans="1:65" s="2" customFormat="1" ht="24.2" customHeight="1">
      <c r="A1140" s="33"/>
      <c r="B1140" s="149"/>
      <c r="C1140" s="150" t="s">
        <v>1049</v>
      </c>
      <c r="D1140" s="150" t="s">
        <v>182</v>
      </c>
      <c r="E1140" s="151" t="s">
        <v>1050</v>
      </c>
      <c r="F1140" s="152" t="s">
        <v>1051</v>
      </c>
      <c r="G1140" s="153" t="s">
        <v>423</v>
      </c>
      <c r="H1140" s="154">
        <v>4</v>
      </c>
      <c r="I1140" s="155"/>
      <c r="J1140" s="156">
        <f>ROUND(I1140*H1140,2)</f>
        <v>0</v>
      </c>
      <c r="K1140" s="152" t="s">
        <v>1</v>
      </c>
      <c r="L1140" s="34"/>
      <c r="M1140" s="157" t="s">
        <v>1</v>
      </c>
      <c r="N1140" s="158" t="s">
        <v>41</v>
      </c>
      <c r="O1140" s="59"/>
      <c r="P1140" s="159">
        <f>O1140*H1140</f>
        <v>0</v>
      </c>
      <c r="Q1140" s="159">
        <v>0</v>
      </c>
      <c r="R1140" s="159">
        <f>Q1140*H1140</f>
        <v>0</v>
      </c>
      <c r="S1140" s="159">
        <v>0</v>
      </c>
      <c r="T1140" s="160">
        <f>S1140*H1140</f>
        <v>0</v>
      </c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R1140" s="161" t="s">
        <v>187</v>
      </c>
      <c r="AT1140" s="161" t="s">
        <v>182</v>
      </c>
      <c r="AU1140" s="161" t="s">
        <v>85</v>
      </c>
      <c r="AY1140" s="18" t="s">
        <v>180</v>
      </c>
      <c r="BE1140" s="162">
        <f>IF(N1140="základní",J1140,0)</f>
        <v>0</v>
      </c>
      <c r="BF1140" s="162">
        <f>IF(N1140="snížená",J1140,0)</f>
        <v>0</v>
      </c>
      <c r="BG1140" s="162">
        <f>IF(N1140="zákl. přenesená",J1140,0)</f>
        <v>0</v>
      </c>
      <c r="BH1140" s="162">
        <f>IF(N1140="sníž. přenesená",J1140,0)</f>
        <v>0</v>
      </c>
      <c r="BI1140" s="162">
        <f>IF(N1140="nulová",J1140,0)</f>
        <v>0</v>
      </c>
      <c r="BJ1140" s="18" t="s">
        <v>83</v>
      </c>
      <c r="BK1140" s="162">
        <f>ROUND(I1140*H1140,2)</f>
        <v>0</v>
      </c>
      <c r="BL1140" s="18" t="s">
        <v>187</v>
      </c>
      <c r="BM1140" s="161" t="s">
        <v>1052</v>
      </c>
    </row>
    <row r="1141" spans="1:65" s="13" customFormat="1" ht="11.25">
      <c r="B1141" s="170"/>
      <c r="D1141" s="163" t="s">
        <v>193</v>
      </c>
      <c r="E1141" s="171" t="s">
        <v>1</v>
      </c>
      <c r="F1141" s="172" t="s">
        <v>1053</v>
      </c>
      <c r="H1141" s="171" t="s">
        <v>1</v>
      </c>
      <c r="I1141" s="173"/>
      <c r="L1141" s="170"/>
      <c r="M1141" s="174"/>
      <c r="N1141" s="175"/>
      <c r="O1141" s="175"/>
      <c r="P1141" s="175"/>
      <c r="Q1141" s="175"/>
      <c r="R1141" s="175"/>
      <c r="S1141" s="175"/>
      <c r="T1141" s="176"/>
      <c r="AT1141" s="171" t="s">
        <v>193</v>
      </c>
      <c r="AU1141" s="171" t="s">
        <v>85</v>
      </c>
      <c r="AV1141" s="13" t="s">
        <v>83</v>
      </c>
      <c r="AW1141" s="13" t="s">
        <v>32</v>
      </c>
      <c r="AX1141" s="13" t="s">
        <v>76</v>
      </c>
      <c r="AY1141" s="171" t="s">
        <v>180</v>
      </c>
    </row>
    <row r="1142" spans="1:65" s="14" customFormat="1" ht="11.25">
      <c r="B1142" s="177"/>
      <c r="D1142" s="163" t="s">
        <v>193</v>
      </c>
      <c r="E1142" s="178" t="s">
        <v>1</v>
      </c>
      <c r="F1142" s="179" t="s">
        <v>187</v>
      </c>
      <c r="H1142" s="180">
        <v>4</v>
      </c>
      <c r="I1142" s="181"/>
      <c r="L1142" s="177"/>
      <c r="M1142" s="182"/>
      <c r="N1142" s="183"/>
      <c r="O1142" s="183"/>
      <c r="P1142" s="183"/>
      <c r="Q1142" s="183"/>
      <c r="R1142" s="183"/>
      <c r="S1142" s="183"/>
      <c r="T1142" s="184"/>
      <c r="AT1142" s="178" t="s">
        <v>193</v>
      </c>
      <c r="AU1142" s="178" t="s">
        <v>85</v>
      </c>
      <c r="AV1142" s="14" t="s">
        <v>85</v>
      </c>
      <c r="AW1142" s="14" t="s">
        <v>32</v>
      </c>
      <c r="AX1142" s="14" t="s">
        <v>76</v>
      </c>
      <c r="AY1142" s="178" t="s">
        <v>180</v>
      </c>
    </row>
    <row r="1143" spans="1:65" s="15" customFormat="1" ht="11.25">
      <c r="B1143" s="185"/>
      <c r="D1143" s="163" t="s">
        <v>193</v>
      </c>
      <c r="E1143" s="186" t="s">
        <v>1</v>
      </c>
      <c r="F1143" s="187" t="s">
        <v>196</v>
      </c>
      <c r="H1143" s="188">
        <v>4</v>
      </c>
      <c r="I1143" s="189"/>
      <c r="L1143" s="185"/>
      <c r="M1143" s="190"/>
      <c r="N1143" s="191"/>
      <c r="O1143" s="191"/>
      <c r="P1143" s="191"/>
      <c r="Q1143" s="191"/>
      <c r="R1143" s="191"/>
      <c r="S1143" s="191"/>
      <c r="T1143" s="192"/>
      <c r="AT1143" s="186" t="s">
        <v>193</v>
      </c>
      <c r="AU1143" s="186" t="s">
        <v>85</v>
      </c>
      <c r="AV1143" s="15" t="s">
        <v>197</v>
      </c>
      <c r="AW1143" s="15" t="s">
        <v>32</v>
      </c>
      <c r="AX1143" s="15" t="s">
        <v>76</v>
      </c>
      <c r="AY1143" s="186" t="s">
        <v>180</v>
      </c>
    </row>
    <row r="1144" spans="1:65" s="16" customFormat="1" ht="11.25">
      <c r="B1144" s="193"/>
      <c r="D1144" s="163" t="s">
        <v>193</v>
      </c>
      <c r="E1144" s="194" t="s">
        <v>1</v>
      </c>
      <c r="F1144" s="195" t="s">
        <v>198</v>
      </c>
      <c r="H1144" s="196">
        <v>4</v>
      </c>
      <c r="I1144" s="197"/>
      <c r="L1144" s="193"/>
      <c r="M1144" s="198"/>
      <c r="N1144" s="199"/>
      <c r="O1144" s="199"/>
      <c r="P1144" s="199"/>
      <c r="Q1144" s="199"/>
      <c r="R1144" s="199"/>
      <c r="S1144" s="199"/>
      <c r="T1144" s="200"/>
      <c r="AT1144" s="194" t="s">
        <v>193</v>
      </c>
      <c r="AU1144" s="194" t="s">
        <v>85</v>
      </c>
      <c r="AV1144" s="16" t="s">
        <v>187</v>
      </c>
      <c r="AW1144" s="16" t="s">
        <v>32</v>
      </c>
      <c r="AX1144" s="16" t="s">
        <v>83</v>
      </c>
      <c r="AY1144" s="194" t="s">
        <v>180</v>
      </c>
    </row>
    <row r="1145" spans="1:65" s="2" customFormat="1" ht="37.9" customHeight="1">
      <c r="A1145" s="33"/>
      <c r="B1145" s="149"/>
      <c r="C1145" s="150" t="s">
        <v>1054</v>
      </c>
      <c r="D1145" s="150" t="s">
        <v>182</v>
      </c>
      <c r="E1145" s="151" t="s">
        <v>1055</v>
      </c>
      <c r="F1145" s="152" t="s">
        <v>1056</v>
      </c>
      <c r="G1145" s="153" t="s">
        <v>423</v>
      </c>
      <c r="H1145" s="154">
        <v>1</v>
      </c>
      <c r="I1145" s="155"/>
      <c r="J1145" s="156">
        <f>ROUND(I1145*H1145,2)</f>
        <v>0</v>
      </c>
      <c r="K1145" s="152" t="s">
        <v>1</v>
      </c>
      <c r="L1145" s="34"/>
      <c r="M1145" s="157" t="s">
        <v>1</v>
      </c>
      <c r="N1145" s="158" t="s">
        <v>41</v>
      </c>
      <c r="O1145" s="59"/>
      <c r="P1145" s="159">
        <f>O1145*H1145</f>
        <v>0</v>
      </c>
      <c r="Q1145" s="159">
        <v>0</v>
      </c>
      <c r="R1145" s="159">
        <f>Q1145*H1145</f>
        <v>0</v>
      </c>
      <c r="S1145" s="159">
        <v>0</v>
      </c>
      <c r="T1145" s="160">
        <f>S1145*H1145</f>
        <v>0</v>
      </c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33"/>
      <c r="AR1145" s="161" t="s">
        <v>187</v>
      </c>
      <c r="AT1145" s="161" t="s">
        <v>182</v>
      </c>
      <c r="AU1145" s="161" t="s">
        <v>85</v>
      </c>
      <c r="AY1145" s="18" t="s">
        <v>180</v>
      </c>
      <c r="BE1145" s="162">
        <f>IF(N1145="základní",J1145,0)</f>
        <v>0</v>
      </c>
      <c r="BF1145" s="162">
        <f>IF(N1145="snížená",J1145,0)</f>
        <v>0</v>
      </c>
      <c r="BG1145" s="162">
        <f>IF(N1145="zákl. přenesená",J1145,0)</f>
        <v>0</v>
      </c>
      <c r="BH1145" s="162">
        <f>IF(N1145="sníž. přenesená",J1145,0)</f>
        <v>0</v>
      </c>
      <c r="BI1145" s="162">
        <f>IF(N1145="nulová",J1145,0)</f>
        <v>0</v>
      </c>
      <c r="BJ1145" s="18" t="s">
        <v>83</v>
      </c>
      <c r="BK1145" s="162">
        <f>ROUND(I1145*H1145,2)</f>
        <v>0</v>
      </c>
      <c r="BL1145" s="18" t="s">
        <v>187</v>
      </c>
      <c r="BM1145" s="161" t="s">
        <v>1057</v>
      </c>
    </row>
    <row r="1146" spans="1:65" s="2" customFormat="1" ht="97.5">
      <c r="A1146" s="33"/>
      <c r="B1146" s="34"/>
      <c r="C1146" s="33"/>
      <c r="D1146" s="163" t="s">
        <v>912</v>
      </c>
      <c r="E1146" s="33"/>
      <c r="F1146" s="211" t="s">
        <v>1058</v>
      </c>
      <c r="G1146" s="33"/>
      <c r="H1146" s="33"/>
      <c r="I1146" s="165"/>
      <c r="J1146" s="33"/>
      <c r="K1146" s="33"/>
      <c r="L1146" s="34"/>
      <c r="M1146" s="166"/>
      <c r="N1146" s="167"/>
      <c r="O1146" s="59"/>
      <c r="P1146" s="59"/>
      <c r="Q1146" s="59"/>
      <c r="R1146" s="59"/>
      <c r="S1146" s="59"/>
      <c r="T1146" s="60"/>
      <c r="U1146" s="33"/>
      <c r="V1146" s="33"/>
      <c r="W1146" s="33"/>
      <c r="X1146" s="33"/>
      <c r="Y1146" s="33"/>
      <c r="Z1146" s="33"/>
      <c r="AA1146" s="33"/>
      <c r="AB1146" s="33"/>
      <c r="AC1146" s="33"/>
      <c r="AD1146" s="33"/>
      <c r="AE1146" s="33"/>
      <c r="AT1146" s="18" t="s">
        <v>912</v>
      </c>
      <c r="AU1146" s="18" t="s">
        <v>85</v>
      </c>
    </row>
    <row r="1147" spans="1:65" s="13" customFormat="1" ht="11.25">
      <c r="B1147" s="170"/>
      <c r="D1147" s="163" t="s">
        <v>193</v>
      </c>
      <c r="E1147" s="171" t="s">
        <v>1</v>
      </c>
      <c r="F1147" s="172" t="s">
        <v>1059</v>
      </c>
      <c r="H1147" s="171" t="s">
        <v>1</v>
      </c>
      <c r="I1147" s="173"/>
      <c r="L1147" s="170"/>
      <c r="M1147" s="174"/>
      <c r="N1147" s="175"/>
      <c r="O1147" s="175"/>
      <c r="P1147" s="175"/>
      <c r="Q1147" s="175"/>
      <c r="R1147" s="175"/>
      <c r="S1147" s="175"/>
      <c r="T1147" s="176"/>
      <c r="AT1147" s="171" t="s">
        <v>193</v>
      </c>
      <c r="AU1147" s="171" t="s">
        <v>85</v>
      </c>
      <c r="AV1147" s="13" t="s">
        <v>83</v>
      </c>
      <c r="AW1147" s="13" t="s">
        <v>32</v>
      </c>
      <c r="AX1147" s="13" t="s">
        <v>76</v>
      </c>
      <c r="AY1147" s="171" t="s">
        <v>180</v>
      </c>
    </row>
    <row r="1148" spans="1:65" s="14" customFormat="1" ht="11.25">
      <c r="B1148" s="177"/>
      <c r="D1148" s="163" t="s">
        <v>193</v>
      </c>
      <c r="E1148" s="178" t="s">
        <v>1</v>
      </c>
      <c r="F1148" s="179" t="s">
        <v>83</v>
      </c>
      <c r="H1148" s="180">
        <v>1</v>
      </c>
      <c r="I1148" s="181"/>
      <c r="L1148" s="177"/>
      <c r="M1148" s="182"/>
      <c r="N1148" s="183"/>
      <c r="O1148" s="183"/>
      <c r="P1148" s="183"/>
      <c r="Q1148" s="183"/>
      <c r="R1148" s="183"/>
      <c r="S1148" s="183"/>
      <c r="T1148" s="184"/>
      <c r="AT1148" s="178" t="s">
        <v>193</v>
      </c>
      <c r="AU1148" s="178" t="s">
        <v>85</v>
      </c>
      <c r="AV1148" s="14" t="s">
        <v>85</v>
      </c>
      <c r="AW1148" s="14" t="s">
        <v>32</v>
      </c>
      <c r="AX1148" s="14" t="s">
        <v>76</v>
      </c>
      <c r="AY1148" s="178" t="s">
        <v>180</v>
      </c>
    </row>
    <row r="1149" spans="1:65" s="15" customFormat="1" ht="11.25">
      <c r="B1149" s="185"/>
      <c r="D1149" s="163" t="s">
        <v>193</v>
      </c>
      <c r="E1149" s="186" t="s">
        <v>1</v>
      </c>
      <c r="F1149" s="187" t="s">
        <v>196</v>
      </c>
      <c r="H1149" s="188">
        <v>1</v>
      </c>
      <c r="I1149" s="189"/>
      <c r="L1149" s="185"/>
      <c r="M1149" s="190"/>
      <c r="N1149" s="191"/>
      <c r="O1149" s="191"/>
      <c r="P1149" s="191"/>
      <c r="Q1149" s="191"/>
      <c r="R1149" s="191"/>
      <c r="S1149" s="191"/>
      <c r="T1149" s="192"/>
      <c r="AT1149" s="186" t="s">
        <v>193</v>
      </c>
      <c r="AU1149" s="186" t="s">
        <v>85</v>
      </c>
      <c r="AV1149" s="15" t="s">
        <v>197</v>
      </c>
      <c r="AW1149" s="15" t="s">
        <v>32</v>
      </c>
      <c r="AX1149" s="15" t="s">
        <v>76</v>
      </c>
      <c r="AY1149" s="186" t="s">
        <v>180</v>
      </c>
    </row>
    <row r="1150" spans="1:65" s="16" customFormat="1" ht="11.25">
      <c r="B1150" s="193"/>
      <c r="D1150" s="163" t="s">
        <v>193</v>
      </c>
      <c r="E1150" s="194" t="s">
        <v>1</v>
      </c>
      <c r="F1150" s="195" t="s">
        <v>198</v>
      </c>
      <c r="H1150" s="196">
        <v>1</v>
      </c>
      <c r="I1150" s="197"/>
      <c r="L1150" s="193"/>
      <c r="M1150" s="198"/>
      <c r="N1150" s="199"/>
      <c r="O1150" s="199"/>
      <c r="P1150" s="199"/>
      <c r="Q1150" s="199"/>
      <c r="R1150" s="199"/>
      <c r="S1150" s="199"/>
      <c r="T1150" s="200"/>
      <c r="AT1150" s="194" t="s">
        <v>193</v>
      </c>
      <c r="AU1150" s="194" t="s">
        <v>85</v>
      </c>
      <c r="AV1150" s="16" t="s">
        <v>187</v>
      </c>
      <c r="AW1150" s="16" t="s">
        <v>32</v>
      </c>
      <c r="AX1150" s="16" t="s">
        <v>83</v>
      </c>
      <c r="AY1150" s="194" t="s">
        <v>180</v>
      </c>
    </row>
    <row r="1151" spans="1:65" s="12" customFormat="1" ht="22.9" customHeight="1">
      <c r="B1151" s="136"/>
      <c r="D1151" s="137" t="s">
        <v>75</v>
      </c>
      <c r="E1151" s="147" t="s">
        <v>1060</v>
      </c>
      <c r="F1151" s="147" t="s">
        <v>1061</v>
      </c>
      <c r="I1151" s="139"/>
      <c r="J1151" s="148">
        <f>BK1151</f>
        <v>0</v>
      </c>
      <c r="L1151" s="136"/>
      <c r="M1151" s="141"/>
      <c r="N1151" s="142"/>
      <c r="O1151" s="142"/>
      <c r="P1151" s="143">
        <f>SUM(P1152:P1193)</f>
        <v>0</v>
      </c>
      <c r="Q1151" s="142"/>
      <c r="R1151" s="143">
        <f>SUM(R1152:R1193)</f>
        <v>3.4282720959999997</v>
      </c>
      <c r="S1151" s="142"/>
      <c r="T1151" s="144">
        <f>SUM(T1152:T1193)</f>
        <v>0</v>
      </c>
      <c r="AR1151" s="137" t="s">
        <v>85</v>
      </c>
      <c r="AT1151" s="145" t="s">
        <v>75</v>
      </c>
      <c r="AU1151" s="145" t="s">
        <v>83</v>
      </c>
      <c r="AY1151" s="137" t="s">
        <v>180</v>
      </c>
      <c r="BK1151" s="146">
        <f>SUM(BK1152:BK1193)</f>
        <v>0</v>
      </c>
    </row>
    <row r="1152" spans="1:65" s="2" customFormat="1" ht="16.5" customHeight="1">
      <c r="A1152" s="33"/>
      <c r="B1152" s="149"/>
      <c r="C1152" s="150" t="s">
        <v>1062</v>
      </c>
      <c r="D1152" s="150" t="s">
        <v>182</v>
      </c>
      <c r="E1152" s="151" t="s">
        <v>1063</v>
      </c>
      <c r="F1152" s="152" t="s">
        <v>1064</v>
      </c>
      <c r="G1152" s="153" t="s">
        <v>185</v>
      </c>
      <c r="H1152" s="154">
        <v>89.12</v>
      </c>
      <c r="I1152" s="155"/>
      <c r="J1152" s="156">
        <f>ROUND(I1152*H1152,2)</f>
        <v>0</v>
      </c>
      <c r="K1152" s="152" t="s">
        <v>186</v>
      </c>
      <c r="L1152" s="34"/>
      <c r="M1152" s="157" t="s">
        <v>1</v>
      </c>
      <c r="N1152" s="158" t="s">
        <v>41</v>
      </c>
      <c r="O1152" s="59"/>
      <c r="P1152" s="159">
        <f>O1152*H1152</f>
        <v>0</v>
      </c>
      <c r="Q1152" s="159">
        <v>2.9999999999999997E-4</v>
      </c>
      <c r="R1152" s="159">
        <f>Q1152*H1152</f>
        <v>2.6735999999999999E-2</v>
      </c>
      <c r="S1152" s="159">
        <v>0</v>
      </c>
      <c r="T1152" s="160">
        <f>S1152*H1152</f>
        <v>0</v>
      </c>
      <c r="U1152" s="33"/>
      <c r="V1152" s="33"/>
      <c r="W1152" s="33"/>
      <c r="X1152" s="33"/>
      <c r="Y1152" s="33"/>
      <c r="Z1152" s="33"/>
      <c r="AA1152" s="33"/>
      <c r="AB1152" s="33"/>
      <c r="AC1152" s="33"/>
      <c r="AD1152" s="33"/>
      <c r="AE1152" s="33"/>
      <c r="AR1152" s="161" t="s">
        <v>341</v>
      </c>
      <c r="AT1152" s="161" t="s">
        <v>182</v>
      </c>
      <c r="AU1152" s="161" t="s">
        <v>85</v>
      </c>
      <c r="AY1152" s="18" t="s">
        <v>180</v>
      </c>
      <c r="BE1152" s="162">
        <f>IF(N1152="základní",J1152,0)</f>
        <v>0</v>
      </c>
      <c r="BF1152" s="162">
        <f>IF(N1152="snížená",J1152,0)</f>
        <v>0</v>
      </c>
      <c r="BG1152" s="162">
        <f>IF(N1152="zákl. přenesená",J1152,0)</f>
        <v>0</v>
      </c>
      <c r="BH1152" s="162">
        <f>IF(N1152="sníž. přenesená",J1152,0)</f>
        <v>0</v>
      </c>
      <c r="BI1152" s="162">
        <f>IF(N1152="nulová",J1152,0)</f>
        <v>0</v>
      </c>
      <c r="BJ1152" s="18" t="s">
        <v>83</v>
      </c>
      <c r="BK1152" s="162">
        <f>ROUND(I1152*H1152,2)</f>
        <v>0</v>
      </c>
      <c r="BL1152" s="18" t="s">
        <v>341</v>
      </c>
      <c r="BM1152" s="161" t="s">
        <v>1065</v>
      </c>
    </row>
    <row r="1153" spans="1:65" s="2" customFormat="1" ht="19.5">
      <c r="A1153" s="33"/>
      <c r="B1153" s="34"/>
      <c r="C1153" s="33"/>
      <c r="D1153" s="163" t="s">
        <v>189</v>
      </c>
      <c r="E1153" s="33"/>
      <c r="F1153" s="164" t="s">
        <v>1066</v>
      </c>
      <c r="G1153" s="33"/>
      <c r="H1153" s="33"/>
      <c r="I1153" s="165"/>
      <c r="J1153" s="33"/>
      <c r="K1153" s="33"/>
      <c r="L1153" s="34"/>
      <c r="M1153" s="166"/>
      <c r="N1153" s="167"/>
      <c r="O1153" s="59"/>
      <c r="P1153" s="59"/>
      <c r="Q1153" s="59"/>
      <c r="R1153" s="59"/>
      <c r="S1153" s="59"/>
      <c r="T1153" s="60"/>
      <c r="U1153" s="33"/>
      <c r="V1153" s="33"/>
      <c r="W1153" s="33"/>
      <c r="X1153" s="33"/>
      <c r="Y1153" s="33"/>
      <c r="Z1153" s="33"/>
      <c r="AA1153" s="33"/>
      <c r="AB1153" s="33"/>
      <c r="AC1153" s="33"/>
      <c r="AD1153" s="33"/>
      <c r="AE1153" s="33"/>
      <c r="AT1153" s="18" t="s">
        <v>189</v>
      </c>
      <c r="AU1153" s="18" t="s">
        <v>85</v>
      </c>
    </row>
    <row r="1154" spans="1:65" s="2" customFormat="1" ht="11.25">
      <c r="A1154" s="33"/>
      <c r="B1154" s="34"/>
      <c r="C1154" s="33"/>
      <c r="D1154" s="168" t="s">
        <v>191</v>
      </c>
      <c r="E1154" s="33"/>
      <c r="F1154" s="169" t="s">
        <v>1067</v>
      </c>
      <c r="G1154" s="33"/>
      <c r="H1154" s="33"/>
      <c r="I1154" s="165"/>
      <c r="J1154" s="33"/>
      <c r="K1154" s="33"/>
      <c r="L1154" s="34"/>
      <c r="M1154" s="166"/>
      <c r="N1154" s="167"/>
      <c r="O1154" s="59"/>
      <c r="P1154" s="59"/>
      <c r="Q1154" s="59"/>
      <c r="R1154" s="59"/>
      <c r="S1154" s="59"/>
      <c r="T1154" s="60"/>
      <c r="U1154" s="33"/>
      <c r="V1154" s="33"/>
      <c r="W1154" s="33"/>
      <c r="X1154" s="33"/>
      <c r="Y1154" s="33"/>
      <c r="Z1154" s="33"/>
      <c r="AA1154" s="33"/>
      <c r="AB1154" s="33"/>
      <c r="AC1154" s="33"/>
      <c r="AD1154" s="33"/>
      <c r="AE1154" s="33"/>
      <c r="AT1154" s="18" t="s">
        <v>191</v>
      </c>
      <c r="AU1154" s="18" t="s">
        <v>85</v>
      </c>
    </row>
    <row r="1155" spans="1:65" s="2" customFormat="1" ht="21.75" customHeight="1">
      <c r="A1155" s="33"/>
      <c r="B1155" s="149"/>
      <c r="C1155" s="150" t="s">
        <v>1068</v>
      </c>
      <c r="D1155" s="150" t="s">
        <v>182</v>
      </c>
      <c r="E1155" s="151" t="s">
        <v>1069</v>
      </c>
      <c r="F1155" s="152" t="s">
        <v>1070</v>
      </c>
      <c r="G1155" s="153" t="s">
        <v>185</v>
      </c>
      <c r="H1155" s="154">
        <v>89.12</v>
      </c>
      <c r="I1155" s="155"/>
      <c r="J1155" s="156">
        <f>ROUND(I1155*H1155,2)</f>
        <v>0</v>
      </c>
      <c r="K1155" s="152" t="s">
        <v>186</v>
      </c>
      <c r="L1155" s="34"/>
      <c r="M1155" s="157" t="s">
        <v>1</v>
      </c>
      <c r="N1155" s="158" t="s">
        <v>41</v>
      </c>
      <c r="O1155" s="59"/>
      <c r="P1155" s="159">
        <f>O1155*H1155</f>
        <v>0</v>
      </c>
      <c r="Q1155" s="159">
        <v>4.4999999999999997E-3</v>
      </c>
      <c r="R1155" s="159">
        <f>Q1155*H1155</f>
        <v>0.40104000000000001</v>
      </c>
      <c r="S1155" s="159">
        <v>0</v>
      </c>
      <c r="T1155" s="160">
        <f>S1155*H1155</f>
        <v>0</v>
      </c>
      <c r="U1155" s="33"/>
      <c r="V1155" s="33"/>
      <c r="W1155" s="33"/>
      <c r="X1155" s="33"/>
      <c r="Y1155" s="33"/>
      <c r="Z1155" s="33"/>
      <c r="AA1155" s="33"/>
      <c r="AB1155" s="33"/>
      <c r="AC1155" s="33"/>
      <c r="AD1155" s="33"/>
      <c r="AE1155" s="33"/>
      <c r="AR1155" s="161" t="s">
        <v>341</v>
      </c>
      <c r="AT1155" s="161" t="s">
        <v>182</v>
      </c>
      <c r="AU1155" s="161" t="s">
        <v>85</v>
      </c>
      <c r="AY1155" s="18" t="s">
        <v>180</v>
      </c>
      <c r="BE1155" s="162">
        <f>IF(N1155="základní",J1155,0)</f>
        <v>0</v>
      </c>
      <c r="BF1155" s="162">
        <f>IF(N1155="snížená",J1155,0)</f>
        <v>0</v>
      </c>
      <c r="BG1155" s="162">
        <f>IF(N1155="zákl. přenesená",J1155,0)</f>
        <v>0</v>
      </c>
      <c r="BH1155" s="162">
        <f>IF(N1155="sníž. přenesená",J1155,0)</f>
        <v>0</v>
      </c>
      <c r="BI1155" s="162">
        <f>IF(N1155="nulová",J1155,0)</f>
        <v>0</v>
      </c>
      <c r="BJ1155" s="18" t="s">
        <v>83</v>
      </c>
      <c r="BK1155" s="162">
        <f>ROUND(I1155*H1155,2)</f>
        <v>0</v>
      </c>
      <c r="BL1155" s="18" t="s">
        <v>341</v>
      </c>
      <c r="BM1155" s="161" t="s">
        <v>1071</v>
      </c>
    </row>
    <row r="1156" spans="1:65" s="2" customFormat="1" ht="19.5">
      <c r="A1156" s="33"/>
      <c r="B1156" s="34"/>
      <c r="C1156" s="33"/>
      <c r="D1156" s="163" t="s">
        <v>189</v>
      </c>
      <c r="E1156" s="33"/>
      <c r="F1156" s="164" t="s">
        <v>1072</v>
      </c>
      <c r="G1156" s="33"/>
      <c r="H1156" s="33"/>
      <c r="I1156" s="165"/>
      <c r="J1156" s="33"/>
      <c r="K1156" s="33"/>
      <c r="L1156" s="34"/>
      <c r="M1156" s="166"/>
      <c r="N1156" s="167"/>
      <c r="O1156" s="59"/>
      <c r="P1156" s="59"/>
      <c r="Q1156" s="59"/>
      <c r="R1156" s="59"/>
      <c r="S1156" s="59"/>
      <c r="T1156" s="60"/>
      <c r="U1156" s="33"/>
      <c r="V1156" s="33"/>
      <c r="W1156" s="33"/>
      <c r="X1156" s="33"/>
      <c r="Y1156" s="33"/>
      <c r="Z1156" s="33"/>
      <c r="AA1156" s="33"/>
      <c r="AB1156" s="33"/>
      <c r="AC1156" s="33"/>
      <c r="AD1156" s="33"/>
      <c r="AE1156" s="33"/>
      <c r="AT1156" s="18" t="s">
        <v>189</v>
      </c>
      <c r="AU1156" s="18" t="s">
        <v>85</v>
      </c>
    </row>
    <row r="1157" spans="1:65" s="2" customFormat="1" ht="11.25">
      <c r="A1157" s="33"/>
      <c r="B1157" s="34"/>
      <c r="C1157" s="33"/>
      <c r="D1157" s="168" t="s">
        <v>191</v>
      </c>
      <c r="E1157" s="33"/>
      <c r="F1157" s="169" t="s">
        <v>1073</v>
      </c>
      <c r="G1157" s="33"/>
      <c r="H1157" s="33"/>
      <c r="I1157" s="165"/>
      <c r="J1157" s="33"/>
      <c r="K1157" s="33"/>
      <c r="L1157" s="34"/>
      <c r="M1157" s="166"/>
      <c r="N1157" s="167"/>
      <c r="O1157" s="59"/>
      <c r="P1157" s="59"/>
      <c r="Q1157" s="59"/>
      <c r="R1157" s="59"/>
      <c r="S1157" s="59"/>
      <c r="T1157" s="60"/>
      <c r="U1157" s="33"/>
      <c r="V1157" s="33"/>
      <c r="W1157" s="33"/>
      <c r="X1157" s="33"/>
      <c r="Y1157" s="33"/>
      <c r="Z1157" s="33"/>
      <c r="AA1157" s="33"/>
      <c r="AB1157" s="33"/>
      <c r="AC1157" s="33"/>
      <c r="AD1157" s="33"/>
      <c r="AE1157" s="33"/>
      <c r="AT1157" s="18" t="s">
        <v>191</v>
      </c>
      <c r="AU1157" s="18" t="s">
        <v>85</v>
      </c>
    </row>
    <row r="1158" spans="1:65" s="2" customFormat="1" ht="24.2" customHeight="1">
      <c r="A1158" s="33"/>
      <c r="B1158" s="149"/>
      <c r="C1158" s="150" t="s">
        <v>1074</v>
      </c>
      <c r="D1158" s="150" t="s">
        <v>182</v>
      </c>
      <c r="E1158" s="151" t="s">
        <v>1075</v>
      </c>
      <c r="F1158" s="152" t="s">
        <v>1076</v>
      </c>
      <c r="G1158" s="153" t="s">
        <v>508</v>
      </c>
      <c r="H1158" s="154">
        <v>98.031999999999996</v>
      </c>
      <c r="I1158" s="155"/>
      <c r="J1158" s="156">
        <f>ROUND(I1158*H1158,2)</f>
        <v>0</v>
      </c>
      <c r="K1158" s="152" t="s">
        <v>186</v>
      </c>
      <c r="L1158" s="34"/>
      <c r="M1158" s="157" t="s">
        <v>1</v>
      </c>
      <c r="N1158" s="158" t="s">
        <v>41</v>
      </c>
      <c r="O1158" s="59"/>
      <c r="P1158" s="159">
        <f>O1158*H1158</f>
        <v>0</v>
      </c>
      <c r="Q1158" s="159">
        <v>4.28E-4</v>
      </c>
      <c r="R1158" s="159">
        <f>Q1158*H1158</f>
        <v>4.1957695999999996E-2</v>
      </c>
      <c r="S1158" s="159">
        <v>0</v>
      </c>
      <c r="T1158" s="160">
        <f>S1158*H1158</f>
        <v>0</v>
      </c>
      <c r="U1158" s="33"/>
      <c r="V1158" s="33"/>
      <c r="W1158" s="33"/>
      <c r="X1158" s="33"/>
      <c r="Y1158" s="33"/>
      <c r="Z1158" s="33"/>
      <c r="AA1158" s="33"/>
      <c r="AB1158" s="33"/>
      <c r="AC1158" s="33"/>
      <c r="AD1158" s="33"/>
      <c r="AE1158" s="33"/>
      <c r="AR1158" s="161" t="s">
        <v>341</v>
      </c>
      <c r="AT1158" s="161" t="s">
        <v>182</v>
      </c>
      <c r="AU1158" s="161" t="s">
        <v>85</v>
      </c>
      <c r="AY1158" s="18" t="s">
        <v>180</v>
      </c>
      <c r="BE1158" s="162">
        <f>IF(N1158="základní",J1158,0)</f>
        <v>0</v>
      </c>
      <c r="BF1158" s="162">
        <f>IF(N1158="snížená",J1158,0)</f>
        <v>0</v>
      </c>
      <c r="BG1158" s="162">
        <f>IF(N1158="zákl. přenesená",J1158,0)</f>
        <v>0</v>
      </c>
      <c r="BH1158" s="162">
        <f>IF(N1158="sníž. přenesená",J1158,0)</f>
        <v>0</v>
      </c>
      <c r="BI1158" s="162">
        <f>IF(N1158="nulová",J1158,0)</f>
        <v>0</v>
      </c>
      <c r="BJ1158" s="18" t="s">
        <v>83</v>
      </c>
      <c r="BK1158" s="162">
        <f>ROUND(I1158*H1158,2)</f>
        <v>0</v>
      </c>
      <c r="BL1158" s="18" t="s">
        <v>341</v>
      </c>
      <c r="BM1158" s="161" t="s">
        <v>1077</v>
      </c>
    </row>
    <row r="1159" spans="1:65" s="2" customFormat="1" ht="19.5">
      <c r="A1159" s="33"/>
      <c r="B1159" s="34"/>
      <c r="C1159" s="33"/>
      <c r="D1159" s="163" t="s">
        <v>189</v>
      </c>
      <c r="E1159" s="33"/>
      <c r="F1159" s="164" t="s">
        <v>1078</v>
      </c>
      <c r="G1159" s="33"/>
      <c r="H1159" s="33"/>
      <c r="I1159" s="165"/>
      <c r="J1159" s="33"/>
      <c r="K1159" s="33"/>
      <c r="L1159" s="34"/>
      <c r="M1159" s="166"/>
      <c r="N1159" s="167"/>
      <c r="O1159" s="59"/>
      <c r="P1159" s="59"/>
      <c r="Q1159" s="59"/>
      <c r="R1159" s="59"/>
      <c r="S1159" s="59"/>
      <c r="T1159" s="60"/>
      <c r="U1159" s="33"/>
      <c r="V1159" s="33"/>
      <c r="W1159" s="33"/>
      <c r="X1159" s="33"/>
      <c r="Y1159" s="33"/>
      <c r="Z1159" s="33"/>
      <c r="AA1159" s="33"/>
      <c r="AB1159" s="33"/>
      <c r="AC1159" s="33"/>
      <c r="AD1159" s="33"/>
      <c r="AE1159" s="33"/>
      <c r="AT1159" s="18" t="s">
        <v>189</v>
      </c>
      <c r="AU1159" s="18" t="s">
        <v>85</v>
      </c>
    </row>
    <row r="1160" spans="1:65" s="2" customFormat="1" ht="11.25">
      <c r="A1160" s="33"/>
      <c r="B1160" s="34"/>
      <c r="C1160" s="33"/>
      <c r="D1160" s="168" t="s">
        <v>191</v>
      </c>
      <c r="E1160" s="33"/>
      <c r="F1160" s="169" t="s">
        <v>1079</v>
      </c>
      <c r="G1160" s="33"/>
      <c r="H1160" s="33"/>
      <c r="I1160" s="165"/>
      <c r="J1160" s="33"/>
      <c r="K1160" s="33"/>
      <c r="L1160" s="34"/>
      <c r="M1160" s="166"/>
      <c r="N1160" s="167"/>
      <c r="O1160" s="59"/>
      <c r="P1160" s="59"/>
      <c r="Q1160" s="59"/>
      <c r="R1160" s="59"/>
      <c r="S1160" s="59"/>
      <c r="T1160" s="60"/>
      <c r="U1160" s="33"/>
      <c r="V1160" s="33"/>
      <c r="W1160" s="33"/>
      <c r="X1160" s="33"/>
      <c r="Y1160" s="33"/>
      <c r="Z1160" s="33"/>
      <c r="AA1160" s="33"/>
      <c r="AB1160" s="33"/>
      <c r="AC1160" s="33"/>
      <c r="AD1160" s="33"/>
      <c r="AE1160" s="33"/>
      <c r="AT1160" s="18" t="s">
        <v>191</v>
      </c>
      <c r="AU1160" s="18" t="s">
        <v>85</v>
      </c>
    </row>
    <row r="1161" spans="1:65" s="13" customFormat="1" ht="11.25">
      <c r="B1161" s="170"/>
      <c r="D1161" s="163" t="s">
        <v>193</v>
      </c>
      <c r="E1161" s="171" t="s">
        <v>1</v>
      </c>
      <c r="F1161" s="172" t="s">
        <v>1080</v>
      </c>
      <c r="H1161" s="171" t="s">
        <v>1</v>
      </c>
      <c r="I1161" s="173"/>
      <c r="L1161" s="170"/>
      <c r="M1161" s="174"/>
      <c r="N1161" s="175"/>
      <c r="O1161" s="175"/>
      <c r="P1161" s="175"/>
      <c r="Q1161" s="175"/>
      <c r="R1161" s="175"/>
      <c r="S1161" s="175"/>
      <c r="T1161" s="176"/>
      <c r="AT1161" s="171" t="s">
        <v>193</v>
      </c>
      <c r="AU1161" s="171" t="s">
        <v>85</v>
      </c>
      <c r="AV1161" s="13" t="s">
        <v>83</v>
      </c>
      <c r="AW1161" s="13" t="s">
        <v>32</v>
      </c>
      <c r="AX1161" s="13" t="s">
        <v>76</v>
      </c>
      <c r="AY1161" s="171" t="s">
        <v>180</v>
      </c>
    </row>
    <row r="1162" spans="1:65" s="14" customFormat="1" ht="11.25">
      <c r="B1162" s="177"/>
      <c r="D1162" s="163" t="s">
        <v>193</v>
      </c>
      <c r="E1162" s="178" t="s">
        <v>1</v>
      </c>
      <c r="F1162" s="179" t="s">
        <v>1081</v>
      </c>
      <c r="H1162" s="180">
        <v>98.031999999999996</v>
      </c>
      <c r="I1162" s="181"/>
      <c r="L1162" s="177"/>
      <c r="M1162" s="182"/>
      <c r="N1162" s="183"/>
      <c r="O1162" s="183"/>
      <c r="P1162" s="183"/>
      <c r="Q1162" s="183"/>
      <c r="R1162" s="183"/>
      <c r="S1162" s="183"/>
      <c r="T1162" s="184"/>
      <c r="AT1162" s="178" t="s">
        <v>193</v>
      </c>
      <c r="AU1162" s="178" t="s">
        <v>85</v>
      </c>
      <c r="AV1162" s="14" t="s">
        <v>85</v>
      </c>
      <c r="AW1162" s="14" t="s">
        <v>32</v>
      </c>
      <c r="AX1162" s="14" t="s">
        <v>76</v>
      </c>
      <c r="AY1162" s="178" t="s">
        <v>180</v>
      </c>
    </row>
    <row r="1163" spans="1:65" s="15" customFormat="1" ht="11.25">
      <c r="B1163" s="185"/>
      <c r="D1163" s="163" t="s">
        <v>193</v>
      </c>
      <c r="E1163" s="186" t="s">
        <v>1</v>
      </c>
      <c r="F1163" s="187" t="s">
        <v>196</v>
      </c>
      <c r="H1163" s="188">
        <v>98.031999999999996</v>
      </c>
      <c r="I1163" s="189"/>
      <c r="L1163" s="185"/>
      <c r="M1163" s="190"/>
      <c r="N1163" s="191"/>
      <c r="O1163" s="191"/>
      <c r="P1163" s="191"/>
      <c r="Q1163" s="191"/>
      <c r="R1163" s="191"/>
      <c r="S1163" s="191"/>
      <c r="T1163" s="192"/>
      <c r="AT1163" s="186" t="s">
        <v>193</v>
      </c>
      <c r="AU1163" s="186" t="s">
        <v>85</v>
      </c>
      <c r="AV1163" s="15" t="s">
        <v>197</v>
      </c>
      <c r="AW1163" s="15" t="s">
        <v>32</v>
      </c>
      <c r="AX1163" s="15" t="s">
        <v>76</v>
      </c>
      <c r="AY1163" s="186" t="s">
        <v>180</v>
      </c>
    </row>
    <row r="1164" spans="1:65" s="16" customFormat="1" ht="11.25">
      <c r="B1164" s="193"/>
      <c r="D1164" s="163" t="s">
        <v>193</v>
      </c>
      <c r="E1164" s="194" t="s">
        <v>1</v>
      </c>
      <c r="F1164" s="195" t="s">
        <v>198</v>
      </c>
      <c r="H1164" s="196">
        <v>98.031999999999996</v>
      </c>
      <c r="I1164" s="197"/>
      <c r="L1164" s="193"/>
      <c r="M1164" s="198"/>
      <c r="N1164" s="199"/>
      <c r="O1164" s="199"/>
      <c r="P1164" s="199"/>
      <c r="Q1164" s="199"/>
      <c r="R1164" s="199"/>
      <c r="S1164" s="199"/>
      <c r="T1164" s="200"/>
      <c r="AT1164" s="194" t="s">
        <v>193</v>
      </c>
      <c r="AU1164" s="194" t="s">
        <v>85</v>
      </c>
      <c r="AV1164" s="16" t="s">
        <v>187</v>
      </c>
      <c r="AW1164" s="16" t="s">
        <v>32</v>
      </c>
      <c r="AX1164" s="16" t="s">
        <v>83</v>
      </c>
      <c r="AY1164" s="194" t="s">
        <v>180</v>
      </c>
    </row>
    <row r="1165" spans="1:65" s="2" customFormat="1" ht="24.2" customHeight="1">
      <c r="A1165" s="33"/>
      <c r="B1165" s="149"/>
      <c r="C1165" s="201" t="s">
        <v>1082</v>
      </c>
      <c r="D1165" s="201" t="s">
        <v>315</v>
      </c>
      <c r="E1165" s="202" t="s">
        <v>1083</v>
      </c>
      <c r="F1165" s="203" t="s">
        <v>1084</v>
      </c>
      <c r="G1165" s="204" t="s">
        <v>508</v>
      </c>
      <c r="H1165" s="205">
        <v>107</v>
      </c>
      <c r="I1165" s="206"/>
      <c r="J1165" s="207">
        <f>ROUND(I1165*H1165,2)</f>
        <v>0</v>
      </c>
      <c r="K1165" s="203" t="s">
        <v>186</v>
      </c>
      <c r="L1165" s="208"/>
      <c r="M1165" s="209" t="s">
        <v>1</v>
      </c>
      <c r="N1165" s="210" t="s">
        <v>41</v>
      </c>
      <c r="O1165" s="59"/>
      <c r="P1165" s="159">
        <f>O1165*H1165</f>
        <v>0</v>
      </c>
      <c r="Q1165" s="159">
        <v>1.98E-3</v>
      </c>
      <c r="R1165" s="159">
        <f>Q1165*H1165</f>
        <v>0.21185999999999999</v>
      </c>
      <c r="S1165" s="159">
        <v>0</v>
      </c>
      <c r="T1165" s="160">
        <f>S1165*H1165</f>
        <v>0</v>
      </c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R1165" s="161" t="s">
        <v>489</v>
      </c>
      <c r="AT1165" s="161" t="s">
        <v>315</v>
      </c>
      <c r="AU1165" s="161" t="s">
        <v>85</v>
      </c>
      <c r="AY1165" s="18" t="s">
        <v>180</v>
      </c>
      <c r="BE1165" s="162">
        <f>IF(N1165="základní",J1165,0)</f>
        <v>0</v>
      </c>
      <c r="BF1165" s="162">
        <f>IF(N1165="snížená",J1165,0)</f>
        <v>0</v>
      </c>
      <c r="BG1165" s="162">
        <f>IF(N1165="zákl. přenesená",J1165,0)</f>
        <v>0</v>
      </c>
      <c r="BH1165" s="162">
        <f>IF(N1165="sníž. přenesená",J1165,0)</f>
        <v>0</v>
      </c>
      <c r="BI1165" s="162">
        <f>IF(N1165="nulová",J1165,0)</f>
        <v>0</v>
      </c>
      <c r="BJ1165" s="18" t="s">
        <v>83</v>
      </c>
      <c r="BK1165" s="162">
        <f>ROUND(I1165*H1165,2)</f>
        <v>0</v>
      </c>
      <c r="BL1165" s="18" t="s">
        <v>341</v>
      </c>
      <c r="BM1165" s="161" t="s">
        <v>1085</v>
      </c>
    </row>
    <row r="1166" spans="1:65" s="2" customFormat="1" ht="19.5">
      <c r="A1166" s="33"/>
      <c r="B1166" s="34"/>
      <c r="C1166" s="33"/>
      <c r="D1166" s="163" t="s">
        <v>189</v>
      </c>
      <c r="E1166" s="33"/>
      <c r="F1166" s="164" t="s">
        <v>1084</v>
      </c>
      <c r="G1166" s="33"/>
      <c r="H1166" s="33"/>
      <c r="I1166" s="165"/>
      <c r="J1166" s="33"/>
      <c r="K1166" s="33"/>
      <c r="L1166" s="34"/>
      <c r="M1166" s="166"/>
      <c r="N1166" s="167"/>
      <c r="O1166" s="59"/>
      <c r="P1166" s="59"/>
      <c r="Q1166" s="59"/>
      <c r="R1166" s="59"/>
      <c r="S1166" s="59"/>
      <c r="T1166" s="60"/>
      <c r="U1166" s="33"/>
      <c r="V1166" s="33"/>
      <c r="W1166" s="33"/>
      <c r="X1166" s="33"/>
      <c r="Y1166" s="33"/>
      <c r="Z1166" s="33"/>
      <c r="AA1166" s="33"/>
      <c r="AB1166" s="33"/>
      <c r="AC1166" s="33"/>
      <c r="AD1166" s="33"/>
      <c r="AE1166" s="33"/>
      <c r="AT1166" s="18" t="s">
        <v>189</v>
      </c>
      <c r="AU1166" s="18" t="s">
        <v>85</v>
      </c>
    </row>
    <row r="1167" spans="1:65" s="13" customFormat="1" ht="11.25">
      <c r="B1167" s="170"/>
      <c r="D1167" s="163" t="s">
        <v>193</v>
      </c>
      <c r="E1167" s="171" t="s">
        <v>1</v>
      </c>
      <c r="F1167" s="172" t="s">
        <v>320</v>
      </c>
      <c r="H1167" s="171" t="s">
        <v>1</v>
      </c>
      <c r="I1167" s="173"/>
      <c r="L1167" s="170"/>
      <c r="M1167" s="174"/>
      <c r="N1167" s="175"/>
      <c r="O1167" s="175"/>
      <c r="P1167" s="175"/>
      <c r="Q1167" s="175"/>
      <c r="R1167" s="175"/>
      <c r="S1167" s="175"/>
      <c r="T1167" s="176"/>
      <c r="AT1167" s="171" t="s">
        <v>193</v>
      </c>
      <c r="AU1167" s="171" t="s">
        <v>85</v>
      </c>
      <c r="AV1167" s="13" t="s">
        <v>83</v>
      </c>
      <c r="AW1167" s="13" t="s">
        <v>32</v>
      </c>
      <c r="AX1167" s="13" t="s">
        <v>76</v>
      </c>
      <c r="AY1167" s="171" t="s">
        <v>180</v>
      </c>
    </row>
    <row r="1168" spans="1:65" s="14" customFormat="1" ht="11.25">
      <c r="B1168" s="177"/>
      <c r="D1168" s="163" t="s">
        <v>193</v>
      </c>
      <c r="E1168" s="178" t="s">
        <v>1</v>
      </c>
      <c r="F1168" s="179" t="s">
        <v>1086</v>
      </c>
      <c r="H1168" s="180">
        <v>107</v>
      </c>
      <c r="I1168" s="181"/>
      <c r="L1168" s="177"/>
      <c r="M1168" s="182"/>
      <c r="N1168" s="183"/>
      <c r="O1168" s="183"/>
      <c r="P1168" s="183"/>
      <c r="Q1168" s="183"/>
      <c r="R1168" s="183"/>
      <c r="S1168" s="183"/>
      <c r="T1168" s="184"/>
      <c r="AT1168" s="178" t="s">
        <v>193</v>
      </c>
      <c r="AU1168" s="178" t="s">
        <v>85</v>
      </c>
      <c r="AV1168" s="14" t="s">
        <v>85</v>
      </c>
      <c r="AW1168" s="14" t="s">
        <v>32</v>
      </c>
      <c r="AX1168" s="14" t="s">
        <v>76</v>
      </c>
      <c r="AY1168" s="178" t="s">
        <v>180</v>
      </c>
    </row>
    <row r="1169" spans="1:65" s="15" customFormat="1" ht="11.25">
      <c r="B1169" s="185"/>
      <c r="D1169" s="163" t="s">
        <v>193</v>
      </c>
      <c r="E1169" s="186" t="s">
        <v>1</v>
      </c>
      <c r="F1169" s="187" t="s">
        <v>196</v>
      </c>
      <c r="H1169" s="188">
        <v>107</v>
      </c>
      <c r="I1169" s="189"/>
      <c r="L1169" s="185"/>
      <c r="M1169" s="190"/>
      <c r="N1169" s="191"/>
      <c r="O1169" s="191"/>
      <c r="P1169" s="191"/>
      <c r="Q1169" s="191"/>
      <c r="R1169" s="191"/>
      <c r="S1169" s="191"/>
      <c r="T1169" s="192"/>
      <c r="AT1169" s="186" t="s">
        <v>193</v>
      </c>
      <c r="AU1169" s="186" t="s">
        <v>85</v>
      </c>
      <c r="AV1169" s="15" t="s">
        <v>197</v>
      </c>
      <c r="AW1169" s="15" t="s">
        <v>32</v>
      </c>
      <c r="AX1169" s="15" t="s">
        <v>76</v>
      </c>
      <c r="AY1169" s="186" t="s">
        <v>180</v>
      </c>
    </row>
    <row r="1170" spans="1:65" s="16" customFormat="1" ht="11.25">
      <c r="B1170" s="193"/>
      <c r="D1170" s="163" t="s">
        <v>193</v>
      </c>
      <c r="E1170" s="194" t="s">
        <v>1</v>
      </c>
      <c r="F1170" s="195" t="s">
        <v>198</v>
      </c>
      <c r="H1170" s="196">
        <v>107</v>
      </c>
      <c r="I1170" s="197"/>
      <c r="L1170" s="193"/>
      <c r="M1170" s="198"/>
      <c r="N1170" s="199"/>
      <c r="O1170" s="199"/>
      <c r="P1170" s="199"/>
      <c r="Q1170" s="199"/>
      <c r="R1170" s="199"/>
      <c r="S1170" s="199"/>
      <c r="T1170" s="200"/>
      <c r="AT1170" s="194" t="s">
        <v>193</v>
      </c>
      <c r="AU1170" s="194" t="s">
        <v>85</v>
      </c>
      <c r="AV1170" s="16" t="s">
        <v>187</v>
      </c>
      <c r="AW1170" s="16" t="s">
        <v>32</v>
      </c>
      <c r="AX1170" s="16" t="s">
        <v>83</v>
      </c>
      <c r="AY1170" s="194" t="s">
        <v>180</v>
      </c>
    </row>
    <row r="1171" spans="1:65" s="2" customFormat="1" ht="33" customHeight="1">
      <c r="A1171" s="33"/>
      <c r="B1171" s="149"/>
      <c r="C1171" s="150" t="s">
        <v>1087</v>
      </c>
      <c r="D1171" s="150" t="s">
        <v>182</v>
      </c>
      <c r="E1171" s="151" t="s">
        <v>1088</v>
      </c>
      <c r="F1171" s="152" t="s">
        <v>1089</v>
      </c>
      <c r="G1171" s="153" t="s">
        <v>185</v>
      </c>
      <c r="H1171" s="154">
        <v>89.12</v>
      </c>
      <c r="I1171" s="155"/>
      <c r="J1171" s="156">
        <f>ROUND(I1171*H1171,2)</f>
        <v>0</v>
      </c>
      <c r="K1171" s="152" t="s">
        <v>186</v>
      </c>
      <c r="L1171" s="34"/>
      <c r="M1171" s="157" t="s">
        <v>1</v>
      </c>
      <c r="N1171" s="158" t="s">
        <v>41</v>
      </c>
      <c r="O1171" s="59"/>
      <c r="P1171" s="159">
        <f>O1171*H1171</f>
        <v>0</v>
      </c>
      <c r="Q1171" s="159">
        <v>6.0000000000000001E-3</v>
      </c>
      <c r="R1171" s="159">
        <f>Q1171*H1171</f>
        <v>0.53472000000000008</v>
      </c>
      <c r="S1171" s="159">
        <v>0</v>
      </c>
      <c r="T1171" s="160">
        <f>S1171*H1171</f>
        <v>0</v>
      </c>
      <c r="U1171" s="33"/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  <c r="AR1171" s="161" t="s">
        <v>341</v>
      </c>
      <c r="AT1171" s="161" t="s">
        <v>182</v>
      </c>
      <c r="AU1171" s="161" t="s">
        <v>85</v>
      </c>
      <c r="AY1171" s="18" t="s">
        <v>180</v>
      </c>
      <c r="BE1171" s="162">
        <f>IF(N1171="základní",J1171,0)</f>
        <v>0</v>
      </c>
      <c r="BF1171" s="162">
        <f>IF(N1171="snížená",J1171,0)</f>
        <v>0</v>
      </c>
      <c r="BG1171" s="162">
        <f>IF(N1171="zákl. přenesená",J1171,0)</f>
        <v>0</v>
      </c>
      <c r="BH1171" s="162">
        <f>IF(N1171="sníž. přenesená",J1171,0)</f>
        <v>0</v>
      </c>
      <c r="BI1171" s="162">
        <f>IF(N1171="nulová",J1171,0)</f>
        <v>0</v>
      </c>
      <c r="BJ1171" s="18" t="s">
        <v>83</v>
      </c>
      <c r="BK1171" s="162">
        <f>ROUND(I1171*H1171,2)</f>
        <v>0</v>
      </c>
      <c r="BL1171" s="18" t="s">
        <v>341</v>
      </c>
      <c r="BM1171" s="161" t="s">
        <v>1090</v>
      </c>
    </row>
    <row r="1172" spans="1:65" s="2" customFormat="1" ht="29.25">
      <c r="A1172" s="33"/>
      <c r="B1172" s="34"/>
      <c r="C1172" s="33"/>
      <c r="D1172" s="163" t="s">
        <v>189</v>
      </c>
      <c r="E1172" s="33"/>
      <c r="F1172" s="164" t="s">
        <v>1091</v>
      </c>
      <c r="G1172" s="33"/>
      <c r="H1172" s="33"/>
      <c r="I1172" s="165"/>
      <c r="J1172" s="33"/>
      <c r="K1172" s="33"/>
      <c r="L1172" s="34"/>
      <c r="M1172" s="166"/>
      <c r="N1172" s="167"/>
      <c r="O1172" s="59"/>
      <c r="P1172" s="59"/>
      <c r="Q1172" s="59"/>
      <c r="R1172" s="59"/>
      <c r="S1172" s="59"/>
      <c r="T1172" s="60"/>
      <c r="U1172" s="33"/>
      <c r="V1172" s="33"/>
      <c r="W1172" s="33"/>
      <c r="X1172" s="33"/>
      <c r="Y1172" s="33"/>
      <c r="Z1172" s="33"/>
      <c r="AA1172" s="33"/>
      <c r="AB1172" s="33"/>
      <c r="AC1172" s="33"/>
      <c r="AD1172" s="33"/>
      <c r="AE1172" s="33"/>
      <c r="AT1172" s="18" t="s">
        <v>189</v>
      </c>
      <c r="AU1172" s="18" t="s">
        <v>85</v>
      </c>
    </row>
    <row r="1173" spans="1:65" s="2" customFormat="1" ht="11.25">
      <c r="A1173" s="33"/>
      <c r="B1173" s="34"/>
      <c r="C1173" s="33"/>
      <c r="D1173" s="168" t="s">
        <v>191</v>
      </c>
      <c r="E1173" s="33"/>
      <c r="F1173" s="169" t="s">
        <v>1092</v>
      </c>
      <c r="G1173" s="33"/>
      <c r="H1173" s="33"/>
      <c r="I1173" s="165"/>
      <c r="J1173" s="33"/>
      <c r="K1173" s="33"/>
      <c r="L1173" s="34"/>
      <c r="M1173" s="166"/>
      <c r="N1173" s="167"/>
      <c r="O1173" s="59"/>
      <c r="P1173" s="59"/>
      <c r="Q1173" s="59"/>
      <c r="R1173" s="59"/>
      <c r="S1173" s="59"/>
      <c r="T1173" s="60"/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T1173" s="18" t="s">
        <v>191</v>
      </c>
      <c r="AU1173" s="18" t="s">
        <v>85</v>
      </c>
    </row>
    <row r="1174" spans="1:65" s="13" customFormat="1" ht="11.25">
      <c r="B1174" s="170"/>
      <c r="D1174" s="163" t="s">
        <v>193</v>
      </c>
      <c r="E1174" s="171" t="s">
        <v>1</v>
      </c>
      <c r="F1174" s="172" t="s">
        <v>1093</v>
      </c>
      <c r="H1174" s="171" t="s">
        <v>1</v>
      </c>
      <c r="I1174" s="173"/>
      <c r="L1174" s="170"/>
      <c r="M1174" s="174"/>
      <c r="N1174" s="175"/>
      <c r="O1174" s="175"/>
      <c r="P1174" s="175"/>
      <c r="Q1174" s="175"/>
      <c r="R1174" s="175"/>
      <c r="S1174" s="175"/>
      <c r="T1174" s="176"/>
      <c r="AT1174" s="171" t="s">
        <v>193</v>
      </c>
      <c r="AU1174" s="171" t="s">
        <v>85</v>
      </c>
      <c r="AV1174" s="13" t="s">
        <v>83</v>
      </c>
      <c r="AW1174" s="13" t="s">
        <v>32</v>
      </c>
      <c r="AX1174" s="13" t="s">
        <v>76</v>
      </c>
      <c r="AY1174" s="171" t="s">
        <v>180</v>
      </c>
    </row>
    <row r="1175" spans="1:65" s="13" customFormat="1" ht="11.25">
      <c r="B1175" s="170"/>
      <c r="D1175" s="163" t="s">
        <v>193</v>
      </c>
      <c r="E1175" s="171" t="s">
        <v>1</v>
      </c>
      <c r="F1175" s="172" t="s">
        <v>208</v>
      </c>
      <c r="H1175" s="171" t="s">
        <v>1</v>
      </c>
      <c r="I1175" s="173"/>
      <c r="L1175" s="170"/>
      <c r="M1175" s="174"/>
      <c r="N1175" s="175"/>
      <c r="O1175" s="175"/>
      <c r="P1175" s="175"/>
      <c r="Q1175" s="175"/>
      <c r="R1175" s="175"/>
      <c r="S1175" s="175"/>
      <c r="T1175" s="176"/>
      <c r="AT1175" s="171" t="s">
        <v>193</v>
      </c>
      <c r="AU1175" s="171" t="s">
        <v>85</v>
      </c>
      <c r="AV1175" s="13" t="s">
        <v>83</v>
      </c>
      <c r="AW1175" s="13" t="s">
        <v>32</v>
      </c>
      <c r="AX1175" s="13" t="s">
        <v>76</v>
      </c>
      <c r="AY1175" s="171" t="s">
        <v>180</v>
      </c>
    </row>
    <row r="1176" spans="1:65" s="14" customFormat="1" ht="11.25">
      <c r="B1176" s="177"/>
      <c r="D1176" s="163" t="s">
        <v>193</v>
      </c>
      <c r="E1176" s="178" t="s">
        <v>1</v>
      </c>
      <c r="F1176" s="179" t="s">
        <v>842</v>
      </c>
      <c r="H1176" s="180">
        <v>89.12</v>
      </c>
      <c r="I1176" s="181"/>
      <c r="L1176" s="177"/>
      <c r="M1176" s="182"/>
      <c r="N1176" s="183"/>
      <c r="O1176" s="183"/>
      <c r="P1176" s="183"/>
      <c r="Q1176" s="183"/>
      <c r="R1176" s="183"/>
      <c r="S1176" s="183"/>
      <c r="T1176" s="184"/>
      <c r="AT1176" s="178" t="s">
        <v>193</v>
      </c>
      <c r="AU1176" s="178" t="s">
        <v>85</v>
      </c>
      <c r="AV1176" s="14" t="s">
        <v>85</v>
      </c>
      <c r="AW1176" s="14" t="s">
        <v>32</v>
      </c>
      <c r="AX1176" s="14" t="s">
        <v>76</v>
      </c>
      <c r="AY1176" s="178" t="s">
        <v>180</v>
      </c>
    </row>
    <row r="1177" spans="1:65" s="15" customFormat="1" ht="11.25">
      <c r="B1177" s="185"/>
      <c r="D1177" s="163" t="s">
        <v>193</v>
      </c>
      <c r="E1177" s="186" t="s">
        <v>1</v>
      </c>
      <c r="F1177" s="187" t="s">
        <v>196</v>
      </c>
      <c r="H1177" s="188">
        <v>89.12</v>
      </c>
      <c r="I1177" s="189"/>
      <c r="L1177" s="185"/>
      <c r="M1177" s="190"/>
      <c r="N1177" s="191"/>
      <c r="O1177" s="191"/>
      <c r="P1177" s="191"/>
      <c r="Q1177" s="191"/>
      <c r="R1177" s="191"/>
      <c r="S1177" s="191"/>
      <c r="T1177" s="192"/>
      <c r="AT1177" s="186" t="s">
        <v>193</v>
      </c>
      <c r="AU1177" s="186" t="s">
        <v>85</v>
      </c>
      <c r="AV1177" s="15" t="s">
        <v>197</v>
      </c>
      <c r="AW1177" s="15" t="s">
        <v>32</v>
      </c>
      <c r="AX1177" s="15" t="s">
        <v>76</v>
      </c>
      <c r="AY1177" s="186" t="s">
        <v>180</v>
      </c>
    </row>
    <row r="1178" spans="1:65" s="16" customFormat="1" ht="11.25">
      <c r="B1178" s="193"/>
      <c r="D1178" s="163" t="s">
        <v>193</v>
      </c>
      <c r="E1178" s="194" t="s">
        <v>1</v>
      </c>
      <c r="F1178" s="195" t="s">
        <v>198</v>
      </c>
      <c r="H1178" s="196">
        <v>89.12</v>
      </c>
      <c r="I1178" s="197"/>
      <c r="L1178" s="193"/>
      <c r="M1178" s="198"/>
      <c r="N1178" s="199"/>
      <c r="O1178" s="199"/>
      <c r="P1178" s="199"/>
      <c r="Q1178" s="199"/>
      <c r="R1178" s="199"/>
      <c r="S1178" s="199"/>
      <c r="T1178" s="200"/>
      <c r="AT1178" s="194" t="s">
        <v>193</v>
      </c>
      <c r="AU1178" s="194" t="s">
        <v>85</v>
      </c>
      <c r="AV1178" s="16" t="s">
        <v>187</v>
      </c>
      <c r="AW1178" s="16" t="s">
        <v>32</v>
      </c>
      <c r="AX1178" s="16" t="s">
        <v>83</v>
      </c>
      <c r="AY1178" s="194" t="s">
        <v>180</v>
      </c>
    </row>
    <row r="1179" spans="1:65" s="2" customFormat="1" ht="24.2" customHeight="1">
      <c r="A1179" s="33"/>
      <c r="B1179" s="149"/>
      <c r="C1179" s="201" t="s">
        <v>1094</v>
      </c>
      <c r="D1179" s="201" t="s">
        <v>315</v>
      </c>
      <c r="E1179" s="202" t="s">
        <v>1095</v>
      </c>
      <c r="F1179" s="203" t="s">
        <v>1096</v>
      </c>
      <c r="G1179" s="204" t="s">
        <v>185</v>
      </c>
      <c r="H1179" s="205">
        <v>98.031999999999996</v>
      </c>
      <c r="I1179" s="206"/>
      <c r="J1179" s="207">
        <f>ROUND(I1179*H1179,2)</f>
        <v>0</v>
      </c>
      <c r="K1179" s="203" t="s">
        <v>186</v>
      </c>
      <c r="L1179" s="208"/>
      <c r="M1179" s="209" t="s">
        <v>1</v>
      </c>
      <c r="N1179" s="210" t="s">
        <v>41</v>
      </c>
      <c r="O1179" s="59"/>
      <c r="P1179" s="159">
        <f>O1179*H1179</f>
        <v>0</v>
      </c>
      <c r="Q1179" s="159">
        <v>2.1999999999999999E-2</v>
      </c>
      <c r="R1179" s="159">
        <f>Q1179*H1179</f>
        <v>2.156704</v>
      </c>
      <c r="S1179" s="159">
        <v>0</v>
      </c>
      <c r="T1179" s="160">
        <f>S1179*H1179</f>
        <v>0</v>
      </c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  <c r="AR1179" s="161" t="s">
        <v>489</v>
      </c>
      <c r="AT1179" s="161" t="s">
        <v>315</v>
      </c>
      <c r="AU1179" s="161" t="s">
        <v>85</v>
      </c>
      <c r="AY1179" s="18" t="s">
        <v>180</v>
      </c>
      <c r="BE1179" s="162">
        <f>IF(N1179="základní",J1179,0)</f>
        <v>0</v>
      </c>
      <c r="BF1179" s="162">
        <f>IF(N1179="snížená",J1179,0)</f>
        <v>0</v>
      </c>
      <c r="BG1179" s="162">
        <f>IF(N1179="zákl. přenesená",J1179,0)</f>
        <v>0</v>
      </c>
      <c r="BH1179" s="162">
        <f>IF(N1179="sníž. přenesená",J1179,0)</f>
        <v>0</v>
      </c>
      <c r="BI1179" s="162">
        <f>IF(N1179="nulová",J1179,0)</f>
        <v>0</v>
      </c>
      <c r="BJ1179" s="18" t="s">
        <v>83</v>
      </c>
      <c r="BK1179" s="162">
        <f>ROUND(I1179*H1179,2)</f>
        <v>0</v>
      </c>
      <c r="BL1179" s="18" t="s">
        <v>341</v>
      </c>
      <c r="BM1179" s="161" t="s">
        <v>1097</v>
      </c>
    </row>
    <row r="1180" spans="1:65" s="2" customFormat="1" ht="19.5">
      <c r="A1180" s="33"/>
      <c r="B1180" s="34"/>
      <c r="C1180" s="33"/>
      <c r="D1180" s="163" t="s">
        <v>189</v>
      </c>
      <c r="E1180" s="33"/>
      <c r="F1180" s="164" t="s">
        <v>1096</v>
      </c>
      <c r="G1180" s="33"/>
      <c r="H1180" s="33"/>
      <c r="I1180" s="165"/>
      <c r="J1180" s="33"/>
      <c r="K1180" s="33"/>
      <c r="L1180" s="34"/>
      <c r="M1180" s="166"/>
      <c r="N1180" s="167"/>
      <c r="O1180" s="59"/>
      <c r="P1180" s="59"/>
      <c r="Q1180" s="59"/>
      <c r="R1180" s="59"/>
      <c r="S1180" s="59"/>
      <c r="T1180" s="60"/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  <c r="AT1180" s="18" t="s">
        <v>189</v>
      </c>
      <c r="AU1180" s="18" t="s">
        <v>85</v>
      </c>
    </row>
    <row r="1181" spans="1:65" s="13" customFormat="1" ht="11.25">
      <c r="B1181" s="170"/>
      <c r="D1181" s="163" t="s">
        <v>193</v>
      </c>
      <c r="E1181" s="171" t="s">
        <v>1</v>
      </c>
      <c r="F1181" s="172" t="s">
        <v>320</v>
      </c>
      <c r="H1181" s="171" t="s">
        <v>1</v>
      </c>
      <c r="I1181" s="173"/>
      <c r="L1181" s="170"/>
      <c r="M1181" s="174"/>
      <c r="N1181" s="175"/>
      <c r="O1181" s="175"/>
      <c r="P1181" s="175"/>
      <c r="Q1181" s="175"/>
      <c r="R1181" s="175"/>
      <c r="S1181" s="175"/>
      <c r="T1181" s="176"/>
      <c r="AT1181" s="171" t="s">
        <v>193</v>
      </c>
      <c r="AU1181" s="171" t="s">
        <v>85</v>
      </c>
      <c r="AV1181" s="13" t="s">
        <v>83</v>
      </c>
      <c r="AW1181" s="13" t="s">
        <v>32</v>
      </c>
      <c r="AX1181" s="13" t="s">
        <v>76</v>
      </c>
      <c r="AY1181" s="171" t="s">
        <v>180</v>
      </c>
    </row>
    <row r="1182" spans="1:65" s="14" customFormat="1" ht="11.25">
      <c r="B1182" s="177"/>
      <c r="D1182" s="163" t="s">
        <v>193</v>
      </c>
      <c r="E1182" s="178" t="s">
        <v>1</v>
      </c>
      <c r="F1182" s="179" t="s">
        <v>1081</v>
      </c>
      <c r="H1182" s="180">
        <v>98.031999999999996</v>
      </c>
      <c r="I1182" s="181"/>
      <c r="L1182" s="177"/>
      <c r="M1182" s="182"/>
      <c r="N1182" s="183"/>
      <c r="O1182" s="183"/>
      <c r="P1182" s="183"/>
      <c r="Q1182" s="183"/>
      <c r="R1182" s="183"/>
      <c r="S1182" s="183"/>
      <c r="T1182" s="184"/>
      <c r="AT1182" s="178" t="s">
        <v>193</v>
      </c>
      <c r="AU1182" s="178" t="s">
        <v>85</v>
      </c>
      <c r="AV1182" s="14" t="s">
        <v>85</v>
      </c>
      <c r="AW1182" s="14" t="s">
        <v>32</v>
      </c>
      <c r="AX1182" s="14" t="s">
        <v>76</v>
      </c>
      <c r="AY1182" s="178" t="s">
        <v>180</v>
      </c>
    </row>
    <row r="1183" spans="1:65" s="15" customFormat="1" ht="11.25">
      <c r="B1183" s="185"/>
      <c r="D1183" s="163" t="s">
        <v>193</v>
      </c>
      <c r="E1183" s="186" t="s">
        <v>1</v>
      </c>
      <c r="F1183" s="187" t="s">
        <v>196</v>
      </c>
      <c r="H1183" s="188">
        <v>98.031999999999996</v>
      </c>
      <c r="I1183" s="189"/>
      <c r="L1183" s="185"/>
      <c r="M1183" s="190"/>
      <c r="N1183" s="191"/>
      <c r="O1183" s="191"/>
      <c r="P1183" s="191"/>
      <c r="Q1183" s="191"/>
      <c r="R1183" s="191"/>
      <c r="S1183" s="191"/>
      <c r="T1183" s="192"/>
      <c r="AT1183" s="186" t="s">
        <v>193</v>
      </c>
      <c r="AU1183" s="186" t="s">
        <v>85</v>
      </c>
      <c r="AV1183" s="15" t="s">
        <v>197</v>
      </c>
      <c r="AW1183" s="15" t="s">
        <v>32</v>
      </c>
      <c r="AX1183" s="15" t="s">
        <v>76</v>
      </c>
      <c r="AY1183" s="186" t="s">
        <v>180</v>
      </c>
    </row>
    <row r="1184" spans="1:65" s="16" customFormat="1" ht="11.25">
      <c r="B1184" s="193"/>
      <c r="D1184" s="163" t="s">
        <v>193</v>
      </c>
      <c r="E1184" s="194" t="s">
        <v>1</v>
      </c>
      <c r="F1184" s="195" t="s">
        <v>198</v>
      </c>
      <c r="H1184" s="196">
        <v>98.031999999999996</v>
      </c>
      <c r="I1184" s="197"/>
      <c r="L1184" s="193"/>
      <c r="M1184" s="198"/>
      <c r="N1184" s="199"/>
      <c r="O1184" s="199"/>
      <c r="P1184" s="199"/>
      <c r="Q1184" s="199"/>
      <c r="R1184" s="199"/>
      <c r="S1184" s="199"/>
      <c r="T1184" s="200"/>
      <c r="AT1184" s="194" t="s">
        <v>193</v>
      </c>
      <c r="AU1184" s="194" t="s">
        <v>85</v>
      </c>
      <c r="AV1184" s="16" t="s">
        <v>187</v>
      </c>
      <c r="AW1184" s="16" t="s">
        <v>32</v>
      </c>
      <c r="AX1184" s="16" t="s">
        <v>83</v>
      </c>
      <c r="AY1184" s="194" t="s">
        <v>180</v>
      </c>
    </row>
    <row r="1185" spans="1:65" s="2" customFormat="1" ht="24.2" customHeight="1">
      <c r="A1185" s="33"/>
      <c r="B1185" s="149"/>
      <c r="C1185" s="150" t="s">
        <v>1098</v>
      </c>
      <c r="D1185" s="150" t="s">
        <v>182</v>
      </c>
      <c r="E1185" s="151" t="s">
        <v>1099</v>
      </c>
      <c r="F1185" s="152" t="s">
        <v>1100</v>
      </c>
      <c r="G1185" s="153" t="s">
        <v>185</v>
      </c>
      <c r="H1185" s="154">
        <v>89.12</v>
      </c>
      <c r="I1185" s="155"/>
      <c r="J1185" s="156">
        <f>ROUND(I1185*H1185,2)</f>
        <v>0</v>
      </c>
      <c r="K1185" s="152" t="s">
        <v>186</v>
      </c>
      <c r="L1185" s="34"/>
      <c r="M1185" s="157" t="s">
        <v>1</v>
      </c>
      <c r="N1185" s="158" t="s">
        <v>41</v>
      </c>
      <c r="O1185" s="59"/>
      <c r="P1185" s="159">
        <f>O1185*H1185</f>
        <v>0</v>
      </c>
      <c r="Q1185" s="159">
        <v>0</v>
      </c>
      <c r="R1185" s="159">
        <f>Q1185*H1185</f>
        <v>0</v>
      </c>
      <c r="S1185" s="159">
        <v>0</v>
      </c>
      <c r="T1185" s="160">
        <f>S1185*H1185</f>
        <v>0</v>
      </c>
      <c r="U1185" s="33"/>
      <c r="V1185" s="33"/>
      <c r="W1185" s="33"/>
      <c r="X1185" s="33"/>
      <c r="Y1185" s="33"/>
      <c r="Z1185" s="33"/>
      <c r="AA1185" s="33"/>
      <c r="AB1185" s="33"/>
      <c r="AC1185" s="33"/>
      <c r="AD1185" s="33"/>
      <c r="AE1185" s="33"/>
      <c r="AR1185" s="161" t="s">
        <v>341</v>
      </c>
      <c r="AT1185" s="161" t="s">
        <v>182</v>
      </c>
      <c r="AU1185" s="161" t="s">
        <v>85</v>
      </c>
      <c r="AY1185" s="18" t="s">
        <v>180</v>
      </c>
      <c r="BE1185" s="162">
        <f>IF(N1185="základní",J1185,0)</f>
        <v>0</v>
      </c>
      <c r="BF1185" s="162">
        <f>IF(N1185="snížená",J1185,0)</f>
        <v>0</v>
      </c>
      <c r="BG1185" s="162">
        <f>IF(N1185="zákl. přenesená",J1185,0)</f>
        <v>0</v>
      </c>
      <c r="BH1185" s="162">
        <f>IF(N1185="sníž. přenesená",J1185,0)</f>
        <v>0</v>
      </c>
      <c r="BI1185" s="162">
        <f>IF(N1185="nulová",J1185,0)</f>
        <v>0</v>
      </c>
      <c r="BJ1185" s="18" t="s">
        <v>83</v>
      </c>
      <c r="BK1185" s="162">
        <f>ROUND(I1185*H1185,2)</f>
        <v>0</v>
      </c>
      <c r="BL1185" s="18" t="s">
        <v>341</v>
      </c>
      <c r="BM1185" s="161" t="s">
        <v>1101</v>
      </c>
    </row>
    <row r="1186" spans="1:65" s="2" customFormat="1" ht="19.5">
      <c r="A1186" s="33"/>
      <c r="B1186" s="34"/>
      <c r="C1186" s="33"/>
      <c r="D1186" s="163" t="s">
        <v>189</v>
      </c>
      <c r="E1186" s="33"/>
      <c r="F1186" s="164" t="s">
        <v>1102</v>
      </c>
      <c r="G1186" s="33"/>
      <c r="H1186" s="33"/>
      <c r="I1186" s="165"/>
      <c r="J1186" s="33"/>
      <c r="K1186" s="33"/>
      <c r="L1186" s="34"/>
      <c r="M1186" s="166"/>
      <c r="N1186" s="167"/>
      <c r="O1186" s="59"/>
      <c r="P1186" s="59"/>
      <c r="Q1186" s="59"/>
      <c r="R1186" s="59"/>
      <c r="S1186" s="59"/>
      <c r="T1186" s="60"/>
      <c r="U1186" s="33"/>
      <c r="V1186" s="33"/>
      <c r="W1186" s="33"/>
      <c r="X1186" s="33"/>
      <c r="Y1186" s="33"/>
      <c r="Z1186" s="33"/>
      <c r="AA1186" s="33"/>
      <c r="AB1186" s="33"/>
      <c r="AC1186" s="33"/>
      <c r="AD1186" s="33"/>
      <c r="AE1186" s="33"/>
      <c r="AT1186" s="18" t="s">
        <v>189</v>
      </c>
      <c r="AU1186" s="18" t="s">
        <v>85</v>
      </c>
    </row>
    <row r="1187" spans="1:65" s="2" customFormat="1" ht="11.25">
      <c r="A1187" s="33"/>
      <c r="B1187" s="34"/>
      <c r="C1187" s="33"/>
      <c r="D1187" s="168" t="s">
        <v>191</v>
      </c>
      <c r="E1187" s="33"/>
      <c r="F1187" s="169" t="s">
        <v>1103</v>
      </c>
      <c r="G1187" s="33"/>
      <c r="H1187" s="33"/>
      <c r="I1187" s="165"/>
      <c r="J1187" s="33"/>
      <c r="K1187" s="33"/>
      <c r="L1187" s="34"/>
      <c r="M1187" s="166"/>
      <c r="N1187" s="167"/>
      <c r="O1187" s="59"/>
      <c r="P1187" s="59"/>
      <c r="Q1187" s="59"/>
      <c r="R1187" s="59"/>
      <c r="S1187" s="59"/>
      <c r="T1187" s="60"/>
      <c r="U1187" s="33"/>
      <c r="V1187" s="33"/>
      <c r="W1187" s="33"/>
      <c r="X1187" s="33"/>
      <c r="Y1187" s="33"/>
      <c r="Z1187" s="33"/>
      <c r="AA1187" s="33"/>
      <c r="AB1187" s="33"/>
      <c r="AC1187" s="33"/>
      <c r="AD1187" s="33"/>
      <c r="AE1187" s="33"/>
      <c r="AT1187" s="18" t="s">
        <v>191</v>
      </c>
      <c r="AU1187" s="18" t="s">
        <v>85</v>
      </c>
    </row>
    <row r="1188" spans="1:65" s="2" customFormat="1" ht="33" customHeight="1">
      <c r="A1188" s="33"/>
      <c r="B1188" s="149"/>
      <c r="C1188" s="150" t="s">
        <v>1104</v>
      </c>
      <c r="D1188" s="150" t="s">
        <v>182</v>
      </c>
      <c r="E1188" s="151" t="s">
        <v>1105</v>
      </c>
      <c r="F1188" s="152" t="s">
        <v>1106</v>
      </c>
      <c r="G1188" s="153" t="s">
        <v>185</v>
      </c>
      <c r="H1188" s="154">
        <v>89.12</v>
      </c>
      <c r="I1188" s="155"/>
      <c r="J1188" s="156">
        <f>ROUND(I1188*H1188,2)</f>
        <v>0</v>
      </c>
      <c r="K1188" s="152" t="s">
        <v>186</v>
      </c>
      <c r="L1188" s="34"/>
      <c r="M1188" s="157" t="s">
        <v>1</v>
      </c>
      <c r="N1188" s="158" t="s">
        <v>41</v>
      </c>
      <c r="O1188" s="59"/>
      <c r="P1188" s="159">
        <f>O1188*H1188</f>
        <v>0</v>
      </c>
      <c r="Q1188" s="159">
        <v>6.2E-4</v>
      </c>
      <c r="R1188" s="159">
        <f>Q1188*H1188</f>
        <v>5.5254400000000002E-2</v>
      </c>
      <c r="S1188" s="159">
        <v>0</v>
      </c>
      <c r="T1188" s="160">
        <f>S1188*H1188</f>
        <v>0</v>
      </c>
      <c r="U1188" s="33"/>
      <c r="V1188" s="33"/>
      <c r="W1188" s="33"/>
      <c r="X1188" s="33"/>
      <c r="Y1188" s="33"/>
      <c r="Z1188" s="33"/>
      <c r="AA1188" s="33"/>
      <c r="AB1188" s="33"/>
      <c r="AC1188" s="33"/>
      <c r="AD1188" s="33"/>
      <c r="AE1188" s="33"/>
      <c r="AR1188" s="161" t="s">
        <v>341</v>
      </c>
      <c r="AT1188" s="161" t="s">
        <v>182</v>
      </c>
      <c r="AU1188" s="161" t="s">
        <v>85</v>
      </c>
      <c r="AY1188" s="18" t="s">
        <v>180</v>
      </c>
      <c r="BE1188" s="162">
        <f>IF(N1188="základní",J1188,0)</f>
        <v>0</v>
      </c>
      <c r="BF1188" s="162">
        <f>IF(N1188="snížená",J1188,0)</f>
        <v>0</v>
      </c>
      <c r="BG1188" s="162">
        <f>IF(N1188="zákl. přenesená",J1188,0)</f>
        <v>0</v>
      </c>
      <c r="BH1188" s="162">
        <f>IF(N1188="sníž. přenesená",J1188,0)</f>
        <v>0</v>
      </c>
      <c r="BI1188" s="162">
        <f>IF(N1188="nulová",J1188,0)</f>
        <v>0</v>
      </c>
      <c r="BJ1188" s="18" t="s">
        <v>83</v>
      </c>
      <c r="BK1188" s="162">
        <f>ROUND(I1188*H1188,2)</f>
        <v>0</v>
      </c>
      <c r="BL1188" s="18" t="s">
        <v>341</v>
      </c>
      <c r="BM1188" s="161" t="s">
        <v>1107</v>
      </c>
    </row>
    <row r="1189" spans="1:65" s="2" customFormat="1" ht="19.5">
      <c r="A1189" s="33"/>
      <c r="B1189" s="34"/>
      <c r="C1189" s="33"/>
      <c r="D1189" s="163" t="s">
        <v>189</v>
      </c>
      <c r="E1189" s="33"/>
      <c r="F1189" s="164" t="s">
        <v>1108</v>
      </c>
      <c r="G1189" s="33"/>
      <c r="H1189" s="33"/>
      <c r="I1189" s="165"/>
      <c r="J1189" s="33"/>
      <c r="K1189" s="33"/>
      <c r="L1189" s="34"/>
      <c r="M1189" s="166"/>
      <c r="N1189" s="167"/>
      <c r="O1189" s="59"/>
      <c r="P1189" s="59"/>
      <c r="Q1189" s="59"/>
      <c r="R1189" s="59"/>
      <c r="S1189" s="59"/>
      <c r="T1189" s="60"/>
      <c r="U1189" s="33"/>
      <c r="V1189" s="33"/>
      <c r="W1189" s="33"/>
      <c r="X1189" s="33"/>
      <c r="Y1189" s="33"/>
      <c r="Z1189" s="33"/>
      <c r="AA1189" s="33"/>
      <c r="AB1189" s="33"/>
      <c r="AC1189" s="33"/>
      <c r="AD1189" s="33"/>
      <c r="AE1189" s="33"/>
      <c r="AT1189" s="18" t="s">
        <v>189</v>
      </c>
      <c r="AU1189" s="18" t="s">
        <v>85</v>
      </c>
    </row>
    <row r="1190" spans="1:65" s="2" customFormat="1" ht="11.25">
      <c r="A1190" s="33"/>
      <c r="B1190" s="34"/>
      <c r="C1190" s="33"/>
      <c r="D1190" s="168" t="s">
        <v>191</v>
      </c>
      <c r="E1190" s="33"/>
      <c r="F1190" s="169" t="s">
        <v>1109</v>
      </c>
      <c r="G1190" s="33"/>
      <c r="H1190" s="33"/>
      <c r="I1190" s="165"/>
      <c r="J1190" s="33"/>
      <c r="K1190" s="33"/>
      <c r="L1190" s="34"/>
      <c r="M1190" s="166"/>
      <c r="N1190" s="167"/>
      <c r="O1190" s="59"/>
      <c r="P1190" s="59"/>
      <c r="Q1190" s="59"/>
      <c r="R1190" s="59"/>
      <c r="S1190" s="59"/>
      <c r="T1190" s="60"/>
      <c r="U1190" s="33"/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  <c r="AT1190" s="18" t="s">
        <v>191</v>
      </c>
      <c r="AU1190" s="18" t="s">
        <v>85</v>
      </c>
    </row>
    <row r="1191" spans="1:65" s="2" customFormat="1" ht="24.2" customHeight="1">
      <c r="A1191" s="33"/>
      <c r="B1191" s="149"/>
      <c r="C1191" s="150" t="s">
        <v>575</v>
      </c>
      <c r="D1191" s="150" t="s">
        <v>182</v>
      </c>
      <c r="E1191" s="151" t="s">
        <v>1110</v>
      </c>
      <c r="F1191" s="152" t="s">
        <v>1111</v>
      </c>
      <c r="G1191" s="153" t="s">
        <v>318</v>
      </c>
      <c r="H1191" s="154">
        <v>3.4279999999999999</v>
      </c>
      <c r="I1191" s="155"/>
      <c r="J1191" s="156">
        <f>ROUND(I1191*H1191,2)</f>
        <v>0</v>
      </c>
      <c r="K1191" s="152" t="s">
        <v>186</v>
      </c>
      <c r="L1191" s="34"/>
      <c r="M1191" s="157" t="s">
        <v>1</v>
      </c>
      <c r="N1191" s="158" t="s">
        <v>41</v>
      </c>
      <c r="O1191" s="59"/>
      <c r="P1191" s="159">
        <f>O1191*H1191</f>
        <v>0</v>
      </c>
      <c r="Q1191" s="159">
        <v>0</v>
      </c>
      <c r="R1191" s="159">
        <f>Q1191*H1191</f>
        <v>0</v>
      </c>
      <c r="S1191" s="159">
        <v>0</v>
      </c>
      <c r="T1191" s="160">
        <f>S1191*H1191</f>
        <v>0</v>
      </c>
      <c r="U1191" s="33"/>
      <c r="V1191" s="33"/>
      <c r="W1191" s="33"/>
      <c r="X1191" s="33"/>
      <c r="Y1191" s="33"/>
      <c r="Z1191" s="33"/>
      <c r="AA1191" s="33"/>
      <c r="AB1191" s="33"/>
      <c r="AC1191" s="33"/>
      <c r="AD1191" s="33"/>
      <c r="AE1191" s="33"/>
      <c r="AR1191" s="161" t="s">
        <v>341</v>
      </c>
      <c r="AT1191" s="161" t="s">
        <v>182</v>
      </c>
      <c r="AU1191" s="161" t="s">
        <v>85</v>
      </c>
      <c r="AY1191" s="18" t="s">
        <v>180</v>
      </c>
      <c r="BE1191" s="162">
        <f>IF(N1191="základní",J1191,0)</f>
        <v>0</v>
      </c>
      <c r="BF1191" s="162">
        <f>IF(N1191="snížená",J1191,0)</f>
        <v>0</v>
      </c>
      <c r="BG1191" s="162">
        <f>IF(N1191="zákl. přenesená",J1191,0)</f>
        <v>0</v>
      </c>
      <c r="BH1191" s="162">
        <f>IF(N1191="sníž. přenesená",J1191,0)</f>
        <v>0</v>
      </c>
      <c r="BI1191" s="162">
        <f>IF(N1191="nulová",J1191,0)</f>
        <v>0</v>
      </c>
      <c r="BJ1191" s="18" t="s">
        <v>83</v>
      </c>
      <c r="BK1191" s="162">
        <f>ROUND(I1191*H1191,2)</f>
        <v>0</v>
      </c>
      <c r="BL1191" s="18" t="s">
        <v>341</v>
      </c>
      <c r="BM1191" s="161" t="s">
        <v>1112</v>
      </c>
    </row>
    <row r="1192" spans="1:65" s="2" customFormat="1" ht="29.25">
      <c r="A1192" s="33"/>
      <c r="B1192" s="34"/>
      <c r="C1192" s="33"/>
      <c r="D1192" s="163" t="s">
        <v>189</v>
      </c>
      <c r="E1192" s="33"/>
      <c r="F1192" s="164" t="s">
        <v>1113</v>
      </c>
      <c r="G1192" s="33"/>
      <c r="H1192" s="33"/>
      <c r="I1192" s="165"/>
      <c r="J1192" s="33"/>
      <c r="K1192" s="33"/>
      <c r="L1192" s="34"/>
      <c r="M1192" s="166"/>
      <c r="N1192" s="167"/>
      <c r="O1192" s="59"/>
      <c r="P1192" s="59"/>
      <c r="Q1192" s="59"/>
      <c r="R1192" s="59"/>
      <c r="S1192" s="59"/>
      <c r="T1192" s="60"/>
      <c r="U1192" s="33"/>
      <c r="V1192" s="33"/>
      <c r="W1192" s="33"/>
      <c r="X1192" s="33"/>
      <c r="Y1192" s="33"/>
      <c r="Z1192" s="33"/>
      <c r="AA1192" s="33"/>
      <c r="AB1192" s="33"/>
      <c r="AC1192" s="33"/>
      <c r="AD1192" s="33"/>
      <c r="AE1192" s="33"/>
      <c r="AT1192" s="18" t="s">
        <v>189</v>
      </c>
      <c r="AU1192" s="18" t="s">
        <v>85</v>
      </c>
    </row>
    <row r="1193" spans="1:65" s="2" customFormat="1" ht="11.25">
      <c r="A1193" s="33"/>
      <c r="B1193" s="34"/>
      <c r="C1193" s="33"/>
      <c r="D1193" s="168" t="s">
        <v>191</v>
      </c>
      <c r="E1193" s="33"/>
      <c r="F1193" s="169" t="s">
        <v>1114</v>
      </c>
      <c r="G1193" s="33"/>
      <c r="H1193" s="33"/>
      <c r="I1193" s="165"/>
      <c r="J1193" s="33"/>
      <c r="K1193" s="33"/>
      <c r="L1193" s="34"/>
      <c r="M1193" s="166"/>
      <c r="N1193" s="167"/>
      <c r="O1193" s="59"/>
      <c r="P1193" s="59"/>
      <c r="Q1193" s="59"/>
      <c r="R1193" s="59"/>
      <c r="S1193" s="59"/>
      <c r="T1193" s="60"/>
      <c r="U1193" s="33"/>
      <c r="V1193" s="33"/>
      <c r="W1193" s="33"/>
      <c r="X1193" s="33"/>
      <c r="Y1193" s="33"/>
      <c r="Z1193" s="33"/>
      <c r="AA1193" s="33"/>
      <c r="AB1193" s="33"/>
      <c r="AC1193" s="33"/>
      <c r="AD1193" s="33"/>
      <c r="AE1193" s="33"/>
      <c r="AT1193" s="18" t="s">
        <v>191</v>
      </c>
      <c r="AU1193" s="18" t="s">
        <v>85</v>
      </c>
    </row>
    <row r="1194" spans="1:65" s="12" customFormat="1" ht="22.9" customHeight="1">
      <c r="B1194" s="136"/>
      <c r="D1194" s="137" t="s">
        <v>75</v>
      </c>
      <c r="E1194" s="147" t="s">
        <v>1115</v>
      </c>
      <c r="F1194" s="147" t="s">
        <v>1116</v>
      </c>
      <c r="I1194" s="139"/>
      <c r="J1194" s="148">
        <f>BK1194</f>
        <v>0</v>
      </c>
      <c r="L1194" s="136"/>
      <c r="M1194" s="141"/>
      <c r="N1194" s="142"/>
      <c r="O1194" s="142"/>
      <c r="P1194" s="143">
        <f>SUM(P1195:P1285)</f>
        <v>0</v>
      </c>
      <c r="Q1194" s="142"/>
      <c r="R1194" s="143">
        <f>SUM(R1195:R1285)</f>
        <v>11.100816440000001</v>
      </c>
      <c r="S1194" s="142"/>
      <c r="T1194" s="144">
        <f>SUM(T1195:T1285)</f>
        <v>1.8027869999999999</v>
      </c>
      <c r="AR1194" s="137" t="s">
        <v>85</v>
      </c>
      <c r="AT1194" s="145" t="s">
        <v>75</v>
      </c>
      <c r="AU1194" s="145" t="s">
        <v>83</v>
      </c>
      <c r="AY1194" s="137" t="s">
        <v>180</v>
      </c>
      <c r="BK1194" s="146">
        <f>SUM(BK1195:BK1285)</f>
        <v>0</v>
      </c>
    </row>
    <row r="1195" spans="1:65" s="2" customFormat="1" ht="21.75" customHeight="1">
      <c r="A1195" s="33"/>
      <c r="B1195" s="149"/>
      <c r="C1195" s="150" t="s">
        <v>1117</v>
      </c>
      <c r="D1195" s="150" t="s">
        <v>182</v>
      </c>
      <c r="E1195" s="151" t="s">
        <v>1118</v>
      </c>
      <c r="F1195" s="152" t="s">
        <v>1119</v>
      </c>
      <c r="G1195" s="153" t="s">
        <v>185</v>
      </c>
      <c r="H1195" s="154">
        <v>521.65</v>
      </c>
      <c r="I1195" s="155"/>
      <c r="J1195" s="156">
        <f>ROUND(I1195*H1195,2)</f>
        <v>0</v>
      </c>
      <c r="K1195" s="152" t="s">
        <v>186</v>
      </c>
      <c r="L1195" s="34"/>
      <c r="M1195" s="157" t="s">
        <v>1</v>
      </c>
      <c r="N1195" s="158" t="s">
        <v>41</v>
      </c>
      <c r="O1195" s="59"/>
      <c r="P1195" s="159">
        <f>O1195*H1195</f>
        <v>0</v>
      </c>
      <c r="Q1195" s="159">
        <v>0</v>
      </c>
      <c r="R1195" s="159">
        <f>Q1195*H1195</f>
        <v>0</v>
      </c>
      <c r="S1195" s="159">
        <v>0</v>
      </c>
      <c r="T1195" s="160">
        <f>S1195*H1195</f>
        <v>0</v>
      </c>
      <c r="U1195" s="33"/>
      <c r="V1195" s="33"/>
      <c r="W1195" s="33"/>
      <c r="X1195" s="33"/>
      <c r="Y1195" s="33"/>
      <c r="Z1195" s="33"/>
      <c r="AA1195" s="33"/>
      <c r="AB1195" s="33"/>
      <c r="AC1195" s="33"/>
      <c r="AD1195" s="33"/>
      <c r="AE1195" s="33"/>
      <c r="AR1195" s="161" t="s">
        <v>341</v>
      </c>
      <c r="AT1195" s="161" t="s">
        <v>182</v>
      </c>
      <c r="AU1195" s="161" t="s">
        <v>85</v>
      </c>
      <c r="AY1195" s="18" t="s">
        <v>180</v>
      </c>
      <c r="BE1195" s="162">
        <f>IF(N1195="základní",J1195,0)</f>
        <v>0</v>
      </c>
      <c r="BF1195" s="162">
        <f>IF(N1195="snížená",J1195,0)</f>
        <v>0</v>
      </c>
      <c r="BG1195" s="162">
        <f>IF(N1195="zákl. přenesená",J1195,0)</f>
        <v>0</v>
      </c>
      <c r="BH1195" s="162">
        <f>IF(N1195="sníž. přenesená",J1195,0)</f>
        <v>0</v>
      </c>
      <c r="BI1195" s="162">
        <f>IF(N1195="nulová",J1195,0)</f>
        <v>0</v>
      </c>
      <c r="BJ1195" s="18" t="s">
        <v>83</v>
      </c>
      <c r="BK1195" s="162">
        <f>ROUND(I1195*H1195,2)</f>
        <v>0</v>
      </c>
      <c r="BL1195" s="18" t="s">
        <v>341</v>
      </c>
      <c r="BM1195" s="161" t="s">
        <v>1120</v>
      </c>
    </row>
    <row r="1196" spans="1:65" s="2" customFormat="1" ht="19.5">
      <c r="A1196" s="33"/>
      <c r="B1196" s="34"/>
      <c r="C1196" s="33"/>
      <c r="D1196" s="163" t="s">
        <v>189</v>
      </c>
      <c r="E1196" s="33"/>
      <c r="F1196" s="164" t="s">
        <v>1121</v>
      </c>
      <c r="G1196" s="33"/>
      <c r="H1196" s="33"/>
      <c r="I1196" s="165"/>
      <c r="J1196" s="33"/>
      <c r="K1196" s="33"/>
      <c r="L1196" s="34"/>
      <c r="M1196" s="166"/>
      <c r="N1196" s="167"/>
      <c r="O1196" s="59"/>
      <c r="P1196" s="59"/>
      <c r="Q1196" s="59"/>
      <c r="R1196" s="59"/>
      <c r="S1196" s="59"/>
      <c r="T1196" s="60"/>
      <c r="U1196" s="33"/>
      <c r="V1196" s="33"/>
      <c r="W1196" s="33"/>
      <c r="X1196" s="33"/>
      <c r="Y1196" s="33"/>
      <c r="Z1196" s="33"/>
      <c r="AA1196" s="33"/>
      <c r="AB1196" s="33"/>
      <c r="AC1196" s="33"/>
      <c r="AD1196" s="33"/>
      <c r="AE1196" s="33"/>
      <c r="AT1196" s="18" t="s">
        <v>189</v>
      </c>
      <c r="AU1196" s="18" t="s">
        <v>85</v>
      </c>
    </row>
    <row r="1197" spans="1:65" s="2" customFormat="1" ht="11.25">
      <c r="A1197" s="33"/>
      <c r="B1197" s="34"/>
      <c r="C1197" s="33"/>
      <c r="D1197" s="168" t="s">
        <v>191</v>
      </c>
      <c r="E1197" s="33"/>
      <c r="F1197" s="169" t="s">
        <v>1122</v>
      </c>
      <c r="G1197" s="33"/>
      <c r="H1197" s="33"/>
      <c r="I1197" s="165"/>
      <c r="J1197" s="33"/>
      <c r="K1197" s="33"/>
      <c r="L1197" s="34"/>
      <c r="M1197" s="166"/>
      <c r="N1197" s="167"/>
      <c r="O1197" s="59"/>
      <c r="P1197" s="59"/>
      <c r="Q1197" s="59"/>
      <c r="R1197" s="59"/>
      <c r="S1197" s="59"/>
      <c r="T1197" s="60"/>
      <c r="U1197" s="33"/>
      <c r="V1197" s="33"/>
      <c r="W1197" s="33"/>
      <c r="X1197" s="33"/>
      <c r="Y1197" s="33"/>
      <c r="Z1197" s="33"/>
      <c r="AA1197" s="33"/>
      <c r="AB1197" s="33"/>
      <c r="AC1197" s="33"/>
      <c r="AD1197" s="33"/>
      <c r="AE1197" s="33"/>
      <c r="AT1197" s="18" t="s">
        <v>191</v>
      </c>
      <c r="AU1197" s="18" t="s">
        <v>85</v>
      </c>
    </row>
    <row r="1198" spans="1:65" s="13" customFormat="1" ht="11.25">
      <c r="B1198" s="170"/>
      <c r="D1198" s="163" t="s">
        <v>193</v>
      </c>
      <c r="E1198" s="171" t="s">
        <v>1</v>
      </c>
      <c r="F1198" s="172" t="s">
        <v>1123</v>
      </c>
      <c r="H1198" s="171" t="s">
        <v>1</v>
      </c>
      <c r="I1198" s="173"/>
      <c r="L1198" s="170"/>
      <c r="M1198" s="174"/>
      <c r="N1198" s="175"/>
      <c r="O1198" s="175"/>
      <c r="P1198" s="175"/>
      <c r="Q1198" s="175"/>
      <c r="R1198" s="175"/>
      <c r="S1198" s="175"/>
      <c r="T1198" s="176"/>
      <c r="AT1198" s="171" t="s">
        <v>193</v>
      </c>
      <c r="AU1198" s="171" t="s">
        <v>85</v>
      </c>
      <c r="AV1198" s="13" t="s">
        <v>83</v>
      </c>
      <c r="AW1198" s="13" t="s">
        <v>32</v>
      </c>
      <c r="AX1198" s="13" t="s">
        <v>76</v>
      </c>
      <c r="AY1198" s="171" t="s">
        <v>180</v>
      </c>
    </row>
    <row r="1199" spans="1:65" s="13" customFormat="1" ht="11.25">
      <c r="B1199" s="170"/>
      <c r="D1199" s="163" t="s">
        <v>193</v>
      </c>
      <c r="E1199" s="171" t="s">
        <v>1</v>
      </c>
      <c r="F1199" s="172" t="s">
        <v>210</v>
      </c>
      <c r="H1199" s="171" t="s">
        <v>1</v>
      </c>
      <c r="I1199" s="173"/>
      <c r="L1199" s="170"/>
      <c r="M1199" s="174"/>
      <c r="N1199" s="175"/>
      <c r="O1199" s="175"/>
      <c r="P1199" s="175"/>
      <c r="Q1199" s="175"/>
      <c r="R1199" s="175"/>
      <c r="S1199" s="175"/>
      <c r="T1199" s="176"/>
      <c r="AT1199" s="171" t="s">
        <v>193</v>
      </c>
      <c r="AU1199" s="171" t="s">
        <v>85</v>
      </c>
      <c r="AV1199" s="13" t="s">
        <v>83</v>
      </c>
      <c r="AW1199" s="13" t="s">
        <v>32</v>
      </c>
      <c r="AX1199" s="13" t="s">
        <v>76</v>
      </c>
      <c r="AY1199" s="171" t="s">
        <v>180</v>
      </c>
    </row>
    <row r="1200" spans="1:65" s="14" customFormat="1" ht="22.5">
      <c r="B1200" s="177"/>
      <c r="D1200" s="163" t="s">
        <v>193</v>
      </c>
      <c r="E1200" s="178" t="s">
        <v>1</v>
      </c>
      <c r="F1200" s="179" t="s">
        <v>843</v>
      </c>
      <c r="H1200" s="180">
        <v>521.65</v>
      </c>
      <c r="I1200" s="181"/>
      <c r="L1200" s="177"/>
      <c r="M1200" s="182"/>
      <c r="N1200" s="183"/>
      <c r="O1200" s="183"/>
      <c r="P1200" s="183"/>
      <c r="Q1200" s="183"/>
      <c r="R1200" s="183"/>
      <c r="S1200" s="183"/>
      <c r="T1200" s="184"/>
      <c r="AT1200" s="178" t="s">
        <v>193</v>
      </c>
      <c r="AU1200" s="178" t="s">
        <v>85</v>
      </c>
      <c r="AV1200" s="14" t="s">
        <v>85</v>
      </c>
      <c r="AW1200" s="14" t="s">
        <v>32</v>
      </c>
      <c r="AX1200" s="14" t="s">
        <v>76</v>
      </c>
      <c r="AY1200" s="178" t="s">
        <v>180</v>
      </c>
    </row>
    <row r="1201" spans="1:65" s="15" customFormat="1" ht="11.25">
      <c r="B1201" s="185"/>
      <c r="D1201" s="163" t="s">
        <v>193</v>
      </c>
      <c r="E1201" s="186" t="s">
        <v>1</v>
      </c>
      <c r="F1201" s="187" t="s">
        <v>196</v>
      </c>
      <c r="H1201" s="188">
        <v>521.65</v>
      </c>
      <c r="I1201" s="189"/>
      <c r="L1201" s="185"/>
      <c r="M1201" s="190"/>
      <c r="N1201" s="191"/>
      <c r="O1201" s="191"/>
      <c r="P1201" s="191"/>
      <c r="Q1201" s="191"/>
      <c r="R1201" s="191"/>
      <c r="S1201" s="191"/>
      <c r="T1201" s="192"/>
      <c r="AT1201" s="186" t="s">
        <v>193</v>
      </c>
      <c r="AU1201" s="186" t="s">
        <v>85</v>
      </c>
      <c r="AV1201" s="15" t="s">
        <v>197</v>
      </c>
      <c r="AW1201" s="15" t="s">
        <v>32</v>
      </c>
      <c r="AX1201" s="15" t="s">
        <v>76</v>
      </c>
      <c r="AY1201" s="186" t="s">
        <v>180</v>
      </c>
    </row>
    <row r="1202" spans="1:65" s="16" customFormat="1" ht="11.25">
      <c r="B1202" s="193"/>
      <c r="D1202" s="163" t="s">
        <v>193</v>
      </c>
      <c r="E1202" s="194" t="s">
        <v>1</v>
      </c>
      <c r="F1202" s="195" t="s">
        <v>198</v>
      </c>
      <c r="H1202" s="196">
        <v>521.65</v>
      </c>
      <c r="I1202" s="197"/>
      <c r="L1202" s="193"/>
      <c r="M1202" s="198"/>
      <c r="N1202" s="199"/>
      <c r="O1202" s="199"/>
      <c r="P1202" s="199"/>
      <c r="Q1202" s="199"/>
      <c r="R1202" s="199"/>
      <c r="S1202" s="199"/>
      <c r="T1202" s="200"/>
      <c r="AT1202" s="194" t="s">
        <v>193</v>
      </c>
      <c r="AU1202" s="194" t="s">
        <v>85</v>
      </c>
      <c r="AV1202" s="16" t="s">
        <v>187</v>
      </c>
      <c r="AW1202" s="16" t="s">
        <v>32</v>
      </c>
      <c r="AX1202" s="16" t="s">
        <v>83</v>
      </c>
      <c r="AY1202" s="194" t="s">
        <v>180</v>
      </c>
    </row>
    <row r="1203" spans="1:65" s="2" customFormat="1" ht="16.5" customHeight="1">
      <c r="A1203" s="33"/>
      <c r="B1203" s="149"/>
      <c r="C1203" s="150" t="s">
        <v>1124</v>
      </c>
      <c r="D1203" s="150" t="s">
        <v>182</v>
      </c>
      <c r="E1203" s="151" t="s">
        <v>1125</v>
      </c>
      <c r="F1203" s="152" t="s">
        <v>1126</v>
      </c>
      <c r="G1203" s="153" t="s">
        <v>185</v>
      </c>
      <c r="H1203" s="154">
        <v>521.65</v>
      </c>
      <c r="I1203" s="155"/>
      <c r="J1203" s="156">
        <f>ROUND(I1203*H1203,2)</f>
        <v>0</v>
      </c>
      <c r="K1203" s="152" t="s">
        <v>186</v>
      </c>
      <c r="L1203" s="34"/>
      <c r="M1203" s="157" t="s">
        <v>1</v>
      </c>
      <c r="N1203" s="158" t="s">
        <v>41</v>
      </c>
      <c r="O1203" s="59"/>
      <c r="P1203" s="159">
        <f>O1203*H1203</f>
        <v>0</v>
      </c>
      <c r="Q1203" s="159">
        <v>0</v>
      </c>
      <c r="R1203" s="159">
        <f>Q1203*H1203</f>
        <v>0</v>
      </c>
      <c r="S1203" s="159">
        <v>0</v>
      </c>
      <c r="T1203" s="160">
        <f>S1203*H1203</f>
        <v>0</v>
      </c>
      <c r="U1203" s="33"/>
      <c r="V1203" s="33"/>
      <c r="W1203" s="33"/>
      <c r="X1203" s="33"/>
      <c r="Y1203" s="33"/>
      <c r="Z1203" s="33"/>
      <c r="AA1203" s="33"/>
      <c r="AB1203" s="33"/>
      <c r="AC1203" s="33"/>
      <c r="AD1203" s="33"/>
      <c r="AE1203" s="33"/>
      <c r="AR1203" s="161" t="s">
        <v>341</v>
      </c>
      <c r="AT1203" s="161" t="s">
        <v>182</v>
      </c>
      <c r="AU1203" s="161" t="s">
        <v>85</v>
      </c>
      <c r="AY1203" s="18" t="s">
        <v>180</v>
      </c>
      <c r="BE1203" s="162">
        <f>IF(N1203="základní",J1203,0)</f>
        <v>0</v>
      </c>
      <c r="BF1203" s="162">
        <f>IF(N1203="snížená",J1203,0)</f>
        <v>0</v>
      </c>
      <c r="BG1203" s="162">
        <f>IF(N1203="zákl. přenesená",J1203,0)</f>
        <v>0</v>
      </c>
      <c r="BH1203" s="162">
        <f>IF(N1203="sníž. přenesená",J1203,0)</f>
        <v>0</v>
      </c>
      <c r="BI1203" s="162">
        <f>IF(N1203="nulová",J1203,0)</f>
        <v>0</v>
      </c>
      <c r="BJ1203" s="18" t="s">
        <v>83</v>
      </c>
      <c r="BK1203" s="162">
        <f>ROUND(I1203*H1203,2)</f>
        <v>0</v>
      </c>
      <c r="BL1203" s="18" t="s">
        <v>341</v>
      </c>
      <c r="BM1203" s="161" t="s">
        <v>1127</v>
      </c>
    </row>
    <row r="1204" spans="1:65" s="2" customFormat="1" ht="11.25">
      <c r="A1204" s="33"/>
      <c r="B1204" s="34"/>
      <c r="C1204" s="33"/>
      <c r="D1204" s="163" t="s">
        <v>189</v>
      </c>
      <c r="E1204" s="33"/>
      <c r="F1204" s="164" t="s">
        <v>1128</v>
      </c>
      <c r="G1204" s="33"/>
      <c r="H1204" s="33"/>
      <c r="I1204" s="165"/>
      <c r="J1204" s="33"/>
      <c r="K1204" s="33"/>
      <c r="L1204" s="34"/>
      <c r="M1204" s="166"/>
      <c r="N1204" s="167"/>
      <c r="O1204" s="59"/>
      <c r="P1204" s="59"/>
      <c r="Q1204" s="59"/>
      <c r="R1204" s="59"/>
      <c r="S1204" s="59"/>
      <c r="T1204" s="60"/>
      <c r="U1204" s="33"/>
      <c r="V1204" s="33"/>
      <c r="W1204" s="33"/>
      <c r="X1204" s="33"/>
      <c r="Y1204" s="33"/>
      <c r="Z1204" s="33"/>
      <c r="AA1204" s="33"/>
      <c r="AB1204" s="33"/>
      <c r="AC1204" s="33"/>
      <c r="AD1204" s="33"/>
      <c r="AE1204" s="33"/>
      <c r="AT1204" s="18" t="s">
        <v>189</v>
      </c>
      <c r="AU1204" s="18" t="s">
        <v>85</v>
      </c>
    </row>
    <row r="1205" spans="1:65" s="2" customFormat="1" ht="11.25">
      <c r="A1205" s="33"/>
      <c r="B1205" s="34"/>
      <c r="C1205" s="33"/>
      <c r="D1205" s="168" t="s">
        <v>191</v>
      </c>
      <c r="E1205" s="33"/>
      <c r="F1205" s="169" t="s">
        <v>1129</v>
      </c>
      <c r="G1205" s="33"/>
      <c r="H1205" s="33"/>
      <c r="I1205" s="165"/>
      <c r="J1205" s="33"/>
      <c r="K1205" s="33"/>
      <c r="L1205" s="34"/>
      <c r="M1205" s="166"/>
      <c r="N1205" s="167"/>
      <c r="O1205" s="59"/>
      <c r="P1205" s="59"/>
      <c r="Q1205" s="59"/>
      <c r="R1205" s="59"/>
      <c r="S1205" s="59"/>
      <c r="T1205" s="60"/>
      <c r="U1205" s="33"/>
      <c r="V1205" s="33"/>
      <c r="W1205" s="33"/>
      <c r="X1205" s="33"/>
      <c r="Y1205" s="33"/>
      <c r="Z1205" s="33"/>
      <c r="AA1205" s="33"/>
      <c r="AB1205" s="33"/>
      <c r="AC1205" s="33"/>
      <c r="AD1205" s="33"/>
      <c r="AE1205" s="33"/>
      <c r="AT1205" s="18" t="s">
        <v>191</v>
      </c>
      <c r="AU1205" s="18" t="s">
        <v>85</v>
      </c>
    </row>
    <row r="1206" spans="1:65" s="13" customFormat="1" ht="11.25">
      <c r="B1206" s="170"/>
      <c r="D1206" s="163" t="s">
        <v>193</v>
      </c>
      <c r="E1206" s="171" t="s">
        <v>1</v>
      </c>
      <c r="F1206" s="172" t="s">
        <v>1130</v>
      </c>
      <c r="H1206" s="171" t="s">
        <v>1</v>
      </c>
      <c r="I1206" s="173"/>
      <c r="L1206" s="170"/>
      <c r="M1206" s="174"/>
      <c r="N1206" s="175"/>
      <c r="O1206" s="175"/>
      <c r="P1206" s="175"/>
      <c r="Q1206" s="175"/>
      <c r="R1206" s="175"/>
      <c r="S1206" s="175"/>
      <c r="T1206" s="176"/>
      <c r="AT1206" s="171" t="s">
        <v>193</v>
      </c>
      <c r="AU1206" s="171" t="s">
        <v>85</v>
      </c>
      <c r="AV1206" s="13" t="s">
        <v>83</v>
      </c>
      <c r="AW1206" s="13" t="s">
        <v>32</v>
      </c>
      <c r="AX1206" s="13" t="s">
        <v>76</v>
      </c>
      <c r="AY1206" s="171" t="s">
        <v>180</v>
      </c>
    </row>
    <row r="1207" spans="1:65" s="14" customFormat="1" ht="11.25">
      <c r="B1207" s="177"/>
      <c r="D1207" s="163" t="s">
        <v>193</v>
      </c>
      <c r="E1207" s="178" t="s">
        <v>1</v>
      </c>
      <c r="F1207" s="179" t="s">
        <v>1131</v>
      </c>
      <c r="H1207" s="180">
        <v>521.65</v>
      </c>
      <c r="I1207" s="181"/>
      <c r="L1207" s="177"/>
      <c r="M1207" s="182"/>
      <c r="N1207" s="183"/>
      <c r="O1207" s="183"/>
      <c r="P1207" s="183"/>
      <c r="Q1207" s="183"/>
      <c r="R1207" s="183"/>
      <c r="S1207" s="183"/>
      <c r="T1207" s="184"/>
      <c r="AT1207" s="178" t="s">
        <v>193</v>
      </c>
      <c r="AU1207" s="178" t="s">
        <v>85</v>
      </c>
      <c r="AV1207" s="14" t="s">
        <v>85</v>
      </c>
      <c r="AW1207" s="14" t="s">
        <v>32</v>
      </c>
      <c r="AX1207" s="14" t="s">
        <v>76</v>
      </c>
      <c r="AY1207" s="178" t="s">
        <v>180</v>
      </c>
    </row>
    <row r="1208" spans="1:65" s="15" customFormat="1" ht="11.25">
      <c r="B1208" s="185"/>
      <c r="D1208" s="163" t="s">
        <v>193</v>
      </c>
      <c r="E1208" s="186" t="s">
        <v>1</v>
      </c>
      <c r="F1208" s="187" t="s">
        <v>196</v>
      </c>
      <c r="H1208" s="188">
        <v>521.65</v>
      </c>
      <c r="I1208" s="189"/>
      <c r="L1208" s="185"/>
      <c r="M1208" s="190"/>
      <c r="N1208" s="191"/>
      <c r="O1208" s="191"/>
      <c r="P1208" s="191"/>
      <c r="Q1208" s="191"/>
      <c r="R1208" s="191"/>
      <c r="S1208" s="191"/>
      <c r="T1208" s="192"/>
      <c r="AT1208" s="186" t="s">
        <v>193</v>
      </c>
      <c r="AU1208" s="186" t="s">
        <v>85</v>
      </c>
      <c r="AV1208" s="15" t="s">
        <v>197</v>
      </c>
      <c r="AW1208" s="15" t="s">
        <v>32</v>
      </c>
      <c r="AX1208" s="15" t="s">
        <v>76</v>
      </c>
      <c r="AY1208" s="186" t="s">
        <v>180</v>
      </c>
    </row>
    <row r="1209" spans="1:65" s="16" customFormat="1" ht="11.25">
      <c r="B1209" s="193"/>
      <c r="D1209" s="163" t="s">
        <v>193</v>
      </c>
      <c r="E1209" s="194" t="s">
        <v>1</v>
      </c>
      <c r="F1209" s="195" t="s">
        <v>198</v>
      </c>
      <c r="H1209" s="196">
        <v>521.65</v>
      </c>
      <c r="I1209" s="197"/>
      <c r="L1209" s="193"/>
      <c r="M1209" s="198"/>
      <c r="N1209" s="199"/>
      <c r="O1209" s="199"/>
      <c r="P1209" s="199"/>
      <c r="Q1209" s="199"/>
      <c r="R1209" s="199"/>
      <c r="S1209" s="199"/>
      <c r="T1209" s="200"/>
      <c r="AT1209" s="194" t="s">
        <v>193</v>
      </c>
      <c r="AU1209" s="194" t="s">
        <v>85</v>
      </c>
      <c r="AV1209" s="16" t="s">
        <v>187</v>
      </c>
      <c r="AW1209" s="16" t="s">
        <v>32</v>
      </c>
      <c r="AX1209" s="16" t="s">
        <v>83</v>
      </c>
      <c r="AY1209" s="194" t="s">
        <v>180</v>
      </c>
    </row>
    <row r="1210" spans="1:65" s="2" customFormat="1" ht="24.2" customHeight="1">
      <c r="A1210" s="33"/>
      <c r="B1210" s="149"/>
      <c r="C1210" s="150" t="s">
        <v>1132</v>
      </c>
      <c r="D1210" s="150" t="s">
        <v>182</v>
      </c>
      <c r="E1210" s="151" t="s">
        <v>1133</v>
      </c>
      <c r="F1210" s="152" t="s">
        <v>1134</v>
      </c>
      <c r="G1210" s="153" t="s">
        <v>185</v>
      </c>
      <c r="H1210" s="154">
        <v>1043.3</v>
      </c>
      <c r="I1210" s="155"/>
      <c r="J1210" s="156">
        <f>ROUND(I1210*H1210,2)</f>
        <v>0</v>
      </c>
      <c r="K1210" s="152" t="s">
        <v>186</v>
      </c>
      <c r="L1210" s="34"/>
      <c r="M1210" s="157" t="s">
        <v>1</v>
      </c>
      <c r="N1210" s="158" t="s">
        <v>41</v>
      </c>
      <c r="O1210" s="59"/>
      <c r="P1210" s="159">
        <f>O1210*H1210</f>
        <v>0</v>
      </c>
      <c r="Q1210" s="159">
        <v>3.0000000000000001E-5</v>
      </c>
      <c r="R1210" s="159">
        <f>Q1210*H1210</f>
        <v>3.1299E-2</v>
      </c>
      <c r="S1210" s="159">
        <v>0</v>
      </c>
      <c r="T1210" s="160">
        <f>S1210*H1210</f>
        <v>0</v>
      </c>
      <c r="U1210" s="33"/>
      <c r="V1210" s="33"/>
      <c r="W1210" s="33"/>
      <c r="X1210" s="33"/>
      <c r="Y1210" s="33"/>
      <c r="Z1210" s="33"/>
      <c r="AA1210" s="33"/>
      <c r="AB1210" s="33"/>
      <c r="AC1210" s="33"/>
      <c r="AD1210" s="33"/>
      <c r="AE1210" s="33"/>
      <c r="AR1210" s="161" t="s">
        <v>341</v>
      </c>
      <c r="AT1210" s="161" t="s">
        <v>182</v>
      </c>
      <c r="AU1210" s="161" t="s">
        <v>85</v>
      </c>
      <c r="AY1210" s="18" t="s">
        <v>180</v>
      </c>
      <c r="BE1210" s="162">
        <f>IF(N1210="základní",J1210,0)</f>
        <v>0</v>
      </c>
      <c r="BF1210" s="162">
        <f>IF(N1210="snížená",J1210,0)</f>
        <v>0</v>
      </c>
      <c r="BG1210" s="162">
        <f>IF(N1210="zákl. přenesená",J1210,0)</f>
        <v>0</v>
      </c>
      <c r="BH1210" s="162">
        <f>IF(N1210="sníž. přenesená",J1210,0)</f>
        <v>0</v>
      </c>
      <c r="BI1210" s="162">
        <f>IF(N1210="nulová",J1210,0)</f>
        <v>0</v>
      </c>
      <c r="BJ1210" s="18" t="s">
        <v>83</v>
      </c>
      <c r="BK1210" s="162">
        <f>ROUND(I1210*H1210,2)</f>
        <v>0</v>
      </c>
      <c r="BL1210" s="18" t="s">
        <v>341</v>
      </c>
      <c r="BM1210" s="161" t="s">
        <v>1135</v>
      </c>
    </row>
    <row r="1211" spans="1:65" s="2" customFormat="1" ht="19.5">
      <c r="A1211" s="33"/>
      <c r="B1211" s="34"/>
      <c r="C1211" s="33"/>
      <c r="D1211" s="163" t="s">
        <v>189</v>
      </c>
      <c r="E1211" s="33"/>
      <c r="F1211" s="164" t="s">
        <v>1136</v>
      </c>
      <c r="G1211" s="33"/>
      <c r="H1211" s="33"/>
      <c r="I1211" s="165"/>
      <c r="J1211" s="33"/>
      <c r="K1211" s="33"/>
      <c r="L1211" s="34"/>
      <c r="M1211" s="166"/>
      <c r="N1211" s="167"/>
      <c r="O1211" s="59"/>
      <c r="P1211" s="59"/>
      <c r="Q1211" s="59"/>
      <c r="R1211" s="59"/>
      <c r="S1211" s="59"/>
      <c r="T1211" s="60"/>
      <c r="U1211" s="33"/>
      <c r="V1211" s="33"/>
      <c r="W1211" s="33"/>
      <c r="X1211" s="33"/>
      <c r="Y1211" s="33"/>
      <c r="Z1211" s="33"/>
      <c r="AA1211" s="33"/>
      <c r="AB1211" s="33"/>
      <c r="AC1211" s="33"/>
      <c r="AD1211" s="33"/>
      <c r="AE1211" s="33"/>
      <c r="AT1211" s="18" t="s">
        <v>189</v>
      </c>
      <c r="AU1211" s="18" t="s">
        <v>85</v>
      </c>
    </row>
    <row r="1212" spans="1:65" s="2" customFormat="1" ht="11.25">
      <c r="A1212" s="33"/>
      <c r="B1212" s="34"/>
      <c r="C1212" s="33"/>
      <c r="D1212" s="168" t="s">
        <v>191</v>
      </c>
      <c r="E1212" s="33"/>
      <c r="F1212" s="169" t="s">
        <v>1137</v>
      </c>
      <c r="G1212" s="33"/>
      <c r="H1212" s="33"/>
      <c r="I1212" s="165"/>
      <c r="J1212" s="33"/>
      <c r="K1212" s="33"/>
      <c r="L1212" s="34"/>
      <c r="M1212" s="166"/>
      <c r="N1212" s="167"/>
      <c r="O1212" s="59"/>
      <c r="P1212" s="59"/>
      <c r="Q1212" s="59"/>
      <c r="R1212" s="59"/>
      <c r="S1212" s="59"/>
      <c r="T1212" s="60"/>
      <c r="U1212" s="33"/>
      <c r="V1212" s="33"/>
      <c r="W1212" s="33"/>
      <c r="X1212" s="33"/>
      <c r="Y1212" s="33"/>
      <c r="Z1212" s="33"/>
      <c r="AA1212" s="33"/>
      <c r="AB1212" s="33"/>
      <c r="AC1212" s="33"/>
      <c r="AD1212" s="33"/>
      <c r="AE1212" s="33"/>
      <c r="AT1212" s="18" t="s">
        <v>191</v>
      </c>
      <c r="AU1212" s="18" t="s">
        <v>85</v>
      </c>
    </row>
    <row r="1213" spans="1:65" s="13" customFormat="1" ht="11.25">
      <c r="B1213" s="170"/>
      <c r="D1213" s="163" t="s">
        <v>193</v>
      </c>
      <c r="E1213" s="171" t="s">
        <v>1</v>
      </c>
      <c r="F1213" s="172" t="s">
        <v>1138</v>
      </c>
      <c r="H1213" s="171" t="s">
        <v>1</v>
      </c>
      <c r="I1213" s="173"/>
      <c r="L1213" s="170"/>
      <c r="M1213" s="174"/>
      <c r="N1213" s="175"/>
      <c r="O1213" s="175"/>
      <c r="P1213" s="175"/>
      <c r="Q1213" s="175"/>
      <c r="R1213" s="175"/>
      <c r="S1213" s="175"/>
      <c r="T1213" s="176"/>
      <c r="AT1213" s="171" t="s">
        <v>193</v>
      </c>
      <c r="AU1213" s="171" t="s">
        <v>85</v>
      </c>
      <c r="AV1213" s="13" t="s">
        <v>83</v>
      </c>
      <c r="AW1213" s="13" t="s">
        <v>32</v>
      </c>
      <c r="AX1213" s="13" t="s">
        <v>76</v>
      </c>
      <c r="AY1213" s="171" t="s">
        <v>180</v>
      </c>
    </row>
    <row r="1214" spans="1:65" s="13" customFormat="1" ht="11.25">
      <c r="B1214" s="170"/>
      <c r="D1214" s="163" t="s">
        <v>193</v>
      </c>
      <c r="E1214" s="171" t="s">
        <v>1</v>
      </c>
      <c r="F1214" s="172" t="s">
        <v>210</v>
      </c>
      <c r="H1214" s="171" t="s">
        <v>1</v>
      </c>
      <c r="I1214" s="173"/>
      <c r="L1214" s="170"/>
      <c r="M1214" s="174"/>
      <c r="N1214" s="175"/>
      <c r="O1214" s="175"/>
      <c r="P1214" s="175"/>
      <c r="Q1214" s="175"/>
      <c r="R1214" s="175"/>
      <c r="S1214" s="175"/>
      <c r="T1214" s="176"/>
      <c r="AT1214" s="171" t="s">
        <v>193</v>
      </c>
      <c r="AU1214" s="171" t="s">
        <v>85</v>
      </c>
      <c r="AV1214" s="13" t="s">
        <v>83</v>
      </c>
      <c r="AW1214" s="13" t="s">
        <v>32</v>
      </c>
      <c r="AX1214" s="13" t="s">
        <v>76</v>
      </c>
      <c r="AY1214" s="171" t="s">
        <v>180</v>
      </c>
    </row>
    <row r="1215" spans="1:65" s="14" customFormat="1" ht="22.5">
      <c r="B1215" s="177"/>
      <c r="D1215" s="163" t="s">
        <v>193</v>
      </c>
      <c r="E1215" s="178" t="s">
        <v>1</v>
      </c>
      <c r="F1215" s="179" t="s">
        <v>843</v>
      </c>
      <c r="H1215" s="180">
        <v>521.65</v>
      </c>
      <c r="I1215" s="181"/>
      <c r="L1215" s="177"/>
      <c r="M1215" s="182"/>
      <c r="N1215" s="183"/>
      <c r="O1215" s="183"/>
      <c r="P1215" s="183"/>
      <c r="Q1215" s="183"/>
      <c r="R1215" s="183"/>
      <c r="S1215" s="183"/>
      <c r="T1215" s="184"/>
      <c r="AT1215" s="178" t="s">
        <v>193</v>
      </c>
      <c r="AU1215" s="178" t="s">
        <v>85</v>
      </c>
      <c r="AV1215" s="14" t="s">
        <v>85</v>
      </c>
      <c r="AW1215" s="14" t="s">
        <v>32</v>
      </c>
      <c r="AX1215" s="14" t="s">
        <v>76</v>
      </c>
      <c r="AY1215" s="178" t="s">
        <v>180</v>
      </c>
    </row>
    <row r="1216" spans="1:65" s="13" customFormat="1" ht="11.25">
      <c r="B1216" s="170"/>
      <c r="D1216" s="163" t="s">
        <v>193</v>
      </c>
      <c r="E1216" s="171" t="s">
        <v>1</v>
      </c>
      <c r="F1216" s="172" t="s">
        <v>1139</v>
      </c>
      <c r="H1216" s="171" t="s">
        <v>1</v>
      </c>
      <c r="I1216" s="173"/>
      <c r="L1216" s="170"/>
      <c r="M1216" s="174"/>
      <c r="N1216" s="175"/>
      <c r="O1216" s="175"/>
      <c r="P1216" s="175"/>
      <c r="Q1216" s="175"/>
      <c r="R1216" s="175"/>
      <c r="S1216" s="175"/>
      <c r="T1216" s="176"/>
      <c r="AT1216" s="171" t="s">
        <v>193</v>
      </c>
      <c r="AU1216" s="171" t="s">
        <v>85</v>
      </c>
      <c r="AV1216" s="13" t="s">
        <v>83</v>
      </c>
      <c r="AW1216" s="13" t="s">
        <v>32</v>
      </c>
      <c r="AX1216" s="13" t="s">
        <v>76</v>
      </c>
      <c r="AY1216" s="171" t="s">
        <v>180</v>
      </c>
    </row>
    <row r="1217" spans="1:65" s="14" customFormat="1" ht="22.5">
      <c r="B1217" s="177"/>
      <c r="D1217" s="163" t="s">
        <v>193</v>
      </c>
      <c r="E1217" s="178" t="s">
        <v>1</v>
      </c>
      <c r="F1217" s="179" t="s">
        <v>843</v>
      </c>
      <c r="H1217" s="180">
        <v>521.65</v>
      </c>
      <c r="I1217" s="181"/>
      <c r="L1217" s="177"/>
      <c r="M1217" s="182"/>
      <c r="N1217" s="183"/>
      <c r="O1217" s="183"/>
      <c r="P1217" s="183"/>
      <c r="Q1217" s="183"/>
      <c r="R1217" s="183"/>
      <c r="S1217" s="183"/>
      <c r="T1217" s="184"/>
      <c r="AT1217" s="178" t="s">
        <v>193</v>
      </c>
      <c r="AU1217" s="178" t="s">
        <v>85</v>
      </c>
      <c r="AV1217" s="14" t="s">
        <v>85</v>
      </c>
      <c r="AW1217" s="14" t="s">
        <v>32</v>
      </c>
      <c r="AX1217" s="14" t="s">
        <v>76</v>
      </c>
      <c r="AY1217" s="178" t="s">
        <v>180</v>
      </c>
    </row>
    <row r="1218" spans="1:65" s="15" customFormat="1" ht="11.25">
      <c r="B1218" s="185"/>
      <c r="D1218" s="163" t="s">
        <v>193</v>
      </c>
      <c r="E1218" s="186" t="s">
        <v>1</v>
      </c>
      <c r="F1218" s="187" t="s">
        <v>196</v>
      </c>
      <c r="H1218" s="188">
        <v>1043.3</v>
      </c>
      <c r="I1218" s="189"/>
      <c r="L1218" s="185"/>
      <c r="M1218" s="190"/>
      <c r="N1218" s="191"/>
      <c r="O1218" s="191"/>
      <c r="P1218" s="191"/>
      <c r="Q1218" s="191"/>
      <c r="R1218" s="191"/>
      <c r="S1218" s="191"/>
      <c r="T1218" s="192"/>
      <c r="AT1218" s="186" t="s">
        <v>193</v>
      </c>
      <c r="AU1218" s="186" t="s">
        <v>85</v>
      </c>
      <c r="AV1218" s="15" t="s">
        <v>197</v>
      </c>
      <c r="AW1218" s="15" t="s">
        <v>32</v>
      </c>
      <c r="AX1218" s="15" t="s">
        <v>76</v>
      </c>
      <c r="AY1218" s="186" t="s">
        <v>180</v>
      </c>
    </row>
    <row r="1219" spans="1:65" s="16" customFormat="1" ht="11.25">
      <c r="B1219" s="193"/>
      <c r="D1219" s="163" t="s">
        <v>193</v>
      </c>
      <c r="E1219" s="194" t="s">
        <v>1</v>
      </c>
      <c r="F1219" s="195" t="s">
        <v>198</v>
      </c>
      <c r="H1219" s="196">
        <v>1043.3</v>
      </c>
      <c r="I1219" s="197"/>
      <c r="L1219" s="193"/>
      <c r="M1219" s="198"/>
      <c r="N1219" s="199"/>
      <c r="O1219" s="199"/>
      <c r="P1219" s="199"/>
      <c r="Q1219" s="199"/>
      <c r="R1219" s="199"/>
      <c r="S1219" s="199"/>
      <c r="T1219" s="200"/>
      <c r="AT1219" s="194" t="s">
        <v>193</v>
      </c>
      <c r="AU1219" s="194" t="s">
        <v>85</v>
      </c>
      <c r="AV1219" s="16" t="s">
        <v>187</v>
      </c>
      <c r="AW1219" s="16" t="s">
        <v>32</v>
      </c>
      <c r="AX1219" s="16" t="s">
        <v>83</v>
      </c>
      <c r="AY1219" s="194" t="s">
        <v>180</v>
      </c>
    </row>
    <row r="1220" spans="1:65" s="2" customFormat="1" ht="37.9" customHeight="1">
      <c r="A1220" s="33"/>
      <c r="B1220" s="149"/>
      <c r="C1220" s="150" t="s">
        <v>1140</v>
      </c>
      <c r="D1220" s="150" t="s">
        <v>182</v>
      </c>
      <c r="E1220" s="151" t="s">
        <v>1141</v>
      </c>
      <c r="F1220" s="152" t="s">
        <v>1142</v>
      </c>
      <c r="G1220" s="153" t="s">
        <v>185</v>
      </c>
      <c r="H1220" s="154">
        <v>521.65</v>
      </c>
      <c r="I1220" s="155"/>
      <c r="J1220" s="156">
        <f>ROUND(I1220*H1220,2)</f>
        <v>0</v>
      </c>
      <c r="K1220" s="152" t="s">
        <v>186</v>
      </c>
      <c r="L1220" s="34"/>
      <c r="M1220" s="157" t="s">
        <v>1</v>
      </c>
      <c r="N1220" s="158" t="s">
        <v>41</v>
      </c>
      <c r="O1220" s="59"/>
      <c r="P1220" s="159">
        <f>O1220*H1220</f>
        <v>0</v>
      </c>
      <c r="Q1220" s="159">
        <v>1.4999999999999999E-2</v>
      </c>
      <c r="R1220" s="159">
        <f>Q1220*H1220</f>
        <v>7.824749999999999</v>
      </c>
      <c r="S1220" s="159">
        <v>0</v>
      </c>
      <c r="T1220" s="160">
        <f>S1220*H1220</f>
        <v>0</v>
      </c>
      <c r="U1220" s="33"/>
      <c r="V1220" s="33"/>
      <c r="W1220" s="33"/>
      <c r="X1220" s="33"/>
      <c r="Y1220" s="33"/>
      <c r="Z1220" s="33"/>
      <c r="AA1220" s="33"/>
      <c r="AB1220" s="33"/>
      <c r="AC1220" s="33"/>
      <c r="AD1220" s="33"/>
      <c r="AE1220" s="33"/>
      <c r="AR1220" s="161" t="s">
        <v>341</v>
      </c>
      <c r="AT1220" s="161" t="s">
        <v>182</v>
      </c>
      <c r="AU1220" s="161" t="s">
        <v>85</v>
      </c>
      <c r="AY1220" s="18" t="s">
        <v>180</v>
      </c>
      <c r="BE1220" s="162">
        <f>IF(N1220="základní",J1220,0)</f>
        <v>0</v>
      </c>
      <c r="BF1220" s="162">
        <f>IF(N1220="snížená",J1220,0)</f>
        <v>0</v>
      </c>
      <c r="BG1220" s="162">
        <f>IF(N1220="zákl. přenesená",J1220,0)</f>
        <v>0</v>
      </c>
      <c r="BH1220" s="162">
        <f>IF(N1220="sníž. přenesená",J1220,0)</f>
        <v>0</v>
      </c>
      <c r="BI1220" s="162">
        <f>IF(N1220="nulová",J1220,0)</f>
        <v>0</v>
      </c>
      <c r="BJ1220" s="18" t="s">
        <v>83</v>
      </c>
      <c r="BK1220" s="162">
        <f>ROUND(I1220*H1220,2)</f>
        <v>0</v>
      </c>
      <c r="BL1220" s="18" t="s">
        <v>341</v>
      </c>
      <c r="BM1220" s="161" t="s">
        <v>1143</v>
      </c>
    </row>
    <row r="1221" spans="1:65" s="2" customFormat="1" ht="29.25">
      <c r="A1221" s="33"/>
      <c r="B1221" s="34"/>
      <c r="C1221" s="33"/>
      <c r="D1221" s="163" t="s">
        <v>189</v>
      </c>
      <c r="E1221" s="33"/>
      <c r="F1221" s="164" t="s">
        <v>1144</v>
      </c>
      <c r="G1221" s="33"/>
      <c r="H1221" s="33"/>
      <c r="I1221" s="165"/>
      <c r="J1221" s="33"/>
      <c r="K1221" s="33"/>
      <c r="L1221" s="34"/>
      <c r="M1221" s="166"/>
      <c r="N1221" s="167"/>
      <c r="O1221" s="59"/>
      <c r="P1221" s="59"/>
      <c r="Q1221" s="59"/>
      <c r="R1221" s="59"/>
      <c r="S1221" s="59"/>
      <c r="T1221" s="60"/>
      <c r="U1221" s="33"/>
      <c r="V1221" s="33"/>
      <c r="W1221" s="33"/>
      <c r="X1221" s="33"/>
      <c r="Y1221" s="33"/>
      <c r="Z1221" s="33"/>
      <c r="AA1221" s="33"/>
      <c r="AB1221" s="33"/>
      <c r="AC1221" s="33"/>
      <c r="AD1221" s="33"/>
      <c r="AE1221" s="33"/>
      <c r="AT1221" s="18" t="s">
        <v>189</v>
      </c>
      <c r="AU1221" s="18" t="s">
        <v>85</v>
      </c>
    </row>
    <row r="1222" spans="1:65" s="2" customFormat="1" ht="11.25">
      <c r="A1222" s="33"/>
      <c r="B1222" s="34"/>
      <c r="C1222" s="33"/>
      <c r="D1222" s="168" t="s">
        <v>191</v>
      </c>
      <c r="E1222" s="33"/>
      <c r="F1222" s="169" t="s">
        <v>1145</v>
      </c>
      <c r="G1222" s="33"/>
      <c r="H1222" s="33"/>
      <c r="I1222" s="165"/>
      <c r="J1222" s="33"/>
      <c r="K1222" s="33"/>
      <c r="L1222" s="34"/>
      <c r="M1222" s="166"/>
      <c r="N1222" s="167"/>
      <c r="O1222" s="59"/>
      <c r="P1222" s="59"/>
      <c r="Q1222" s="59"/>
      <c r="R1222" s="59"/>
      <c r="S1222" s="59"/>
      <c r="T1222" s="60"/>
      <c r="U1222" s="33"/>
      <c r="V1222" s="33"/>
      <c r="W1222" s="33"/>
      <c r="X1222" s="33"/>
      <c r="Y1222" s="33"/>
      <c r="Z1222" s="33"/>
      <c r="AA1222" s="33"/>
      <c r="AB1222" s="33"/>
      <c r="AC1222" s="33"/>
      <c r="AD1222" s="33"/>
      <c r="AE1222" s="33"/>
      <c r="AT1222" s="18" t="s">
        <v>191</v>
      </c>
      <c r="AU1222" s="18" t="s">
        <v>85</v>
      </c>
    </row>
    <row r="1223" spans="1:65" s="13" customFormat="1" ht="11.25">
      <c r="B1223" s="170"/>
      <c r="D1223" s="163" t="s">
        <v>193</v>
      </c>
      <c r="E1223" s="171" t="s">
        <v>1</v>
      </c>
      <c r="F1223" s="172" t="s">
        <v>1138</v>
      </c>
      <c r="H1223" s="171" t="s">
        <v>1</v>
      </c>
      <c r="I1223" s="173"/>
      <c r="L1223" s="170"/>
      <c r="M1223" s="174"/>
      <c r="N1223" s="175"/>
      <c r="O1223" s="175"/>
      <c r="P1223" s="175"/>
      <c r="Q1223" s="175"/>
      <c r="R1223" s="175"/>
      <c r="S1223" s="175"/>
      <c r="T1223" s="176"/>
      <c r="AT1223" s="171" t="s">
        <v>193</v>
      </c>
      <c r="AU1223" s="171" t="s">
        <v>85</v>
      </c>
      <c r="AV1223" s="13" t="s">
        <v>83</v>
      </c>
      <c r="AW1223" s="13" t="s">
        <v>32</v>
      </c>
      <c r="AX1223" s="13" t="s">
        <v>76</v>
      </c>
      <c r="AY1223" s="171" t="s">
        <v>180</v>
      </c>
    </row>
    <row r="1224" spans="1:65" s="13" customFormat="1" ht="11.25">
      <c r="B1224" s="170"/>
      <c r="D1224" s="163" t="s">
        <v>193</v>
      </c>
      <c r="E1224" s="171" t="s">
        <v>1</v>
      </c>
      <c r="F1224" s="172" t="s">
        <v>210</v>
      </c>
      <c r="H1224" s="171" t="s">
        <v>1</v>
      </c>
      <c r="I1224" s="173"/>
      <c r="L1224" s="170"/>
      <c r="M1224" s="174"/>
      <c r="N1224" s="175"/>
      <c r="O1224" s="175"/>
      <c r="P1224" s="175"/>
      <c r="Q1224" s="175"/>
      <c r="R1224" s="175"/>
      <c r="S1224" s="175"/>
      <c r="T1224" s="176"/>
      <c r="AT1224" s="171" t="s">
        <v>193</v>
      </c>
      <c r="AU1224" s="171" t="s">
        <v>85</v>
      </c>
      <c r="AV1224" s="13" t="s">
        <v>83</v>
      </c>
      <c r="AW1224" s="13" t="s">
        <v>32</v>
      </c>
      <c r="AX1224" s="13" t="s">
        <v>76</v>
      </c>
      <c r="AY1224" s="171" t="s">
        <v>180</v>
      </c>
    </row>
    <row r="1225" spans="1:65" s="14" customFormat="1" ht="22.5">
      <c r="B1225" s="177"/>
      <c r="D1225" s="163" t="s">
        <v>193</v>
      </c>
      <c r="E1225" s="178" t="s">
        <v>1</v>
      </c>
      <c r="F1225" s="179" t="s">
        <v>843</v>
      </c>
      <c r="H1225" s="180">
        <v>521.65</v>
      </c>
      <c r="I1225" s="181"/>
      <c r="L1225" s="177"/>
      <c r="M1225" s="182"/>
      <c r="N1225" s="183"/>
      <c r="O1225" s="183"/>
      <c r="P1225" s="183"/>
      <c r="Q1225" s="183"/>
      <c r="R1225" s="183"/>
      <c r="S1225" s="183"/>
      <c r="T1225" s="184"/>
      <c r="AT1225" s="178" t="s">
        <v>193</v>
      </c>
      <c r="AU1225" s="178" t="s">
        <v>85</v>
      </c>
      <c r="AV1225" s="14" t="s">
        <v>85</v>
      </c>
      <c r="AW1225" s="14" t="s">
        <v>32</v>
      </c>
      <c r="AX1225" s="14" t="s">
        <v>76</v>
      </c>
      <c r="AY1225" s="178" t="s">
        <v>180</v>
      </c>
    </row>
    <row r="1226" spans="1:65" s="15" customFormat="1" ht="11.25">
      <c r="B1226" s="185"/>
      <c r="D1226" s="163" t="s">
        <v>193</v>
      </c>
      <c r="E1226" s="186" t="s">
        <v>1</v>
      </c>
      <c r="F1226" s="187" t="s">
        <v>196</v>
      </c>
      <c r="H1226" s="188">
        <v>521.65</v>
      </c>
      <c r="I1226" s="189"/>
      <c r="L1226" s="185"/>
      <c r="M1226" s="190"/>
      <c r="N1226" s="191"/>
      <c r="O1226" s="191"/>
      <c r="P1226" s="191"/>
      <c r="Q1226" s="191"/>
      <c r="R1226" s="191"/>
      <c r="S1226" s="191"/>
      <c r="T1226" s="192"/>
      <c r="AT1226" s="186" t="s">
        <v>193</v>
      </c>
      <c r="AU1226" s="186" t="s">
        <v>85</v>
      </c>
      <c r="AV1226" s="15" t="s">
        <v>197</v>
      </c>
      <c r="AW1226" s="15" t="s">
        <v>32</v>
      </c>
      <c r="AX1226" s="15" t="s">
        <v>76</v>
      </c>
      <c r="AY1226" s="186" t="s">
        <v>180</v>
      </c>
    </row>
    <row r="1227" spans="1:65" s="16" customFormat="1" ht="11.25">
      <c r="B1227" s="193"/>
      <c r="D1227" s="163" t="s">
        <v>193</v>
      </c>
      <c r="E1227" s="194" t="s">
        <v>1</v>
      </c>
      <c r="F1227" s="195" t="s">
        <v>198</v>
      </c>
      <c r="H1227" s="196">
        <v>521.65</v>
      </c>
      <c r="I1227" s="197"/>
      <c r="L1227" s="193"/>
      <c r="M1227" s="198"/>
      <c r="N1227" s="199"/>
      <c r="O1227" s="199"/>
      <c r="P1227" s="199"/>
      <c r="Q1227" s="199"/>
      <c r="R1227" s="199"/>
      <c r="S1227" s="199"/>
      <c r="T1227" s="200"/>
      <c r="AT1227" s="194" t="s">
        <v>193</v>
      </c>
      <c r="AU1227" s="194" t="s">
        <v>85</v>
      </c>
      <c r="AV1227" s="16" t="s">
        <v>187</v>
      </c>
      <c r="AW1227" s="16" t="s">
        <v>32</v>
      </c>
      <c r="AX1227" s="16" t="s">
        <v>83</v>
      </c>
      <c r="AY1227" s="194" t="s">
        <v>180</v>
      </c>
    </row>
    <row r="1228" spans="1:65" s="2" customFormat="1" ht="24.2" customHeight="1">
      <c r="A1228" s="33"/>
      <c r="B1228" s="149"/>
      <c r="C1228" s="150" t="s">
        <v>1146</v>
      </c>
      <c r="D1228" s="150" t="s">
        <v>182</v>
      </c>
      <c r="E1228" s="151" t="s">
        <v>1147</v>
      </c>
      <c r="F1228" s="152" t="s">
        <v>1148</v>
      </c>
      <c r="G1228" s="153" t="s">
        <v>185</v>
      </c>
      <c r="H1228" s="154">
        <v>600.92899999999997</v>
      </c>
      <c r="I1228" s="155"/>
      <c r="J1228" s="156">
        <f>ROUND(I1228*H1228,2)</f>
        <v>0</v>
      </c>
      <c r="K1228" s="152" t="s">
        <v>186</v>
      </c>
      <c r="L1228" s="34"/>
      <c r="M1228" s="157" t="s">
        <v>1</v>
      </c>
      <c r="N1228" s="158" t="s">
        <v>41</v>
      </c>
      <c r="O1228" s="59"/>
      <c r="P1228" s="159">
        <f>O1228*H1228</f>
        <v>0</v>
      </c>
      <c r="Q1228" s="159">
        <v>0</v>
      </c>
      <c r="R1228" s="159">
        <f>Q1228*H1228</f>
        <v>0</v>
      </c>
      <c r="S1228" s="159">
        <v>3.0000000000000001E-3</v>
      </c>
      <c r="T1228" s="160">
        <f>S1228*H1228</f>
        <v>1.8027869999999999</v>
      </c>
      <c r="U1228" s="33"/>
      <c r="V1228" s="33"/>
      <c r="W1228" s="33"/>
      <c r="X1228" s="33"/>
      <c r="Y1228" s="33"/>
      <c r="Z1228" s="33"/>
      <c r="AA1228" s="33"/>
      <c r="AB1228" s="33"/>
      <c r="AC1228" s="33"/>
      <c r="AD1228" s="33"/>
      <c r="AE1228" s="33"/>
      <c r="AR1228" s="161" t="s">
        <v>341</v>
      </c>
      <c r="AT1228" s="161" t="s">
        <v>182</v>
      </c>
      <c r="AU1228" s="161" t="s">
        <v>85</v>
      </c>
      <c r="AY1228" s="18" t="s">
        <v>180</v>
      </c>
      <c r="BE1228" s="162">
        <f>IF(N1228="základní",J1228,0)</f>
        <v>0</v>
      </c>
      <c r="BF1228" s="162">
        <f>IF(N1228="snížená",J1228,0)</f>
        <v>0</v>
      </c>
      <c r="BG1228" s="162">
        <f>IF(N1228="zákl. přenesená",J1228,0)</f>
        <v>0</v>
      </c>
      <c r="BH1228" s="162">
        <f>IF(N1228="sníž. přenesená",J1228,0)</f>
        <v>0</v>
      </c>
      <c r="BI1228" s="162">
        <f>IF(N1228="nulová",J1228,0)</f>
        <v>0</v>
      </c>
      <c r="BJ1228" s="18" t="s">
        <v>83</v>
      </c>
      <c r="BK1228" s="162">
        <f>ROUND(I1228*H1228,2)</f>
        <v>0</v>
      </c>
      <c r="BL1228" s="18" t="s">
        <v>341</v>
      </c>
      <c r="BM1228" s="161" t="s">
        <v>1149</v>
      </c>
    </row>
    <row r="1229" spans="1:65" s="2" customFormat="1" ht="11.25">
      <c r="A1229" s="33"/>
      <c r="B1229" s="34"/>
      <c r="C1229" s="33"/>
      <c r="D1229" s="163" t="s">
        <v>189</v>
      </c>
      <c r="E1229" s="33"/>
      <c r="F1229" s="164" t="s">
        <v>1150</v>
      </c>
      <c r="G1229" s="33"/>
      <c r="H1229" s="33"/>
      <c r="I1229" s="165"/>
      <c r="J1229" s="33"/>
      <c r="K1229" s="33"/>
      <c r="L1229" s="34"/>
      <c r="M1229" s="166"/>
      <c r="N1229" s="167"/>
      <c r="O1229" s="59"/>
      <c r="P1229" s="59"/>
      <c r="Q1229" s="59"/>
      <c r="R1229" s="59"/>
      <c r="S1229" s="59"/>
      <c r="T1229" s="60"/>
      <c r="U1229" s="33"/>
      <c r="V1229" s="33"/>
      <c r="W1229" s="33"/>
      <c r="X1229" s="33"/>
      <c r="Y1229" s="33"/>
      <c r="Z1229" s="33"/>
      <c r="AA1229" s="33"/>
      <c r="AB1229" s="33"/>
      <c r="AC1229" s="33"/>
      <c r="AD1229" s="33"/>
      <c r="AE1229" s="33"/>
      <c r="AT1229" s="18" t="s">
        <v>189</v>
      </c>
      <c r="AU1229" s="18" t="s">
        <v>85</v>
      </c>
    </row>
    <row r="1230" spans="1:65" s="2" customFormat="1" ht="11.25">
      <c r="A1230" s="33"/>
      <c r="B1230" s="34"/>
      <c r="C1230" s="33"/>
      <c r="D1230" s="168" t="s">
        <v>191</v>
      </c>
      <c r="E1230" s="33"/>
      <c r="F1230" s="169" t="s">
        <v>1151</v>
      </c>
      <c r="G1230" s="33"/>
      <c r="H1230" s="33"/>
      <c r="I1230" s="165"/>
      <c r="J1230" s="33"/>
      <c r="K1230" s="33"/>
      <c r="L1230" s="34"/>
      <c r="M1230" s="166"/>
      <c r="N1230" s="167"/>
      <c r="O1230" s="59"/>
      <c r="P1230" s="59"/>
      <c r="Q1230" s="59"/>
      <c r="R1230" s="59"/>
      <c r="S1230" s="59"/>
      <c r="T1230" s="60"/>
      <c r="U1230" s="33"/>
      <c r="V1230" s="33"/>
      <c r="W1230" s="33"/>
      <c r="X1230" s="33"/>
      <c r="Y1230" s="33"/>
      <c r="Z1230" s="33"/>
      <c r="AA1230" s="33"/>
      <c r="AB1230" s="33"/>
      <c r="AC1230" s="33"/>
      <c r="AD1230" s="33"/>
      <c r="AE1230" s="33"/>
      <c r="AT1230" s="18" t="s">
        <v>191</v>
      </c>
      <c r="AU1230" s="18" t="s">
        <v>85</v>
      </c>
    </row>
    <row r="1231" spans="1:65" s="13" customFormat="1" ht="11.25">
      <c r="B1231" s="170"/>
      <c r="D1231" s="163" t="s">
        <v>193</v>
      </c>
      <c r="E1231" s="171" t="s">
        <v>1</v>
      </c>
      <c r="F1231" s="172" t="s">
        <v>1152</v>
      </c>
      <c r="H1231" s="171" t="s">
        <v>1</v>
      </c>
      <c r="I1231" s="173"/>
      <c r="L1231" s="170"/>
      <c r="M1231" s="174"/>
      <c r="N1231" s="175"/>
      <c r="O1231" s="175"/>
      <c r="P1231" s="175"/>
      <c r="Q1231" s="175"/>
      <c r="R1231" s="175"/>
      <c r="S1231" s="175"/>
      <c r="T1231" s="176"/>
      <c r="AT1231" s="171" t="s">
        <v>193</v>
      </c>
      <c r="AU1231" s="171" t="s">
        <v>85</v>
      </c>
      <c r="AV1231" s="13" t="s">
        <v>83</v>
      </c>
      <c r="AW1231" s="13" t="s">
        <v>32</v>
      </c>
      <c r="AX1231" s="13" t="s">
        <v>76</v>
      </c>
      <c r="AY1231" s="171" t="s">
        <v>180</v>
      </c>
    </row>
    <row r="1232" spans="1:65" s="13" customFormat="1" ht="11.25">
      <c r="B1232" s="170"/>
      <c r="D1232" s="163" t="s">
        <v>193</v>
      </c>
      <c r="E1232" s="171" t="s">
        <v>1</v>
      </c>
      <c r="F1232" s="172" t="s">
        <v>206</v>
      </c>
      <c r="H1232" s="171" t="s">
        <v>1</v>
      </c>
      <c r="I1232" s="173"/>
      <c r="L1232" s="170"/>
      <c r="M1232" s="174"/>
      <c r="N1232" s="175"/>
      <c r="O1232" s="175"/>
      <c r="P1232" s="175"/>
      <c r="Q1232" s="175"/>
      <c r="R1232" s="175"/>
      <c r="S1232" s="175"/>
      <c r="T1232" s="176"/>
      <c r="AT1232" s="171" t="s">
        <v>193</v>
      </c>
      <c r="AU1232" s="171" t="s">
        <v>85</v>
      </c>
      <c r="AV1232" s="13" t="s">
        <v>83</v>
      </c>
      <c r="AW1232" s="13" t="s">
        <v>32</v>
      </c>
      <c r="AX1232" s="13" t="s">
        <v>76</v>
      </c>
      <c r="AY1232" s="171" t="s">
        <v>180</v>
      </c>
    </row>
    <row r="1233" spans="2:51" s="14" customFormat="1" ht="11.25">
      <c r="B1233" s="177"/>
      <c r="D1233" s="163" t="s">
        <v>193</v>
      </c>
      <c r="E1233" s="178" t="s">
        <v>1</v>
      </c>
      <c r="F1233" s="179" t="s">
        <v>1153</v>
      </c>
      <c r="H1233" s="180">
        <v>63.58</v>
      </c>
      <c r="I1233" s="181"/>
      <c r="L1233" s="177"/>
      <c r="M1233" s="182"/>
      <c r="N1233" s="183"/>
      <c r="O1233" s="183"/>
      <c r="P1233" s="183"/>
      <c r="Q1233" s="183"/>
      <c r="R1233" s="183"/>
      <c r="S1233" s="183"/>
      <c r="T1233" s="184"/>
      <c r="AT1233" s="178" t="s">
        <v>193</v>
      </c>
      <c r="AU1233" s="178" t="s">
        <v>85</v>
      </c>
      <c r="AV1233" s="14" t="s">
        <v>85</v>
      </c>
      <c r="AW1233" s="14" t="s">
        <v>32</v>
      </c>
      <c r="AX1233" s="14" t="s">
        <v>76</v>
      </c>
      <c r="AY1233" s="178" t="s">
        <v>180</v>
      </c>
    </row>
    <row r="1234" spans="2:51" s="14" customFormat="1" ht="11.25">
      <c r="B1234" s="177"/>
      <c r="D1234" s="163" t="s">
        <v>193</v>
      </c>
      <c r="E1234" s="178" t="s">
        <v>1</v>
      </c>
      <c r="F1234" s="179" t="s">
        <v>1154</v>
      </c>
      <c r="H1234" s="180">
        <v>64.349999999999994</v>
      </c>
      <c r="I1234" s="181"/>
      <c r="L1234" s="177"/>
      <c r="M1234" s="182"/>
      <c r="N1234" s="183"/>
      <c r="O1234" s="183"/>
      <c r="P1234" s="183"/>
      <c r="Q1234" s="183"/>
      <c r="R1234" s="183"/>
      <c r="S1234" s="183"/>
      <c r="T1234" s="184"/>
      <c r="AT1234" s="178" t="s">
        <v>193</v>
      </c>
      <c r="AU1234" s="178" t="s">
        <v>85</v>
      </c>
      <c r="AV1234" s="14" t="s">
        <v>85</v>
      </c>
      <c r="AW1234" s="14" t="s">
        <v>32</v>
      </c>
      <c r="AX1234" s="14" t="s">
        <v>76</v>
      </c>
      <c r="AY1234" s="178" t="s">
        <v>180</v>
      </c>
    </row>
    <row r="1235" spans="2:51" s="14" customFormat="1" ht="11.25">
      <c r="B1235" s="177"/>
      <c r="D1235" s="163" t="s">
        <v>193</v>
      </c>
      <c r="E1235" s="178" t="s">
        <v>1</v>
      </c>
      <c r="F1235" s="179" t="s">
        <v>1155</v>
      </c>
      <c r="H1235" s="180">
        <v>63.8</v>
      </c>
      <c r="I1235" s="181"/>
      <c r="L1235" s="177"/>
      <c r="M1235" s="182"/>
      <c r="N1235" s="183"/>
      <c r="O1235" s="183"/>
      <c r="P1235" s="183"/>
      <c r="Q1235" s="183"/>
      <c r="R1235" s="183"/>
      <c r="S1235" s="183"/>
      <c r="T1235" s="184"/>
      <c r="AT1235" s="178" t="s">
        <v>193</v>
      </c>
      <c r="AU1235" s="178" t="s">
        <v>85</v>
      </c>
      <c r="AV1235" s="14" t="s">
        <v>85</v>
      </c>
      <c r="AW1235" s="14" t="s">
        <v>32</v>
      </c>
      <c r="AX1235" s="14" t="s">
        <v>76</v>
      </c>
      <c r="AY1235" s="178" t="s">
        <v>180</v>
      </c>
    </row>
    <row r="1236" spans="2:51" s="14" customFormat="1" ht="11.25">
      <c r="B1236" s="177"/>
      <c r="D1236" s="163" t="s">
        <v>193</v>
      </c>
      <c r="E1236" s="178" t="s">
        <v>1</v>
      </c>
      <c r="F1236" s="179" t="s">
        <v>1156</v>
      </c>
      <c r="H1236" s="180">
        <v>46.936</v>
      </c>
      <c r="I1236" s="181"/>
      <c r="L1236" s="177"/>
      <c r="M1236" s="182"/>
      <c r="N1236" s="183"/>
      <c r="O1236" s="183"/>
      <c r="P1236" s="183"/>
      <c r="Q1236" s="183"/>
      <c r="R1236" s="183"/>
      <c r="S1236" s="183"/>
      <c r="T1236" s="184"/>
      <c r="AT1236" s="178" t="s">
        <v>193</v>
      </c>
      <c r="AU1236" s="178" t="s">
        <v>85</v>
      </c>
      <c r="AV1236" s="14" t="s">
        <v>85</v>
      </c>
      <c r="AW1236" s="14" t="s">
        <v>32</v>
      </c>
      <c r="AX1236" s="14" t="s">
        <v>76</v>
      </c>
      <c r="AY1236" s="178" t="s">
        <v>180</v>
      </c>
    </row>
    <row r="1237" spans="2:51" s="14" customFormat="1" ht="11.25">
      <c r="B1237" s="177"/>
      <c r="D1237" s="163" t="s">
        <v>193</v>
      </c>
      <c r="E1237" s="178" t="s">
        <v>1</v>
      </c>
      <c r="F1237" s="179" t="s">
        <v>1157</v>
      </c>
      <c r="H1237" s="180">
        <v>53.2</v>
      </c>
      <c r="I1237" s="181"/>
      <c r="L1237" s="177"/>
      <c r="M1237" s="182"/>
      <c r="N1237" s="183"/>
      <c r="O1237" s="183"/>
      <c r="P1237" s="183"/>
      <c r="Q1237" s="183"/>
      <c r="R1237" s="183"/>
      <c r="S1237" s="183"/>
      <c r="T1237" s="184"/>
      <c r="AT1237" s="178" t="s">
        <v>193</v>
      </c>
      <c r="AU1237" s="178" t="s">
        <v>85</v>
      </c>
      <c r="AV1237" s="14" t="s">
        <v>85</v>
      </c>
      <c r="AW1237" s="14" t="s">
        <v>32</v>
      </c>
      <c r="AX1237" s="14" t="s">
        <v>76</v>
      </c>
      <c r="AY1237" s="178" t="s">
        <v>180</v>
      </c>
    </row>
    <row r="1238" spans="2:51" s="14" customFormat="1" ht="11.25">
      <c r="B1238" s="177"/>
      <c r="D1238" s="163" t="s">
        <v>193</v>
      </c>
      <c r="E1238" s="178" t="s">
        <v>1</v>
      </c>
      <c r="F1238" s="179" t="s">
        <v>1158</v>
      </c>
      <c r="H1238" s="180">
        <v>52.947000000000003</v>
      </c>
      <c r="I1238" s="181"/>
      <c r="L1238" s="177"/>
      <c r="M1238" s="182"/>
      <c r="N1238" s="183"/>
      <c r="O1238" s="183"/>
      <c r="P1238" s="183"/>
      <c r="Q1238" s="183"/>
      <c r="R1238" s="183"/>
      <c r="S1238" s="183"/>
      <c r="T1238" s="184"/>
      <c r="AT1238" s="178" t="s">
        <v>193</v>
      </c>
      <c r="AU1238" s="178" t="s">
        <v>85</v>
      </c>
      <c r="AV1238" s="14" t="s">
        <v>85</v>
      </c>
      <c r="AW1238" s="14" t="s">
        <v>32</v>
      </c>
      <c r="AX1238" s="14" t="s">
        <v>76</v>
      </c>
      <c r="AY1238" s="178" t="s">
        <v>180</v>
      </c>
    </row>
    <row r="1239" spans="2:51" s="14" customFormat="1" ht="11.25">
      <c r="B1239" s="177"/>
      <c r="D1239" s="163" t="s">
        <v>193</v>
      </c>
      <c r="E1239" s="178" t="s">
        <v>1</v>
      </c>
      <c r="F1239" s="179" t="s">
        <v>1158</v>
      </c>
      <c r="H1239" s="180">
        <v>52.947000000000003</v>
      </c>
      <c r="I1239" s="181"/>
      <c r="L1239" s="177"/>
      <c r="M1239" s="182"/>
      <c r="N1239" s="183"/>
      <c r="O1239" s="183"/>
      <c r="P1239" s="183"/>
      <c r="Q1239" s="183"/>
      <c r="R1239" s="183"/>
      <c r="S1239" s="183"/>
      <c r="T1239" s="184"/>
      <c r="AT1239" s="178" t="s">
        <v>193</v>
      </c>
      <c r="AU1239" s="178" t="s">
        <v>85</v>
      </c>
      <c r="AV1239" s="14" t="s">
        <v>85</v>
      </c>
      <c r="AW1239" s="14" t="s">
        <v>32</v>
      </c>
      <c r="AX1239" s="14" t="s">
        <v>76</v>
      </c>
      <c r="AY1239" s="178" t="s">
        <v>180</v>
      </c>
    </row>
    <row r="1240" spans="2:51" s="14" customFormat="1" ht="11.25">
      <c r="B1240" s="177"/>
      <c r="D1240" s="163" t="s">
        <v>193</v>
      </c>
      <c r="E1240" s="178" t="s">
        <v>1</v>
      </c>
      <c r="F1240" s="179" t="s">
        <v>1159</v>
      </c>
      <c r="H1240" s="180">
        <v>51.615000000000002</v>
      </c>
      <c r="I1240" s="181"/>
      <c r="L1240" s="177"/>
      <c r="M1240" s="182"/>
      <c r="N1240" s="183"/>
      <c r="O1240" s="183"/>
      <c r="P1240" s="183"/>
      <c r="Q1240" s="183"/>
      <c r="R1240" s="183"/>
      <c r="S1240" s="183"/>
      <c r="T1240" s="184"/>
      <c r="AT1240" s="178" t="s">
        <v>193</v>
      </c>
      <c r="AU1240" s="178" t="s">
        <v>85</v>
      </c>
      <c r="AV1240" s="14" t="s">
        <v>85</v>
      </c>
      <c r="AW1240" s="14" t="s">
        <v>32</v>
      </c>
      <c r="AX1240" s="14" t="s">
        <v>76</v>
      </c>
      <c r="AY1240" s="178" t="s">
        <v>180</v>
      </c>
    </row>
    <row r="1241" spans="2:51" s="14" customFormat="1" ht="11.25">
      <c r="B1241" s="177"/>
      <c r="D1241" s="163" t="s">
        <v>193</v>
      </c>
      <c r="E1241" s="178" t="s">
        <v>1</v>
      </c>
      <c r="F1241" s="179" t="s">
        <v>1160</v>
      </c>
      <c r="H1241" s="180">
        <v>52.503</v>
      </c>
      <c r="I1241" s="181"/>
      <c r="L1241" s="177"/>
      <c r="M1241" s="182"/>
      <c r="N1241" s="183"/>
      <c r="O1241" s="183"/>
      <c r="P1241" s="183"/>
      <c r="Q1241" s="183"/>
      <c r="R1241" s="183"/>
      <c r="S1241" s="183"/>
      <c r="T1241" s="184"/>
      <c r="AT1241" s="178" t="s">
        <v>193</v>
      </c>
      <c r="AU1241" s="178" t="s">
        <v>85</v>
      </c>
      <c r="AV1241" s="14" t="s">
        <v>85</v>
      </c>
      <c r="AW1241" s="14" t="s">
        <v>32</v>
      </c>
      <c r="AX1241" s="14" t="s">
        <v>76</v>
      </c>
      <c r="AY1241" s="178" t="s">
        <v>180</v>
      </c>
    </row>
    <row r="1242" spans="2:51" s="14" customFormat="1" ht="11.25">
      <c r="B1242" s="177"/>
      <c r="D1242" s="163" t="s">
        <v>193</v>
      </c>
      <c r="E1242" s="178" t="s">
        <v>1</v>
      </c>
      <c r="F1242" s="179" t="s">
        <v>1161</v>
      </c>
      <c r="H1242" s="180">
        <v>53.390999999999998</v>
      </c>
      <c r="I1242" s="181"/>
      <c r="L1242" s="177"/>
      <c r="M1242" s="182"/>
      <c r="N1242" s="183"/>
      <c r="O1242" s="183"/>
      <c r="P1242" s="183"/>
      <c r="Q1242" s="183"/>
      <c r="R1242" s="183"/>
      <c r="S1242" s="183"/>
      <c r="T1242" s="184"/>
      <c r="AT1242" s="178" t="s">
        <v>193</v>
      </c>
      <c r="AU1242" s="178" t="s">
        <v>85</v>
      </c>
      <c r="AV1242" s="14" t="s">
        <v>85</v>
      </c>
      <c r="AW1242" s="14" t="s">
        <v>32</v>
      </c>
      <c r="AX1242" s="14" t="s">
        <v>76</v>
      </c>
      <c r="AY1242" s="178" t="s">
        <v>180</v>
      </c>
    </row>
    <row r="1243" spans="2:51" s="14" customFormat="1" ht="11.25">
      <c r="B1243" s="177"/>
      <c r="D1243" s="163" t="s">
        <v>193</v>
      </c>
      <c r="E1243" s="178" t="s">
        <v>1</v>
      </c>
      <c r="F1243" s="179" t="s">
        <v>1162</v>
      </c>
      <c r="H1243" s="180">
        <v>2.72</v>
      </c>
      <c r="I1243" s="181"/>
      <c r="L1243" s="177"/>
      <c r="M1243" s="182"/>
      <c r="N1243" s="183"/>
      <c r="O1243" s="183"/>
      <c r="P1243" s="183"/>
      <c r="Q1243" s="183"/>
      <c r="R1243" s="183"/>
      <c r="S1243" s="183"/>
      <c r="T1243" s="184"/>
      <c r="AT1243" s="178" t="s">
        <v>193</v>
      </c>
      <c r="AU1243" s="178" t="s">
        <v>85</v>
      </c>
      <c r="AV1243" s="14" t="s">
        <v>85</v>
      </c>
      <c r="AW1243" s="14" t="s">
        <v>32</v>
      </c>
      <c r="AX1243" s="14" t="s">
        <v>76</v>
      </c>
      <c r="AY1243" s="178" t="s">
        <v>180</v>
      </c>
    </row>
    <row r="1244" spans="2:51" s="14" customFormat="1" ht="11.25">
      <c r="B1244" s="177"/>
      <c r="D1244" s="163" t="s">
        <v>193</v>
      </c>
      <c r="E1244" s="178" t="s">
        <v>1</v>
      </c>
      <c r="F1244" s="179" t="s">
        <v>1162</v>
      </c>
      <c r="H1244" s="180">
        <v>2.72</v>
      </c>
      <c r="I1244" s="181"/>
      <c r="L1244" s="177"/>
      <c r="M1244" s="182"/>
      <c r="N1244" s="183"/>
      <c r="O1244" s="183"/>
      <c r="P1244" s="183"/>
      <c r="Q1244" s="183"/>
      <c r="R1244" s="183"/>
      <c r="S1244" s="183"/>
      <c r="T1244" s="184"/>
      <c r="AT1244" s="178" t="s">
        <v>193</v>
      </c>
      <c r="AU1244" s="178" t="s">
        <v>85</v>
      </c>
      <c r="AV1244" s="14" t="s">
        <v>85</v>
      </c>
      <c r="AW1244" s="14" t="s">
        <v>32</v>
      </c>
      <c r="AX1244" s="14" t="s">
        <v>76</v>
      </c>
      <c r="AY1244" s="178" t="s">
        <v>180</v>
      </c>
    </row>
    <row r="1245" spans="2:51" s="14" customFormat="1" ht="11.25">
      <c r="B1245" s="177"/>
      <c r="D1245" s="163" t="s">
        <v>193</v>
      </c>
      <c r="E1245" s="178" t="s">
        <v>1</v>
      </c>
      <c r="F1245" s="179" t="s">
        <v>1162</v>
      </c>
      <c r="H1245" s="180">
        <v>2.72</v>
      </c>
      <c r="I1245" s="181"/>
      <c r="L1245" s="177"/>
      <c r="M1245" s="182"/>
      <c r="N1245" s="183"/>
      <c r="O1245" s="183"/>
      <c r="P1245" s="183"/>
      <c r="Q1245" s="183"/>
      <c r="R1245" s="183"/>
      <c r="S1245" s="183"/>
      <c r="T1245" s="184"/>
      <c r="AT1245" s="178" t="s">
        <v>193</v>
      </c>
      <c r="AU1245" s="178" t="s">
        <v>85</v>
      </c>
      <c r="AV1245" s="14" t="s">
        <v>85</v>
      </c>
      <c r="AW1245" s="14" t="s">
        <v>32</v>
      </c>
      <c r="AX1245" s="14" t="s">
        <v>76</v>
      </c>
      <c r="AY1245" s="178" t="s">
        <v>180</v>
      </c>
    </row>
    <row r="1246" spans="2:51" s="14" customFormat="1" ht="11.25">
      <c r="B1246" s="177"/>
      <c r="D1246" s="163" t="s">
        <v>193</v>
      </c>
      <c r="E1246" s="178" t="s">
        <v>1</v>
      </c>
      <c r="F1246" s="179" t="s">
        <v>1162</v>
      </c>
      <c r="H1246" s="180">
        <v>2.72</v>
      </c>
      <c r="I1246" s="181"/>
      <c r="L1246" s="177"/>
      <c r="M1246" s="182"/>
      <c r="N1246" s="183"/>
      <c r="O1246" s="183"/>
      <c r="P1246" s="183"/>
      <c r="Q1246" s="183"/>
      <c r="R1246" s="183"/>
      <c r="S1246" s="183"/>
      <c r="T1246" s="184"/>
      <c r="AT1246" s="178" t="s">
        <v>193</v>
      </c>
      <c r="AU1246" s="178" t="s">
        <v>85</v>
      </c>
      <c r="AV1246" s="14" t="s">
        <v>85</v>
      </c>
      <c r="AW1246" s="14" t="s">
        <v>32</v>
      </c>
      <c r="AX1246" s="14" t="s">
        <v>76</v>
      </c>
      <c r="AY1246" s="178" t="s">
        <v>180</v>
      </c>
    </row>
    <row r="1247" spans="2:51" s="14" customFormat="1" ht="11.25">
      <c r="B1247" s="177"/>
      <c r="D1247" s="163" t="s">
        <v>193</v>
      </c>
      <c r="E1247" s="178" t="s">
        <v>1</v>
      </c>
      <c r="F1247" s="179" t="s">
        <v>1163</v>
      </c>
      <c r="H1247" s="180">
        <v>2.4</v>
      </c>
      <c r="I1247" s="181"/>
      <c r="L1247" s="177"/>
      <c r="M1247" s="182"/>
      <c r="N1247" s="183"/>
      <c r="O1247" s="183"/>
      <c r="P1247" s="183"/>
      <c r="Q1247" s="183"/>
      <c r="R1247" s="183"/>
      <c r="S1247" s="183"/>
      <c r="T1247" s="184"/>
      <c r="AT1247" s="178" t="s">
        <v>193</v>
      </c>
      <c r="AU1247" s="178" t="s">
        <v>85</v>
      </c>
      <c r="AV1247" s="14" t="s">
        <v>85</v>
      </c>
      <c r="AW1247" s="14" t="s">
        <v>32</v>
      </c>
      <c r="AX1247" s="14" t="s">
        <v>76</v>
      </c>
      <c r="AY1247" s="178" t="s">
        <v>180</v>
      </c>
    </row>
    <row r="1248" spans="2:51" s="14" customFormat="1" ht="11.25">
      <c r="B1248" s="177"/>
      <c r="D1248" s="163" t="s">
        <v>193</v>
      </c>
      <c r="E1248" s="178" t="s">
        <v>1</v>
      </c>
      <c r="F1248" s="179" t="s">
        <v>1164</v>
      </c>
      <c r="H1248" s="180">
        <v>3.2</v>
      </c>
      <c r="I1248" s="181"/>
      <c r="L1248" s="177"/>
      <c r="M1248" s="182"/>
      <c r="N1248" s="183"/>
      <c r="O1248" s="183"/>
      <c r="P1248" s="183"/>
      <c r="Q1248" s="183"/>
      <c r="R1248" s="183"/>
      <c r="S1248" s="183"/>
      <c r="T1248" s="184"/>
      <c r="AT1248" s="178" t="s">
        <v>193</v>
      </c>
      <c r="AU1248" s="178" t="s">
        <v>85</v>
      </c>
      <c r="AV1248" s="14" t="s">
        <v>85</v>
      </c>
      <c r="AW1248" s="14" t="s">
        <v>32</v>
      </c>
      <c r="AX1248" s="14" t="s">
        <v>76</v>
      </c>
      <c r="AY1248" s="178" t="s">
        <v>180</v>
      </c>
    </row>
    <row r="1249" spans="1:65" s="14" customFormat="1" ht="11.25">
      <c r="B1249" s="177"/>
      <c r="D1249" s="163" t="s">
        <v>193</v>
      </c>
      <c r="E1249" s="178" t="s">
        <v>1</v>
      </c>
      <c r="F1249" s="179" t="s">
        <v>1165</v>
      </c>
      <c r="H1249" s="180">
        <v>25.5</v>
      </c>
      <c r="I1249" s="181"/>
      <c r="L1249" s="177"/>
      <c r="M1249" s="182"/>
      <c r="N1249" s="183"/>
      <c r="O1249" s="183"/>
      <c r="P1249" s="183"/>
      <c r="Q1249" s="183"/>
      <c r="R1249" s="183"/>
      <c r="S1249" s="183"/>
      <c r="T1249" s="184"/>
      <c r="AT1249" s="178" t="s">
        <v>193</v>
      </c>
      <c r="AU1249" s="178" t="s">
        <v>85</v>
      </c>
      <c r="AV1249" s="14" t="s">
        <v>85</v>
      </c>
      <c r="AW1249" s="14" t="s">
        <v>32</v>
      </c>
      <c r="AX1249" s="14" t="s">
        <v>76</v>
      </c>
      <c r="AY1249" s="178" t="s">
        <v>180</v>
      </c>
    </row>
    <row r="1250" spans="1:65" s="14" customFormat="1" ht="11.25">
      <c r="B1250" s="177"/>
      <c r="D1250" s="163" t="s">
        <v>193</v>
      </c>
      <c r="E1250" s="178" t="s">
        <v>1</v>
      </c>
      <c r="F1250" s="179" t="s">
        <v>737</v>
      </c>
      <c r="H1250" s="180">
        <v>3.68</v>
      </c>
      <c r="I1250" s="181"/>
      <c r="L1250" s="177"/>
      <c r="M1250" s="182"/>
      <c r="N1250" s="183"/>
      <c r="O1250" s="183"/>
      <c r="P1250" s="183"/>
      <c r="Q1250" s="183"/>
      <c r="R1250" s="183"/>
      <c r="S1250" s="183"/>
      <c r="T1250" s="184"/>
      <c r="AT1250" s="178" t="s">
        <v>193</v>
      </c>
      <c r="AU1250" s="178" t="s">
        <v>85</v>
      </c>
      <c r="AV1250" s="14" t="s">
        <v>85</v>
      </c>
      <c r="AW1250" s="14" t="s">
        <v>32</v>
      </c>
      <c r="AX1250" s="14" t="s">
        <v>76</v>
      </c>
      <c r="AY1250" s="178" t="s">
        <v>180</v>
      </c>
    </row>
    <row r="1251" spans="1:65" s="15" customFormat="1" ht="11.25">
      <c r="B1251" s="185"/>
      <c r="D1251" s="163" t="s">
        <v>193</v>
      </c>
      <c r="E1251" s="186" t="s">
        <v>1</v>
      </c>
      <c r="F1251" s="187" t="s">
        <v>196</v>
      </c>
      <c r="H1251" s="188">
        <v>600.92899999999997</v>
      </c>
      <c r="I1251" s="189"/>
      <c r="L1251" s="185"/>
      <c r="M1251" s="190"/>
      <c r="N1251" s="191"/>
      <c r="O1251" s="191"/>
      <c r="P1251" s="191"/>
      <c r="Q1251" s="191"/>
      <c r="R1251" s="191"/>
      <c r="S1251" s="191"/>
      <c r="T1251" s="192"/>
      <c r="AT1251" s="186" t="s">
        <v>193</v>
      </c>
      <c r="AU1251" s="186" t="s">
        <v>85</v>
      </c>
      <c r="AV1251" s="15" t="s">
        <v>197</v>
      </c>
      <c r="AW1251" s="15" t="s">
        <v>32</v>
      </c>
      <c r="AX1251" s="15" t="s">
        <v>76</v>
      </c>
      <c r="AY1251" s="186" t="s">
        <v>180</v>
      </c>
    </row>
    <row r="1252" spans="1:65" s="16" customFormat="1" ht="11.25">
      <c r="B1252" s="193"/>
      <c r="D1252" s="163" t="s">
        <v>193</v>
      </c>
      <c r="E1252" s="194" t="s">
        <v>1</v>
      </c>
      <c r="F1252" s="195" t="s">
        <v>198</v>
      </c>
      <c r="H1252" s="196">
        <v>600.92899999999997</v>
      </c>
      <c r="I1252" s="197"/>
      <c r="L1252" s="193"/>
      <c r="M1252" s="198"/>
      <c r="N1252" s="199"/>
      <c r="O1252" s="199"/>
      <c r="P1252" s="199"/>
      <c r="Q1252" s="199"/>
      <c r="R1252" s="199"/>
      <c r="S1252" s="199"/>
      <c r="T1252" s="200"/>
      <c r="AT1252" s="194" t="s">
        <v>193</v>
      </c>
      <c r="AU1252" s="194" t="s">
        <v>85</v>
      </c>
      <c r="AV1252" s="16" t="s">
        <v>187</v>
      </c>
      <c r="AW1252" s="16" t="s">
        <v>32</v>
      </c>
      <c r="AX1252" s="16" t="s">
        <v>83</v>
      </c>
      <c r="AY1252" s="194" t="s">
        <v>180</v>
      </c>
    </row>
    <row r="1253" spans="1:65" s="2" customFormat="1" ht="21.75" customHeight="1">
      <c r="A1253" s="33"/>
      <c r="B1253" s="149"/>
      <c r="C1253" s="150" t="s">
        <v>1166</v>
      </c>
      <c r="D1253" s="150" t="s">
        <v>182</v>
      </c>
      <c r="E1253" s="151" t="s">
        <v>1167</v>
      </c>
      <c r="F1253" s="152" t="s">
        <v>1168</v>
      </c>
      <c r="G1253" s="153" t="s">
        <v>185</v>
      </c>
      <c r="H1253" s="154">
        <v>521.65</v>
      </c>
      <c r="I1253" s="155"/>
      <c r="J1253" s="156">
        <f>ROUND(I1253*H1253,2)</f>
        <v>0</v>
      </c>
      <c r="K1253" s="152" t="s">
        <v>186</v>
      </c>
      <c r="L1253" s="34"/>
      <c r="M1253" s="157" t="s">
        <v>1</v>
      </c>
      <c r="N1253" s="158" t="s">
        <v>41</v>
      </c>
      <c r="O1253" s="59"/>
      <c r="P1253" s="159">
        <f>O1253*H1253</f>
        <v>0</v>
      </c>
      <c r="Q1253" s="159">
        <v>2.9999999999999997E-4</v>
      </c>
      <c r="R1253" s="159">
        <f>Q1253*H1253</f>
        <v>0.15649499999999997</v>
      </c>
      <c r="S1253" s="159">
        <v>0</v>
      </c>
      <c r="T1253" s="160">
        <f>S1253*H1253</f>
        <v>0</v>
      </c>
      <c r="U1253" s="33"/>
      <c r="V1253" s="33"/>
      <c r="W1253" s="33"/>
      <c r="X1253" s="33"/>
      <c r="Y1253" s="33"/>
      <c r="Z1253" s="33"/>
      <c r="AA1253" s="33"/>
      <c r="AB1253" s="33"/>
      <c r="AC1253" s="33"/>
      <c r="AD1253" s="33"/>
      <c r="AE1253" s="33"/>
      <c r="AR1253" s="161" t="s">
        <v>341</v>
      </c>
      <c r="AT1253" s="161" t="s">
        <v>182</v>
      </c>
      <c r="AU1253" s="161" t="s">
        <v>85</v>
      </c>
      <c r="AY1253" s="18" t="s">
        <v>180</v>
      </c>
      <c r="BE1253" s="162">
        <f>IF(N1253="základní",J1253,0)</f>
        <v>0</v>
      </c>
      <c r="BF1253" s="162">
        <f>IF(N1253="snížená",J1253,0)</f>
        <v>0</v>
      </c>
      <c r="BG1253" s="162">
        <f>IF(N1253="zákl. přenesená",J1253,0)</f>
        <v>0</v>
      </c>
      <c r="BH1253" s="162">
        <f>IF(N1253="sníž. přenesená",J1253,0)</f>
        <v>0</v>
      </c>
      <c r="BI1253" s="162">
        <f>IF(N1253="nulová",J1253,0)</f>
        <v>0</v>
      </c>
      <c r="BJ1253" s="18" t="s">
        <v>83</v>
      </c>
      <c r="BK1253" s="162">
        <f>ROUND(I1253*H1253,2)</f>
        <v>0</v>
      </c>
      <c r="BL1253" s="18" t="s">
        <v>341</v>
      </c>
      <c r="BM1253" s="161" t="s">
        <v>1169</v>
      </c>
    </row>
    <row r="1254" spans="1:65" s="2" customFormat="1" ht="19.5">
      <c r="A1254" s="33"/>
      <c r="B1254" s="34"/>
      <c r="C1254" s="33"/>
      <c r="D1254" s="163" t="s">
        <v>189</v>
      </c>
      <c r="E1254" s="33"/>
      <c r="F1254" s="164" t="s">
        <v>1170</v>
      </c>
      <c r="G1254" s="33"/>
      <c r="H1254" s="33"/>
      <c r="I1254" s="165"/>
      <c r="J1254" s="33"/>
      <c r="K1254" s="33"/>
      <c r="L1254" s="34"/>
      <c r="M1254" s="166"/>
      <c r="N1254" s="167"/>
      <c r="O1254" s="59"/>
      <c r="P1254" s="59"/>
      <c r="Q1254" s="59"/>
      <c r="R1254" s="59"/>
      <c r="S1254" s="59"/>
      <c r="T1254" s="60"/>
      <c r="U1254" s="33"/>
      <c r="V1254" s="33"/>
      <c r="W1254" s="33"/>
      <c r="X1254" s="33"/>
      <c r="Y1254" s="33"/>
      <c r="Z1254" s="33"/>
      <c r="AA1254" s="33"/>
      <c r="AB1254" s="33"/>
      <c r="AC1254" s="33"/>
      <c r="AD1254" s="33"/>
      <c r="AE1254" s="33"/>
      <c r="AT1254" s="18" t="s">
        <v>189</v>
      </c>
      <c r="AU1254" s="18" t="s">
        <v>85</v>
      </c>
    </row>
    <row r="1255" spans="1:65" s="2" customFormat="1" ht="11.25">
      <c r="A1255" s="33"/>
      <c r="B1255" s="34"/>
      <c r="C1255" s="33"/>
      <c r="D1255" s="168" t="s">
        <v>191</v>
      </c>
      <c r="E1255" s="33"/>
      <c r="F1255" s="169" t="s">
        <v>1171</v>
      </c>
      <c r="G1255" s="33"/>
      <c r="H1255" s="33"/>
      <c r="I1255" s="165"/>
      <c r="J1255" s="33"/>
      <c r="K1255" s="33"/>
      <c r="L1255" s="34"/>
      <c r="M1255" s="166"/>
      <c r="N1255" s="167"/>
      <c r="O1255" s="59"/>
      <c r="P1255" s="59"/>
      <c r="Q1255" s="59"/>
      <c r="R1255" s="59"/>
      <c r="S1255" s="59"/>
      <c r="T1255" s="60"/>
      <c r="U1255" s="33"/>
      <c r="V1255" s="33"/>
      <c r="W1255" s="33"/>
      <c r="X1255" s="33"/>
      <c r="Y1255" s="33"/>
      <c r="Z1255" s="33"/>
      <c r="AA1255" s="33"/>
      <c r="AB1255" s="33"/>
      <c r="AC1255" s="33"/>
      <c r="AD1255" s="33"/>
      <c r="AE1255" s="33"/>
      <c r="AT1255" s="18" t="s">
        <v>191</v>
      </c>
      <c r="AU1255" s="18" t="s">
        <v>85</v>
      </c>
    </row>
    <row r="1256" spans="1:65" s="13" customFormat="1" ht="11.25">
      <c r="B1256" s="170"/>
      <c r="D1256" s="163" t="s">
        <v>193</v>
      </c>
      <c r="E1256" s="171" t="s">
        <v>1</v>
      </c>
      <c r="F1256" s="172" t="s">
        <v>1172</v>
      </c>
      <c r="H1256" s="171" t="s">
        <v>1</v>
      </c>
      <c r="I1256" s="173"/>
      <c r="L1256" s="170"/>
      <c r="M1256" s="174"/>
      <c r="N1256" s="175"/>
      <c r="O1256" s="175"/>
      <c r="P1256" s="175"/>
      <c r="Q1256" s="175"/>
      <c r="R1256" s="175"/>
      <c r="S1256" s="175"/>
      <c r="T1256" s="176"/>
      <c r="AT1256" s="171" t="s">
        <v>193</v>
      </c>
      <c r="AU1256" s="171" t="s">
        <v>85</v>
      </c>
      <c r="AV1256" s="13" t="s">
        <v>83</v>
      </c>
      <c r="AW1256" s="13" t="s">
        <v>32</v>
      </c>
      <c r="AX1256" s="13" t="s">
        <v>76</v>
      </c>
      <c r="AY1256" s="171" t="s">
        <v>180</v>
      </c>
    </row>
    <row r="1257" spans="1:65" s="13" customFormat="1" ht="11.25">
      <c r="B1257" s="170"/>
      <c r="D1257" s="163" t="s">
        <v>193</v>
      </c>
      <c r="E1257" s="171" t="s">
        <v>1</v>
      </c>
      <c r="F1257" s="172" t="s">
        <v>210</v>
      </c>
      <c r="H1257" s="171" t="s">
        <v>1</v>
      </c>
      <c r="I1257" s="173"/>
      <c r="L1257" s="170"/>
      <c r="M1257" s="174"/>
      <c r="N1257" s="175"/>
      <c r="O1257" s="175"/>
      <c r="P1257" s="175"/>
      <c r="Q1257" s="175"/>
      <c r="R1257" s="175"/>
      <c r="S1257" s="175"/>
      <c r="T1257" s="176"/>
      <c r="AT1257" s="171" t="s">
        <v>193</v>
      </c>
      <c r="AU1257" s="171" t="s">
        <v>85</v>
      </c>
      <c r="AV1257" s="13" t="s">
        <v>83</v>
      </c>
      <c r="AW1257" s="13" t="s">
        <v>32</v>
      </c>
      <c r="AX1257" s="13" t="s">
        <v>76</v>
      </c>
      <c r="AY1257" s="171" t="s">
        <v>180</v>
      </c>
    </row>
    <row r="1258" spans="1:65" s="14" customFormat="1" ht="22.5">
      <c r="B1258" s="177"/>
      <c r="D1258" s="163" t="s">
        <v>193</v>
      </c>
      <c r="E1258" s="178" t="s">
        <v>1</v>
      </c>
      <c r="F1258" s="179" t="s">
        <v>843</v>
      </c>
      <c r="H1258" s="180">
        <v>521.65</v>
      </c>
      <c r="I1258" s="181"/>
      <c r="L1258" s="177"/>
      <c r="M1258" s="182"/>
      <c r="N1258" s="183"/>
      <c r="O1258" s="183"/>
      <c r="P1258" s="183"/>
      <c r="Q1258" s="183"/>
      <c r="R1258" s="183"/>
      <c r="S1258" s="183"/>
      <c r="T1258" s="184"/>
      <c r="AT1258" s="178" t="s">
        <v>193</v>
      </c>
      <c r="AU1258" s="178" t="s">
        <v>85</v>
      </c>
      <c r="AV1258" s="14" t="s">
        <v>85</v>
      </c>
      <c r="AW1258" s="14" t="s">
        <v>32</v>
      </c>
      <c r="AX1258" s="14" t="s">
        <v>76</v>
      </c>
      <c r="AY1258" s="178" t="s">
        <v>180</v>
      </c>
    </row>
    <row r="1259" spans="1:65" s="15" customFormat="1" ht="11.25">
      <c r="B1259" s="185"/>
      <c r="D1259" s="163" t="s">
        <v>193</v>
      </c>
      <c r="E1259" s="186" t="s">
        <v>1</v>
      </c>
      <c r="F1259" s="187" t="s">
        <v>196</v>
      </c>
      <c r="H1259" s="188">
        <v>521.65</v>
      </c>
      <c r="I1259" s="189"/>
      <c r="L1259" s="185"/>
      <c r="M1259" s="190"/>
      <c r="N1259" s="191"/>
      <c r="O1259" s="191"/>
      <c r="P1259" s="191"/>
      <c r="Q1259" s="191"/>
      <c r="R1259" s="191"/>
      <c r="S1259" s="191"/>
      <c r="T1259" s="192"/>
      <c r="AT1259" s="186" t="s">
        <v>193</v>
      </c>
      <c r="AU1259" s="186" t="s">
        <v>85</v>
      </c>
      <c r="AV1259" s="15" t="s">
        <v>197</v>
      </c>
      <c r="AW1259" s="15" t="s">
        <v>32</v>
      </c>
      <c r="AX1259" s="15" t="s">
        <v>76</v>
      </c>
      <c r="AY1259" s="186" t="s">
        <v>180</v>
      </c>
    </row>
    <row r="1260" spans="1:65" s="16" customFormat="1" ht="11.25">
      <c r="B1260" s="193"/>
      <c r="D1260" s="163" t="s">
        <v>193</v>
      </c>
      <c r="E1260" s="194" t="s">
        <v>1</v>
      </c>
      <c r="F1260" s="195" t="s">
        <v>198</v>
      </c>
      <c r="H1260" s="196">
        <v>521.65</v>
      </c>
      <c r="I1260" s="197"/>
      <c r="L1260" s="193"/>
      <c r="M1260" s="198"/>
      <c r="N1260" s="199"/>
      <c r="O1260" s="199"/>
      <c r="P1260" s="199"/>
      <c r="Q1260" s="199"/>
      <c r="R1260" s="199"/>
      <c r="S1260" s="199"/>
      <c r="T1260" s="200"/>
      <c r="AT1260" s="194" t="s">
        <v>193</v>
      </c>
      <c r="AU1260" s="194" t="s">
        <v>85</v>
      </c>
      <c r="AV1260" s="16" t="s">
        <v>187</v>
      </c>
      <c r="AW1260" s="16" t="s">
        <v>32</v>
      </c>
      <c r="AX1260" s="16" t="s">
        <v>83</v>
      </c>
      <c r="AY1260" s="194" t="s">
        <v>180</v>
      </c>
    </row>
    <row r="1261" spans="1:65" s="2" customFormat="1" ht="44.25" customHeight="1">
      <c r="A1261" s="33"/>
      <c r="B1261" s="149"/>
      <c r="C1261" s="201" t="s">
        <v>1173</v>
      </c>
      <c r="D1261" s="201" t="s">
        <v>315</v>
      </c>
      <c r="E1261" s="202" t="s">
        <v>1174</v>
      </c>
      <c r="F1261" s="203" t="s">
        <v>1175</v>
      </c>
      <c r="G1261" s="204" t="s">
        <v>185</v>
      </c>
      <c r="H1261" s="205">
        <v>573.81500000000005</v>
      </c>
      <c r="I1261" s="206"/>
      <c r="J1261" s="207">
        <f>ROUND(I1261*H1261,2)</f>
        <v>0</v>
      </c>
      <c r="K1261" s="203" t="s">
        <v>186</v>
      </c>
      <c r="L1261" s="208"/>
      <c r="M1261" s="209" t="s">
        <v>1</v>
      </c>
      <c r="N1261" s="210" t="s">
        <v>41</v>
      </c>
      <c r="O1261" s="59"/>
      <c r="P1261" s="159">
        <f>O1261*H1261</f>
        <v>0</v>
      </c>
      <c r="Q1261" s="159">
        <v>5.1000000000000004E-3</v>
      </c>
      <c r="R1261" s="159">
        <f>Q1261*H1261</f>
        <v>2.9264565000000005</v>
      </c>
      <c r="S1261" s="159">
        <v>0</v>
      </c>
      <c r="T1261" s="160">
        <f>S1261*H1261</f>
        <v>0</v>
      </c>
      <c r="U1261" s="33"/>
      <c r="V1261" s="33"/>
      <c r="W1261" s="33"/>
      <c r="X1261" s="33"/>
      <c r="Y1261" s="33"/>
      <c r="Z1261" s="33"/>
      <c r="AA1261" s="33"/>
      <c r="AB1261" s="33"/>
      <c r="AC1261" s="33"/>
      <c r="AD1261" s="33"/>
      <c r="AE1261" s="33"/>
      <c r="AR1261" s="161" t="s">
        <v>489</v>
      </c>
      <c r="AT1261" s="161" t="s">
        <v>315</v>
      </c>
      <c r="AU1261" s="161" t="s">
        <v>85</v>
      </c>
      <c r="AY1261" s="18" t="s">
        <v>180</v>
      </c>
      <c r="BE1261" s="162">
        <f>IF(N1261="základní",J1261,0)</f>
        <v>0</v>
      </c>
      <c r="BF1261" s="162">
        <f>IF(N1261="snížená",J1261,0)</f>
        <v>0</v>
      </c>
      <c r="BG1261" s="162">
        <f>IF(N1261="zákl. přenesená",J1261,0)</f>
        <v>0</v>
      </c>
      <c r="BH1261" s="162">
        <f>IF(N1261="sníž. přenesená",J1261,0)</f>
        <v>0</v>
      </c>
      <c r="BI1261" s="162">
        <f>IF(N1261="nulová",J1261,0)</f>
        <v>0</v>
      </c>
      <c r="BJ1261" s="18" t="s">
        <v>83</v>
      </c>
      <c r="BK1261" s="162">
        <f>ROUND(I1261*H1261,2)</f>
        <v>0</v>
      </c>
      <c r="BL1261" s="18" t="s">
        <v>341</v>
      </c>
      <c r="BM1261" s="161" t="s">
        <v>1176</v>
      </c>
    </row>
    <row r="1262" spans="1:65" s="2" customFormat="1" ht="29.25">
      <c r="A1262" s="33"/>
      <c r="B1262" s="34"/>
      <c r="C1262" s="33"/>
      <c r="D1262" s="163" t="s">
        <v>189</v>
      </c>
      <c r="E1262" s="33"/>
      <c r="F1262" s="164" t="s">
        <v>1175</v>
      </c>
      <c r="G1262" s="33"/>
      <c r="H1262" s="33"/>
      <c r="I1262" s="165"/>
      <c r="J1262" s="33"/>
      <c r="K1262" s="33"/>
      <c r="L1262" s="34"/>
      <c r="M1262" s="166"/>
      <c r="N1262" s="167"/>
      <c r="O1262" s="59"/>
      <c r="P1262" s="59"/>
      <c r="Q1262" s="59"/>
      <c r="R1262" s="59"/>
      <c r="S1262" s="59"/>
      <c r="T1262" s="60"/>
      <c r="U1262" s="33"/>
      <c r="V1262" s="33"/>
      <c r="W1262" s="33"/>
      <c r="X1262" s="33"/>
      <c r="Y1262" s="33"/>
      <c r="Z1262" s="33"/>
      <c r="AA1262" s="33"/>
      <c r="AB1262" s="33"/>
      <c r="AC1262" s="33"/>
      <c r="AD1262" s="33"/>
      <c r="AE1262" s="33"/>
      <c r="AT1262" s="18" t="s">
        <v>189</v>
      </c>
      <c r="AU1262" s="18" t="s">
        <v>85</v>
      </c>
    </row>
    <row r="1263" spans="1:65" s="13" customFormat="1" ht="11.25">
      <c r="B1263" s="170"/>
      <c r="D1263" s="163" t="s">
        <v>193</v>
      </c>
      <c r="E1263" s="171" t="s">
        <v>1</v>
      </c>
      <c r="F1263" s="172" t="s">
        <v>320</v>
      </c>
      <c r="H1263" s="171" t="s">
        <v>1</v>
      </c>
      <c r="I1263" s="173"/>
      <c r="L1263" s="170"/>
      <c r="M1263" s="174"/>
      <c r="N1263" s="175"/>
      <c r="O1263" s="175"/>
      <c r="P1263" s="175"/>
      <c r="Q1263" s="175"/>
      <c r="R1263" s="175"/>
      <c r="S1263" s="175"/>
      <c r="T1263" s="176"/>
      <c r="AT1263" s="171" t="s">
        <v>193</v>
      </c>
      <c r="AU1263" s="171" t="s">
        <v>85</v>
      </c>
      <c r="AV1263" s="13" t="s">
        <v>83</v>
      </c>
      <c r="AW1263" s="13" t="s">
        <v>32</v>
      </c>
      <c r="AX1263" s="13" t="s">
        <v>76</v>
      </c>
      <c r="AY1263" s="171" t="s">
        <v>180</v>
      </c>
    </row>
    <row r="1264" spans="1:65" s="14" customFormat="1" ht="11.25">
      <c r="B1264" s="177"/>
      <c r="D1264" s="163" t="s">
        <v>193</v>
      </c>
      <c r="E1264" s="178" t="s">
        <v>1</v>
      </c>
      <c r="F1264" s="179" t="s">
        <v>1177</v>
      </c>
      <c r="H1264" s="180">
        <v>573.81500000000005</v>
      </c>
      <c r="I1264" s="181"/>
      <c r="L1264" s="177"/>
      <c r="M1264" s="182"/>
      <c r="N1264" s="183"/>
      <c r="O1264" s="183"/>
      <c r="P1264" s="183"/>
      <c r="Q1264" s="183"/>
      <c r="R1264" s="183"/>
      <c r="S1264" s="183"/>
      <c r="T1264" s="184"/>
      <c r="AT1264" s="178" t="s">
        <v>193</v>
      </c>
      <c r="AU1264" s="178" t="s">
        <v>85</v>
      </c>
      <c r="AV1264" s="14" t="s">
        <v>85</v>
      </c>
      <c r="AW1264" s="14" t="s">
        <v>32</v>
      </c>
      <c r="AX1264" s="14" t="s">
        <v>76</v>
      </c>
      <c r="AY1264" s="178" t="s">
        <v>180</v>
      </c>
    </row>
    <row r="1265" spans="1:65" s="15" customFormat="1" ht="11.25">
      <c r="B1265" s="185"/>
      <c r="D1265" s="163" t="s">
        <v>193</v>
      </c>
      <c r="E1265" s="186" t="s">
        <v>1</v>
      </c>
      <c r="F1265" s="187" t="s">
        <v>196</v>
      </c>
      <c r="H1265" s="188">
        <v>573.81500000000005</v>
      </c>
      <c r="I1265" s="189"/>
      <c r="L1265" s="185"/>
      <c r="M1265" s="190"/>
      <c r="N1265" s="191"/>
      <c r="O1265" s="191"/>
      <c r="P1265" s="191"/>
      <c r="Q1265" s="191"/>
      <c r="R1265" s="191"/>
      <c r="S1265" s="191"/>
      <c r="T1265" s="192"/>
      <c r="AT1265" s="186" t="s">
        <v>193</v>
      </c>
      <c r="AU1265" s="186" t="s">
        <v>85</v>
      </c>
      <c r="AV1265" s="15" t="s">
        <v>197</v>
      </c>
      <c r="AW1265" s="15" t="s">
        <v>32</v>
      </c>
      <c r="AX1265" s="15" t="s">
        <v>76</v>
      </c>
      <c r="AY1265" s="186" t="s">
        <v>180</v>
      </c>
    </row>
    <row r="1266" spans="1:65" s="16" customFormat="1" ht="11.25">
      <c r="B1266" s="193"/>
      <c r="D1266" s="163" t="s">
        <v>193</v>
      </c>
      <c r="E1266" s="194" t="s">
        <v>1</v>
      </c>
      <c r="F1266" s="195" t="s">
        <v>198</v>
      </c>
      <c r="H1266" s="196">
        <v>573.81500000000005</v>
      </c>
      <c r="I1266" s="197"/>
      <c r="L1266" s="193"/>
      <c r="M1266" s="198"/>
      <c r="N1266" s="199"/>
      <c r="O1266" s="199"/>
      <c r="P1266" s="199"/>
      <c r="Q1266" s="199"/>
      <c r="R1266" s="199"/>
      <c r="S1266" s="199"/>
      <c r="T1266" s="200"/>
      <c r="AT1266" s="194" t="s">
        <v>193</v>
      </c>
      <c r="AU1266" s="194" t="s">
        <v>85</v>
      </c>
      <c r="AV1266" s="16" t="s">
        <v>187</v>
      </c>
      <c r="AW1266" s="16" t="s">
        <v>32</v>
      </c>
      <c r="AX1266" s="16" t="s">
        <v>83</v>
      </c>
      <c r="AY1266" s="194" t="s">
        <v>180</v>
      </c>
    </row>
    <row r="1267" spans="1:65" s="2" customFormat="1" ht="16.5" customHeight="1">
      <c r="A1267" s="33"/>
      <c r="B1267" s="149"/>
      <c r="C1267" s="150" t="s">
        <v>1178</v>
      </c>
      <c r="D1267" s="150" t="s">
        <v>182</v>
      </c>
      <c r="E1267" s="151" t="s">
        <v>1179</v>
      </c>
      <c r="F1267" s="152" t="s">
        <v>1180</v>
      </c>
      <c r="G1267" s="153" t="s">
        <v>508</v>
      </c>
      <c r="H1267" s="154">
        <v>573.81500000000005</v>
      </c>
      <c r="I1267" s="155"/>
      <c r="J1267" s="156">
        <f>ROUND(I1267*H1267,2)</f>
        <v>0</v>
      </c>
      <c r="K1267" s="152" t="s">
        <v>186</v>
      </c>
      <c r="L1267" s="34"/>
      <c r="M1267" s="157" t="s">
        <v>1</v>
      </c>
      <c r="N1267" s="158" t="s">
        <v>41</v>
      </c>
      <c r="O1267" s="59"/>
      <c r="P1267" s="159">
        <f>O1267*H1267</f>
        <v>0</v>
      </c>
      <c r="Q1267" s="159">
        <v>1.0000000000000001E-5</v>
      </c>
      <c r="R1267" s="159">
        <f>Q1267*H1267</f>
        <v>5.7381500000000009E-3</v>
      </c>
      <c r="S1267" s="159">
        <v>0</v>
      </c>
      <c r="T1267" s="160">
        <f>S1267*H1267</f>
        <v>0</v>
      </c>
      <c r="U1267" s="33"/>
      <c r="V1267" s="33"/>
      <c r="W1267" s="33"/>
      <c r="X1267" s="33"/>
      <c r="Y1267" s="33"/>
      <c r="Z1267" s="33"/>
      <c r="AA1267" s="33"/>
      <c r="AB1267" s="33"/>
      <c r="AC1267" s="33"/>
      <c r="AD1267" s="33"/>
      <c r="AE1267" s="33"/>
      <c r="AR1267" s="161" t="s">
        <v>341</v>
      </c>
      <c r="AT1267" s="161" t="s">
        <v>182</v>
      </c>
      <c r="AU1267" s="161" t="s">
        <v>85</v>
      </c>
      <c r="AY1267" s="18" t="s">
        <v>180</v>
      </c>
      <c r="BE1267" s="162">
        <f>IF(N1267="základní",J1267,0)</f>
        <v>0</v>
      </c>
      <c r="BF1267" s="162">
        <f>IF(N1267="snížená",J1267,0)</f>
        <v>0</v>
      </c>
      <c r="BG1267" s="162">
        <f>IF(N1267="zákl. přenesená",J1267,0)</f>
        <v>0</v>
      </c>
      <c r="BH1267" s="162">
        <f>IF(N1267="sníž. přenesená",J1267,0)</f>
        <v>0</v>
      </c>
      <c r="BI1267" s="162">
        <f>IF(N1267="nulová",J1267,0)</f>
        <v>0</v>
      </c>
      <c r="BJ1267" s="18" t="s">
        <v>83</v>
      </c>
      <c r="BK1267" s="162">
        <f>ROUND(I1267*H1267,2)</f>
        <v>0</v>
      </c>
      <c r="BL1267" s="18" t="s">
        <v>341</v>
      </c>
      <c r="BM1267" s="161" t="s">
        <v>1181</v>
      </c>
    </row>
    <row r="1268" spans="1:65" s="2" customFormat="1" ht="11.25">
      <c r="A1268" s="33"/>
      <c r="B1268" s="34"/>
      <c r="C1268" s="33"/>
      <c r="D1268" s="163" t="s">
        <v>189</v>
      </c>
      <c r="E1268" s="33"/>
      <c r="F1268" s="164" t="s">
        <v>1182</v>
      </c>
      <c r="G1268" s="33"/>
      <c r="H1268" s="33"/>
      <c r="I1268" s="165"/>
      <c r="J1268" s="33"/>
      <c r="K1268" s="33"/>
      <c r="L1268" s="34"/>
      <c r="M1268" s="166"/>
      <c r="N1268" s="167"/>
      <c r="O1268" s="59"/>
      <c r="P1268" s="59"/>
      <c r="Q1268" s="59"/>
      <c r="R1268" s="59"/>
      <c r="S1268" s="59"/>
      <c r="T1268" s="60"/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T1268" s="18" t="s">
        <v>189</v>
      </c>
      <c r="AU1268" s="18" t="s">
        <v>85</v>
      </c>
    </row>
    <row r="1269" spans="1:65" s="2" customFormat="1" ht="11.25">
      <c r="A1269" s="33"/>
      <c r="B1269" s="34"/>
      <c r="C1269" s="33"/>
      <c r="D1269" s="168" t="s">
        <v>191</v>
      </c>
      <c r="E1269" s="33"/>
      <c r="F1269" s="169" t="s">
        <v>1183</v>
      </c>
      <c r="G1269" s="33"/>
      <c r="H1269" s="33"/>
      <c r="I1269" s="165"/>
      <c r="J1269" s="33"/>
      <c r="K1269" s="33"/>
      <c r="L1269" s="34"/>
      <c r="M1269" s="166"/>
      <c r="N1269" s="167"/>
      <c r="O1269" s="59"/>
      <c r="P1269" s="59"/>
      <c r="Q1269" s="59"/>
      <c r="R1269" s="59"/>
      <c r="S1269" s="59"/>
      <c r="T1269" s="60"/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  <c r="AT1269" s="18" t="s">
        <v>191</v>
      </c>
      <c r="AU1269" s="18" t="s">
        <v>85</v>
      </c>
    </row>
    <row r="1270" spans="1:65" s="13" customFormat="1" ht="11.25">
      <c r="B1270" s="170"/>
      <c r="D1270" s="163" t="s">
        <v>193</v>
      </c>
      <c r="E1270" s="171" t="s">
        <v>1</v>
      </c>
      <c r="F1270" s="172" t="s">
        <v>1184</v>
      </c>
      <c r="H1270" s="171" t="s">
        <v>1</v>
      </c>
      <c r="I1270" s="173"/>
      <c r="L1270" s="170"/>
      <c r="M1270" s="174"/>
      <c r="N1270" s="175"/>
      <c r="O1270" s="175"/>
      <c r="P1270" s="175"/>
      <c r="Q1270" s="175"/>
      <c r="R1270" s="175"/>
      <c r="S1270" s="175"/>
      <c r="T1270" s="176"/>
      <c r="AT1270" s="171" t="s">
        <v>193</v>
      </c>
      <c r="AU1270" s="171" t="s">
        <v>85</v>
      </c>
      <c r="AV1270" s="13" t="s">
        <v>83</v>
      </c>
      <c r="AW1270" s="13" t="s">
        <v>32</v>
      </c>
      <c r="AX1270" s="13" t="s">
        <v>76</v>
      </c>
      <c r="AY1270" s="171" t="s">
        <v>180</v>
      </c>
    </row>
    <row r="1271" spans="1:65" s="14" customFormat="1" ht="11.25">
      <c r="B1271" s="177"/>
      <c r="D1271" s="163" t="s">
        <v>193</v>
      </c>
      <c r="E1271" s="178" t="s">
        <v>1</v>
      </c>
      <c r="F1271" s="179" t="s">
        <v>1177</v>
      </c>
      <c r="H1271" s="180">
        <v>573.81500000000005</v>
      </c>
      <c r="I1271" s="181"/>
      <c r="L1271" s="177"/>
      <c r="M1271" s="182"/>
      <c r="N1271" s="183"/>
      <c r="O1271" s="183"/>
      <c r="P1271" s="183"/>
      <c r="Q1271" s="183"/>
      <c r="R1271" s="183"/>
      <c r="S1271" s="183"/>
      <c r="T1271" s="184"/>
      <c r="AT1271" s="178" t="s">
        <v>193</v>
      </c>
      <c r="AU1271" s="178" t="s">
        <v>85</v>
      </c>
      <c r="AV1271" s="14" t="s">
        <v>85</v>
      </c>
      <c r="AW1271" s="14" t="s">
        <v>32</v>
      </c>
      <c r="AX1271" s="14" t="s">
        <v>76</v>
      </c>
      <c r="AY1271" s="178" t="s">
        <v>180</v>
      </c>
    </row>
    <row r="1272" spans="1:65" s="15" customFormat="1" ht="11.25">
      <c r="B1272" s="185"/>
      <c r="D1272" s="163" t="s">
        <v>193</v>
      </c>
      <c r="E1272" s="186" t="s">
        <v>1</v>
      </c>
      <c r="F1272" s="187" t="s">
        <v>196</v>
      </c>
      <c r="H1272" s="188">
        <v>573.81500000000005</v>
      </c>
      <c r="I1272" s="189"/>
      <c r="L1272" s="185"/>
      <c r="M1272" s="190"/>
      <c r="N1272" s="191"/>
      <c r="O1272" s="191"/>
      <c r="P1272" s="191"/>
      <c r="Q1272" s="191"/>
      <c r="R1272" s="191"/>
      <c r="S1272" s="191"/>
      <c r="T1272" s="192"/>
      <c r="AT1272" s="186" t="s">
        <v>193</v>
      </c>
      <c r="AU1272" s="186" t="s">
        <v>85</v>
      </c>
      <c r="AV1272" s="15" t="s">
        <v>197</v>
      </c>
      <c r="AW1272" s="15" t="s">
        <v>32</v>
      </c>
      <c r="AX1272" s="15" t="s">
        <v>76</v>
      </c>
      <c r="AY1272" s="186" t="s">
        <v>180</v>
      </c>
    </row>
    <row r="1273" spans="1:65" s="16" customFormat="1" ht="11.25">
      <c r="B1273" s="193"/>
      <c r="D1273" s="163" t="s">
        <v>193</v>
      </c>
      <c r="E1273" s="194" t="s">
        <v>1</v>
      </c>
      <c r="F1273" s="195" t="s">
        <v>198</v>
      </c>
      <c r="H1273" s="196">
        <v>573.81500000000005</v>
      </c>
      <c r="I1273" s="197"/>
      <c r="L1273" s="193"/>
      <c r="M1273" s="198"/>
      <c r="N1273" s="199"/>
      <c r="O1273" s="199"/>
      <c r="P1273" s="199"/>
      <c r="Q1273" s="199"/>
      <c r="R1273" s="199"/>
      <c r="S1273" s="199"/>
      <c r="T1273" s="200"/>
      <c r="AT1273" s="194" t="s">
        <v>193</v>
      </c>
      <c r="AU1273" s="194" t="s">
        <v>85</v>
      </c>
      <c r="AV1273" s="16" t="s">
        <v>187</v>
      </c>
      <c r="AW1273" s="16" t="s">
        <v>32</v>
      </c>
      <c r="AX1273" s="16" t="s">
        <v>83</v>
      </c>
      <c r="AY1273" s="194" t="s">
        <v>180</v>
      </c>
    </row>
    <row r="1274" spans="1:65" s="2" customFormat="1" ht="16.5" customHeight="1">
      <c r="A1274" s="33"/>
      <c r="B1274" s="149"/>
      <c r="C1274" s="201" t="s">
        <v>1185</v>
      </c>
      <c r="D1274" s="201" t="s">
        <v>315</v>
      </c>
      <c r="E1274" s="202" t="s">
        <v>1186</v>
      </c>
      <c r="F1274" s="203" t="s">
        <v>1187</v>
      </c>
      <c r="G1274" s="204" t="s">
        <v>508</v>
      </c>
      <c r="H1274" s="205">
        <v>631.197</v>
      </c>
      <c r="I1274" s="206"/>
      <c r="J1274" s="207">
        <f>ROUND(I1274*H1274,2)</f>
        <v>0</v>
      </c>
      <c r="K1274" s="203" t="s">
        <v>186</v>
      </c>
      <c r="L1274" s="208"/>
      <c r="M1274" s="209" t="s">
        <v>1</v>
      </c>
      <c r="N1274" s="210" t="s">
        <v>41</v>
      </c>
      <c r="O1274" s="59"/>
      <c r="P1274" s="159">
        <f>O1274*H1274</f>
        <v>0</v>
      </c>
      <c r="Q1274" s="159">
        <v>2.2000000000000001E-4</v>
      </c>
      <c r="R1274" s="159">
        <f>Q1274*H1274</f>
        <v>0.13886334</v>
      </c>
      <c r="S1274" s="159">
        <v>0</v>
      </c>
      <c r="T1274" s="160">
        <f>S1274*H1274</f>
        <v>0</v>
      </c>
      <c r="U1274" s="33"/>
      <c r="V1274" s="33"/>
      <c r="W1274" s="33"/>
      <c r="X1274" s="33"/>
      <c r="Y1274" s="33"/>
      <c r="Z1274" s="33"/>
      <c r="AA1274" s="33"/>
      <c r="AB1274" s="33"/>
      <c r="AC1274" s="33"/>
      <c r="AD1274" s="33"/>
      <c r="AE1274" s="33"/>
      <c r="AR1274" s="161" t="s">
        <v>489</v>
      </c>
      <c r="AT1274" s="161" t="s">
        <v>315</v>
      </c>
      <c r="AU1274" s="161" t="s">
        <v>85</v>
      </c>
      <c r="AY1274" s="18" t="s">
        <v>180</v>
      </c>
      <c r="BE1274" s="162">
        <f>IF(N1274="základní",J1274,0)</f>
        <v>0</v>
      </c>
      <c r="BF1274" s="162">
        <f>IF(N1274="snížená",J1274,0)</f>
        <v>0</v>
      </c>
      <c r="BG1274" s="162">
        <f>IF(N1274="zákl. přenesená",J1274,0)</f>
        <v>0</v>
      </c>
      <c r="BH1274" s="162">
        <f>IF(N1274="sníž. přenesená",J1274,0)</f>
        <v>0</v>
      </c>
      <c r="BI1274" s="162">
        <f>IF(N1274="nulová",J1274,0)</f>
        <v>0</v>
      </c>
      <c r="BJ1274" s="18" t="s">
        <v>83</v>
      </c>
      <c r="BK1274" s="162">
        <f>ROUND(I1274*H1274,2)</f>
        <v>0</v>
      </c>
      <c r="BL1274" s="18" t="s">
        <v>341</v>
      </c>
      <c r="BM1274" s="161" t="s">
        <v>1188</v>
      </c>
    </row>
    <row r="1275" spans="1:65" s="2" customFormat="1" ht="11.25">
      <c r="A1275" s="33"/>
      <c r="B1275" s="34"/>
      <c r="C1275" s="33"/>
      <c r="D1275" s="163" t="s">
        <v>189</v>
      </c>
      <c r="E1275" s="33"/>
      <c r="F1275" s="164" t="s">
        <v>1187</v>
      </c>
      <c r="G1275" s="33"/>
      <c r="H1275" s="33"/>
      <c r="I1275" s="165"/>
      <c r="J1275" s="33"/>
      <c r="K1275" s="33"/>
      <c r="L1275" s="34"/>
      <c r="M1275" s="166"/>
      <c r="N1275" s="167"/>
      <c r="O1275" s="59"/>
      <c r="P1275" s="59"/>
      <c r="Q1275" s="59"/>
      <c r="R1275" s="59"/>
      <c r="S1275" s="59"/>
      <c r="T1275" s="60"/>
      <c r="U1275" s="33"/>
      <c r="V1275" s="33"/>
      <c r="W1275" s="33"/>
      <c r="X1275" s="33"/>
      <c r="Y1275" s="33"/>
      <c r="Z1275" s="33"/>
      <c r="AA1275" s="33"/>
      <c r="AB1275" s="33"/>
      <c r="AC1275" s="33"/>
      <c r="AD1275" s="33"/>
      <c r="AE1275" s="33"/>
      <c r="AT1275" s="18" t="s">
        <v>189</v>
      </c>
      <c r="AU1275" s="18" t="s">
        <v>85</v>
      </c>
    </row>
    <row r="1276" spans="1:65" s="13" customFormat="1" ht="11.25">
      <c r="B1276" s="170"/>
      <c r="D1276" s="163" t="s">
        <v>193</v>
      </c>
      <c r="E1276" s="171" t="s">
        <v>1</v>
      </c>
      <c r="F1276" s="172" t="s">
        <v>320</v>
      </c>
      <c r="H1276" s="171" t="s">
        <v>1</v>
      </c>
      <c r="I1276" s="173"/>
      <c r="L1276" s="170"/>
      <c r="M1276" s="174"/>
      <c r="N1276" s="175"/>
      <c r="O1276" s="175"/>
      <c r="P1276" s="175"/>
      <c r="Q1276" s="175"/>
      <c r="R1276" s="175"/>
      <c r="S1276" s="175"/>
      <c r="T1276" s="176"/>
      <c r="AT1276" s="171" t="s">
        <v>193</v>
      </c>
      <c r="AU1276" s="171" t="s">
        <v>85</v>
      </c>
      <c r="AV1276" s="13" t="s">
        <v>83</v>
      </c>
      <c r="AW1276" s="13" t="s">
        <v>32</v>
      </c>
      <c r="AX1276" s="13" t="s">
        <v>76</v>
      </c>
      <c r="AY1276" s="171" t="s">
        <v>180</v>
      </c>
    </row>
    <row r="1277" spans="1:65" s="14" customFormat="1" ht="11.25">
      <c r="B1277" s="177"/>
      <c r="D1277" s="163" t="s">
        <v>193</v>
      </c>
      <c r="E1277" s="178" t="s">
        <v>1</v>
      </c>
      <c r="F1277" s="179" t="s">
        <v>1189</v>
      </c>
      <c r="H1277" s="180">
        <v>631.197</v>
      </c>
      <c r="I1277" s="181"/>
      <c r="L1277" s="177"/>
      <c r="M1277" s="182"/>
      <c r="N1277" s="183"/>
      <c r="O1277" s="183"/>
      <c r="P1277" s="183"/>
      <c r="Q1277" s="183"/>
      <c r="R1277" s="183"/>
      <c r="S1277" s="183"/>
      <c r="T1277" s="184"/>
      <c r="AT1277" s="178" t="s">
        <v>193</v>
      </c>
      <c r="AU1277" s="178" t="s">
        <v>85</v>
      </c>
      <c r="AV1277" s="14" t="s">
        <v>85</v>
      </c>
      <c r="AW1277" s="14" t="s">
        <v>32</v>
      </c>
      <c r="AX1277" s="14" t="s">
        <v>76</v>
      </c>
      <c r="AY1277" s="178" t="s">
        <v>180</v>
      </c>
    </row>
    <row r="1278" spans="1:65" s="15" customFormat="1" ht="11.25">
      <c r="B1278" s="185"/>
      <c r="D1278" s="163" t="s">
        <v>193</v>
      </c>
      <c r="E1278" s="186" t="s">
        <v>1</v>
      </c>
      <c r="F1278" s="187" t="s">
        <v>196</v>
      </c>
      <c r="H1278" s="188">
        <v>631.197</v>
      </c>
      <c r="I1278" s="189"/>
      <c r="L1278" s="185"/>
      <c r="M1278" s="190"/>
      <c r="N1278" s="191"/>
      <c r="O1278" s="191"/>
      <c r="P1278" s="191"/>
      <c r="Q1278" s="191"/>
      <c r="R1278" s="191"/>
      <c r="S1278" s="191"/>
      <c r="T1278" s="192"/>
      <c r="AT1278" s="186" t="s">
        <v>193</v>
      </c>
      <c r="AU1278" s="186" t="s">
        <v>85</v>
      </c>
      <c r="AV1278" s="15" t="s">
        <v>197</v>
      </c>
      <c r="AW1278" s="15" t="s">
        <v>32</v>
      </c>
      <c r="AX1278" s="15" t="s">
        <v>76</v>
      </c>
      <c r="AY1278" s="186" t="s">
        <v>180</v>
      </c>
    </row>
    <row r="1279" spans="1:65" s="16" customFormat="1" ht="11.25">
      <c r="B1279" s="193"/>
      <c r="D1279" s="163" t="s">
        <v>193</v>
      </c>
      <c r="E1279" s="194" t="s">
        <v>1</v>
      </c>
      <c r="F1279" s="195" t="s">
        <v>198</v>
      </c>
      <c r="H1279" s="196">
        <v>631.197</v>
      </c>
      <c r="I1279" s="197"/>
      <c r="L1279" s="193"/>
      <c r="M1279" s="198"/>
      <c r="N1279" s="199"/>
      <c r="O1279" s="199"/>
      <c r="P1279" s="199"/>
      <c r="Q1279" s="199"/>
      <c r="R1279" s="199"/>
      <c r="S1279" s="199"/>
      <c r="T1279" s="200"/>
      <c r="AT1279" s="194" t="s">
        <v>193</v>
      </c>
      <c r="AU1279" s="194" t="s">
        <v>85</v>
      </c>
      <c r="AV1279" s="16" t="s">
        <v>187</v>
      </c>
      <c r="AW1279" s="16" t="s">
        <v>32</v>
      </c>
      <c r="AX1279" s="16" t="s">
        <v>83</v>
      </c>
      <c r="AY1279" s="194" t="s">
        <v>180</v>
      </c>
    </row>
    <row r="1280" spans="1:65" s="2" customFormat="1" ht="16.5" customHeight="1">
      <c r="A1280" s="33"/>
      <c r="B1280" s="149"/>
      <c r="C1280" s="150" t="s">
        <v>1190</v>
      </c>
      <c r="D1280" s="150" t="s">
        <v>182</v>
      </c>
      <c r="E1280" s="151" t="s">
        <v>1191</v>
      </c>
      <c r="F1280" s="152" t="s">
        <v>1192</v>
      </c>
      <c r="G1280" s="153" t="s">
        <v>508</v>
      </c>
      <c r="H1280" s="154">
        <v>573.81500000000005</v>
      </c>
      <c r="I1280" s="155"/>
      <c r="J1280" s="156">
        <f>ROUND(I1280*H1280,2)</f>
        <v>0</v>
      </c>
      <c r="K1280" s="152" t="s">
        <v>186</v>
      </c>
      <c r="L1280" s="34"/>
      <c r="M1280" s="157" t="s">
        <v>1</v>
      </c>
      <c r="N1280" s="158" t="s">
        <v>41</v>
      </c>
      <c r="O1280" s="59"/>
      <c r="P1280" s="159">
        <f>O1280*H1280</f>
        <v>0</v>
      </c>
      <c r="Q1280" s="159">
        <v>3.0000000000000001E-5</v>
      </c>
      <c r="R1280" s="159">
        <f>Q1280*H1280</f>
        <v>1.7214450000000003E-2</v>
      </c>
      <c r="S1280" s="159">
        <v>0</v>
      </c>
      <c r="T1280" s="160">
        <f>S1280*H1280</f>
        <v>0</v>
      </c>
      <c r="U1280" s="33"/>
      <c r="V1280" s="33"/>
      <c r="W1280" s="33"/>
      <c r="X1280" s="33"/>
      <c r="Y1280" s="33"/>
      <c r="Z1280" s="33"/>
      <c r="AA1280" s="33"/>
      <c r="AB1280" s="33"/>
      <c r="AC1280" s="33"/>
      <c r="AD1280" s="33"/>
      <c r="AE1280" s="33"/>
      <c r="AR1280" s="161" t="s">
        <v>341</v>
      </c>
      <c r="AT1280" s="161" t="s">
        <v>182</v>
      </c>
      <c r="AU1280" s="161" t="s">
        <v>85</v>
      </c>
      <c r="AY1280" s="18" t="s">
        <v>180</v>
      </c>
      <c r="BE1280" s="162">
        <f>IF(N1280="základní",J1280,0)</f>
        <v>0</v>
      </c>
      <c r="BF1280" s="162">
        <f>IF(N1280="snížená",J1280,0)</f>
        <v>0</v>
      </c>
      <c r="BG1280" s="162">
        <f>IF(N1280="zákl. přenesená",J1280,0)</f>
        <v>0</v>
      </c>
      <c r="BH1280" s="162">
        <f>IF(N1280="sníž. přenesená",J1280,0)</f>
        <v>0</v>
      </c>
      <c r="BI1280" s="162">
        <f>IF(N1280="nulová",J1280,0)</f>
        <v>0</v>
      </c>
      <c r="BJ1280" s="18" t="s">
        <v>83</v>
      </c>
      <c r="BK1280" s="162">
        <f>ROUND(I1280*H1280,2)</f>
        <v>0</v>
      </c>
      <c r="BL1280" s="18" t="s">
        <v>341</v>
      </c>
      <c r="BM1280" s="161" t="s">
        <v>1193</v>
      </c>
    </row>
    <row r="1281" spans="1:65" s="2" customFormat="1" ht="11.25">
      <c r="A1281" s="33"/>
      <c r="B1281" s="34"/>
      <c r="C1281" s="33"/>
      <c r="D1281" s="163" t="s">
        <v>189</v>
      </c>
      <c r="E1281" s="33"/>
      <c r="F1281" s="164" t="s">
        <v>1194</v>
      </c>
      <c r="G1281" s="33"/>
      <c r="H1281" s="33"/>
      <c r="I1281" s="165"/>
      <c r="J1281" s="33"/>
      <c r="K1281" s="33"/>
      <c r="L1281" s="34"/>
      <c r="M1281" s="166"/>
      <c r="N1281" s="167"/>
      <c r="O1281" s="59"/>
      <c r="P1281" s="59"/>
      <c r="Q1281" s="59"/>
      <c r="R1281" s="59"/>
      <c r="S1281" s="59"/>
      <c r="T1281" s="60"/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T1281" s="18" t="s">
        <v>189</v>
      </c>
      <c r="AU1281" s="18" t="s">
        <v>85</v>
      </c>
    </row>
    <row r="1282" spans="1:65" s="2" customFormat="1" ht="11.25">
      <c r="A1282" s="33"/>
      <c r="B1282" s="34"/>
      <c r="C1282" s="33"/>
      <c r="D1282" s="168" t="s">
        <v>191</v>
      </c>
      <c r="E1282" s="33"/>
      <c r="F1282" s="169" t="s">
        <v>1195</v>
      </c>
      <c r="G1282" s="33"/>
      <c r="H1282" s="33"/>
      <c r="I1282" s="165"/>
      <c r="J1282" s="33"/>
      <c r="K1282" s="33"/>
      <c r="L1282" s="34"/>
      <c r="M1282" s="166"/>
      <c r="N1282" s="167"/>
      <c r="O1282" s="59"/>
      <c r="P1282" s="59"/>
      <c r="Q1282" s="59"/>
      <c r="R1282" s="59"/>
      <c r="S1282" s="59"/>
      <c r="T1282" s="60"/>
      <c r="U1282" s="33"/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  <c r="AT1282" s="18" t="s">
        <v>191</v>
      </c>
      <c r="AU1282" s="18" t="s">
        <v>85</v>
      </c>
    </row>
    <row r="1283" spans="1:65" s="2" customFormat="1" ht="24.2" customHeight="1">
      <c r="A1283" s="33"/>
      <c r="B1283" s="149"/>
      <c r="C1283" s="150" t="s">
        <v>1196</v>
      </c>
      <c r="D1283" s="150" t="s">
        <v>182</v>
      </c>
      <c r="E1283" s="151" t="s">
        <v>1197</v>
      </c>
      <c r="F1283" s="152" t="s">
        <v>1198</v>
      </c>
      <c r="G1283" s="153" t="s">
        <v>318</v>
      </c>
      <c r="H1283" s="154">
        <v>11.101000000000001</v>
      </c>
      <c r="I1283" s="155"/>
      <c r="J1283" s="156">
        <f>ROUND(I1283*H1283,2)</f>
        <v>0</v>
      </c>
      <c r="K1283" s="152" t="s">
        <v>186</v>
      </c>
      <c r="L1283" s="34"/>
      <c r="M1283" s="157" t="s">
        <v>1</v>
      </c>
      <c r="N1283" s="158" t="s">
        <v>41</v>
      </c>
      <c r="O1283" s="59"/>
      <c r="P1283" s="159">
        <f>O1283*H1283</f>
        <v>0</v>
      </c>
      <c r="Q1283" s="159">
        <v>0</v>
      </c>
      <c r="R1283" s="159">
        <f>Q1283*H1283</f>
        <v>0</v>
      </c>
      <c r="S1283" s="159">
        <v>0</v>
      </c>
      <c r="T1283" s="160">
        <f>S1283*H1283</f>
        <v>0</v>
      </c>
      <c r="U1283" s="33"/>
      <c r="V1283" s="33"/>
      <c r="W1283" s="33"/>
      <c r="X1283" s="33"/>
      <c r="Y1283" s="33"/>
      <c r="Z1283" s="33"/>
      <c r="AA1283" s="33"/>
      <c r="AB1283" s="33"/>
      <c r="AC1283" s="33"/>
      <c r="AD1283" s="33"/>
      <c r="AE1283" s="33"/>
      <c r="AR1283" s="161" t="s">
        <v>341</v>
      </c>
      <c r="AT1283" s="161" t="s">
        <v>182</v>
      </c>
      <c r="AU1283" s="161" t="s">
        <v>85</v>
      </c>
      <c r="AY1283" s="18" t="s">
        <v>180</v>
      </c>
      <c r="BE1283" s="162">
        <f>IF(N1283="základní",J1283,0)</f>
        <v>0</v>
      </c>
      <c r="BF1283" s="162">
        <f>IF(N1283="snížená",J1283,0)</f>
        <v>0</v>
      </c>
      <c r="BG1283" s="162">
        <f>IF(N1283="zákl. přenesená",J1283,0)</f>
        <v>0</v>
      </c>
      <c r="BH1283" s="162">
        <f>IF(N1283="sníž. přenesená",J1283,0)</f>
        <v>0</v>
      </c>
      <c r="BI1283" s="162">
        <f>IF(N1283="nulová",J1283,0)</f>
        <v>0</v>
      </c>
      <c r="BJ1283" s="18" t="s">
        <v>83</v>
      </c>
      <c r="BK1283" s="162">
        <f>ROUND(I1283*H1283,2)</f>
        <v>0</v>
      </c>
      <c r="BL1283" s="18" t="s">
        <v>341</v>
      </c>
      <c r="BM1283" s="161" t="s">
        <v>1199</v>
      </c>
    </row>
    <row r="1284" spans="1:65" s="2" customFormat="1" ht="29.25">
      <c r="A1284" s="33"/>
      <c r="B1284" s="34"/>
      <c r="C1284" s="33"/>
      <c r="D1284" s="163" t="s">
        <v>189</v>
      </c>
      <c r="E1284" s="33"/>
      <c r="F1284" s="164" t="s">
        <v>1200</v>
      </c>
      <c r="G1284" s="33"/>
      <c r="H1284" s="33"/>
      <c r="I1284" s="165"/>
      <c r="J1284" s="33"/>
      <c r="K1284" s="33"/>
      <c r="L1284" s="34"/>
      <c r="M1284" s="166"/>
      <c r="N1284" s="167"/>
      <c r="O1284" s="59"/>
      <c r="P1284" s="59"/>
      <c r="Q1284" s="59"/>
      <c r="R1284" s="59"/>
      <c r="S1284" s="59"/>
      <c r="T1284" s="60"/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  <c r="AT1284" s="18" t="s">
        <v>189</v>
      </c>
      <c r="AU1284" s="18" t="s">
        <v>85</v>
      </c>
    </row>
    <row r="1285" spans="1:65" s="2" customFormat="1" ht="11.25">
      <c r="A1285" s="33"/>
      <c r="B1285" s="34"/>
      <c r="C1285" s="33"/>
      <c r="D1285" s="168" t="s">
        <v>191</v>
      </c>
      <c r="E1285" s="33"/>
      <c r="F1285" s="169" t="s">
        <v>1201</v>
      </c>
      <c r="G1285" s="33"/>
      <c r="H1285" s="33"/>
      <c r="I1285" s="165"/>
      <c r="J1285" s="33"/>
      <c r="K1285" s="33"/>
      <c r="L1285" s="34"/>
      <c r="M1285" s="166"/>
      <c r="N1285" s="167"/>
      <c r="O1285" s="59"/>
      <c r="P1285" s="59"/>
      <c r="Q1285" s="59"/>
      <c r="R1285" s="59"/>
      <c r="S1285" s="59"/>
      <c r="T1285" s="60"/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T1285" s="18" t="s">
        <v>191</v>
      </c>
      <c r="AU1285" s="18" t="s">
        <v>85</v>
      </c>
    </row>
    <row r="1286" spans="1:65" s="12" customFormat="1" ht="22.9" customHeight="1">
      <c r="B1286" s="136"/>
      <c r="D1286" s="137" t="s">
        <v>75</v>
      </c>
      <c r="E1286" s="147" t="s">
        <v>1202</v>
      </c>
      <c r="F1286" s="147" t="s">
        <v>1203</v>
      </c>
      <c r="I1286" s="139"/>
      <c r="J1286" s="148">
        <f>BK1286</f>
        <v>0</v>
      </c>
      <c r="L1286" s="136"/>
      <c r="M1286" s="141"/>
      <c r="N1286" s="142"/>
      <c r="O1286" s="142"/>
      <c r="P1286" s="143">
        <f>SUM(P1287:P1331)</f>
        <v>0</v>
      </c>
      <c r="Q1286" s="142"/>
      <c r="R1286" s="143">
        <f>SUM(R1287:R1331)</f>
        <v>0.36584800000000001</v>
      </c>
      <c r="S1286" s="142"/>
      <c r="T1286" s="144">
        <f>SUM(T1287:T1331)</f>
        <v>0</v>
      </c>
      <c r="AR1286" s="137" t="s">
        <v>85</v>
      </c>
      <c r="AT1286" s="145" t="s">
        <v>75</v>
      </c>
      <c r="AU1286" s="145" t="s">
        <v>83</v>
      </c>
      <c r="AY1286" s="137" t="s">
        <v>180</v>
      </c>
      <c r="BK1286" s="146">
        <f>SUM(BK1287:BK1331)</f>
        <v>0</v>
      </c>
    </row>
    <row r="1287" spans="1:65" s="2" customFormat="1" ht="24.2" customHeight="1">
      <c r="A1287" s="33"/>
      <c r="B1287" s="149"/>
      <c r="C1287" s="150" t="s">
        <v>1204</v>
      </c>
      <c r="D1287" s="150" t="s">
        <v>182</v>
      </c>
      <c r="E1287" s="151" t="s">
        <v>1205</v>
      </c>
      <c r="F1287" s="152" t="s">
        <v>1206</v>
      </c>
      <c r="G1287" s="153" t="s">
        <v>185</v>
      </c>
      <c r="H1287" s="154">
        <v>13.16</v>
      </c>
      <c r="I1287" s="155"/>
      <c r="J1287" s="156">
        <f>ROUND(I1287*H1287,2)</f>
        <v>0</v>
      </c>
      <c r="K1287" s="152" t="s">
        <v>186</v>
      </c>
      <c r="L1287" s="34"/>
      <c r="M1287" s="157" t="s">
        <v>1</v>
      </c>
      <c r="N1287" s="158" t="s">
        <v>41</v>
      </c>
      <c r="O1287" s="59"/>
      <c r="P1287" s="159">
        <f>O1287*H1287</f>
        <v>0</v>
      </c>
      <c r="Q1287" s="159">
        <v>8.9999999999999993E-3</v>
      </c>
      <c r="R1287" s="159">
        <f>Q1287*H1287</f>
        <v>0.11843999999999999</v>
      </c>
      <c r="S1287" s="159">
        <v>0</v>
      </c>
      <c r="T1287" s="160">
        <f>S1287*H1287</f>
        <v>0</v>
      </c>
      <c r="U1287" s="33"/>
      <c r="V1287" s="33"/>
      <c r="W1287" s="33"/>
      <c r="X1287" s="33"/>
      <c r="Y1287" s="33"/>
      <c r="Z1287" s="33"/>
      <c r="AA1287" s="33"/>
      <c r="AB1287" s="33"/>
      <c r="AC1287" s="33"/>
      <c r="AD1287" s="33"/>
      <c r="AE1287" s="33"/>
      <c r="AR1287" s="161" t="s">
        <v>341</v>
      </c>
      <c r="AT1287" s="161" t="s">
        <v>182</v>
      </c>
      <c r="AU1287" s="161" t="s">
        <v>85</v>
      </c>
      <c r="AY1287" s="18" t="s">
        <v>180</v>
      </c>
      <c r="BE1287" s="162">
        <f>IF(N1287="základní",J1287,0)</f>
        <v>0</v>
      </c>
      <c r="BF1287" s="162">
        <f>IF(N1287="snížená",J1287,0)</f>
        <v>0</v>
      </c>
      <c r="BG1287" s="162">
        <f>IF(N1287="zákl. přenesená",J1287,0)</f>
        <v>0</v>
      </c>
      <c r="BH1287" s="162">
        <f>IF(N1287="sníž. přenesená",J1287,0)</f>
        <v>0</v>
      </c>
      <c r="BI1287" s="162">
        <f>IF(N1287="nulová",J1287,0)</f>
        <v>0</v>
      </c>
      <c r="BJ1287" s="18" t="s">
        <v>83</v>
      </c>
      <c r="BK1287" s="162">
        <f>ROUND(I1287*H1287,2)</f>
        <v>0</v>
      </c>
      <c r="BL1287" s="18" t="s">
        <v>341</v>
      </c>
      <c r="BM1287" s="161" t="s">
        <v>1207</v>
      </c>
    </row>
    <row r="1288" spans="1:65" s="2" customFormat="1" ht="19.5">
      <c r="A1288" s="33"/>
      <c r="B1288" s="34"/>
      <c r="C1288" s="33"/>
      <c r="D1288" s="163" t="s">
        <v>189</v>
      </c>
      <c r="E1288" s="33"/>
      <c r="F1288" s="164" t="s">
        <v>1208</v>
      </c>
      <c r="G1288" s="33"/>
      <c r="H1288" s="33"/>
      <c r="I1288" s="165"/>
      <c r="J1288" s="33"/>
      <c r="K1288" s="33"/>
      <c r="L1288" s="34"/>
      <c r="M1288" s="166"/>
      <c r="N1288" s="167"/>
      <c r="O1288" s="59"/>
      <c r="P1288" s="59"/>
      <c r="Q1288" s="59"/>
      <c r="R1288" s="59"/>
      <c r="S1288" s="59"/>
      <c r="T1288" s="60"/>
      <c r="U1288" s="33"/>
      <c r="V1288" s="33"/>
      <c r="W1288" s="33"/>
      <c r="X1288" s="33"/>
      <c r="Y1288" s="33"/>
      <c r="Z1288" s="33"/>
      <c r="AA1288" s="33"/>
      <c r="AB1288" s="33"/>
      <c r="AC1288" s="33"/>
      <c r="AD1288" s="33"/>
      <c r="AE1288" s="33"/>
      <c r="AT1288" s="18" t="s">
        <v>189</v>
      </c>
      <c r="AU1288" s="18" t="s">
        <v>85</v>
      </c>
    </row>
    <row r="1289" spans="1:65" s="2" customFormat="1" ht="11.25">
      <c r="A1289" s="33"/>
      <c r="B1289" s="34"/>
      <c r="C1289" s="33"/>
      <c r="D1289" s="168" t="s">
        <v>191</v>
      </c>
      <c r="E1289" s="33"/>
      <c r="F1289" s="169" t="s">
        <v>1209</v>
      </c>
      <c r="G1289" s="33"/>
      <c r="H1289" s="33"/>
      <c r="I1289" s="165"/>
      <c r="J1289" s="33"/>
      <c r="K1289" s="33"/>
      <c r="L1289" s="34"/>
      <c r="M1289" s="166"/>
      <c r="N1289" s="167"/>
      <c r="O1289" s="59"/>
      <c r="P1289" s="59"/>
      <c r="Q1289" s="59"/>
      <c r="R1289" s="59"/>
      <c r="S1289" s="59"/>
      <c r="T1289" s="60"/>
      <c r="U1289" s="33"/>
      <c r="V1289" s="33"/>
      <c r="W1289" s="33"/>
      <c r="X1289" s="33"/>
      <c r="Y1289" s="33"/>
      <c r="Z1289" s="33"/>
      <c r="AA1289" s="33"/>
      <c r="AB1289" s="33"/>
      <c r="AC1289" s="33"/>
      <c r="AD1289" s="33"/>
      <c r="AE1289" s="33"/>
      <c r="AT1289" s="18" t="s">
        <v>191</v>
      </c>
      <c r="AU1289" s="18" t="s">
        <v>85</v>
      </c>
    </row>
    <row r="1290" spans="1:65" s="13" customFormat="1" ht="11.25">
      <c r="B1290" s="170"/>
      <c r="D1290" s="163" t="s">
        <v>193</v>
      </c>
      <c r="E1290" s="171" t="s">
        <v>1</v>
      </c>
      <c r="F1290" s="172" t="s">
        <v>1210</v>
      </c>
      <c r="H1290" s="171" t="s">
        <v>1</v>
      </c>
      <c r="I1290" s="173"/>
      <c r="L1290" s="170"/>
      <c r="M1290" s="174"/>
      <c r="N1290" s="175"/>
      <c r="O1290" s="175"/>
      <c r="P1290" s="175"/>
      <c r="Q1290" s="175"/>
      <c r="R1290" s="175"/>
      <c r="S1290" s="175"/>
      <c r="T1290" s="176"/>
      <c r="AT1290" s="171" t="s">
        <v>193</v>
      </c>
      <c r="AU1290" s="171" t="s">
        <v>85</v>
      </c>
      <c r="AV1290" s="13" t="s">
        <v>83</v>
      </c>
      <c r="AW1290" s="13" t="s">
        <v>32</v>
      </c>
      <c r="AX1290" s="13" t="s">
        <v>76</v>
      </c>
      <c r="AY1290" s="171" t="s">
        <v>180</v>
      </c>
    </row>
    <row r="1291" spans="1:65" s="13" customFormat="1" ht="11.25">
      <c r="B1291" s="170"/>
      <c r="D1291" s="163" t="s">
        <v>193</v>
      </c>
      <c r="E1291" s="171" t="s">
        <v>1</v>
      </c>
      <c r="F1291" s="172" t="s">
        <v>1211</v>
      </c>
      <c r="H1291" s="171" t="s">
        <v>1</v>
      </c>
      <c r="I1291" s="173"/>
      <c r="L1291" s="170"/>
      <c r="M1291" s="174"/>
      <c r="N1291" s="175"/>
      <c r="O1291" s="175"/>
      <c r="P1291" s="175"/>
      <c r="Q1291" s="175"/>
      <c r="R1291" s="175"/>
      <c r="S1291" s="175"/>
      <c r="T1291" s="176"/>
      <c r="AT1291" s="171" t="s">
        <v>193</v>
      </c>
      <c r="AU1291" s="171" t="s">
        <v>85</v>
      </c>
      <c r="AV1291" s="13" t="s">
        <v>83</v>
      </c>
      <c r="AW1291" s="13" t="s">
        <v>32</v>
      </c>
      <c r="AX1291" s="13" t="s">
        <v>76</v>
      </c>
      <c r="AY1291" s="171" t="s">
        <v>180</v>
      </c>
    </row>
    <row r="1292" spans="1:65" s="13" customFormat="1" ht="11.25">
      <c r="B1292" s="170"/>
      <c r="D1292" s="163" t="s">
        <v>193</v>
      </c>
      <c r="E1292" s="171" t="s">
        <v>1</v>
      </c>
      <c r="F1292" s="172" t="s">
        <v>1212</v>
      </c>
      <c r="H1292" s="171" t="s">
        <v>1</v>
      </c>
      <c r="I1292" s="173"/>
      <c r="L1292" s="170"/>
      <c r="M1292" s="174"/>
      <c r="N1292" s="175"/>
      <c r="O1292" s="175"/>
      <c r="P1292" s="175"/>
      <c r="Q1292" s="175"/>
      <c r="R1292" s="175"/>
      <c r="S1292" s="175"/>
      <c r="T1292" s="176"/>
      <c r="AT1292" s="171" t="s">
        <v>193</v>
      </c>
      <c r="AU1292" s="171" t="s">
        <v>85</v>
      </c>
      <c r="AV1292" s="13" t="s">
        <v>83</v>
      </c>
      <c r="AW1292" s="13" t="s">
        <v>32</v>
      </c>
      <c r="AX1292" s="13" t="s">
        <v>76</v>
      </c>
      <c r="AY1292" s="171" t="s">
        <v>180</v>
      </c>
    </row>
    <row r="1293" spans="1:65" s="14" customFormat="1" ht="11.25">
      <c r="B1293" s="177"/>
      <c r="D1293" s="163" t="s">
        <v>193</v>
      </c>
      <c r="E1293" s="178" t="s">
        <v>1</v>
      </c>
      <c r="F1293" s="179" t="s">
        <v>1213</v>
      </c>
      <c r="H1293" s="180">
        <v>13.16</v>
      </c>
      <c r="I1293" s="181"/>
      <c r="L1293" s="177"/>
      <c r="M1293" s="182"/>
      <c r="N1293" s="183"/>
      <c r="O1293" s="183"/>
      <c r="P1293" s="183"/>
      <c r="Q1293" s="183"/>
      <c r="R1293" s="183"/>
      <c r="S1293" s="183"/>
      <c r="T1293" s="184"/>
      <c r="AT1293" s="178" t="s">
        <v>193</v>
      </c>
      <c r="AU1293" s="178" t="s">
        <v>85</v>
      </c>
      <c r="AV1293" s="14" t="s">
        <v>85</v>
      </c>
      <c r="AW1293" s="14" t="s">
        <v>32</v>
      </c>
      <c r="AX1293" s="14" t="s">
        <v>76</v>
      </c>
      <c r="AY1293" s="178" t="s">
        <v>180</v>
      </c>
    </row>
    <row r="1294" spans="1:65" s="15" customFormat="1" ht="11.25">
      <c r="B1294" s="185"/>
      <c r="D1294" s="163" t="s">
        <v>193</v>
      </c>
      <c r="E1294" s="186" t="s">
        <v>1</v>
      </c>
      <c r="F1294" s="187" t="s">
        <v>196</v>
      </c>
      <c r="H1294" s="188">
        <v>13.16</v>
      </c>
      <c r="I1294" s="189"/>
      <c r="L1294" s="185"/>
      <c r="M1294" s="190"/>
      <c r="N1294" s="191"/>
      <c r="O1294" s="191"/>
      <c r="P1294" s="191"/>
      <c r="Q1294" s="191"/>
      <c r="R1294" s="191"/>
      <c r="S1294" s="191"/>
      <c r="T1294" s="192"/>
      <c r="AT1294" s="186" t="s">
        <v>193</v>
      </c>
      <c r="AU1294" s="186" t="s">
        <v>85</v>
      </c>
      <c r="AV1294" s="15" t="s">
        <v>197</v>
      </c>
      <c r="AW1294" s="15" t="s">
        <v>32</v>
      </c>
      <c r="AX1294" s="15" t="s">
        <v>76</v>
      </c>
      <c r="AY1294" s="186" t="s">
        <v>180</v>
      </c>
    </row>
    <row r="1295" spans="1:65" s="16" customFormat="1" ht="11.25">
      <c r="B1295" s="193"/>
      <c r="D1295" s="163" t="s">
        <v>193</v>
      </c>
      <c r="E1295" s="194" t="s">
        <v>1</v>
      </c>
      <c r="F1295" s="195" t="s">
        <v>198</v>
      </c>
      <c r="H1295" s="196">
        <v>13.16</v>
      </c>
      <c r="I1295" s="197"/>
      <c r="L1295" s="193"/>
      <c r="M1295" s="198"/>
      <c r="N1295" s="199"/>
      <c r="O1295" s="199"/>
      <c r="P1295" s="199"/>
      <c r="Q1295" s="199"/>
      <c r="R1295" s="199"/>
      <c r="S1295" s="199"/>
      <c r="T1295" s="200"/>
      <c r="AT1295" s="194" t="s">
        <v>193</v>
      </c>
      <c r="AU1295" s="194" t="s">
        <v>85</v>
      </c>
      <c r="AV1295" s="16" t="s">
        <v>187</v>
      </c>
      <c r="AW1295" s="16" t="s">
        <v>32</v>
      </c>
      <c r="AX1295" s="16" t="s">
        <v>83</v>
      </c>
      <c r="AY1295" s="194" t="s">
        <v>180</v>
      </c>
    </row>
    <row r="1296" spans="1:65" s="2" customFormat="1" ht="33" customHeight="1">
      <c r="A1296" s="33"/>
      <c r="B1296" s="149"/>
      <c r="C1296" s="150" t="s">
        <v>1214</v>
      </c>
      <c r="D1296" s="150" t="s">
        <v>182</v>
      </c>
      <c r="E1296" s="151" t="s">
        <v>1215</v>
      </c>
      <c r="F1296" s="152" t="s">
        <v>1216</v>
      </c>
      <c r="G1296" s="153" t="s">
        <v>185</v>
      </c>
      <c r="H1296" s="154">
        <v>92.12</v>
      </c>
      <c r="I1296" s="155"/>
      <c r="J1296" s="156">
        <f>ROUND(I1296*H1296,2)</f>
        <v>0</v>
      </c>
      <c r="K1296" s="152" t="s">
        <v>186</v>
      </c>
      <c r="L1296" s="34"/>
      <c r="M1296" s="157" t="s">
        <v>1</v>
      </c>
      <c r="N1296" s="158" t="s">
        <v>41</v>
      </c>
      <c r="O1296" s="59"/>
      <c r="P1296" s="159">
        <f>O1296*H1296</f>
        <v>0</v>
      </c>
      <c r="Q1296" s="159">
        <v>1.8E-3</v>
      </c>
      <c r="R1296" s="159">
        <f>Q1296*H1296</f>
        <v>0.16581599999999999</v>
      </c>
      <c r="S1296" s="159">
        <v>0</v>
      </c>
      <c r="T1296" s="160">
        <f>S1296*H1296</f>
        <v>0</v>
      </c>
      <c r="U1296" s="33"/>
      <c r="V1296" s="33"/>
      <c r="W1296" s="33"/>
      <c r="X1296" s="33"/>
      <c r="Y1296" s="33"/>
      <c r="Z1296" s="33"/>
      <c r="AA1296" s="33"/>
      <c r="AB1296" s="33"/>
      <c r="AC1296" s="33"/>
      <c r="AD1296" s="33"/>
      <c r="AE1296" s="33"/>
      <c r="AR1296" s="161" t="s">
        <v>341</v>
      </c>
      <c r="AT1296" s="161" t="s">
        <v>182</v>
      </c>
      <c r="AU1296" s="161" t="s">
        <v>85</v>
      </c>
      <c r="AY1296" s="18" t="s">
        <v>180</v>
      </c>
      <c r="BE1296" s="162">
        <f>IF(N1296="základní",J1296,0)</f>
        <v>0</v>
      </c>
      <c r="BF1296" s="162">
        <f>IF(N1296="snížená",J1296,0)</f>
        <v>0</v>
      </c>
      <c r="BG1296" s="162">
        <f>IF(N1296="zákl. přenesená",J1296,0)</f>
        <v>0</v>
      </c>
      <c r="BH1296" s="162">
        <f>IF(N1296="sníž. přenesená",J1296,0)</f>
        <v>0</v>
      </c>
      <c r="BI1296" s="162">
        <f>IF(N1296="nulová",J1296,0)</f>
        <v>0</v>
      </c>
      <c r="BJ1296" s="18" t="s">
        <v>83</v>
      </c>
      <c r="BK1296" s="162">
        <f>ROUND(I1296*H1296,2)</f>
        <v>0</v>
      </c>
      <c r="BL1296" s="18" t="s">
        <v>341</v>
      </c>
      <c r="BM1296" s="161" t="s">
        <v>1217</v>
      </c>
    </row>
    <row r="1297" spans="1:65" s="2" customFormat="1" ht="29.25">
      <c r="A1297" s="33"/>
      <c r="B1297" s="34"/>
      <c r="C1297" s="33"/>
      <c r="D1297" s="163" t="s">
        <v>189</v>
      </c>
      <c r="E1297" s="33"/>
      <c r="F1297" s="164" t="s">
        <v>1218</v>
      </c>
      <c r="G1297" s="33"/>
      <c r="H1297" s="33"/>
      <c r="I1297" s="165"/>
      <c r="J1297" s="33"/>
      <c r="K1297" s="33"/>
      <c r="L1297" s="34"/>
      <c r="M1297" s="166"/>
      <c r="N1297" s="167"/>
      <c r="O1297" s="59"/>
      <c r="P1297" s="59"/>
      <c r="Q1297" s="59"/>
      <c r="R1297" s="59"/>
      <c r="S1297" s="59"/>
      <c r="T1297" s="60"/>
      <c r="U1297" s="33"/>
      <c r="V1297" s="33"/>
      <c r="W1297" s="33"/>
      <c r="X1297" s="33"/>
      <c r="Y1297" s="33"/>
      <c r="Z1297" s="33"/>
      <c r="AA1297" s="33"/>
      <c r="AB1297" s="33"/>
      <c r="AC1297" s="33"/>
      <c r="AD1297" s="33"/>
      <c r="AE1297" s="33"/>
      <c r="AT1297" s="18" t="s">
        <v>189</v>
      </c>
      <c r="AU1297" s="18" t="s">
        <v>85</v>
      </c>
    </row>
    <row r="1298" spans="1:65" s="2" customFormat="1" ht="11.25">
      <c r="A1298" s="33"/>
      <c r="B1298" s="34"/>
      <c r="C1298" s="33"/>
      <c r="D1298" s="168" t="s">
        <v>191</v>
      </c>
      <c r="E1298" s="33"/>
      <c r="F1298" s="169" t="s">
        <v>1219</v>
      </c>
      <c r="G1298" s="33"/>
      <c r="H1298" s="33"/>
      <c r="I1298" s="165"/>
      <c r="J1298" s="33"/>
      <c r="K1298" s="33"/>
      <c r="L1298" s="34"/>
      <c r="M1298" s="166"/>
      <c r="N1298" s="167"/>
      <c r="O1298" s="59"/>
      <c r="P1298" s="59"/>
      <c r="Q1298" s="59"/>
      <c r="R1298" s="59"/>
      <c r="S1298" s="59"/>
      <c r="T1298" s="60"/>
      <c r="U1298" s="33"/>
      <c r="V1298" s="33"/>
      <c r="W1298" s="33"/>
      <c r="X1298" s="33"/>
      <c r="Y1298" s="33"/>
      <c r="Z1298" s="33"/>
      <c r="AA1298" s="33"/>
      <c r="AB1298" s="33"/>
      <c r="AC1298" s="33"/>
      <c r="AD1298" s="33"/>
      <c r="AE1298" s="33"/>
      <c r="AT1298" s="18" t="s">
        <v>191</v>
      </c>
      <c r="AU1298" s="18" t="s">
        <v>85</v>
      </c>
    </row>
    <row r="1299" spans="1:65" s="13" customFormat="1" ht="11.25">
      <c r="B1299" s="170"/>
      <c r="D1299" s="163" t="s">
        <v>193</v>
      </c>
      <c r="E1299" s="171" t="s">
        <v>1</v>
      </c>
      <c r="F1299" s="172" t="s">
        <v>1210</v>
      </c>
      <c r="H1299" s="171" t="s">
        <v>1</v>
      </c>
      <c r="I1299" s="173"/>
      <c r="L1299" s="170"/>
      <c r="M1299" s="174"/>
      <c r="N1299" s="175"/>
      <c r="O1299" s="175"/>
      <c r="P1299" s="175"/>
      <c r="Q1299" s="175"/>
      <c r="R1299" s="175"/>
      <c r="S1299" s="175"/>
      <c r="T1299" s="176"/>
      <c r="AT1299" s="171" t="s">
        <v>193</v>
      </c>
      <c r="AU1299" s="171" t="s">
        <v>85</v>
      </c>
      <c r="AV1299" s="13" t="s">
        <v>83</v>
      </c>
      <c r="AW1299" s="13" t="s">
        <v>32</v>
      </c>
      <c r="AX1299" s="13" t="s">
        <v>76</v>
      </c>
      <c r="AY1299" s="171" t="s">
        <v>180</v>
      </c>
    </row>
    <row r="1300" spans="1:65" s="13" customFormat="1" ht="11.25">
      <c r="B1300" s="170"/>
      <c r="D1300" s="163" t="s">
        <v>193</v>
      </c>
      <c r="E1300" s="171" t="s">
        <v>1</v>
      </c>
      <c r="F1300" s="172" t="s">
        <v>1211</v>
      </c>
      <c r="H1300" s="171" t="s">
        <v>1</v>
      </c>
      <c r="I1300" s="173"/>
      <c r="L1300" s="170"/>
      <c r="M1300" s="174"/>
      <c r="N1300" s="175"/>
      <c r="O1300" s="175"/>
      <c r="P1300" s="175"/>
      <c r="Q1300" s="175"/>
      <c r="R1300" s="175"/>
      <c r="S1300" s="175"/>
      <c r="T1300" s="176"/>
      <c r="AT1300" s="171" t="s">
        <v>193</v>
      </c>
      <c r="AU1300" s="171" t="s">
        <v>85</v>
      </c>
      <c r="AV1300" s="13" t="s">
        <v>83</v>
      </c>
      <c r="AW1300" s="13" t="s">
        <v>32</v>
      </c>
      <c r="AX1300" s="13" t="s">
        <v>76</v>
      </c>
      <c r="AY1300" s="171" t="s">
        <v>180</v>
      </c>
    </row>
    <row r="1301" spans="1:65" s="13" customFormat="1" ht="11.25">
      <c r="B1301" s="170"/>
      <c r="D1301" s="163" t="s">
        <v>193</v>
      </c>
      <c r="E1301" s="171" t="s">
        <v>1</v>
      </c>
      <c r="F1301" s="172" t="s">
        <v>1212</v>
      </c>
      <c r="H1301" s="171" t="s">
        <v>1</v>
      </c>
      <c r="I1301" s="173"/>
      <c r="L1301" s="170"/>
      <c r="M1301" s="174"/>
      <c r="N1301" s="175"/>
      <c r="O1301" s="175"/>
      <c r="P1301" s="175"/>
      <c r="Q1301" s="175"/>
      <c r="R1301" s="175"/>
      <c r="S1301" s="175"/>
      <c r="T1301" s="176"/>
      <c r="AT1301" s="171" t="s">
        <v>193</v>
      </c>
      <c r="AU1301" s="171" t="s">
        <v>85</v>
      </c>
      <c r="AV1301" s="13" t="s">
        <v>83</v>
      </c>
      <c r="AW1301" s="13" t="s">
        <v>32</v>
      </c>
      <c r="AX1301" s="13" t="s">
        <v>76</v>
      </c>
      <c r="AY1301" s="171" t="s">
        <v>180</v>
      </c>
    </row>
    <row r="1302" spans="1:65" s="14" customFormat="1" ht="11.25">
      <c r="B1302" s="177"/>
      <c r="D1302" s="163" t="s">
        <v>193</v>
      </c>
      <c r="E1302" s="178" t="s">
        <v>1</v>
      </c>
      <c r="F1302" s="179" t="s">
        <v>1220</v>
      </c>
      <c r="H1302" s="180">
        <v>92.12</v>
      </c>
      <c r="I1302" s="181"/>
      <c r="L1302" s="177"/>
      <c r="M1302" s="182"/>
      <c r="N1302" s="183"/>
      <c r="O1302" s="183"/>
      <c r="P1302" s="183"/>
      <c r="Q1302" s="183"/>
      <c r="R1302" s="183"/>
      <c r="S1302" s="183"/>
      <c r="T1302" s="184"/>
      <c r="AT1302" s="178" t="s">
        <v>193</v>
      </c>
      <c r="AU1302" s="178" t="s">
        <v>85</v>
      </c>
      <c r="AV1302" s="14" t="s">
        <v>85</v>
      </c>
      <c r="AW1302" s="14" t="s">
        <v>32</v>
      </c>
      <c r="AX1302" s="14" t="s">
        <v>76</v>
      </c>
      <c r="AY1302" s="178" t="s">
        <v>180</v>
      </c>
    </row>
    <row r="1303" spans="1:65" s="15" customFormat="1" ht="11.25">
      <c r="B1303" s="185"/>
      <c r="D1303" s="163" t="s">
        <v>193</v>
      </c>
      <c r="E1303" s="186" t="s">
        <v>1</v>
      </c>
      <c r="F1303" s="187" t="s">
        <v>196</v>
      </c>
      <c r="H1303" s="188">
        <v>92.12</v>
      </c>
      <c r="I1303" s="189"/>
      <c r="L1303" s="185"/>
      <c r="M1303" s="190"/>
      <c r="N1303" s="191"/>
      <c r="O1303" s="191"/>
      <c r="P1303" s="191"/>
      <c r="Q1303" s="191"/>
      <c r="R1303" s="191"/>
      <c r="S1303" s="191"/>
      <c r="T1303" s="192"/>
      <c r="AT1303" s="186" t="s">
        <v>193</v>
      </c>
      <c r="AU1303" s="186" t="s">
        <v>85</v>
      </c>
      <c r="AV1303" s="15" t="s">
        <v>197</v>
      </c>
      <c r="AW1303" s="15" t="s">
        <v>32</v>
      </c>
      <c r="AX1303" s="15" t="s">
        <v>76</v>
      </c>
      <c r="AY1303" s="186" t="s">
        <v>180</v>
      </c>
    </row>
    <row r="1304" spans="1:65" s="16" customFormat="1" ht="11.25">
      <c r="B1304" s="193"/>
      <c r="D1304" s="163" t="s">
        <v>193</v>
      </c>
      <c r="E1304" s="194" t="s">
        <v>1</v>
      </c>
      <c r="F1304" s="195" t="s">
        <v>198</v>
      </c>
      <c r="H1304" s="196">
        <v>92.12</v>
      </c>
      <c r="I1304" s="197"/>
      <c r="L1304" s="193"/>
      <c r="M1304" s="198"/>
      <c r="N1304" s="199"/>
      <c r="O1304" s="199"/>
      <c r="P1304" s="199"/>
      <c r="Q1304" s="199"/>
      <c r="R1304" s="199"/>
      <c r="S1304" s="199"/>
      <c r="T1304" s="200"/>
      <c r="AT1304" s="194" t="s">
        <v>193</v>
      </c>
      <c r="AU1304" s="194" t="s">
        <v>85</v>
      </c>
      <c r="AV1304" s="16" t="s">
        <v>187</v>
      </c>
      <c r="AW1304" s="16" t="s">
        <v>32</v>
      </c>
      <c r="AX1304" s="16" t="s">
        <v>83</v>
      </c>
      <c r="AY1304" s="194" t="s">
        <v>180</v>
      </c>
    </row>
    <row r="1305" spans="1:65" s="2" customFormat="1" ht="21.75" customHeight="1">
      <c r="A1305" s="33"/>
      <c r="B1305" s="149"/>
      <c r="C1305" s="150" t="s">
        <v>1221</v>
      </c>
      <c r="D1305" s="150" t="s">
        <v>182</v>
      </c>
      <c r="E1305" s="151" t="s">
        <v>1222</v>
      </c>
      <c r="F1305" s="152" t="s">
        <v>1223</v>
      </c>
      <c r="G1305" s="153" t="s">
        <v>185</v>
      </c>
      <c r="H1305" s="154">
        <v>13.16</v>
      </c>
      <c r="I1305" s="155"/>
      <c r="J1305" s="156">
        <f>ROUND(I1305*H1305,2)</f>
        <v>0</v>
      </c>
      <c r="K1305" s="152" t="s">
        <v>186</v>
      </c>
      <c r="L1305" s="34"/>
      <c r="M1305" s="157" t="s">
        <v>1</v>
      </c>
      <c r="N1305" s="158" t="s">
        <v>41</v>
      </c>
      <c r="O1305" s="59"/>
      <c r="P1305" s="159">
        <f>O1305*H1305</f>
        <v>0</v>
      </c>
      <c r="Q1305" s="159">
        <v>5.5000000000000003E-4</v>
      </c>
      <c r="R1305" s="159">
        <f>Q1305*H1305</f>
        <v>7.2380000000000005E-3</v>
      </c>
      <c r="S1305" s="159">
        <v>0</v>
      </c>
      <c r="T1305" s="160">
        <f>S1305*H1305</f>
        <v>0</v>
      </c>
      <c r="U1305" s="33"/>
      <c r="V1305" s="33"/>
      <c r="W1305" s="33"/>
      <c r="X1305" s="33"/>
      <c r="Y1305" s="33"/>
      <c r="Z1305" s="33"/>
      <c r="AA1305" s="33"/>
      <c r="AB1305" s="33"/>
      <c r="AC1305" s="33"/>
      <c r="AD1305" s="33"/>
      <c r="AE1305" s="33"/>
      <c r="AR1305" s="161" t="s">
        <v>341</v>
      </c>
      <c r="AT1305" s="161" t="s">
        <v>182</v>
      </c>
      <c r="AU1305" s="161" t="s">
        <v>85</v>
      </c>
      <c r="AY1305" s="18" t="s">
        <v>180</v>
      </c>
      <c r="BE1305" s="162">
        <f>IF(N1305="základní",J1305,0)</f>
        <v>0</v>
      </c>
      <c r="BF1305" s="162">
        <f>IF(N1305="snížená",J1305,0)</f>
        <v>0</v>
      </c>
      <c r="BG1305" s="162">
        <f>IF(N1305="zákl. přenesená",J1305,0)</f>
        <v>0</v>
      </c>
      <c r="BH1305" s="162">
        <f>IF(N1305="sníž. přenesená",J1305,0)</f>
        <v>0</v>
      </c>
      <c r="BI1305" s="162">
        <f>IF(N1305="nulová",J1305,0)</f>
        <v>0</v>
      </c>
      <c r="BJ1305" s="18" t="s">
        <v>83</v>
      </c>
      <c r="BK1305" s="162">
        <f>ROUND(I1305*H1305,2)</f>
        <v>0</v>
      </c>
      <c r="BL1305" s="18" t="s">
        <v>341</v>
      </c>
      <c r="BM1305" s="161" t="s">
        <v>1224</v>
      </c>
    </row>
    <row r="1306" spans="1:65" s="2" customFormat="1" ht="11.25">
      <c r="A1306" s="33"/>
      <c r="B1306" s="34"/>
      <c r="C1306" s="33"/>
      <c r="D1306" s="163" t="s">
        <v>189</v>
      </c>
      <c r="E1306" s="33"/>
      <c r="F1306" s="164" t="s">
        <v>1225</v>
      </c>
      <c r="G1306" s="33"/>
      <c r="H1306" s="33"/>
      <c r="I1306" s="165"/>
      <c r="J1306" s="33"/>
      <c r="K1306" s="33"/>
      <c r="L1306" s="34"/>
      <c r="M1306" s="166"/>
      <c r="N1306" s="167"/>
      <c r="O1306" s="59"/>
      <c r="P1306" s="59"/>
      <c r="Q1306" s="59"/>
      <c r="R1306" s="59"/>
      <c r="S1306" s="59"/>
      <c r="T1306" s="60"/>
      <c r="U1306" s="33"/>
      <c r="V1306" s="33"/>
      <c r="W1306" s="33"/>
      <c r="X1306" s="33"/>
      <c r="Y1306" s="33"/>
      <c r="Z1306" s="33"/>
      <c r="AA1306" s="33"/>
      <c r="AB1306" s="33"/>
      <c r="AC1306" s="33"/>
      <c r="AD1306" s="33"/>
      <c r="AE1306" s="33"/>
      <c r="AT1306" s="18" t="s">
        <v>189</v>
      </c>
      <c r="AU1306" s="18" t="s">
        <v>85</v>
      </c>
    </row>
    <row r="1307" spans="1:65" s="2" customFormat="1" ht="11.25">
      <c r="A1307" s="33"/>
      <c r="B1307" s="34"/>
      <c r="C1307" s="33"/>
      <c r="D1307" s="168" t="s">
        <v>191</v>
      </c>
      <c r="E1307" s="33"/>
      <c r="F1307" s="169" t="s">
        <v>1226</v>
      </c>
      <c r="G1307" s="33"/>
      <c r="H1307" s="33"/>
      <c r="I1307" s="165"/>
      <c r="J1307" s="33"/>
      <c r="K1307" s="33"/>
      <c r="L1307" s="34"/>
      <c r="M1307" s="166"/>
      <c r="N1307" s="167"/>
      <c r="O1307" s="59"/>
      <c r="P1307" s="59"/>
      <c r="Q1307" s="59"/>
      <c r="R1307" s="59"/>
      <c r="S1307" s="59"/>
      <c r="T1307" s="60"/>
      <c r="U1307" s="33"/>
      <c r="V1307" s="33"/>
      <c r="W1307" s="33"/>
      <c r="X1307" s="33"/>
      <c r="Y1307" s="33"/>
      <c r="Z1307" s="33"/>
      <c r="AA1307" s="33"/>
      <c r="AB1307" s="33"/>
      <c r="AC1307" s="33"/>
      <c r="AD1307" s="33"/>
      <c r="AE1307" s="33"/>
      <c r="AT1307" s="18" t="s">
        <v>191</v>
      </c>
      <c r="AU1307" s="18" t="s">
        <v>85</v>
      </c>
    </row>
    <row r="1308" spans="1:65" s="13" customFormat="1" ht="11.25">
      <c r="B1308" s="170"/>
      <c r="D1308" s="163" t="s">
        <v>193</v>
      </c>
      <c r="E1308" s="171" t="s">
        <v>1</v>
      </c>
      <c r="F1308" s="172" t="s">
        <v>1210</v>
      </c>
      <c r="H1308" s="171" t="s">
        <v>1</v>
      </c>
      <c r="I1308" s="173"/>
      <c r="L1308" s="170"/>
      <c r="M1308" s="174"/>
      <c r="N1308" s="175"/>
      <c r="O1308" s="175"/>
      <c r="P1308" s="175"/>
      <c r="Q1308" s="175"/>
      <c r="R1308" s="175"/>
      <c r="S1308" s="175"/>
      <c r="T1308" s="176"/>
      <c r="AT1308" s="171" t="s">
        <v>193</v>
      </c>
      <c r="AU1308" s="171" t="s">
        <v>85</v>
      </c>
      <c r="AV1308" s="13" t="s">
        <v>83</v>
      </c>
      <c r="AW1308" s="13" t="s">
        <v>32</v>
      </c>
      <c r="AX1308" s="13" t="s">
        <v>76</v>
      </c>
      <c r="AY1308" s="171" t="s">
        <v>180</v>
      </c>
    </row>
    <row r="1309" spans="1:65" s="13" customFormat="1" ht="11.25">
      <c r="B1309" s="170"/>
      <c r="D1309" s="163" t="s">
        <v>193</v>
      </c>
      <c r="E1309" s="171" t="s">
        <v>1</v>
      </c>
      <c r="F1309" s="172" t="s">
        <v>1211</v>
      </c>
      <c r="H1309" s="171" t="s">
        <v>1</v>
      </c>
      <c r="I1309" s="173"/>
      <c r="L1309" s="170"/>
      <c r="M1309" s="174"/>
      <c r="N1309" s="175"/>
      <c r="O1309" s="175"/>
      <c r="P1309" s="175"/>
      <c r="Q1309" s="175"/>
      <c r="R1309" s="175"/>
      <c r="S1309" s="175"/>
      <c r="T1309" s="176"/>
      <c r="AT1309" s="171" t="s">
        <v>193</v>
      </c>
      <c r="AU1309" s="171" t="s">
        <v>85</v>
      </c>
      <c r="AV1309" s="13" t="s">
        <v>83</v>
      </c>
      <c r="AW1309" s="13" t="s">
        <v>32</v>
      </c>
      <c r="AX1309" s="13" t="s">
        <v>76</v>
      </c>
      <c r="AY1309" s="171" t="s">
        <v>180</v>
      </c>
    </row>
    <row r="1310" spans="1:65" s="13" customFormat="1" ht="11.25">
      <c r="B1310" s="170"/>
      <c r="D1310" s="163" t="s">
        <v>193</v>
      </c>
      <c r="E1310" s="171" t="s">
        <v>1</v>
      </c>
      <c r="F1310" s="172" t="s">
        <v>1212</v>
      </c>
      <c r="H1310" s="171" t="s">
        <v>1</v>
      </c>
      <c r="I1310" s="173"/>
      <c r="L1310" s="170"/>
      <c r="M1310" s="174"/>
      <c r="N1310" s="175"/>
      <c r="O1310" s="175"/>
      <c r="P1310" s="175"/>
      <c r="Q1310" s="175"/>
      <c r="R1310" s="175"/>
      <c r="S1310" s="175"/>
      <c r="T1310" s="176"/>
      <c r="AT1310" s="171" t="s">
        <v>193</v>
      </c>
      <c r="AU1310" s="171" t="s">
        <v>85</v>
      </c>
      <c r="AV1310" s="13" t="s">
        <v>83</v>
      </c>
      <c r="AW1310" s="13" t="s">
        <v>32</v>
      </c>
      <c r="AX1310" s="13" t="s">
        <v>76</v>
      </c>
      <c r="AY1310" s="171" t="s">
        <v>180</v>
      </c>
    </row>
    <row r="1311" spans="1:65" s="14" customFormat="1" ht="11.25">
      <c r="B1311" s="177"/>
      <c r="D1311" s="163" t="s">
        <v>193</v>
      </c>
      <c r="E1311" s="178" t="s">
        <v>1</v>
      </c>
      <c r="F1311" s="179" t="s">
        <v>1213</v>
      </c>
      <c r="H1311" s="180">
        <v>13.16</v>
      </c>
      <c r="I1311" s="181"/>
      <c r="L1311" s="177"/>
      <c r="M1311" s="182"/>
      <c r="N1311" s="183"/>
      <c r="O1311" s="183"/>
      <c r="P1311" s="183"/>
      <c r="Q1311" s="183"/>
      <c r="R1311" s="183"/>
      <c r="S1311" s="183"/>
      <c r="T1311" s="184"/>
      <c r="AT1311" s="178" t="s">
        <v>193</v>
      </c>
      <c r="AU1311" s="178" t="s">
        <v>85</v>
      </c>
      <c r="AV1311" s="14" t="s">
        <v>85</v>
      </c>
      <c r="AW1311" s="14" t="s">
        <v>32</v>
      </c>
      <c r="AX1311" s="14" t="s">
        <v>76</v>
      </c>
      <c r="AY1311" s="178" t="s">
        <v>180</v>
      </c>
    </row>
    <row r="1312" spans="1:65" s="15" customFormat="1" ht="11.25">
      <c r="B1312" s="185"/>
      <c r="D1312" s="163" t="s">
        <v>193</v>
      </c>
      <c r="E1312" s="186" t="s">
        <v>1</v>
      </c>
      <c r="F1312" s="187" t="s">
        <v>196</v>
      </c>
      <c r="H1312" s="188">
        <v>13.16</v>
      </c>
      <c r="I1312" s="189"/>
      <c r="L1312" s="185"/>
      <c r="M1312" s="190"/>
      <c r="N1312" s="191"/>
      <c r="O1312" s="191"/>
      <c r="P1312" s="191"/>
      <c r="Q1312" s="191"/>
      <c r="R1312" s="191"/>
      <c r="S1312" s="191"/>
      <c r="T1312" s="192"/>
      <c r="AT1312" s="186" t="s">
        <v>193</v>
      </c>
      <c r="AU1312" s="186" t="s">
        <v>85</v>
      </c>
      <c r="AV1312" s="15" t="s">
        <v>197</v>
      </c>
      <c r="AW1312" s="15" t="s">
        <v>32</v>
      </c>
      <c r="AX1312" s="15" t="s">
        <v>76</v>
      </c>
      <c r="AY1312" s="186" t="s">
        <v>180</v>
      </c>
    </row>
    <row r="1313" spans="1:65" s="16" customFormat="1" ht="11.25">
      <c r="B1313" s="193"/>
      <c r="D1313" s="163" t="s">
        <v>193</v>
      </c>
      <c r="E1313" s="194" t="s">
        <v>1</v>
      </c>
      <c r="F1313" s="195" t="s">
        <v>198</v>
      </c>
      <c r="H1313" s="196">
        <v>13.16</v>
      </c>
      <c r="I1313" s="197"/>
      <c r="L1313" s="193"/>
      <c r="M1313" s="198"/>
      <c r="N1313" s="199"/>
      <c r="O1313" s="199"/>
      <c r="P1313" s="199"/>
      <c r="Q1313" s="199"/>
      <c r="R1313" s="199"/>
      <c r="S1313" s="199"/>
      <c r="T1313" s="200"/>
      <c r="AT1313" s="194" t="s">
        <v>193</v>
      </c>
      <c r="AU1313" s="194" t="s">
        <v>85</v>
      </c>
      <c r="AV1313" s="16" t="s">
        <v>187</v>
      </c>
      <c r="AW1313" s="16" t="s">
        <v>32</v>
      </c>
      <c r="AX1313" s="16" t="s">
        <v>83</v>
      </c>
      <c r="AY1313" s="194" t="s">
        <v>180</v>
      </c>
    </row>
    <row r="1314" spans="1:65" s="2" customFormat="1" ht="24.2" customHeight="1">
      <c r="A1314" s="33"/>
      <c r="B1314" s="149"/>
      <c r="C1314" s="150" t="s">
        <v>1227</v>
      </c>
      <c r="D1314" s="150" t="s">
        <v>182</v>
      </c>
      <c r="E1314" s="151" t="s">
        <v>1228</v>
      </c>
      <c r="F1314" s="152" t="s">
        <v>1229</v>
      </c>
      <c r="G1314" s="153" t="s">
        <v>185</v>
      </c>
      <c r="H1314" s="154">
        <v>13.16</v>
      </c>
      <c r="I1314" s="155"/>
      <c r="J1314" s="156">
        <f>ROUND(I1314*H1314,2)</f>
        <v>0</v>
      </c>
      <c r="K1314" s="152" t="s">
        <v>186</v>
      </c>
      <c r="L1314" s="34"/>
      <c r="M1314" s="157" t="s">
        <v>1</v>
      </c>
      <c r="N1314" s="158" t="s">
        <v>41</v>
      </c>
      <c r="O1314" s="59"/>
      <c r="P1314" s="159">
        <f>O1314*H1314</f>
        <v>0</v>
      </c>
      <c r="Q1314" s="159">
        <v>5.4000000000000003E-3</v>
      </c>
      <c r="R1314" s="159">
        <f>Q1314*H1314</f>
        <v>7.1064000000000002E-2</v>
      </c>
      <c r="S1314" s="159">
        <v>0</v>
      </c>
      <c r="T1314" s="160">
        <f>S1314*H1314</f>
        <v>0</v>
      </c>
      <c r="U1314" s="33"/>
      <c r="V1314" s="33"/>
      <c r="W1314" s="33"/>
      <c r="X1314" s="33"/>
      <c r="Y1314" s="33"/>
      <c r="Z1314" s="33"/>
      <c r="AA1314" s="33"/>
      <c r="AB1314" s="33"/>
      <c r="AC1314" s="33"/>
      <c r="AD1314" s="33"/>
      <c r="AE1314" s="33"/>
      <c r="AR1314" s="161" t="s">
        <v>341</v>
      </c>
      <c r="AT1314" s="161" t="s">
        <v>182</v>
      </c>
      <c r="AU1314" s="161" t="s">
        <v>85</v>
      </c>
      <c r="AY1314" s="18" t="s">
        <v>180</v>
      </c>
      <c r="BE1314" s="162">
        <f>IF(N1314="základní",J1314,0)</f>
        <v>0</v>
      </c>
      <c r="BF1314" s="162">
        <f>IF(N1314="snížená",J1314,0)</f>
        <v>0</v>
      </c>
      <c r="BG1314" s="162">
        <f>IF(N1314="zákl. přenesená",J1314,0)</f>
        <v>0</v>
      </c>
      <c r="BH1314" s="162">
        <f>IF(N1314="sníž. přenesená",J1314,0)</f>
        <v>0</v>
      </c>
      <c r="BI1314" s="162">
        <f>IF(N1314="nulová",J1314,0)</f>
        <v>0</v>
      </c>
      <c r="BJ1314" s="18" t="s">
        <v>83</v>
      </c>
      <c r="BK1314" s="162">
        <f>ROUND(I1314*H1314,2)</f>
        <v>0</v>
      </c>
      <c r="BL1314" s="18" t="s">
        <v>341</v>
      </c>
      <c r="BM1314" s="161" t="s">
        <v>1230</v>
      </c>
    </row>
    <row r="1315" spans="1:65" s="2" customFormat="1" ht="11.25">
      <c r="A1315" s="33"/>
      <c r="B1315" s="34"/>
      <c r="C1315" s="33"/>
      <c r="D1315" s="163" t="s">
        <v>189</v>
      </c>
      <c r="E1315" s="33"/>
      <c r="F1315" s="164" t="s">
        <v>1231</v>
      </c>
      <c r="G1315" s="33"/>
      <c r="H1315" s="33"/>
      <c r="I1315" s="165"/>
      <c r="J1315" s="33"/>
      <c r="K1315" s="33"/>
      <c r="L1315" s="34"/>
      <c r="M1315" s="166"/>
      <c r="N1315" s="167"/>
      <c r="O1315" s="59"/>
      <c r="P1315" s="59"/>
      <c r="Q1315" s="59"/>
      <c r="R1315" s="59"/>
      <c r="S1315" s="59"/>
      <c r="T1315" s="60"/>
      <c r="U1315" s="33"/>
      <c r="V1315" s="33"/>
      <c r="W1315" s="33"/>
      <c r="X1315" s="33"/>
      <c r="Y1315" s="33"/>
      <c r="Z1315" s="33"/>
      <c r="AA1315" s="33"/>
      <c r="AB1315" s="33"/>
      <c r="AC1315" s="33"/>
      <c r="AD1315" s="33"/>
      <c r="AE1315" s="33"/>
      <c r="AT1315" s="18" t="s">
        <v>189</v>
      </c>
      <c r="AU1315" s="18" t="s">
        <v>85</v>
      </c>
    </row>
    <row r="1316" spans="1:65" s="2" customFormat="1" ht="11.25">
      <c r="A1316" s="33"/>
      <c r="B1316" s="34"/>
      <c r="C1316" s="33"/>
      <c r="D1316" s="168" t="s">
        <v>191</v>
      </c>
      <c r="E1316" s="33"/>
      <c r="F1316" s="169" t="s">
        <v>1232</v>
      </c>
      <c r="G1316" s="33"/>
      <c r="H1316" s="33"/>
      <c r="I1316" s="165"/>
      <c r="J1316" s="33"/>
      <c r="K1316" s="33"/>
      <c r="L1316" s="34"/>
      <c r="M1316" s="166"/>
      <c r="N1316" s="167"/>
      <c r="O1316" s="59"/>
      <c r="P1316" s="59"/>
      <c r="Q1316" s="59"/>
      <c r="R1316" s="59"/>
      <c r="S1316" s="59"/>
      <c r="T1316" s="60"/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  <c r="AT1316" s="18" t="s">
        <v>191</v>
      </c>
      <c r="AU1316" s="18" t="s">
        <v>85</v>
      </c>
    </row>
    <row r="1317" spans="1:65" s="13" customFormat="1" ht="11.25">
      <c r="B1317" s="170"/>
      <c r="D1317" s="163" t="s">
        <v>193</v>
      </c>
      <c r="E1317" s="171" t="s">
        <v>1</v>
      </c>
      <c r="F1317" s="172" t="s">
        <v>1210</v>
      </c>
      <c r="H1317" s="171" t="s">
        <v>1</v>
      </c>
      <c r="I1317" s="173"/>
      <c r="L1317" s="170"/>
      <c r="M1317" s="174"/>
      <c r="N1317" s="175"/>
      <c r="O1317" s="175"/>
      <c r="P1317" s="175"/>
      <c r="Q1317" s="175"/>
      <c r="R1317" s="175"/>
      <c r="S1317" s="175"/>
      <c r="T1317" s="176"/>
      <c r="AT1317" s="171" t="s">
        <v>193</v>
      </c>
      <c r="AU1317" s="171" t="s">
        <v>85</v>
      </c>
      <c r="AV1317" s="13" t="s">
        <v>83</v>
      </c>
      <c r="AW1317" s="13" t="s">
        <v>32</v>
      </c>
      <c r="AX1317" s="13" t="s">
        <v>76</v>
      </c>
      <c r="AY1317" s="171" t="s">
        <v>180</v>
      </c>
    </row>
    <row r="1318" spans="1:65" s="13" customFormat="1" ht="11.25">
      <c r="B1318" s="170"/>
      <c r="D1318" s="163" t="s">
        <v>193</v>
      </c>
      <c r="E1318" s="171" t="s">
        <v>1</v>
      </c>
      <c r="F1318" s="172" t="s">
        <v>1211</v>
      </c>
      <c r="H1318" s="171" t="s">
        <v>1</v>
      </c>
      <c r="I1318" s="173"/>
      <c r="L1318" s="170"/>
      <c r="M1318" s="174"/>
      <c r="N1318" s="175"/>
      <c r="O1318" s="175"/>
      <c r="P1318" s="175"/>
      <c r="Q1318" s="175"/>
      <c r="R1318" s="175"/>
      <c r="S1318" s="175"/>
      <c r="T1318" s="176"/>
      <c r="AT1318" s="171" t="s">
        <v>193</v>
      </c>
      <c r="AU1318" s="171" t="s">
        <v>85</v>
      </c>
      <c r="AV1318" s="13" t="s">
        <v>83</v>
      </c>
      <c r="AW1318" s="13" t="s">
        <v>32</v>
      </c>
      <c r="AX1318" s="13" t="s">
        <v>76</v>
      </c>
      <c r="AY1318" s="171" t="s">
        <v>180</v>
      </c>
    </row>
    <row r="1319" spans="1:65" s="13" customFormat="1" ht="11.25">
      <c r="B1319" s="170"/>
      <c r="D1319" s="163" t="s">
        <v>193</v>
      </c>
      <c r="E1319" s="171" t="s">
        <v>1</v>
      </c>
      <c r="F1319" s="172" t="s">
        <v>1212</v>
      </c>
      <c r="H1319" s="171" t="s">
        <v>1</v>
      </c>
      <c r="I1319" s="173"/>
      <c r="L1319" s="170"/>
      <c r="M1319" s="174"/>
      <c r="N1319" s="175"/>
      <c r="O1319" s="175"/>
      <c r="P1319" s="175"/>
      <c r="Q1319" s="175"/>
      <c r="R1319" s="175"/>
      <c r="S1319" s="175"/>
      <c r="T1319" s="176"/>
      <c r="AT1319" s="171" t="s">
        <v>193</v>
      </c>
      <c r="AU1319" s="171" t="s">
        <v>85</v>
      </c>
      <c r="AV1319" s="13" t="s">
        <v>83</v>
      </c>
      <c r="AW1319" s="13" t="s">
        <v>32</v>
      </c>
      <c r="AX1319" s="13" t="s">
        <v>76</v>
      </c>
      <c r="AY1319" s="171" t="s">
        <v>180</v>
      </c>
    </row>
    <row r="1320" spans="1:65" s="14" customFormat="1" ht="11.25">
      <c r="B1320" s="177"/>
      <c r="D1320" s="163" t="s">
        <v>193</v>
      </c>
      <c r="E1320" s="178" t="s">
        <v>1</v>
      </c>
      <c r="F1320" s="179" t="s">
        <v>1213</v>
      </c>
      <c r="H1320" s="180">
        <v>13.16</v>
      </c>
      <c r="I1320" s="181"/>
      <c r="L1320" s="177"/>
      <c r="M1320" s="182"/>
      <c r="N1320" s="183"/>
      <c r="O1320" s="183"/>
      <c r="P1320" s="183"/>
      <c r="Q1320" s="183"/>
      <c r="R1320" s="183"/>
      <c r="S1320" s="183"/>
      <c r="T1320" s="184"/>
      <c r="AT1320" s="178" t="s">
        <v>193</v>
      </c>
      <c r="AU1320" s="178" t="s">
        <v>85</v>
      </c>
      <c r="AV1320" s="14" t="s">
        <v>85</v>
      </c>
      <c r="AW1320" s="14" t="s">
        <v>32</v>
      </c>
      <c r="AX1320" s="14" t="s">
        <v>76</v>
      </c>
      <c r="AY1320" s="178" t="s">
        <v>180</v>
      </c>
    </row>
    <row r="1321" spans="1:65" s="15" customFormat="1" ht="11.25">
      <c r="B1321" s="185"/>
      <c r="D1321" s="163" t="s">
        <v>193</v>
      </c>
      <c r="E1321" s="186" t="s">
        <v>1</v>
      </c>
      <c r="F1321" s="187" t="s">
        <v>196</v>
      </c>
      <c r="H1321" s="188">
        <v>13.16</v>
      </c>
      <c r="I1321" s="189"/>
      <c r="L1321" s="185"/>
      <c r="M1321" s="190"/>
      <c r="N1321" s="191"/>
      <c r="O1321" s="191"/>
      <c r="P1321" s="191"/>
      <c r="Q1321" s="191"/>
      <c r="R1321" s="191"/>
      <c r="S1321" s="191"/>
      <c r="T1321" s="192"/>
      <c r="AT1321" s="186" t="s">
        <v>193</v>
      </c>
      <c r="AU1321" s="186" t="s">
        <v>85</v>
      </c>
      <c r="AV1321" s="15" t="s">
        <v>197</v>
      </c>
      <c r="AW1321" s="15" t="s">
        <v>32</v>
      </c>
      <c r="AX1321" s="15" t="s">
        <v>76</v>
      </c>
      <c r="AY1321" s="186" t="s">
        <v>180</v>
      </c>
    </row>
    <row r="1322" spans="1:65" s="16" customFormat="1" ht="11.25">
      <c r="B1322" s="193"/>
      <c r="D1322" s="163" t="s">
        <v>193</v>
      </c>
      <c r="E1322" s="194" t="s">
        <v>1</v>
      </c>
      <c r="F1322" s="195" t="s">
        <v>198</v>
      </c>
      <c r="H1322" s="196">
        <v>13.16</v>
      </c>
      <c r="I1322" s="197"/>
      <c r="L1322" s="193"/>
      <c r="M1322" s="198"/>
      <c r="N1322" s="199"/>
      <c r="O1322" s="199"/>
      <c r="P1322" s="199"/>
      <c r="Q1322" s="199"/>
      <c r="R1322" s="199"/>
      <c r="S1322" s="199"/>
      <c r="T1322" s="200"/>
      <c r="AT1322" s="194" t="s">
        <v>193</v>
      </c>
      <c r="AU1322" s="194" t="s">
        <v>85</v>
      </c>
      <c r="AV1322" s="16" t="s">
        <v>187</v>
      </c>
      <c r="AW1322" s="16" t="s">
        <v>32</v>
      </c>
      <c r="AX1322" s="16" t="s">
        <v>83</v>
      </c>
      <c r="AY1322" s="194" t="s">
        <v>180</v>
      </c>
    </row>
    <row r="1323" spans="1:65" s="2" customFormat="1" ht="16.5" customHeight="1">
      <c r="A1323" s="33"/>
      <c r="B1323" s="149"/>
      <c r="C1323" s="150" t="s">
        <v>1233</v>
      </c>
      <c r="D1323" s="150" t="s">
        <v>182</v>
      </c>
      <c r="E1323" s="151" t="s">
        <v>1234</v>
      </c>
      <c r="F1323" s="152" t="s">
        <v>1235</v>
      </c>
      <c r="G1323" s="153" t="s">
        <v>185</v>
      </c>
      <c r="H1323" s="154">
        <v>13.16</v>
      </c>
      <c r="I1323" s="155"/>
      <c r="J1323" s="156">
        <f>ROUND(I1323*H1323,2)</f>
        <v>0</v>
      </c>
      <c r="K1323" s="152" t="s">
        <v>186</v>
      </c>
      <c r="L1323" s="34"/>
      <c r="M1323" s="157" t="s">
        <v>1</v>
      </c>
      <c r="N1323" s="158" t="s">
        <v>41</v>
      </c>
      <c r="O1323" s="59"/>
      <c r="P1323" s="159">
        <f>O1323*H1323</f>
        <v>0</v>
      </c>
      <c r="Q1323" s="159">
        <v>2.5000000000000001E-4</v>
      </c>
      <c r="R1323" s="159">
        <f>Q1323*H1323</f>
        <v>3.29E-3</v>
      </c>
      <c r="S1323" s="159">
        <v>0</v>
      </c>
      <c r="T1323" s="160">
        <f>S1323*H1323</f>
        <v>0</v>
      </c>
      <c r="U1323" s="33"/>
      <c r="V1323" s="33"/>
      <c r="W1323" s="33"/>
      <c r="X1323" s="33"/>
      <c r="Y1323" s="33"/>
      <c r="Z1323" s="33"/>
      <c r="AA1323" s="33"/>
      <c r="AB1323" s="33"/>
      <c r="AC1323" s="33"/>
      <c r="AD1323" s="33"/>
      <c r="AE1323" s="33"/>
      <c r="AR1323" s="161" t="s">
        <v>341</v>
      </c>
      <c r="AT1323" s="161" t="s">
        <v>182</v>
      </c>
      <c r="AU1323" s="161" t="s">
        <v>85</v>
      </c>
      <c r="AY1323" s="18" t="s">
        <v>180</v>
      </c>
      <c r="BE1323" s="162">
        <f>IF(N1323="základní",J1323,0)</f>
        <v>0</v>
      </c>
      <c r="BF1323" s="162">
        <f>IF(N1323="snížená",J1323,0)</f>
        <v>0</v>
      </c>
      <c r="BG1323" s="162">
        <f>IF(N1323="zákl. přenesená",J1323,0)</f>
        <v>0</v>
      </c>
      <c r="BH1323" s="162">
        <f>IF(N1323="sníž. přenesená",J1323,0)</f>
        <v>0</v>
      </c>
      <c r="BI1323" s="162">
        <f>IF(N1323="nulová",J1323,0)</f>
        <v>0</v>
      </c>
      <c r="BJ1323" s="18" t="s">
        <v>83</v>
      </c>
      <c r="BK1323" s="162">
        <f>ROUND(I1323*H1323,2)</f>
        <v>0</v>
      </c>
      <c r="BL1323" s="18" t="s">
        <v>341</v>
      </c>
      <c r="BM1323" s="161" t="s">
        <v>1236</v>
      </c>
    </row>
    <row r="1324" spans="1:65" s="2" customFormat="1" ht="11.25">
      <c r="A1324" s="33"/>
      <c r="B1324" s="34"/>
      <c r="C1324" s="33"/>
      <c r="D1324" s="163" t="s">
        <v>189</v>
      </c>
      <c r="E1324" s="33"/>
      <c r="F1324" s="164" t="s">
        <v>1237</v>
      </c>
      <c r="G1324" s="33"/>
      <c r="H1324" s="33"/>
      <c r="I1324" s="165"/>
      <c r="J1324" s="33"/>
      <c r="K1324" s="33"/>
      <c r="L1324" s="34"/>
      <c r="M1324" s="166"/>
      <c r="N1324" s="167"/>
      <c r="O1324" s="59"/>
      <c r="P1324" s="59"/>
      <c r="Q1324" s="59"/>
      <c r="R1324" s="59"/>
      <c r="S1324" s="59"/>
      <c r="T1324" s="60"/>
      <c r="U1324" s="33"/>
      <c r="V1324" s="33"/>
      <c r="W1324" s="33"/>
      <c r="X1324" s="33"/>
      <c r="Y1324" s="33"/>
      <c r="Z1324" s="33"/>
      <c r="AA1324" s="33"/>
      <c r="AB1324" s="33"/>
      <c r="AC1324" s="33"/>
      <c r="AD1324" s="33"/>
      <c r="AE1324" s="33"/>
      <c r="AT1324" s="18" t="s">
        <v>189</v>
      </c>
      <c r="AU1324" s="18" t="s">
        <v>85</v>
      </c>
    </row>
    <row r="1325" spans="1:65" s="2" customFormat="1" ht="11.25">
      <c r="A1325" s="33"/>
      <c r="B1325" s="34"/>
      <c r="C1325" s="33"/>
      <c r="D1325" s="168" t="s">
        <v>191</v>
      </c>
      <c r="E1325" s="33"/>
      <c r="F1325" s="169" t="s">
        <v>1238</v>
      </c>
      <c r="G1325" s="33"/>
      <c r="H1325" s="33"/>
      <c r="I1325" s="165"/>
      <c r="J1325" s="33"/>
      <c r="K1325" s="33"/>
      <c r="L1325" s="34"/>
      <c r="M1325" s="166"/>
      <c r="N1325" s="167"/>
      <c r="O1325" s="59"/>
      <c r="P1325" s="59"/>
      <c r="Q1325" s="59"/>
      <c r="R1325" s="59"/>
      <c r="S1325" s="59"/>
      <c r="T1325" s="60"/>
      <c r="U1325" s="33"/>
      <c r="V1325" s="33"/>
      <c r="W1325" s="33"/>
      <c r="X1325" s="33"/>
      <c r="Y1325" s="33"/>
      <c r="Z1325" s="33"/>
      <c r="AA1325" s="33"/>
      <c r="AB1325" s="33"/>
      <c r="AC1325" s="33"/>
      <c r="AD1325" s="33"/>
      <c r="AE1325" s="33"/>
      <c r="AT1325" s="18" t="s">
        <v>191</v>
      </c>
      <c r="AU1325" s="18" t="s">
        <v>85</v>
      </c>
    </row>
    <row r="1326" spans="1:65" s="13" customFormat="1" ht="11.25">
      <c r="B1326" s="170"/>
      <c r="D1326" s="163" t="s">
        <v>193</v>
      </c>
      <c r="E1326" s="171" t="s">
        <v>1</v>
      </c>
      <c r="F1326" s="172" t="s">
        <v>1210</v>
      </c>
      <c r="H1326" s="171" t="s">
        <v>1</v>
      </c>
      <c r="I1326" s="173"/>
      <c r="L1326" s="170"/>
      <c r="M1326" s="174"/>
      <c r="N1326" s="175"/>
      <c r="O1326" s="175"/>
      <c r="P1326" s="175"/>
      <c r="Q1326" s="175"/>
      <c r="R1326" s="175"/>
      <c r="S1326" s="175"/>
      <c r="T1326" s="176"/>
      <c r="AT1326" s="171" t="s">
        <v>193</v>
      </c>
      <c r="AU1326" s="171" t="s">
        <v>85</v>
      </c>
      <c r="AV1326" s="13" t="s">
        <v>83</v>
      </c>
      <c r="AW1326" s="13" t="s">
        <v>32</v>
      </c>
      <c r="AX1326" s="13" t="s">
        <v>76</v>
      </c>
      <c r="AY1326" s="171" t="s">
        <v>180</v>
      </c>
    </row>
    <row r="1327" spans="1:65" s="13" customFormat="1" ht="11.25">
      <c r="B1327" s="170"/>
      <c r="D1327" s="163" t="s">
        <v>193</v>
      </c>
      <c r="E1327" s="171" t="s">
        <v>1</v>
      </c>
      <c r="F1327" s="172" t="s">
        <v>1211</v>
      </c>
      <c r="H1327" s="171" t="s">
        <v>1</v>
      </c>
      <c r="I1327" s="173"/>
      <c r="L1327" s="170"/>
      <c r="M1327" s="174"/>
      <c r="N1327" s="175"/>
      <c r="O1327" s="175"/>
      <c r="P1327" s="175"/>
      <c r="Q1327" s="175"/>
      <c r="R1327" s="175"/>
      <c r="S1327" s="175"/>
      <c r="T1327" s="176"/>
      <c r="AT1327" s="171" t="s">
        <v>193</v>
      </c>
      <c r="AU1327" s="171" t="s">
        <v>85</v>
      </c>
      <c r="AV1327" s="13" t="s">
        <v>83</v>
      </c>
      <c r="AW1327" s="13" t="s">
        <v>32</v>
      </c>
      <c r="AX1327" s="13" t="s">
        <v>76</v>
      </c>
      <c r="AY1327" s="171" t="s">
        <v>180</v>
      </c>
    </row>
    <row r="1328" spans="1:65" s="13" customFormat="1" ht="11.25">
      <c r="B1328" s="170"/>
      <c r="D1328" s="163" t="s">
        <v>193</v>
      </c>
      <c r="E1328" s="171" t="s">
        <v>1</v>
      </c>
      <c r="F1328" s="172" t="s">
        <v>1212</v>
      </c>
      <c r="H1328" s="171" t="s">
        <v>1</v>
      </c>
      <c r="I1328" s="173"/>
      <c r="L1328" s="170"/>
      <c r="M1328" s="174"/>
      <c r="N1328" s="175"/>
      <c r="O1328" s="175"/>
      <c r="P1328" s="175"/>
      <c r="Q1328" s="175"/>
      <c r="R1328" s="175"/>
      <c r="S1328" s="175"/>
      <c r="T1328" s="176"/>
      <c r="AT1328" s="171" t="s">
        <v>193</v>
      </c>
      <c r="AU1328" s="171" t="s">
        <v>85</v>
      </c>
      <c r="AV1328" s="13" t="s">
        <v>83</v>
      </c>
      <c r="AW1328" s="13" t="s">
        <v>32</v>
      </c>
      <c r="AX1328" s="13" t="s">
        <v>76</v>
      </c>
      <c r="AY1328" s="171" t="s">
        <v>180</v>
      </c>
    </row>
    <row r="1329" spans="1:65" s="14" customFormat="1" ht="11.25">
      <c r="B1329" s="177"/>
      <c r="D1329" s="163" t="s">
        <v>193</v>
      </c>
      <c r="E1329" s="178" t="s">
        <v>1</v>
      </c>
      <c r="F1329" s="179" t="s">
        <v>1213</v>
      </c>
      <c r="H1329" s="180">
        <v>13.16</v>
      </c>
      <c r="I1329" s="181"/>
      <c r="L1329" s="177"/>
      <c r="M1329" s="182"/>
      <c r="N1329" s="183"/>
      <c r="O1329" s="183"/>
      <c r="P1329" s="183"/>
      <c r="Q1329" s="183"/>
      <c r="R1329" s="183"/>
      <c r="S1329" s="183"/>
      <c r="T1329" s="184"/>
      <c r="AT1329" s="178" t="s">
        <v>193</v>
      </c>
      <c r="AU1329" s="178" t="s">
        <v>85</v>
      </c>
      <c r="AV1329" s="14" t="s">
        <v>85</v>
      </c>
      <c r="AW1329" s="14" t="s">
        <v>32</v>
      </c>
      <c r="AX1329" s="14" t="s">
        <v>76</v>
      </c>
      <c r="AY1329" s="178" t="s">
        <v>180</v>
      </c>
    </row>
    <row r="1330" spans="1:65" s="15" customFormat="1" ht="11.25">
      <c r="B1330" s="185"/>
      <c r="D1330" s="163" t="s">
        <v>193</v>
      </c>
      <c r="E1330" s="186" t="s">
        <v>1</v>
      </c>
      <c r="F1330" s="187" t="s">
        <v>196</v>
      </c>
      <c r="H1330" s="188">
        <v>13.16</v>
      </c>
      <c r="I1330" s="189"/>
      <c r="L1330" s="185"/>
      <c r="M1330" s="190"/>
      <c r="N1330" s="191"/>
      <c r="O1330" s="191"/>
      <c r="P1330" s="191"/>
      <c r="Q1330" s="191"/>
      <c r="R1330" s="191"/>
      <c r="S1330" s="191"/>
      <c r="T1330" s="192"/>
      <c r="AT1330" s="186" t="s">
        <v>193</v>
      </c>
      <c r="AU1330" s="186" t="s">
        <v>85</v>
      </c>
      <c r="AV1330" s="15" t="s">
        <v>197</v>
      </c>
      <c r="AW1330" s="15" t="s">
        <v>32</v>
      </c>
      <c r="AX1330" s="15" t="s">
        <v>76</v>
      </c>
      <c r="AY1330" s="186" t="s">
        <v>180</v>
      </c>
    </row>
    <row r="1331" spans="1:65" s="16" customFormat="1" ht="11.25">
      <c r="B1331" s="193"/>
      <c r="D1331" s="163" t="s">
        <v>193</v>
      </c>
      <c r="E1331" s="194" t="s">
        <v>1</v>
      </c>
      <c r="F1331" s="195" t="s">
        <v>198</v>
      </c>
      <c r="H1331" s="196">
        <v>13.16</v>
      </c>
      <c r="I1331" s="197"/>
      <c r="L1331" s="193"/>
      <c r="M1331" s="198"/>
      <c r="N1331" s="199"/>
      <c r="O1331" s="199"/>
      <c r="P1331" s="199"/>
      <c r="Q1331" s="199"/>
      <c r="R1331" s="199"/>
      <c r="S1331" s="199"/>
      <c r="T1331" s="200"/>
      <c r="AT1331" s="194" t="s">
        <v>193</v>
      </c>
      <c r="AU1331" s="194" t="s">
        <v>85</v>
      </c>
      <c r="AV1331" s="16" t="s">
        <v>187</v>
      </c>
      <c r="AW1331" s="16" t="s">
        <v>32</v>
      </c>
      <c r="AX1331" s="16" t="s">
        <v>83</v>
      </c>
      <c r="AY1331" s="194" t="s">
        <v>180</v>
      </c>
    </row>
    <row r="1332" spans="1:65" s="12" customFormat="1" ht="22.9" customHeight="1">
      <c r="B1332" s="136"/>
      <c r="D1332" s="137" t="s">
        <v>75</v>
      </c>
      <c r="E1332" s="147" t="s">
        <v>1239</v>
      </c>
      <c r="F1332" s="147" t="s">
        <v>1240</v>
      </c>
      <c r="I1332" s="139"/>
      <c r="J1332" s="148">
        <f>BK1332</f>
        <v>0</v>
      </c>
      <c r="L1332" s="136"/>
      <c r="M1332" s="141"/>
      <c r="N1332" s="142"/>
      <c r="O1332" s="142"/>
      <c r="P1332" s="143">
        <f>SUM(P1333:P1370)</f>
        <v>0</v>
      </c>
      <c r="Q1332" s="142"/>
      <c r="R1332" s="143">
        <f>SUM(R1333:R1370)</f>
        <v>0.31954320000000003</v>
      </c>
      <c r="S1332" s="142"/>
      <c r="T1332" s="144">
        <f>SUM(T1333:T1370)</f>
        <v>0</v>
      </c>
      <c r="AR1332" s="137" t="s">
        <v>85</v>
      </c>
      <c r="AT1332" s="145" t="s">
        <v>75</v>
      </c>
      <c r="AU1332" s="145" t="s">
        <v>83</v>
      </c>
      <c r="AY1332" s="137" t="s">
        <v>180</v>
      </c>
      <c r="BK1332" s="146">
        <f>SUM(BK1333:BK1370)</f>
        <v>0</v>
      </c>
    </row>
    <row r="1333" spans="1:65" s="2" customFormat="1" ht="16.5" customHeight="1">
      <c r="A1333" s="33"/>
      <c r="B1333" s="149"/>
      <c r="C1333" s="150" t="s">
        <v>563</v>
      </c>
      <c r="D1333" s="150" t="s">
        <v>182</v>
      </c>
      <c r="E1333" s="151" t="s">
        <v>1241</v>
      </c>
      <c r="F1333" s="152" t="s">
        <v>1242</v>
      </c>
      <c r="G1333" s="153" t="s">
        <v>185</v>
      </c>
      <c r="H1333" s="154">
        <v>15.12</v>
      </c>
      <c r="I1333" s="155"/>
      <c r="J1333" s="156">
        <f>ROUND(I1333*H1333,2)</f>
        <v>0</v>
      </c>
      <c r="K1333" s="152" t="s">
        <v>186</v>
      </c>
      <c r="L1333" s="34"/>
      <c r="M1333" s="157" t="s">
        <v>1</v>
      </c>
      <c r="N1333" s="158" t="s">
        <v>41</v>
      </c>
      <c r="O1333" s="59"/>
      <c r="P1333" s="159">
        <f>O1333*H1333</f>
        <v>0</v>
      </c>
      <c r="Q1333" s="159">
        <v>2.9999999999999997E-4</v>
      </c>
      <c r="R1333" s="159">
        <f>Q1333*H1333</f>
        <v>4.5359999999999992E-3</v>
      </c>
      <c r="S1333" s="159">
        <v>0</v>
      </c>
      <c r="T1333" s="160">
        <f>S1333*H1333</f>
        <v>0</v>
      </c>
      <c r="U1333" s="33"/>
      <c r="V1333" s="33"/>
      <c r="W1333" s="33"/>
      <c r="X1333" s="33"/>
      <c r="Y1333" s="33"/>
      <c r="Z1333" s="33"/>
      <c r="AA1333" s="33"/>
      <c r="AB1333" s="33"/>
      <c r="AC1333" s="33"/>
      <c r="AD1333" s="33"/>
      <c r="AE1333" s="33"/>
      <c r="AR1333" s="161" t="s">
        <v>341</v>
      </c>
      <c r="AT1333" s="161" t="s">
        <v>182</v>
      </c>
      <c r="AU1333" s="161" t="s">
        <v>85</v>
      </c>
      <c r="AY1333" s="18" t="s">
        <v>180</v>
      </c>
      <c r="BE1333" s="162">
        <f>IF(N1333="základní",J1333,0)</f>
        <v>0</v>
      </c>
      <c r="BF1333" s="162">
        <f>IF(N1333="snížená",J1333,0)</f>
        <v>0</v>
      </c>
      <c r="BG1333" s="162">
        <f>IF(N1333="zákl. přenesená",J1333,0)</f>
        <v>0</v>
      </c>
      <c r="BH1333" s="162">
        <f>IF(N1333="sníž. přenesená",J1333,0)</f>
        <v>0</v>
      </c>
      <c r="BI1333" s="162">
        <f>IF(N1333="nulová",J1333,0)</f>
        <v>0</v>
      </c>
      <c r="BJ1333" s="18" t="s">
        <v>83</v>
      </c>
      <c r="BK1333" s="162">
        <f>ROUND(I1333*H1333,2)</f>
        <v>0</v>
      </c>
      <c r="BL1333" s="18" t="s">
        <v>341</v>
      </c>
      <c r="BM1333" s="161" t="s">
        <v>1243</v>
      </c>
    </row>
    <row r="1334" spans="1:65" s="2" customFormat="1" ht="19.5">
      <c r="A1334" s="33"/>
      <c r="B1334" s="34"/>
      <c r="C1334" s="33"/>
      <c r="D1334" s="163" t="s">
        <v>189</v>
      </c>
      <c r="E1334" s="33"/>
      <c r="F1334" s="164" t="s">
        <v>1244</v>
      </c>
      <c r="G1334" s="33"/>
      <c r="H1334" s="33"/>
      <c r="I1334" s="165"/>
      <c r="J1334" s="33"/>
      <c r="K1334" s="33"/>
      <c r="L1334" s="34"/>
      <c r="M1334" s="166"/>
      <c r="N1334" s="167"/>
      <c r="O1334" s="59"/>
      <c r="P1334" s="59"/>
      <c r="Q1334" s="59"/>
      <c r="R1334" s="59"/>
      <c r="S1334" s="59"/>
      <c r="T1334" s="60"/>
      <c r="U1334" s="33"/>
      <c r="V1334" s="33"/>
      <c r="W1334" s="33"/>
      <c r="X1334" s="33"/>
      <c r="Y1334" s="33"/>
      <c r="Z1334" s="33"/>
      <c r="AA1334" s="33"/>
      <c r="AB1334" s="33"/>
      <c r="AC1334" s="33"/>
      <c r="AD1334" s="33"/>
      <c r="AE1334" s="33"/>
      <c r="AT1334" s="18" t="s">
        <v>189</v>
      </c>
      <c r="AU1334" s="18" t="s">
        <v>85</v>
      </c>
    </row>
    <row r="1335" spans="1:65" s="2" customFormat="1" ht="11.25">
      <c r="A1335" s="33"/>
      <c r="B1335" s="34"/>
      <c r="C1335" s="33"/>
      <c r="D1335" s="168" t="s">
        <v>191</v>
      </c>
      <c r="E1335" s="33"/>
      <c r="F1335" s="169" t="s">
        <v>1245</v>
      </c>
      <c r="G1335" s="33"/>
      <c r="H1335" s="33"/>
      <c r="I1335" s="165"/>
      <c r="J1335" s="33"/>
      <c r="K1335" s="33"/>
      <c r="L1335" s="34"/>
      <c r="M1335" s="166"/>
      <c r="N1335" s="167"/>
      <c r="O1335" s="59"/>
      <c r="P1335" s="59"/>
      <c r="Q1335" s="59"/>
      <c r="R1335" s="59"/>
      <c r="S1335" s="59"/>
      <c r="T1335" s="60"/>
      <c r="U1335" s="33"/>
      <c r="V1335" s="33"/>
      <c r="W1335" s="33"/>
      <c r="X1335" s="33"/>
      <c r="Y1335" s="33"/>
      <c r="Z1335" s="33"/>
      <c r="AA1335" s="33"/>
      <c r="AB1335" s="33"/>
      <c r="AC1335" s="33"/>
      <c r="AD1335" s="33"/>
      <c r="AE1335" s="33"/>
      <c r="AT1335" s="18" t="s">
        <v>191</v>
      </c>
      <c r="AU1335" s="18" t="s">
        <v>85</v>
      </c>
    </row>
    <row r="1336" spans="1:65" s="2" customFormat="1" ht="33" customHeight="1">
      <c r="A1336" s="33"/>
      <c r="B1336" s="149"/>
      <c r="C1336" s="150" t="s">
        <v>1246</v>
      </c>
      <c r="D1336" s="150" t="s">
        <v>182</v>
      </c>
      <c r="E1336" s="151" t="s">
        <v>1247</v>
      </c>
      <c r="F1336" s="152" t="s">
        <v>1248</v>
      </c>
      <c r="G1336" s="153" t="s">
        <v>185</v>
      </c>
      <c r="H1336" s="154">
        <v>15.12</v>
      </c>
      <c r="I1336" s="155"/>
      <c r="J1336" s="156">
        <f>ROUND(I1336*H1336,2)</f>
        <v>0</v>
      </c>
      <c r="K1336" s="152" t="s">
        <v>186</v>
      </c>
      <c r="L1336" s="34"/>
      <c r="M1336" s="157" t="s">
        <v>1</v>
      </c>
      <c r="N1336" s="158" t="s">
        <v>41</v>
      </c>
      <c r="O1336" s="59"/>
      <c r="P1336" s="159">
        <f>O1336*H1336</f>
        <v>0</v>
      </c>
      <c r="Q1336" s="159">
        <v>6.0000000000000001E-3</v>
      </c>
      <c r="R1336" s="159">
        <f>Q1336*H1336</f>
        <v>9.0719999999999995E-2</v>
      </c>
      <c r="S1336" s="159">
        <v>0</v>
      </c>
      <c r="T1336" s="160">
        <f>S1336*H1336</f>
        <v>0</v>
      </c>
      <c r="U1336" s="33"/>
      <c r="V1336" s="33"/>
      <c r="W1336" s="33"/>
      <c r="X1336" s="33"/>
      <c r="Y1336" s="33"/>
      <c r="Z1336" s="33"/>
      <c r="AA1336" s="33"/>
      <c r="AB1336" s="33"/>
      <c r="AC1336" s="33"/>
      <c r="AD1336" s="33"/>
      <c r="AE1336" s="33"/>
      <c r="AR1336" s="161" t="s">
        <v>341</v>
      </c>
      <c r="AT1336" s="161" t="s">
        <v>182</v>
      </c>
      <c r="AU1336" s="161" t="s">
        <v>85</v>
      </c>
      <c r="AY1336" s="18" t="s">
        <v>180</v>
      </c>
      <c r="BE1336" s="162">
        <f>IF(N1336="základní",J1336,0)</f>
        <v>0</v>
      </c>
      <c r="BF1336" s="162">
        <f>IF(N1336="snížená",J1336,0)</f>
        <v>0</v>
      </c>
      <c r="BG1336" s="162">
        <f>IF(N1336="zákl. přenesená",J1336,0)</f>
        <v>0</v>
      </c>
      <c r="BH1336" s="162">
        <f>IF(N1336="sníž. přenesená",J1336,0)</f>
        <v>0</v>
      </c>
      <c r="BI1336" s="162">
        <f>IF(N1336="nulová",J1336,0)</f>
        <v>0</v>
      </c>
      <c r="BJ1336" s="18" t="s">
        <v>83</v>
      </c>
      <c r="BK1336" s="162">
        <f>ROUND(I1336*H1336,2)</f>
        <v>0</v>
      </c>
      <c r="BL1336" s="18" t="s">
        <v>341</v>
      </c>
      <c r="BM1336" s="161" t="s">
        <v>1249</v>
      </c>
    </row>
    <row r="1337" spans="1:65" s="2" customFormat="1" ht="19.5">
      <c r="A1337" s="33"/>
      <c r="B1337" s="34"/>
      <c r="C1337" s="33"/>
      <c r="D1337" s="163" t="s">
        <v>189</v>
      </c>
      <c r="E1337" s="33"/>
      <c r="F1337" s="164" t="s">
        <v>1250</v>
      </c>
      <c r="G1337" s="33"/>
      <c r="H1337" s="33"/>
      <c r="I1337" s="165"/>
      <c r="J1337" s="33"/>
      <c r="K1337" s="33"/>
      <c r="L1337" s="34"/>
      <c r="M1337" s="166"/>
      <c r="N1337" s="167"/>
      <c r="O1337" s="59"/>
      <c r="P1337" s="59"/>
      <c r="Q1337" s="59"/>
      <c r="R1337" s="59"/>
      <c r="S1337" s="59"/>
      <c r="T1337" s="60"/>
      <c r="U1337" s="33"/>
      <c r="V1337" s="33"/>
      <c r="W1337" s="33"/>
      <c r="X1337" s="33"/>
      <c r="Y1337" s="33"/>
      <c r="Z1337" s="33"/>
      <c r="AA1337" s="33"/>
      <c r="AB1337" s="33"/>
      <c r="AC1337" s="33"/>
      <c r="AD1337" s="33"/>
      <c r="AE1337" s="33"/>
      <c r="AT1337" s="18" t="s">
        <v>189</v>
      </c>
      <c r="AU1337" s="18" t="s">
        <v>85</v>
      </c>
    </row>
    <row r="1338" spans="1:65" s="2" customFormat="1" ht="11.25">
      <c r="A1338" s="33"/>
      <c r="B1338" s="34"/>
      <c r="C1338" s="33"/>
      <c r="D1338" s="168" t="s">
        <v>191</v>
      </c>
      <c r="E1338" s="33"/>
      <c r="F1338" s="169" t="s">
        <v>1251</v>
      </c>
      <c r="G1338" s="33"/>
      <c r="H1338" s="33"/>
      <c r="I1338" s="165"/>
      <c r="J1338" s="33"/>
      <c r="K1338" s="33"/>
      <c r="L1338" s="34"/>
      <c r="M1338" s="166"/>
      <c r="N1338" s="167"/>
      <c r="O1338" s="59"/>
      <c r="P1338" s="59"/>
      <c r="Q1338" s="59"/>
      <c r="R1338" s="59"/>
      <c r="S1338" s="59"/>
      <c r="T1338" s="60"/>
      <c r="U1338" s="33"/>
      <c r="V1338" s="33"/>
      <c r="W1338" s="33"/>
      <c r="X1338" s="33"/>
      <c r="Y1338" s="33"/>
      <c r="Z1338" s="33"/>
      <c r="AA1338" s="33"/>
      <c r="AB1338" s="33"/>
      <c r="AC1338" s="33"/>
      <c r="AD1338" s="33"/>
      <c r="AE1338" s="33"/>
      <c r="AT1338" s="18" t="s">
        <v>191</v>
      </c>
      <c r="AU1338" s="18" t="s">
        <v>85</v>
      </c>
    </row>
    <row r="1339" spans="1:65" s="13" customFormat="1" ht="11.25">
      <c r="B1339" s="170"/>
      <c r="D1339" s="163" t="s">
        <v>193</v>
      </c>
      <c r="E1339" s="171" t="s">
        <v>1</v>
      </c>
      <c r="F1339" s="172" t="s">
        <v>1252</v>
      </c>
      <c r="H1339" s="171" t="s">
        <v>1</v>
      </c>
      <c r="I1339" s="173"/>
      <c r="L1339" s="170"/>
      <c r="M1339" s="174"/>
      <c r="N1339" s="175"/>
      <c r="O1339" s="175"/>
      <c r="P1339" s="175"/>
      <c r="Q1339" s="175"/>
      <c r="R1339" s="175"/>
      <c r="S1339" s="175"/>
      <c r="T1339" s="176"/>
      <c r="AT1339" s="171" t="s">
        <v>193</v>
      </c>
      <c r="AU1339" s="171" t="s">
        <v>85</v>
      </c>
      <c r="AV1339" s="13" t="s">
        <v>83</v>
      </c>
      <c r="AW1339" s="13" t="s">
        <v>32</v>
      </c>
      <c r="AX1339" s="13" t="s">
        <v>76</v>
      </c>
      <c r="AY1339" s="171" t="s">
        <v>180</v>
      </c>
    </row>
    <row r="1340" spans="1:65" s="13" customFormat="1" ht="11.25">
      <c r="B1340" s="170"/>
      <c r="D1340" s="163" t="s">
        <v>193</v>
      </c>
      <c r="E1340" s="171" t="s">
        <v>1</v>
      </c>
      <c r="F1340" s="172" t="s">
        <v>1253</v>
      </c>
      <c r="H1340" s="171" t="s">
        <v>1</v>
      </c>
      <c r="I1340" s="173"/>
      <c r="L1340" s="170"/>
      <c r="M1340" s="174"/>
      <c r="N1340" s="175"/>
      <c r="O1340" s="175"/>
      <c r="P1340" s="175"/>
      <c r="Q1340" s="175"/>
      <c r="R1340" s="175"/>
      <c r="S1340" s="175"/>
      <c r="T1340" s="176"/>
      <c r="AT1340" s="171" t="s">
        <v>193</v>
      </c>
      <c r="AU1340" s="171" t="s">
        <v>85</v>
      </c>
      <c r="AV1340" s="13" t="s">
        <v>83</v>
      </c>
      <c r="AW1340" s="13" t="s">
        <v>32</v>
      </c>
      <c r="AX1340" s="13" t="s">
        <v>76</v>
      </c>
      <c r="AY1340" s="171" t="s">
        <v>180</v>
      </c>
    </row>
    <row r="1341" spans="1:65" s="14" customFormat="1" ht="11.25">
      <c r="B1341" s="177"/>
      <c r="D1341" s="163" t="s">
        <v>193</v>
      </c>
      <c r="E1341" s="178" t="s">
        <v>1</v>
      </c>
      <c r="F1341" s="179" t="s">
        <v>1254</v>
      </c>
      <c r="H1341" s="180">
        <v>6.96</v>
      </c>
      <c r="I1341" s="181"/>
      <c r="L1341" s="177"/>
      <c r="M1341" s="182"/>
      <c r="N1341" s="183"/>
      <c r="O1341" s="183"/>
      <c r="P1341" s="183"/>
      <c r="Q1341" s="183"/>
      <c r="R1341" s="183"/>
      <c r="S1341" s="183"/>
      <c r="T1341" s="184"/>
      <c r="AT1341" s="178" t="s">
        <v>193</v>
      </c>
      <c r="AU1341" s="178" t="s">
        <v>85</v>
      </c>
      <c r="AV1341" s="14" t="s">
        <v>85</v>
      </c>
      <c r="AW1341" s="14" t="s">
        <v>32</v>
      </c>
      <c r="AX1341" s="14" t="s">
        <v>76</v>
      </c>
      <c r="AY1341" s="178" t="s">
        <v>180</v>
      </c>
    </row>
    <row r="1342" spans="1:65" s="14" customFormat="1" ht="11.25">
      <c r="B1342" s="177"/>
      <c r="D1342" s="163" t="s">
        <v>193</v>
      </c>
      <c r="E1342" s="178" t="s">
        <v>1</v>
      </c>
      <c r="F1342" s="179" t="s">
        <v>1255</v>
      </c>
      <c r="H1342" s="180">
        <v>8.16</v>
      </c>
      <c r="I1342" s="181"/>
      <c r="L1342" s="177"/>
      <c r="M1342" s="182"/>
      <c r="N1342" s="183"/>
      <c r="O1342" s="183"/>
      <c r="P1342" s="183"/>
      <c r="Q1342" s="183"/>
      <c r="R1342" s="183"/>
      <c r="S1342" s="183"/>
      <c r="T1342" s="184"/>
      <c r="AT1342" s="178" t="s">
        <v>193</v>
      </c>
      <c r="AU1342" s="178" t="s">
        <v>85</v>
      </c>
      <c r="AV1342" s="14" t="s">
        <v>85</v>
      </c>
      <c r="AW1342" s="14" t="s">
        <v>32</v>
      </c>
      <c r="AX1342" s="14" t="s">
        <v>76</v>
      </c>
      <c r="AY1342" s="178" t="s">
        <v>180</v>
      </c>
    </row>
    <row r="1343" spans="1:65" s="15" customFormat="1" ht="11.25">
      <c r="B1343" s="185"/>
      <c r="D1343" s="163" t="s">
        <v>193</v>
      </c>
      <c r="E1343" s="186" t="s">
        <v>1</v>
      </c>
      <c r="F1343" s="187" t="s">
        <v>196</v>
      </c>
      <c r="H1343" s="188">
        <v>15.120000000000001</v>
      </c>
      <c r="I1343" s="189"/>
      <c r="L1343" s="185"/>
      <c r="M1343" s="190"/>
      <c r="N1343" s="191"/>
      <c r="O1343" s="191"/>
      <c r="P1343" s="191"/>
      <c r="Q1343" s="191"/>
      <c r="R1343" s="191"/>
      <c r="S1343" s="191"/>
      <c r="T1343" s="192"/>
      <c r="AT1343" s="186" t="s">
        <v>193</v>
      </c>
      <c r="AU1343" s="186" t="s">
        <v>85</v>
      </c>
      <c r="AV1343" s="15" t="s">
        <v>197</v>
      </c>
      <c r="AW1343" s="15" t="s">
        <v>32</v>
      </c>
      <c r="AX1343" s="15" t="s">
        <v>76</v>
      </c>
      <c r="AY1343" s="186" t="s">
        <v>180</v>
      </c>
    </row>
    <row r="1344" spans="1:65" s="16" customFormat="1" ht="11.25">
      <c r="B1344" s="193"/>
      <c r="D1344" s="163" t="s">
        <v>193</v>
      </c>
      <c r="E1344" s="194" t="s">
        <v>1</v>
      </c>
      <c r="F1344" s="195" t="s">
        <v>198</v>
      </c>
      <c r="H1344" s="196">
        <v>15.120000000000001</v>
      </c>
      <c r="I1344" s="197"/>
      <c r="L1344" s="193"/>
      <c r="M1344" s="198"/>
      <c r="N1344" s="199"/>
      <c r="O1344" s="199"/>
      <c r="P1344" s="199"/>
      <c r="Q1344" s="199"/>
      <c r="R1344" s="199"/>
      <c r="S1344" s="199"/>
      <c r="T1344" s="200"/>
      <c r="AT1344" s="194" t="s">
        <v>193</v>
      </c>
      <c r="AU1344" s="194" t="s">
        <v>85</v>
      </c>
      <c r="AV1344" s="16" t="s">
        <v>187</v>
      </c>
      <c r="AW1344" s="16" t="s">
        <v>32</v>
      </c>
      <c r="AX1344" s="16" t="s">
        <v>83</v>
      </c>
      <c r="AY1344" s="194" t="s">
        <v>180</v>
      </c>
    </row>
    <row r="1345" spans="1:65" s="2" customFormat="1" ht="16.5" customHeight="1">
      <c r="A1345" s="33"/>
      <c r="B1345" s="149"/>
      <c r="C1345" s="201" t="s">
        <v>1256</v>
      </c>
      <c r="D1345" s="201" t="s">
        <v>315</v>
      </c>
      <c r="E1345" s="202" t="s">
        <v>1257</v>
      </c>
      <c r="F1345" s="203" t="s">
        <v>1258</v>
      </c>
      <c r="G1345" s="204" t="s">
        <v>185</v>
      </c>
      <c r="H1345" s="205">
        <v>16.632000000000001</v>
      </c>
      <c r="I1345" s="206"/>
      <c r="J1345" s="207">
        <f>ROUND(I1345*H1345,2)</f>
        <v>0</v>
      </c>
      <c r="K1345" s="203" t="s">
        <v>186</v>
      </c>
      <c r="L1345" s="208"/>
      <c r="M1345" s="209" t="s">
        <v>1</v>
      </c>
      <c r="N1345" s="210" t="s">
        <v>41</v>
      </c>
      <c r="O1345" s="59"/>
      <c r="P1345" s="159">
        <f>O1345*H1345</f>
        <v>0</v>
      </c>
      <c r="Q1345" s="159">
        <v>1.26E-2</v>
      </c>
      <c r="R1345" s="159">
        <f>Q1345*H1345</f>
        <v>0.20956320000000003</v>
      </c>
      <c r="S1345" s="159">
        <v>0</v>
      </c>
      <c r="T1345" s="160">
        <f>S1345*H1345</f>
        <v>0</v>
      </c>
      <c r="U1345" s="33"/>
      <c r="V1345" s="33"/>
      <c r="W1345" s="33"/>
      <c r="X1345" s="33"/>
      <c r="Y1345" s="33"/>
      <c r="Z1345" s="33"/>
      <c r="AA1345" s="33"/>
      <c r="AB1345" s="33"/>
      <c r="AC1345" s="33"/>
      <c r="AD1345" s="33"/>
      <c r="AE1345" s="33"/>
      <c r="AR1345" s="161" t="s">
        <v>489</v>
      </c>
      <c r="AT1345" s="161" t="s">
        <v>315</v>
      </c>
      <c r="AU1345" s="161" t="s">
        <v>85</v>
      </c>
      <c r="AY1345" s="18" t="s">
        <v>180</v>
      </c>
      <c r="BE1345" s="162">
        <f>IF(N1345="základní",J1345,0)</f>
        <v>0</v>
      </c>
      <c r="BF1345" s="162">
        <f>IF(N1345="snížená",J1345,0)</f>
        <v>0</v>
      </c>
      <c r="BG1345" s="162">
        <f>IF(N1345="zákl. přenesená",J1345,0)</f>
        <v>0</v>
      </c>
      <c r="BH1345" s="162">
        <f>IF(N1345="sníž. přenesená",J1345,0)</f>
        <v>0</v>
      </c>
      <c r="BI1345" s="162">
        <f>IF(N1345="nulová",J1345,0)</f>
        <v>0</v>
      </c>
      <c r="BJ1345" s="18" t="s">
        <v>83</v>
      </c>
      <c r="BK1345" s="162">
        <f>ROUND(I1345*H1345,2)</f>
        <v>0</v>
      </c>
      <c r="BL1345" s="18" t="s">
        <v>341</v>
      </c>
      <c r="BM1345" s="161" t="s">
        <v>1259</v>
      </c>
    </row>
    <row r="1346" spans="1:65" s="2" customFormat="1" ht="11.25">
      <c r="A1346" s="33"/>
      <c r="B1346" s="34"/>
      <c r="C1346" s="33"/>
      <c r="D1346" s="163" t="s">
        <v>189</v>
      </c>
      <c r="E1346" s="33"/>
      <c r="F1346" s="164" t="s">
        <v>1258</v>
      </c>
      <c r="G1346" s="33"/>
      <c r="H1346" s="33"/>
      <c r="I1346" s="165"/>
      <c r="J1346" s="33"/>
      <c r="K1346" s="33"/>
      <c r="L1346" s="34"/>
      <c r="M1346" s="166"/>
      <c r="N1346" s="167"/>
      <c r="O1346" s="59"/>
      <c r="P1346" s="59"/>
      <c r="Q1346" s="59"/>
      <c r="R1346" s="59"/>
      <c r="S1346" s="59"/>
      <c r="T1346" s="60"/>
      <c r="U1346" s="33"/>
      <c r="V1346" s="33"/>
      <c r="W1346" s="33"/>
      <c r="X1346" s="33"/>
      <c r="Y1346" s="33"/>
      <c r="Z1346" s="33"/>
      <c r="AA1346" s="33"/>
      <c r="AB1346" s="33"/>
      <c r="AC1346" s="33"/>
      <c r="AD1346" s="33"/>
      <c r="AE1346" s="33"/>
      <c r="AT1346" s="18" t="s">
        <v>189</v>
      </c>
      <c r="AU1346" s="18" t="s">
        <v>85</v>
      </c>
    </row>
    <row r="1347" spans="1:65" s="13" customFormat="1" ht="11.25">
      <c r="B1347" s="170"/>
      <c r="D1347" s="163" t="s">
        <v>193</v>
      </c>
      <c r="E1347" s="171" t="s">
        <v>1</v>
      </c>
      <c r="F1347" s="172" t="s">
        <v>320</v>
      </c>
      <c r="H1347" s="171" t="s">
        <v>1</v>
      </c>
      <c r="I1347" s="173"/>
      <c r="L1347" s="170"/>
      <c r="M1347" s="174"/>
      <c r="N1347" s="175"/>
      <c r="O1347" s="175"/>
      <c r="P1347" s="175"/>
      <c r="Q1347" s="175"/>
      <c r="R1347" s="175"/>
      <c r="S1347" s="175"/>
      <c r="T1347" s="176"/>
      <c r="AT1347" s="171" t="s">
        <v>193</v>
      </c>
      <c r="AU1347" s="171" t="s">
        <v>85</v>
      </c>
      <c r="AV1347" s="13" t="s">
        <v>83</v>
      </c>
      <c r="AW1347" s="13" t="s">
        <v>32</v>
      </c>
      <c r="AX1347" s="13" t="s">
        <v>76</v>
      </c>
      <c r="AY1347" s="171" t="s">
        <v>180</v>
      </c>
    </row>
    <row r="1348" spans="1:65" s="14" customFormat="1" ht="11.25">
      <c r="B1348" s="177"/>
      <c r="D1348" s="163" t="s">
        <v>193</v>
      </c>
      <c r="E1348" s="178" t="s">
        <v>1</v>
      </c>
      <c r="F1348" s="179" t="s">
        <v>1260</v>
      </c>
      <c r="H1348" s="180">
        <v>16.632000000000001</v>
      </c>
      <c r="I1348" s="181"/>
      <c r="L1348" s="177"/>
      <c r="M1348" s="182"/>
      <c r="N1348" s="183"/>
      <c r="O1348" s="183"/>
      <c r="P1348" s="183"/>
      <c r="Q1348" s="183"/>
      <c r="R1348" s="183"/>
      <c r="S1348" s="183"/>
      <c r="T1348" s="184"/>
      <c r="AT1348" s="178" t="s">
        <v>193</v>
      </c>
      <c r="AU1348" s="178" t="s">
        <v>85</v>
      </c>
      <c r="AV1348" s="14" t="s">
        <v>85</v>
      </c>
      <c r="AW1348" s="14" t="s">
        <v>32</v>
      </c>
      <c r="AX1348" s="14" t="s">
        <v>76</v>
      </c>
      <c r="AY1348" s="178" t="s">
        <v>180</v>
      </c>
    </row>
    <row r="1349" spans="1:65" s="15" customFormat="1" ht="11.25">
      <c r="B1349" s="185"/>
      <c r="D1349" s="163" t="s">
        <v>193</v>
      </c>
      <c r="E1349" s="186" t="s">
        <v>1</v>
      </c>
      <c r="F1349" s="187" t="s">
        <v>196</v>
      </c>
      <c r="H1349" s="188">
        <v>16.632000000000001</v>
      </c>
      <c r="I1349" s="189"/>
      <c r="L1349" s="185"/>
      <c r="M1349" s="190"/>
      <c r="N1349" s="191"/>
      <c r="O1349" s="191"/>
      <c r="P1349" s="191"/>
      <c r="Q1349" s="191"/>
      <c r="R1349" s="191"/>
      <c r="S1349" s="191"/>
      <c r="T1349" s="192"/>
      <c r="AT1349" s="186" t="s">
        <v>193</v>
      </c>
      <c r="AU1349" s="186" t="s">
        <v>85</v>
      </c>
      <c r="AV1349" s="15" t="s">
        <v>197</v>
      </c>
      <c r="AW1349" s="15" t="s">
        <v>32</v>
      </c>
      <c r="AX1349" s="15" t="s">
        <v>76</v>
      </c>
      <c r="AY1349" s="186" t="s">
        <v>180</v>
      </c>
    </row>
    <row r="1350" spans="1:65" s="16" customFormat="1" ht="11.25">
      <c r="B1350" s="193"/>
      <c r="D1350" s="163" t="s">
        <v>193</v>
      </c>
      <c r="E1350" s="194" t="s">
        <v>1</v>
      </c>
      <c r="F1350" s="195" t="s">
        <v>198</v>
      </c>
      <c r="H1350" s="196">
        <v>16.632000000000001</v>
      </c>
      <c r="I1350" s="197"/>
      <c r="L1350" s="193"/>
      <c r="M1350" s="198"/>
      <c r="N1350" s="199"/>
      <c r="O1350" s="199"/>
      <c r="P1350" s="199"/>
      <c r="Q1350" s="199"/>
      <c r="R1350" s="199"/>
      <c r="S1350" s="199"/>
      <c r="T1350" s="200"/>
      <c r="AT1350" s="194" t="s">
        <v>193</v>
      </c>
      <c r="AU1350" s="194" t="s">
        <v>85</v>
      </c>
      <c r="AV1350" s="16" t="s">
        <v>187</v>
      </c>
      <c r="AW1350" s="16" t="s">
        <v>32</v>
      </c>
      <c r="AX1350" s="16" t="s">
        <v>83</v>
      </c>
      <c r="AY1350" s="194" t="s">
        <v>180</v>
      </c>
    </row>
    <row r="1351" spans="1:65" s="2" customFormat="1" ht="24.2" customHeight="1">
      <c r="A1351" s="33"/>
      <c r="B1351" s="149"/>
      <c r="C1351" s="150" t="s">
        <v>1261</v>
      </c>
      <c r="D1351" s="150" t="s">
        <v>182</v>
      </c>
      <c r="E1351" s="151" t="s">
        <v>1262</v>
      </c>
      <c r="F1351" s="152" t="s">
        <v>1263</v>
      </c>
      <c r="G1351" s="153" t="s">
        <v>185</v>
      </c>
      <c r="H1351" s="154">
        <v>15.12</v>
      </c>
      <c r="I1351" s="155"/>
      <c r="J1351" s="156">
        <f>ROUND(I1351*H1351,2)</f>
        <v>0</v>
      </c>
      <c r="K1351" s="152" t="s">
        <v>186</v>
      </c>
      <c r="L1351" s="34"/>
      <c r="M1351" s="157" t="s">
        <v>1</v>
      </c>
      <c r="N1351" s="158" t="s">
        <v>41</v>
      </c>
      <c r="O1351" s="59"/>
      <c r="P1351" s="159">
        <f>O1351*H1351</f>
        <v>0</v>
      </c>
      <c r="Q1351" s="159">
        <v>0</v>
      </c>
      <c r="R1351" s="159">
        <f>Q1351*H1351</f>
        <v>0</v>
      </c>
      <c r="S1351" s="159">
        <v>0</v>
      </c>
      <c r="T1351" s="160">
        <f>S1351*H1351</f>
        <v>0</v>
      </c>
      <c r="U1351" s="33"/>
      <c r="V1351" s="33"/>
      <c r="W1351" s="33"/>
      <c r="X1351" s="33"/>
      <c r="Y1351" s="33"/>
      <c r="Z1351" s="33"/>
      <c r="AA1351" s="33"/>
      <c r="AB1351" s="33"/>
      <c r="AC1351" s="33"/>
      <c r="AD1351" s="33"/>
      <c r="AE1351" s="33"/>
      <c r="AR1351" s="161" t="s">
        <v>341</v>
      </c>
      <c r="AT1351" s="161" t="s">
        <v>182</v>
      </c>
      <c r="AU1351" s="161" t="s">
        <v>85</v>
      </c>
      <c r="AY1351" s="18" t="s">
        <v>180</v>
      </c>
      <c r="BE1351" s="162">
        <f>IF(N1351="základní",J1351,0)</f>
        <v>0</v>
      </c>
      <c r="BF1351" s="162">
        <f>IF(N1351="snížená",J1351,0)</f>
        <v>0</v>
      </c>
      <c r="BG1351" s="162">
        <f>IF(N1351="zákl. přenesená",J1351,0)</f>
        <v>0</v>
      </c>
      <c r="BH1351" s="162">
        <f>IF(N1351="sníž. přenesená",J1351,0)</f>
        <v>0</v>
      </c>
      <c r="BI1351" s="162">
        <f>IF(N1351="nulová",J1351,0)</f>
        <v>0</v>
      </c>
      <c r="BJ1351" s="18" t="s">
        <v>83</v>
      </c>
      <c r="BK1351" s="162">
        <f>ROUND(I1351*H1351,2)</f>
        <v>0</v>
      </c>
      <c r="BL1351" s="18" t="s">
        <v>341</v>
      </c>
      <c r="BM1351" s="161" t="s">
        <v>1264</v>
      </c>
    </row>
    <row r="1352" spans="1:65" s="2" customFormat="1" ht="19.5">
      <c r="A1352" s="33"/>
      <c r="B1352" s="34"/>
      <c r="C1352" s="33"/>
      <c r="D1352" s="163" t="s">
        <v>189</v>
      </c>
      <c r="E1352" s="33"/>
      <c r="F1352" s="164" t="s">
        <v>1265</v>
      </c>
      <c r="G1352" s="33"/>
      <c r="H1352" s="33"/>
      <c r="I1352" s="165"/>
      <c r="J1352" s="33"/>
      <c r="K1352" s="33"/>
      <c r="L1352" s="34"/>
      <c r="M1352" s="166"/>
      <c r="N1352" s="167"/>
      <c r="O1352" s="59"/>
      <c r="P1352" s="59"/>
      <c r="Q1352" s="59"/>
      <c r="R1352" s="59"/>
      <c r="S1352" s="59"/>
      <c r="T1352" s="60"/>
      <c r="U1352" s="33"/>
      <c r="V1352" s="33"/>
      <c r="W1352" s="33"/>
      <c r="X1352" s="33"/>
      <c r="Y1352" s="33"/>
      <c r="Z1352" s="33"/>
      <c r="AA1352" s="33"/>
      <c r="AB1352" s="33"/>
      <c r="AC1352" s="33"/>
      <c r="AD1352" s="33"/>
      <c r="AE1352" s="33"/>
      <c r="AT1352" s="18" t="s">
        <v>189</v>
      </c>
      <c r="AU1352" s="18" t="s">
        <v>85</v>
      </c>
    </row>
    <row r="1353" spans="1:65" s="2" customFormat="1" ht="11.25">
      <c r="A1353" s="33"/>
      <c r="B1353" s="34"/>
      <c r="C1353" s="33"/>
      <c r="D1353" s="168" t="s">
        <v>191</v>
      </c>
      <c r="E1353" s="33"/>
      <c r="F1353" s="169" t="s">
        <v>1266</v>
      </c>
      <c r="G1353" s="33"/>
      <c r="H1353" s="33"/>
      <c r="I1353" s="165"/>
      <c r="J1353" s="33"/>
      <c r="K1353" s="33"/>
      <c r="L1353" s="34"/>
      <c r="M1353" s="166"/>
      <c r="N1353" s="167"/>
      <c r="O1353" s="59"/>
      <c r="P1353" s="59"/>
      <c r="Q1353" s="59"/>
      <c r="R1353" s="59"/>
      <c r="S1353" s="59"/>
      <c r="T1353" s="60"/>
      <c r="U1353" s="33"/>
      <c r="V1353" s="33"/>
      <c r="W1353" s="33"/>
      <c r="X1353" s="33"/>
      <c r="Y1353" s="33"/>
      <c r="Z1353" s="33"/>
      <c r="AA1353" s="33"/>
      <c r="AB1353" s="33"/>
      <c r="AC1353" s="33"/>
      <c r="AD1353" s="33"/>
      <c r="AE1353" s="33"/>
      <c r="AT1353" s="18" t="s">
        <v>191</v>
      </c>
      <c r="AU1353" s="18" t="s">
        <v>85</v>
      </c>
    </row>
    <row r="1354" spans="1:65" s="2" customFormat="1" ht="24.2" customHeight="1">
      <c r="A1354" s="33"/>
      <c r="B1354" s="149"/>
      <c r="C1354" s="150" t="s">
        <v>1267</v>
      </c>
      <c r="D1354" s="150" t="s">
        <v>182</v>
      </c>
      <c r="E1354" s="151" t="s">
        <v>1268</v>
      </c>
      <c r="F1354" s="152" t="s">
        <v>1269</v>
      </c>
      <c r="G1354" s="153" t="s">
        <v>185</v>
      </c>
      <c r="H1354" s="154">
        <v>15.12</v>
      </c>
      <c r="I1354" s="155"/>
      <c r="J1354" s="156">
        <f>ROUND(I1354*H1354,2)</f>
        <v>0</v>
      </c>
      <c r="K1354" s="152" t="s">
        <v>186</v>
      </c>
      <c r="L1354" s="34"/>
      <c r="M1354" s="157" t="s">
        <v>1</v>
      </c>
      <c r="N1354" s="158" t="s">
        <v>41</v>
      </c>
      <c r="O1354" s="59"/>
      <c r="P1354" s="159">
        <f>O1354*H1354</f>
        <v>0</v>
      </c>
      <c r="Q1354" s="159">
        <v>9.3000000000000005E-4</v>
      </c>
      <c r="R1354" s="159">
        <f>Q1354*H1354</f>
        <v>1.40616E-2</v>
      </c>
      <c r="S1354" s="159">
        <v>0</v>
      </c>
      <c r="T1354" s="160">
        <f>S1354*H1354</f>
        <v>0</v>
      </c>
      <c r="U1354" s="33"/>
      <c r="V1354" s="33"/>
      <c r="W1354" s="33"/>
      <c r="X1354" s="33"/>
      <c r="Y1354" s="33"/>
      <c r="Z1354" s="33"/>
      <c r="AA1354" s="33"/>
      <c r="AB1354" s="33"/>
      <c r="AC1354" s="33"/>
      <c r="AD1354" s="33"/>
      <c r="AE1354" s="33"/>
      <c r="AR1354" s="161" t="s">
        <v>341</v>
      </c>
      <c r="AT1354" s="161" t="s">
        <v>182</v>
      </c>
      <c r="AU1354" s="161" t="s">
        <v>85</v>
      </c>
      <c r="AY1354" s="18" t="s">
        <v>180</v>
      </c>
      <c r="BE1354" s="162">
        <f>IF(N1354="základní",J1354,0)</f>
        <v>0</v>
      </c>
      <c r="BF1354" s="162">
        <f>IF(N1354="snížená",J1354,0)</f>
        <v>0</v>
      </c>
      <c r="BG1354" s="162">
        <f>IF(N1354="zákl. přenesená",J1354,0)</f>
        <v>0</v>
      </c>
      <c r="BH1354" s="162">
        <f>IF(N1354="sníž. přenesená",J1354,0)</f>
        <v>0</v>
      </c>
      <c r="BI1354" s="162">
        <f>IF(N1354="nulová",J1354,0)</f>
        <v>0</v>
      </c>
      <c r="BJ1354" s="18" t="s">
        <v>83</v>
      </c>
      <c r="BK1354" s="162">
        <f>ROUND(I1354*H1354,2)</f>
        <v>0</v>
      </c>
      <c r="BL1354" s="18" t="s">
        <v>341</v>
      </c>
      <c r="BM1354" s="161" t="s">
        <v>1270</v>
      </c>
    </row>
    <row r="1355" spans="1:65" s="2" customFormat="1" ht="19.5">
      <c r="A1355" s="33"/>
      <c r="B1355" s="34"/>
      <c r="C1355" s="33"/>
      <c r="D1355" s="163" t="s">
        <v>189</v>
      </c>
      <c r="E1355" s="33"/>
      <c r="F1355" s="164" t="s">
        <v>1271</v>
      </c>
      <c r="G1355" s="33"/>
      <c r="H1355" s="33"/>
      <c r="I1355" s="165"/>
      <c r="J1355" s="33"/>
      <c r="K1355" s="33"/>
      <c r="L1355" s="34"/>
      <c r="M1355" s="166"/>
      <c r="N1355" s="167"/>
      <c r="O1355" s="59"/>
      <c r="P1355" s="59"/>
      <c r="Q1355" s="59"/>
      <c r="R1355" s="59"/>
      <c r="S1355" s="59"/>
      <c r="T1355" s="60"/>
      <c r="U1355" s="33"/>
      <c r="V1355" s="33"/>
      <c r="W1355" s="33"/>
      <c r="X1355" s="33"/>
      <c r="Y1355" s="33"/>
      <c r="Z1355" s="33"/>
      <c r="AA1355" s="33"/>
      <c r="AB1355" s="33"/>
      <c r="AC1355" s="33"/>
      <c r="AD1355" s="33"/>
      <c r="AE1355" s="33"/>
      <c r="AT1355" s="18" t="s">
        <v>189</v>
      </c>
      <c r="AU1355" s="18" t="s">
        <v>85</v>
      </c>
    </row>
    <row r="1356" spans="1:65" s="2" customFormat="1" ht="11.25">
      <c r="A1356" s="33"/>
      <c r="B1356" s="34"/>
      <c r="C1356" s="33"/>
      <c r="D1356" s="168" t="s">
        <v>191</v>
      </c>
      <c r="E1356" s="33"/>
      <c r="F1356" s="169" t="s">
        <v>1272</v>
      </c>
      <c r="G1356" s="33"/>
      <c r="H1356" s="33"/>
      <c r="I1356" s="165"/>
      <c r="J1356" s="33"/>
      <c r="K1356" s="33"/>
      <c r="L1356" s="34"/>
      <c r="M1356" s="166"/>
      <c r="N1356" s="167"/>
      <c r="O1356" s="59"/>
      <c r="P1356" s="59"/>
      <c r="Q1356" s="59"/>
      <c r="R1356" s="59"/>
      <c r="S1356" s="59"/>
      <c r="T1356" s="60"/>
      <c r="U1356" s="33"/>
      <c r="V1356" s="33"/>
      <c r="W1356" s="33"/>
      <c r="X1356" s="33"/>
      <c r="Y1356" s="33"/>
      <c r="Z1356" s="33"/>
      <c r="AA1356" s="33"/>
      <c r="AB1356" s="33"/>
      <c r="AC1356" s="33"/>
      <c r="AD1356" s="33"/>
      <c r="AE1356" s="33"/>
      <c r="AT1356" s="18" t="s">
        <v>191</v>
      </c>
      <c r="AU1356" s="18" t="s">
        <v>85</v>
      </c>
    </row>
    <row r="1357" spans="1:65" s="2" customFormat="1" ht="16.5" customHeight="1">
      <c r="A1357" s="33"/>
      <c r="B1357" s="149"/>
      <c r="C1357" s="150" t="s">
        <v>1273</v>
      </c>
      <c r="D1357" s="150" t="s">
        <v>182</v>
      </c>
      <c r="E1357" s="151" t="s">
        <v>1274</v>
      </c>
      <c r="F1357" s="152" t="s">
        <v>1275</v>
      </c>
      <c r="G1357" s="153" t="s">
        <v>508</v>
      </c>
      <c r="H1357" s="154">
        <v>22.08</v>
      </c>
      <c r="I1357" s="155"/>
      <c r="J1357" s="156">
        <f>ROUND(I1357*H1357,2)</f>
        <v>0</v>
      </c>
      <c r="K1357" s="152" t="s">
        <v>186</v>
      </c>
      <c r="L1357" s="34"/>
      <c r="M1357" s="157" t="s">
        <v>1</v>
      </c>
      <c r="N1357" s="158" t="s">
        <v>41</v>
      </c>
      <c r="O1357" s="59"/>
      <c r="P1357" s="159">
        <f>O1357*H1357</f>
        <v>0</v>
      </c>
      <c r="Q1357" s="159">
        <v>3.0000000000000001E-5</v>
      </c>
      <c r="R1357" s="159">
        <f>Q1357*H1357</f>
        <v>6.6239999999999995E-4</v>
      </c>
      <c r="S1357" s="159">
        <v>0</v>
      </c>
      <c r="T1357" s="160">
        <f>S1357*H1357</f>
        <v>0</v>
      </c>
      <c r="U1357" s="33"/>
      <c r="V1357" s="33"/>
      <c r="W1357" s="33"/>
      <c r="X1357" s="33"/>
      <c r="Y1357" s="33"/>
      <c r="Z1357" s="33"/>
      <c r="AA1357" s="33"/>
      <c r="AB1357" s="33"/>
      <c r="AC1357" s="33"/>
      <c r="AD1357" s="33"/>
      <c r="AE1357" s="33"/>
      <c r="AR1357" s="161" t="s">
        <v>341</v>
      </c>
      <c r="AT1357" s="161" t="s">
        <v>182</v>
      </c>
      <c r="AU1357" s="161" t="s">
        <v>85</v>
      </c>
      <c r="AY1357" s="18" t="s">
        <v>180</v>
      </c>
      <c r="BE1357" s="162">
        <f>IF(N1357="základní",J1357,0)</f>
        <v>0</v>
      </c>
      <c r="BF1357" s="162">
        <f>IF(N1357="snížená",J1357,0)</f>
        <v>0</v>
      </c>
      <c r="BG1357" s="162">
        <f>IF(N1357="zákl. přenesená",J1357,0)</f>
        <v>0</v>
      </c>
      <c r="BH1357" s="162">
        <f>IF(N1357="sníž. přenesená",J1357,0)</f>
        <v>0</v>
      </c>
      <c r="BI1357" s="162">
        <f>IF(N1357="nulová",J1357,0)</f>
        <v>0</v>
      </c>
      <c r="BJ1357" s="18" t="s">
        <v>83</v>
      </c>
      <c r="BK1357" s="162">
        <f>ROUND(I1357*H1357,2)</f>
        <v>0</v>
      </c>
      <c r="BL1357" s="18" t="s">
        <v>341</v>
      </c>
      <c r="BM1357" s="161" t="s">
        <v>1276</v>
      </c>
    </row>
    <row r="1358" spans="1:65" s="2" customFormat="1" ht="11.25">
      <c r="A1358" s="33"/>
      <c r="B1358" s="34"/>
      <c r="C1358" s="33"/>
      <c r="D1358" s="163" t="s">
        <v>189</v>
      </c>
      <c r="E1358" s="33"/>
      <c r="F1358" s="164" t="s">
        <v>1277</v>
      </c>
      <c r="G1358" s="33"/>
      <c r="H1358" s="33"/>
      <c r="I1358" s="165"/>
      <c r="J1358" s="33"/>
      <c r="K1358" s="33"/>
      <c r="L1358" s="34"/>
      <c r="M1358" s="166"/>
      <c r="N1358" s="167"/>
      <c r="O1358" s="59"/>
      <c r="P1358" s="59"/>
      <c r="Q1358" s="59"/>
      <c r="R1358" s="59"/>
      <c r="S1358" s="59"/>
      <c r="T1358" s="60"/>
      <c r="U1358" s="33"/>
      <c r="V1358" s="33"/>
      <c r="W1358" s="33"/>
      <c r="X1358" s="33"/>
      <c r="Y1358" s="33"/>
      <c r="Z1358" s="33"/>
      <c r="AA1358" s="33"/>
      <c r="AB1358" s="33"/>
      <c r="AC1358" s="33"/>
      <c r="AD1358" s="33"/>
      <c r="AE1358" s="33"/>
      <c r="AT1358" s="18" t="s">
        <v>189</v>
      </c>
      <c r="AU1358" s="18" t="s">
        <v>85</v>
      </c>
    </row>
    <row r="1359" spans="1:65" s="2" customFormat="1" ht="11.25">
      <c r="A1359" s="33"/>
      <c r="B1359" s="34"/>
      <c r="C1359" s="33"/>
      <c r="D1359" s="168" t="s">
        <v>191</v>
      </c>
      <c r="E1359" s="33"/>
      <c r="F1359" s="169" t="s">
        <v>1278</v>
      </c>
      <c r="G1359" s="33"/>
      <c r="H1359" s="33"/>
      <c r="I1359" s="165"/>
      <c r="J1359" s="33"/>
      <c r="K1359" s="33"/>
      <c r="L1359" s="34"/>
      <c r="M1359" s="166"/>
      <c r="N1359" s="167"/>
      <c r="O1359" s="59"/>
      <c r="P1359" s="59"/>
      <c r="Q1359" s="59"/>
      <c r="R1359" s="59"/>
      <c r="S1359" s="59"/>
      <c r="T1359" s="60"/>
      <c r="U1359" s="33"/>
      <c r="V1359" s="33"/>
      <c r="W1359" s="33"/>
      <c r="X1359" s="33"/>
      <c r="Y1359" s="33"/>
      <c r="Z1359" s="33"/>
      <c r="AA1359" s="33"/>
      <c r="AB1359" s="33"/>
      <c r="AC1359" s="33"/>
      <c r="AD1359" s="33"/>
      <c r="AE1359" s="33"/>
      <c r="AT1359" s="18" t="s">
        <v>191</v>
      </c>
      <c r="AU1359" s="18" t="s">
        <v>85</v>
      </c>
    </row>
    <row r="1360" spans="1:65" s="13" customFormat="1" ht="11.25">
      <c r="B1360" s="170"/>
      <c r="D1360" s="163" t="s">
        <v>193</v>
      </c>
      <c r="E1360" s="171" t="s">
        <v>1</v>
      </c>
      <c r="F1360" s="172" t="s">
        <v>1279</v>
      </c>
      <c r="H1360" s="171" t="s">
        <v>1</v>
      </c>
      <c r="I1360" s="173"/>
      <c r="L1360" s="170"/>
      <c r="M1360" s="174"/>
      <c r="N1360" s="175"/>
      <c r="O1360" s="175"/>
      <c r="P1360" s="175"/>
      <c r="Q1360" s="175"/>
      <c r="R1360" s="175"/>
      <c r="S1360" s="175"/>
      <c r="T1360" s="176"/>
      <c r="AT1360" s="171" t="s">
        <v>193</v>
      </c>
      <c r="AU1360" s="171" t="s">
        <v>85</v>
      </c>
      <c r="AV1360" s="13" t="s">
        <v>83</v>
      </c>
      <c r="AW1360" s="13" t="s">
        <v>32</v>
      </c>
      <c r="AX1360" s="13" t="s">
        <v>76</v>
      </c>
      <c r="AY1360" s="171" t="s">
        <v>180</v>
      </c>
    </row>
    <row r="1361" spans="1:65" s="13" customFormat="1" ht="11.25">
      <c r="B1361" s="170"/>
      <c r="D1361" s="163" t="s">
        <v>193</v>
      </c>
      <c r="E1361" s="171" t="s">
        <v>1</v>
      </c>
      <c r="F1361" s="172" t="s">
        <v>1253</v>
      </c>
      <c r="H1361" s="171" t="s">
        <v>1</v>
      </c>
      <c r="I1361" s="173"/>
      <c r="L1361" s="170"/>
      <c r="M1361" s="174"/>
      <c r="N1361" s="175"/>
      <c r="O1361" s="175"/>
      <c r="P1361" s="175"/>
      <c r="Q1361" s="175"/>
      <c r="R1361" s="175"/>
      <c r="S1361" s="175"/>
      <c r="T1361" s="176"/>
      <c r="AT1361" s="171" t="s">
        <v>193</v>
      </c>
      <c r="AU1361" s="171" t="s">
        <v>85</v>
      </c>
      <c r="AV1361" s="13" t="s">
        <v>83</v>
      </c>
      <c r="AW1361" s="13" t="s">
        <v>32</v>
      </c>
      <c r="AX1361" s="13" t="s">
        <v>76</v>
      </c>
      <c r="AY1361" s="171" t="s">
        <v>180</v>
      </c>
    </row>
    <row r="1362" spans="1:65" s="14" customFormat="1" ht="11.25">
      <c r="B1362" s="177"/>
      <c r="D1362" s="163" t="s">
        <v>193</v>
      </c>
      <c r="E1362" s="178" t="s">
        <v>1</v>
      </c>
      <c r="F1362" s="179" t="s">
        <v>1280</v>
      </c>
      <c r="H1362" s="180">
        <v>4.6399999999999997</v>
      </c>
      <c r="I1362" s="181"/>
      <c r="L1362" s="177"/>
      <c r="M1362" s="182"/>
      <c r="N1362" s="183"/>
      <c r="O1362" s="183"/>
      <c r="P1362" s="183"/>
      <c r="Q1362" s="183"/>
      <c r="R1362" s="183"/>
      <c r="S1362" s="183"/>
      <c r="T1362" s="184"/>
      <c r="AT1362" s="178" t="s">
        <v>193</v>
      </c>
      <c r="AU1362" s="178" t="s">
        <v>85</v>
      </c>
      <c r="AV1362" s="14" t="s">
        <v>85</v>
      </c>
      <c r="AW1362" s="14" t="s">
        <v>32</v>
      </c>
      <c r="AX1362" s="14" t="s">
        <v>76</v>
      </c>
      <c r="AY1362" s="178" t="s">
        <v>180</v>
      </c>
    </row>
    <row r="1363" spans="1:65" s="14" customFormat="1" ht="11.25">
      <c r="B1363" s="177"/>
      <c r="D1363" s="163" t="s">
        <v>193</v>
      </c>
      <c r="E1363" s="178" t="s">
        <v>1</v>
      </c>
      <c r="F1363" s="179" t="s">
        <v>1281</v>
      </c>
      <c r="H1363" s="180">
        <v>6</v>
      </c>
      <c r="I1363" s="181"/>
      <c r="L1363" s="177"/>
      <c r="M1363" s="182"/>
      <c r="N1363" s="183"/>
      <c r="O1363" s="183"/>
      <c r="P1363" s="183"/>
      <c r="Q1363" s="183"/>
      <c r="R1363" s="183"/>
      <c r="S1363" s="183"/>
      <c r="T1363" s="184"/>
      <c r="AT1363" s="178" t="s">
        <v>193</v>
      </c>
      <c r="AU1363" s="178" t="s">
        <v>85</v>
      </c>
      <c r="AV1363" s="14" t="s">
        <v>85</v>
      </c>
      <c r="AW1363" s="14" t="s">
        <v>32</v>
      </c>
      <c r="AX1363" s="14" t="s">
        <v>76</v>
      </c>
      <c r="AY1363" s="178" t="s">
        <v>180</v>
      </c>
    </row>
    <row r="1364" spans="1:65" s="14" customFormat="1" ht="11.25">
      <c r="B1364" s="177"/>
      <c r="D1364" s="163" t="s">
        <v>193</v>
      </c>
      <c r="E1364" s="178" t="s">
        <v>1</v>
      </c>
      <c r="F1364" s="179" t="s">
        <v>1282</v>
      </c>
      <c r="H1364" s="180">
        <v>5.44</v>
      </c>
      <c r="I1364" s="181"/>
      <c r="L1364" s="177"/>
      <c r="M1364" s="182"/>
      <c r="N1364" s="183"/>
      <c r="O1364" s="183"/>
      <c r="P1364" s="183"/>
      <c r="Q1364" s="183"/>
      <c r="R1364" s="183"/>
      <c r="S1364" s="183"/>
      <c r="T1364" s="184"/>
      <c r="AT1364" s="178" t="s">
        <v>193</v>
      </c>
      <c r="AU1364" s="178" t="s">
        <v>85</v>
      </c>
      <c r="AV1364" s="14" t="s">
        <v>85</v>
      </c>
      <c r="AW1364" s="14" t="s">
        <v>32</v>
      </c>
      <c r="AX1364" s="14" t="s">
        <v>76</v>
      </c>
      <c r="AY1364" s="178" t="s">
        <v>180</v>
      </c>
    </row>
    <row r="1365" spans="1:65" s="14" customFormat="1" ht="11.25">
      <c r="B1365" s="177"/>
      <c r="D1365" s="163" t="s">
        <v>193</v>
      </c>
      <c r="E1365" s="178" t="s">
        <v>1</v>
      </c>
      <c r="F1365" s="179" t="s">
        <v>1281</v>
      </c>
      <c r="H1365" s="180">
        <v>6</v>
      </c>
      <c r="I1365" s="181"/>
      <c r="L1365" s="177"/>
      <c r="M1365" s="182"/>
      <c r="N1365" s="183"/>
      <c r="O1365" s="183"/>
      <c r="P1365" s="183"/>
      <c r="Q1365" s="183"/>
      <c r="R1365" s="183"/>
      <c r="S1365" s="183"/>
      <c r="T1365" s="184"/>
      <c r="AT1365" s="178" t="s">
        <v>193</v>
      </c>
      <c r="AU1365" s="178" t="s">
        <v>85</v>
      </c>
      <c r="AV1365" s="14" t="s">
        <v>85</v>
      </c>
      <c r="AW1365" s="14" t="s">
        <v>32</v>
      </c>
      <c r="AX1365" s="14" t="s">
        <v>76</v>
      </c>
      <c r="AY1365" s="178" t="s">
        <v>180</v>
      </c>
    </row>
    <row r="1366" spans="1:65" s="15" customFormat="1" ht="11.25">
      <c r="B1366" s="185"/>
      <c r="D1366" s="163" t="s">
        <v>193</v>
      </c>
      <c r="E1366" s="186" t="s">
        <v>1</v>
      </c>
      <c r="F1366" s="187" t="s">
        <v>196</v>
      </c>
      <c r="H1366" s="188">
        <v>22.080000000000002</v>
      </c>
      <c r="I1366" s="189"/>
      <c r="L1366" s="185"/>
      <c r="M1366" s="190"/>
      <c r="N1366" s="191"/>
      <c r="O1366" s="191"/>
      <c r="P1366" s="191"/>
      <c r="Q1366" s="191"/>
      <c r="R1366" s="191"/>
      <c r="S1366" s="191"/>
      <c r="T1366" s="192"/>
      <c r="AT1366" s="186" t="s">
        <v>193</v>
      </c>
      <c r="AU1366" s="186" t="s">
        <v>85</v>
      </c>
      <c r="AV1366" s="15" t="s">
        <v>197</v>
      </c>
      <c r="AW1366" s="15" t="s">
        <v>32</v>
      </c>
      <c r="AX1366" s="15" t="s">
        <v>76</v>
      </c>
      <c r="AY1366" s="186" t="s">
        <v>180</v>
      </c>
    </row>
    <row r="1367" spans="1:65" s="16" customFormat="1" ht="11.25">
      <c r="B1367" s="193"/>
      <c r="D1367" s="163" t="s">
        <v>193</v>
      </c>
      <c r="E1367" s="194" t="s">
        <v>1</v>
      </c>
      <c r="F1367" s="195" t="s">
        <v>198</v>
      </c>
      <c r="H1367" s="196">
        <v>22.080000000000002</v>
      </c>
      <c r="I1367" s="197"/>
      <c r="L1367" s="193"/>
      <c r="M1367" s="198"/>
      <c r="N1367" s="199"/>
      <c r="O1367" s="199"/>
      <c r="P1367" s="199"/>
      <c r="Q1367" s="199"/>
      <c r="R1367" s="199"/>
      <c r="S1367" s="199"/>
      <c r="T1367" s="200"/>
      <c r="AT1367" s="194" t="s">
        <v>193</v>
      </c>
      <c r="AU1367" s="194" t="s">
        <v>85</v>
      </c>
      <c r="AV1367" s="16" t="s">
        <v>187</v>
      </c>
      <c r="AW1367" s="16" t="s">
        <v>32</v>
      </c>
      <c r="AX1367" s="16" t="s">
        <v>83</v>
      </c>
      <c r="AY1367" s="194" t="s">
        <v>180</v>
      </c>
    </row>
    <row r="1368" spans="1:65" s="2" customFormat="1" ht="24.2" customHeight="1">
      <c r="A1368" s="33"/>
      <c r="B1368" s="149"/>
      <c r="C1368" s="150" t="s">
        <v>1283</v>
      </c>
      <c r="D1368" s="150" t="s">
        <v>182</v>
      </c>
      <c r="E1368" s="151" t="s">
        <v>1284</v>
      </c>
      <c r="F1368" s="152" t="s">
        <v>1285</v>
      </c>
      <c r="G1368" s="153" t="s">
        <v>318</v>
      </c>
      <c r="H1368" s="154">
        <v>0.32</v>
      </c>
      <c r="I1368" s="155"/>
      <c r="J1368" s="156">
        <f>ROUND(I1368*H1368,2)</f>
        <v>0</v>
      </c>
      <c r="K1368" s="152" t="s">
        <v>186</v>
      </c>
      <c r="L1368" s="34"/>
      <c r="M1368" s="157" t="s">
        <v>1</v>
      </c>
      <c r="N1368" s="158" t="s">
        <v>41</v>
      </c>
      <c r="O1368" s="59"/>
      <c r="P1368" s="159">
        <f>O1368*H1368</f>
        <v>0</v>
      </c>
      <c r="Q1368" s="159">
        <v>0</v>
      </c>
      <c r="R1368" s="159">
        <f>Q1368*H1368</f>
        <v>0</v>
      </c>
      <c r="S1368" s="159">
        <v>0</v>
      </c>
      <c r="T1368" s="160">
        <f>S1368*H1368</f>
        <v>0</v>
      </c>
      <c r="U1368" s="33"/>
      <c r="V1368" s="33"/>
      <c r="W1368" s="33"/>
      <c r="X1368" s="33"/>
      <c r="Y1368" s="33"/>
      <c r="Z1368" s="33"/>
      <c r="AA1368" s="33"/>
      <c r="AB1368" s="33"/>
      <c r="AC1368" s="33"/>
      <c r="AD1368" s="33"/>
      <c r="AE1368" s="33"/>
      <c r="AR1368" s="161" t="s">
        <v>341</v>
      </c>
      <c r="AT1368" s="161" t="s">
        <v>182</v>
      </c>
      <c r="AU1368" s="161" t="s">
        <v>85</v>
      </c>
      <c r="AY1368" s="18" t="s">
        <v>180</v>
      </c>
      <c r="BE1368" s="162">
        <f>IF(N1368="základní",J1368,0)</f>
        <v>0</v>
      </c>
      <c r="BF1368" s="162">
        <f>IF(N1368="snížená",J1368,0)</f>
        <v>0</v>
      </c>
      <c r="BG1368" s="162">
        <f>IF(N1368="zákl. přenesená",J1368,0)</f>
        <v>0</v>
      </c>
      <c r="BH1368" s="162">
        <f>IF(N1368="sníž. přenesená",J1368,0)</f>
        <v>0</v>
      </c>
      <c r="BI1368" s="162">
        <f>IF(N1368="nulová",J1368,0)</f>
        <v>0</v>
      </c>
      <c r="BJ1368" s="18" t="s">
        <v>83</v>
      </c>
      <c r="BK1368" s="162">
        <f>ROUND(I1368*H1368,2)</f>
        <v>0</v>
      </c>
      <c r="BL1368" s="18" t="s">
        <v>341</v>
      </c>
      <c r="BM1368" s="161" t="s">
        <v>1286</v>
      </c>
    </row>
    <row r="1369" spans="1:65" s="2" customFormat="1" ht="29.25">
      <c r="A1369" s="33"/>
      <c r="B1369" s="34"/>
      <c r="C1369" s="33"/>
      <c r="D1369" s="163" t="s">
        <v>189</v>
      </c>
      <c r="E1369" s="33"/>
      <c r="F1369" s="164" t="s">
        <v>1287</v>
      </c>
      <c r="G1369" s="33"/>
      <c r="H1369" s="33"/>
      <c r="I1369" s="165"/>
      <c r="J1369" s="33"/>
      <c r="K1369" s="33"/>
      <c r="L1369" s="34"/>
      <c r="M1369" s="166"/>
      <c r="N1369" s="167"/>
      <c r="O1369" s="59"/>
      <c r="P1369" s="59"/>
      <c r="Q1369" s="59"/>
      <c r="R1369" s="59"/>
      <c r="S1369" s="59"/>
      <c r="T1369" s="60"/>
      <c r="U1369" s="33"/>
      <c r="V1369" s="33"/>
      <c r="W1369" s="33"/>
      <c r="X1369" s="33"/>
      <c r="Y1369" s="33"/>
      <c r="Z1369" s="33"/>
      <c r="AA1369" s="33"/>
      <c r="AB1369" s="33"/>
      <c r="AC1369" s="33"/>
      <c r="AD1369" s="33"/>
      <c r="AE1369" s="33"/>
      <c r="AT1369" s="18" t="s">
        <v>189</v>
      </c>
      <c r="AU1369" s="18" t="s">
        <v>85</v>
      </c>
    </row>
    <row r="1370" spans="1:65" s="2" customFormat="1" ht="11.25">
      <c r="A1370" s="33"/>
      <c r="B1370" s="34"/>
      <c r="C1370" s="33"/>
      <c r="D1370" s="168" t="s">
        <v>191</v>
      </c>
      <c r="E1370" s="33"/>
      <c r="F1370" s="169" t="s">
        <v>1288</v>
      </c>
      <c r="G1370" s="33"/>
      <c r="H1370" s="33"/>
      <c r="I1370" s="165"/>
      <c r="J1370" s="33"/>
      <c r="K1370" s="33"/>
      <c r="L1370" s="34"/>
      <c r="M1370" s="166"/>
      <c r="N1370" s="167"/>
      <c r="O1370" s="59"/>
      <c r="P1370" s="59"/>
      <c r="Q1370" s="59"/>
      <c r="R1370" s="59"/>
      <c r="S1370" s="59"/>
      <c r="T1370" s="60"/>
      <c r="U1370" s="33"/>
      <c r="V1370" s="33"/>
      <c r="W1370" s="33"/>
      <c r="X1370" s="33"/>
      <c r="Y1370" s="33"/>
      <c r="Z1370" s="33"/>
      <c r="AA1370" s="33"/>
      <c r="AB1370" s="33"/>
      <c r="AC1370" s="33"/>
      <c r="AD1370" s="33"/>
      <c r="AE1370" s="33"/>
      <c r="AT1370" s="18" t="s">
        <v>191</v>
      </c>
      <c r="AU1370" s="18" t="s">
        <v>85</v>
      </c>
    </row>
    <row r="1371" spans="1:65" s="12" customFormat="1" ht="22.9" customHeight="1">
      <c r="B1371" s="136"/>
      <c r="D1371" s="137" t="s">
        <v>75</v>
      </c>
      <c r="E1371" s="147" t="s">
        <v>1289</v>
      </c>
      <c r="F1371" s="147" t="s">
        <v>1290</v>
      </c>
      <c r="I1371" s="139"/>
      <c r="J1371" s="148">
        <f>BK1371</f>
        <v>0</v>
      </c>
      <c r="L1371" s="136"/>
      <c r="M1371" s="141"/>
      <c r="N1371" s="142"/>
      <c r="O1371" s="142"/>
      <c r="P1371" s="143">
        <f>SUM(P1372:P1413)</f>
        <v>0</v>
      </c>
      <c r="Q1371" s="142"/>
      <c r="R1371" s="143">
        <f>SUM(R1372:R1413)</f>
        <v>0</v>
      </c>
      <c r="S1371" s="142"/>
      <c r="T1371" s="144">
        <f>SUM(T1372:T1413)</f>
        <v>0</v>
      </c>
      <c r="AR1371" s="137" t="s">
        <v>85</v>
      </c>
      <c r="AT1371" s="145" t="s">
        <v>75</v>
      </c>
      <c r="AU1371" s="145" t="s">
        <v>83</v>
      </c>
      <c r="AY1371" s="137" t="s">
        <v>180</v>
      </c>
      <c r="BK1371" s="146">
        <f>SUM(BK1372:BK1413)</f>
        <v>0</v>
      </c>
    </row>
    <row r="1372" spans="1:65" s="2" customFormat="1" ht="33" customHeight="1">
      <c r="A1372" s="33"/>
      <c r="B1372" s="149"/>
      <c r="C1372" s="150" t="s">
        <v>1291</v>
      </c>
      <c r="D1372" s="150" t="s">
        <v>182</v>
      </c>
      <c r="E1372" s="151" t="s">
        <v>1292</v>
      </c>
      <c r="F1372" s="152" t="s">
        <v>1293</v>
      </c>
      <c r="G1372" s="153" t="s">
        <v>423</v>
      </c>
      <c r="H1372" s="154">
        <v>3</v>
      </c>
      <c r="I1372" s="155"/>
      <c r="J1372" s="156">
        <f>ROUND(I1372*H1372,2)</f>
        <v>0</v>
      </c>
      <c r="K1372" s="152" t="s">
        <v>1</v>
      </c>
      <c r="L1372" s="34"/>
      <c r="M1372" s="157" t="s">
        <v>1</v>
      </c>
      <c r="N1372" s="158" t="s">
        <v>41</v>
      </c>
      <c r="O1372" s="59"/>
      <c r="P1372" s="159">
        <f>O1372*H1372</f>
        <v>0</v>
      </c>
      <c r="Q1372" s="159">
        <v>0</v>
      </c>
      <c r="R1372" s="159">
        <f>Q1372*H1372</f>
        <v>0</v>
      </c>
      <c r="S1372" s="159">
        <v>0</v>
      </c>
      <c r="T1372" s="160">
        <f>S1372*H1372</f>
        <v>0</v>
      </c>
      <c r="U1372" s="33"/>
      <c r="V1372" s="33"/>
      <c r="W1372" s="33"/>
      <c r="X1372" s="33"/>
      <c r="Y1372" s="33"/>
      <c r="Z1372" s="33"/>
      <c r="AA1372" s="33"/>
      <c r="AB1372" s="33"/>
      <c r="AC1372" s="33"/>
      <c r="AD1372" s="33"/>
      <c r="AE1372" s="33"/>
      <c r="AR1372" s="161" t="s">
        <v>341</v>
      </c>
      <c r="AT1372" s="161" t="s">
        <v>182</v>
      </c>
      <c r="AU1372" s="161" t="s">
        <v>85</v>
      </c>
      <c r="AY1372" s="18" t="s">
        <v>180</v>
      </c>
      <c r="BE1372" s="162">
        <f>IF(N1372="základní",J1372,0)</f>
        <v>0</v>
      </c>
      <c r="BF1372" s="162">
        <f>IF(N1372="snížená",J1372,0)</f>
        <v>0</v>
      </c>
      <c r="BG1372" s="162">
        <f>IF(N1372="zákl. přenesená",J1372,0)</f>
        <v>0</v>
      </c>
      <c r="BH1372" s="162">
        <f>IF(N1372="sníž. přenesená",J1372,0)</f>
        <v>0</v>
      </c>
      <c r="BI1372" s="162">
        <f>IF(N1372="nulová",J1372,0)</f>
        <v>0</v>
      </c>
      <c r="BJ1372" s="18" t="s">
        <v>83</v>
      </c>
      <c r="BK1372" s="162">
        <f>ROUND(I1372*H1372,2)</f>
        <v>0</v>
      </c>
      <c r="BL1372" s="18" t="s">
        <v>341</v>
      </c>
      <c r="BM1372" s="161" t="s">
        <v>1294</v>
      </c>
    </row>
    <row r="1373" spans="1:65" s="2" customFormat="1" ht="165.75">
      <c r="A1373" s="33"/>
      <c r="B1373" s="34"/>
      <c r="C1373" s="33"/>
      <c r="D1373" s="163" t="s">
        <v>912</v>
      </c>
      <c r="E1373" s="33"/>
      <c r="F1373" s="211" t="s">
        <v>1295</v>
      </c>
      <c r="G1373" s="33"/>
      <c r="H1373" s="33"/>
      <c r="I1373" s="165"/>
      <c r="J1373" s="33"/>
      <c r="K1373" s="33"/>
      <c r="L1373" s="34"/>
      <c r="M1373" s="166"/>
      <c r="N1373" s="167"/>
      <c r="O1373" s="59"/>
      <c r="P1373" s="59"/>
      <c r="Q1373" s="59"/>
      <c r="R1373" s="59"/>
      <c r="S1373" s="59"/>
      <c r="T1373" s="60"/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/>
      <c r="AE1373" s="33"/>
      <c r="AT1373" s="18" t="s">
        <v>912</v>
      </c>
      <c r="AU1373" s="18" t="s">
        <v>85</v>
      </c>
    </row>
    <row r="1374" spans="1:65" s="13" customFormat="1" ht="11.25">
      <c r="B1374" s="170"/>
      <c r="D1374" s="163" t="s">
        <v>193</v>
      </c>
      <c r="E1374" s="171" t="s">
        <v>1</v>
      </c>
      <c r="F1374" s="172" t="s">
        <v>1296</v>
      </c>
      <c r="H1374" s="171" t="s">
        <v>1</v>
      </c>
      <c r="I1374" s="173"/>
      <c r="L1374" s="170"/>
      <c r="M1374" s="174"/>
      <c r="N1374" s="175"/>
      <c r="O1374" s="175"/>
      <c r="P1374" s="175"/>
      <c r="Q1374" s="175"/>
      <c r="R1374" s="175"/>
      <c r="S1374" s="175"/>
      <c r="T1374" s="176"/>
      <c r="AT1374" s="171" t="s">
        <v>193</v>
      </c>
      <c r="AU1374" s="171" t="s">
        <v>85</v>
      </c>
      <c r="AV1374" s="13" t="s">
        <v>83</v>
      </c>
      <c r="AW1374" s="13" t="s">
        <v>32</v>
      </c>
      <c r="AX1374" s="13" t="s">
        <v>76</v>
      </c>
      <c r="AY1374" s="171" t="s">
        <v>180</v>
      </c>
    </row>
    <row r="1375" spans="1:65" s="14" customFormat="1" ht="11.25">
      <c r="B1375" s="177"/>
      <c r="D1375" s="163" t="s">
        <v>193</v>
      </c>
      <c r="E1375" s="178" t="s">
        <v>1</v>
      </c>
      <c r="F1375" s="179" t="s">
        <v>197</v>
      </c>
      <c r="H1375" s="180">
        <v>3</v>
      </c>
      <c r="I1375" s="181"/>
      <c r="L1375" s="177"/>
      <c r="M1375" s="182"/>
      <c r="N1375" s="183"/>
      <c r="O1375" s="183"/>
      <c r="P1375" s="183"/>
      <c r="Q1375" s="183"/>
      <c r="R1375" s="183"/>
      <c r="S1375" s="183"/>
      <c r="T1375" s="184"/>
      <c r="AT1375" s="178" t="s">
        <v>193</v>
      </c>
      <c r="AU1375" s="178" t="s">
        <v>85</v>
      </c>
      <c r="AV1375" s="14" t="s">
        <v>85</v>
      </c>
      <c r="AW1375" s="14" t="s">
        <v>32</v>
      </c>
      <c r="AX1375" s="14" t="s">
        <v>76</v>
      </c>
      <c r="AY1375" s="178" t="s">
        <v>180</v>
      </c>
    </row>
    <row r="1376" spans="1:65" s="15" customFormat="1" ht="11.25">
      <c r="B1376" s="185"/>
      <c r="D1376" s="163" t="s">
        <v>193</v>
      </c>
      <c r="E1376" s="186" t="s">
        <v>1</v>
      </c>
      <c r="F1376" s="187" t="s">
        <v>196</v>
      </c>
      <c r="H1376" s="188">
        <v>3</v>
      </c>
      <c r="I1376" s="189"/>
      <c r="L1376" s="185"/>
      <c r="M1376" s="190"/>
      <c r="N1376" s="191"/>
      <c r="O1376" s="191"/>
      <c r="P1376" s="191"/>
      <c r="Q1376" s="191"/>
      <c r="R1376" s="191"/>
      <c r="S1376" s="191"/>
      <c r="T1376" s="192"/>
      <c r="AT1376" s="186" t="s">
        <v>193</v>
      </c>
      <c r="AU1376" s="186" t="s">
        <v>85</v>
      </c>
      <c r="AV1376" s="15" t="s">
        <v>197</v>
      </c>
      <c r="AW1376" s="15" t="s">
        <v>32</v>
      </c>
      <c r="AX1376" s="15" t="s">
        <v>76</v>
      </c>
      <c r="AY1376" s="186" t="s">
        <v>180</v>
      </c>
    </row>
    <row r="1377" spans="1:65" s="16" customFormat="1" ht="11.25">
      <c r="B1377" s="193"/>
      <c r="D1377" s="163" t="s">
        <v>193</v>
      </c>
      <c r="E1377" s="194" t="s">
        <v>1</v>
      </c>
      <c r="F1377" s="195" t="s">
        <v>198</v>
      </c>
      <c r="H1377" s="196">
        <v>3</v>
      </c>
      <c r="I1377" s="197"/>
      <c r="L1377" s="193"/>
      <c r="M1377" s="198"/>
      <c r="N1377" s="199"/>
      <c r="O1377" s="199"/>
      <c r="P1377" s="199"/>
      <c r="Q1377" s="199"/>
      <c r="R1377" s="199"/>
      <c r="S1377" s="199"/>
      <c r="T1377" s="200"/>
      <c r="AT1377" s="194" t="s">
        <v>193</v>
      </c>
      <c r="AU1377" s="194" t="s">
        <v>85</v>
      </c>
      <c r="AV1377" s="16" t="s">
        <v>187</v>
      </c>
      <c r="AW1377" s="16" t="s">
        <v>32</v>
      </c>
      <c r="AX1377" s="16" t="s">
        <v>83</v>
      </c>
      <c r="AY1377" s="194" t="s">
        <v>180</v>
      </c>
    </row>
    <row r="1378" spans="1:65" s="2" customFormat="1" ht="24.2" customHeight="1">
      <c r="A1378" s="33"/>
      <c r="B1378" s="149"/>
      <c r="C1378" s="150" t="s">
        <v>1297</v>
      </c>
      <c r="D1378" s="150" t="s">
        <v>182</v>
      </c>
      <c r="E1378" s="151" t="s">
        <v>1298</v>
      </c>
      <c r="F1378" s="152" t="s">
        <v>1299</v>
      </c>
      <c r="G1378" s="153" t="s">
        <v>423</v>
      </c>
      <c r="H1378" s="154">
        <v>10</v>
      </c>
      <c r="I1378" s="155"/>
      <c r="J1378" s="156">
        <f>ROUND(I1378*H1378,2)</f>
        <v>0</v>
      </c>
      <c r="K1378" s="152" t="s">
        <v>1</v>
      </c>
      <c r="L1378" s="34"/>
      <c r="M1378" s="157" t="s">
        <v>1</v>
      </c>
      <c r="N1378" s="158" t="s">
        <v>41</v>
      </c>
      <c r="O1378" s="59"/>
      <c r="P1378" s="159">
        <f>O1378*H1378</f>
        <v>0</v>
      </c>
      <c r="Q1378" s="159">
        <v>0</v>
      </c>
      <c r="R1378" s="159">
        <f>Q1378*H1378</f>
        <v>0</v>
      </c>
      <c r="S1378" s="159">
        <v>0</v>
      </c>
      <c r="T1378" s="160">
        <f>S1378*H1378</f>
        <v>0</v>
      </c>
      <c r="U1378" s="33"/>
      <c r="V1378" s="33"/>
      <c r="W1378" s="33"/>
      <c r="X1378" s="33"/>
      <c r="Y1378" s="33"/>
      <c r="Z1378" s="33"/>
      <c r="AA1378" s="33"/>
      <c r="AB1378" s="33"/>
      <c r="AC1378" s="33"/>
      <c r="AD1378" s="33"/>
      <c r="AE1378" s="33"/>
      <c r="AR1378" s="161" t="s">
        <v>341</v>
      </c>
      <c r="AT1378" s="161" t="s">
        <v>182</v>
      </c>
      <c r="AU1378" s="161" t="s">
        <v>85</v>
      </c>
      <c r="AY1378" s="18" t="s">
        <v>180</v>
      </c>
      <c r="BE1378" s="162">
        <f>IF(N1378="základní",J1378,0)</f>
        <v>0</v>
      </c>
      <c r="BF1378" s="162">
        <f>IF(N1378="snížená",J1378,0)</f>
        <v>0</v>
      </c>
      <c r="BG1378" s="162">
        <f>IF(N1378="zákl. přenesená",J1378,0)</f>
        <v>0</v>
      </c>
      <c r="BH1378" s="162">
        <f>IF(N1378="sníž. přenesená",J1378,0)</f>
        <v>0</v>
      </c>
      <c r="BI1378" s="162">
        <f>IF(N1378="nulová",J1378,0)</f>
        <v>0</v>
      </c>
      <c r="BJ1378" s="18" t="s">
        <v>83</v>
      </c>
      <c r="BK1378" s="162">
        <f>ROUND(I1378*H1378,2)</f>
        <v>0</v>
      </c>
      <c r="BL1378" s="18" t="s">
        <v>341</v>
      </c>
      <c r="BM1378" s="161" t="s">
        <v>1300</v>
      </c>
    </row>
    <row r="1379" spans="1:65" s="2" customFormat="1" ht="165.75">
      <c r="A1379" s="33"/>
      <c r="B1379" s="34"/>
      <c r="C1379" s="33"/>
      <c r="D1379" s="163" t="s">
        <v>912</v>
      </c>
      <c r="E1379" s="33"/>
      <c r="F1379" s="211" t="s">
        <v>1295</v>
      </c>
      <c r="G1379" s="33"/>
      <c r="H1379" s="33"/>
      <c r="I1379" s="165"/>
      <c r="J1379" s="33"/>
      <c r="K1379" s="33"/>
      <c r="L1379" s="34"/>
      <c r="M1379" s="166"/>
      <c r="N1379" s="167"/>
      <c r="O1379" s="59"/>
      <c r="P1379" s="59"/>
      <c r="Q1379" s="59"/>
      <c r="R1379" s="59"/>
      <c r="S1379" s="59"/>
      <c r="T1379" s="60"/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  <c r="AT1379" s="18" t="s">
        <v>912</v>
      </c>
      <c r="AU1379" s="18" t="s">
        <v>85</v>
      </c>
    </row>
    <row r="1380" spans="1:65" s="13" customFormat="1" ht="11.25">
      <c r="B1380" s="170"/>
      <c r="D1380" s="163" t="s">
        <v>193</v>
      </c>
      <c r="E1380" s="171" t="s">
        <v>1</v>
      </c>
      <c r="F1380" s="172" t="s">
        <v>1301</v>
      </c>
      <c r="H1380" s="171" t="s">
        <v>1</v>
      </c>
      <c r="I1380" s="173"/>
      <c r="L1380" s="170"/>
      <c r="M1380" s="174"/>
      <c r="N1380" s="175"/>
      <c r="O1380" s="175"/>
      <c r="P1380" s="175"/>
      <c r="Q1380" s="175"/>
      <c r="R1380" s="175"/>
      <c r="S1380" s="175"/>
      <c r="T1380" s="176"/>
      <c r="AT1380" s="171" t="s">
        <v>193</v>
      </c>
      <c r="AU1380" s="171" t="s">
        <v>85</v>
      </c>
      <c r="AV1380" s="13" t="s">
        <v>83</v>
      </c>
      <c r="AW1380" s="13" t="s">
        <v>32</v>
      </c>
      <c r="AX1380" s="13" t="s">
        <v>76</v>
      </c>
      <c r="AY1380" s="171" t="s">
        <v>180</v>
      </c>
    </row>
    <row r="1381" spans="1:65" s="14" customFormat="1" ht="11.25">
      <c r="B1381" s="177"/>
      <c r="D1381" s="163" t="s">
        <v>193</v>
      </c>
      <c r="E1381" s="178" t="s">
        <v>1</v>
      </c>
      <c r="F1381" s="179" t="s">
        <v>278</v>
      </c>
      <c r="H1381" s="180">
        <v>10</v>
      </c>
      <c r="I1381" s="181"/>
      <c r="L1381" s="177"/>
      <c r="M1381" s="182"/>
      <c r="N1381" s="183"/>
      <c r="O1381" s="183"/>
      <c r="P1381" s="183"/>
      <c r="Q1381" s="183"/>
      <c r="R1381" s="183"/>
      <c r="S1381" s="183"/>
      <c r="T1381" s="184"/>
      <c r="AT1381" s="178" t="s">
        <v>193</v>
      </c>
      <c r="AU1381" s="178" t="s">
        <v>85</v>
      </c>
      <c r="AV1381" s="14" t="s">
        <v>85</v>
      </c>
      <c r="AW1381" s="14" t="s">
        <v>32</v>
      </c>
      <c r="AX1381" s="14" t="s">
        <v>76</v>
      </c>
      <c r="AY1381" s="178" t="s">
        <v>180</v>
      </c>
    </row>
    <row r="1382" spans="1:65" s="15" customFormat="1" ht="11.25">
      <c r="B1382" s="185"/>
      <c r="D1382" s="163" t="s">
        <v>193</v>
      </c>
      <c r="E1382" s="186" t="s">
        <v>1</v>
      </c>
      <c r="F1382" s="187" t="s">
        <v>196</v>
      </c>
      <c r="H1382" s="188">
        <v>10</v>
      </c>
      <c r="I1382" s="189"/>
      <c r="L1382" s="185"/>
      <c r="M1382" s="190"/>
      <c r="N1382" s="191"/>
      <c r="O1382" s="191"/>
      <c r="P1382" s="191"/>
      <c r="Q1382" s="191"/>
      <c r="R1382" s="191"/>
      <c r="S1382" s="191"/>
      <c r="T1382" s="192"/>
      <c r="AT1382" s="186" t="s">
        <v>193</v>
      </c>
      <c r="AU1382" s="186" t="s">
        <v>85</v>
      </c>
      <c r="AV1382" s="15" t="s">
        <v>197</v>
      </c>
      <c r="AW1382" s="15" t="s">
        <v>32</v>
      </c>
      <c r="AX1382" s="15" t="s">
        <v>76</v>
      </c>
      <c r="AY1382" s="186" t="s">
        <v>180</v>
      </c>
    </row>
    <row r="1383" spans="1:65" s="16" customFormat="1" ht="11.25">
      <c r="B1383" s="193"/>
      <c r="D1383" s="163" t="s">
        <v>193</v>
      </c>
      <c r="E1383" s="194" t="s">
        <v>1</v>
      </c>
      <c r="F1383" s="195" t="s">
        <v>198</v>
      </c>
      <c r="H1383" s="196">
        <v>10</v>
      </c>
      <c r="I1383" s="197"/>
      <c r="L1383" s="193"/>
      <c r="M1383" s="198"/>
      <c r="N1383" s="199"/>
      <c r="O1383" s="199"/>
      <c r="P1383" s="199"/>
      <c r="Q1383" s="199"/>
      <c r="R1383" s="199"/>
      <c r="S1383" s="199"/>
      <c r="T1383" s="200"/>
      <c r="AT1383" s="194" t="s">
        <v>193</v>
      </c>
      <c r="AU1383" s="194" t="s">
        <v>85</v>
      </c>
      <c r="AV1383" s="16" t="s">
        <v>187</v>
      </c>
      <c r="AW1383" s="16" t="s">
        <v>32</v>
      </c>
      <c r="AX1383" s="16" t="s">
        <v>83</v>
      </c>
      <c r="AY1383" s="194" t="s">
        <v>180</v>
      </c>
    </row>
    <row r="1384" spans="1:65" s="2" customFormat="1" ht="33" customHeight="1">
      <c r="A1384" s="33"/>
      <c r="B1384" s="149"/>
      <c r="C1384" s="150" t="s">
        <v>1302</v>
      </c>
      <c r="D1384" s="150" t="s">
        <v>182</v>
      </c>
      <c r="E1384" s="151" t="s">
        <v>1303</v>
      </c>
      <c r="F1384" s="152" t="s">
        <v>1304</v>
      </c>
      <c r="G1384" s="153" t="s">
        <v>423</v>
      </c>
      <c r="H1384" s="154">
        <v>10</v>
      </c>
      <c r="I1384" s="155"/>
      <c r="J1384" s="156">
        <f>ROUND(I1384*H1384,2)</f>
        <v>0</v>
      </c>
      <c r="K1384" s="152" t="s">
        <v>1</v>
      </c>
      <c r="L1384" s="34"/>
      <c r="M1384" s="157" t="s">
        <v>1</v>
      </c>
      <c r="N1384" s="158" t="s">
        <v>41</v>
      </c>
      <c r="O1384" s="59"/>
      <c r="P1384" s="159">
        <f>O1384*H1384</f>
        <v>0</v>
      </c>
      <c r="Q1384" s="159">
        <v>0</v>
      </c>
      <c r="R1384" s="159">
        <f>Q1384*H1384</f>
        <v>0</v>
      </c>
      <c r="S1384" s="159">
        <v>0</v>
      </c>
      <c r="T1384" s="160">
        <f>S1384*H1384</f>
        <v>0</v>
      </c>
      <c r="U1384" s="33"/>
      <c r="V1384" s="33"/>
      <c r="W1384" s="33"/>
      <c r="X1384" s="33"/>
      <c r="Y1384" s="33"/>
      <c r="Z1384" s="33"/>
      <c r="AA1384" s="33"/>
      <c r="AB1384" s="33"/>
      <c r="AC1384" s="33"/>
      <c r="AD1384" s="33"/>
      <c r="AE1384" s="33"/>
      <c r="AR1384" s="161" t="s">
        <v>341</v>
      </c>
      <c r="AT1384" s="161" t="s">
        <v>182</v>
      </c>
      <c r="AU1384" s="161" t="s">
        <v>85</v>
      </c>
      <c r="AY1384" s="18" t="s">
        <v>180</v>
      </c>
      <c r="BE1384" s="162">
        <f>IF(N1384="základní",J1384,0)</f>
        <v>0</v>
      </c>
      <c r="BF1384" s="162">
        <f>IF(N1384="snížená",J1384,0)</f>
        <v>0</v>
      </c>
      <c r="BG1384" s="162">
        <f>IF(N1384="zákl. přenesená",J1384,0)</f>
        <v>0</v>
      </c>
      <c r="BH1384" s="162">
        <f>IF(N1384="sníž. přenesená",J1384,0)</f>
        <v>0</v>
      </c>
      <c r="BI1384" s="162">
        <f>IF(N1384="nulová",J1384,0)</f>
        <v>0</v>
      </c>
      <c r="BJ1384" s="18" t="s">
        <v>83</v>
      </c>
      <c r="BK1384" s="162">
        <f>ROUND(I1384*H1384,2)</f>
        <v>0</v>
      </c>
      <c r="BL1384" s="18" t="s">
        <v>341</v>
      </c>
      <c r="BM1384" s="161" t="s">
        <v>1305</v>
      </c>
    </row>
    <row r="1385" spans="1:65" s="2" customFormat="1" ht="156">
      <c r="A1385" s="33"/>
      <c r="B1385" s="34"/>
      <c r="C1385" s="33"/>
      <c r="D1385" s="163" t="s">
        <v>912</v>
      </c>
      <c r="E1385" s="33"/>
      <c r="F1385" s="211" t="s">
        <v>1306</v>
      </c>
      <c r="G1385" s="33"/>
      <c r="H1385" s="33"/>
      <c r="I1385" s="165"/>
      <c r="J1385" s="33"/>
      <c r="K1385" s="33"/>
      <c r="L1385" s="34"/>
      <c r="M1385" s="166"/>
      <c r="N1385" s="167"/>
      <c r="O1385" s="59"/>
      <c r="P1385" s="59"/>
      <c r="Q1385" s="59"/>
      <c r="R1385" s="59"/>
      <c r="S1385" s="59"/>
      <c r="T1385" s="60"/>
      <c r="U1385" s="33"/>
      <c r="V1385" s="33"/>
      <c r="W1385" s="33"/>
      <c r="X1385" s="33"/>
      <c r="Y1385" s="33"/>
      <c r="Z1385" s="33"/>
      <c r="AA1385" s="33"/>
      <c r="AB1385" s="33"/>
      <c r="AC1385" s="33"/>
      <c r="AD1385" s="33"/>
      <c r="AE1385" s="33"/>
      <c r="AT1385" s="18" t="s">
        <v>912</v>
      </c>
      <c r="AU1385" s="18" t="s">
        <v>85</v>
      </c>
    </row>
    <row r="1386" spans="1:65" s="13" customFormat="1" ht="11.25">
      <c r="B1386" s="170"/>
      <c r="D1386" s="163" t="s">
        <v>193</v>
      </c>
      <c r="E1386" s="171" t="s">
        <v>1</v>
      </c>
      <c r="F1386" s="172" t="s">
        <v>1307</v>
      </c>
      <c r="H1386" s="171" t="s">
        <v>1</v>
      </c>
      <c r="I1386" s="173"/>
      <c r="L1386" s="170"/>
      <c r="M1386" s="174"/>
      <c r="N1386" s="175"/>
      <c r="O1386" s="175"/>
      <c r="P1386" s="175"/>
      <c r="Q1386" s="175"/>
      <c r="R1386" s="175"/>
      <c r="S1386" s="175"/>
      <c r="T1386" s="176"/>
      <c r="AT1386" s="171" t="s">
        <v>193</v>
      </c>
      <c r="AU1386" s="171" t="s">
        <v>85</v>
      </c>
      <c r="AV1386" s="13" t="s">
        <v>83</v>
      </c>
      <c r="AW1386" s="13" t="s">
        <v>32</v>
      </c>
      <c r="AX1386" s="13" t="s">
        <v>76</v>
      </c>
      <c r="AY1386" s="171" t="s">
        <v>180</v>
      </c>
    </row>
    <row r="1387" spans="1:65" s="14" customFormat="1" ht="11.25">
      <c r="B1387" s="177"/>
      <c r="D1387" s="163" t="s">
        <v>193</v>
      </c>
      <c r="E1387" s="178" t="s">
        <v>1</v>
      </c>
      <c r="F1387" s="179" t="s">
        <v>278</v>
      </c>
      <c r="H1387" s="180">
        <v>10</v>
      </c>
      <c r="I1387" s="181"/>
      <c r="L1387" s="177"/>
      <c r="M1387" s="182"/>
      <c r="N1387" s="183"/>
      <c r="O1387" s="183"/>
      <c r="P1387" s="183"/>
      <c r="Q1387" s="183"/>
      <c r="R1387" s="183"/>
      <c r="S1387" s="183"/>
      <c r="T1387" s="184"/>
      <c r="AT1387" s="178" t="s">
        <v>193</v>
      </c>
      <c r="AU1387" s="178" t="s">
        <v>85</v>
      </c>
      <c r="AV1387" s="14" t="s">
        <v>85</v>
      </c>
      <c r="AW1387" s="14" t="s">
        <v>32</v>
      </c>
      <c r="AX1387" s="14" t="s">
        <v>76</v>
      </c>
      <c r="AY1387" s="178" t="s">
        <v>180</v>
      </c>
    </row>
    <row r="1388" spans="1:65" s="15" customFormat="1" ht="11.25">
      <c r="B1388" s="185"/>
      <c r="D1388" s="163" t="s">
        <v>193</v>
      </c>
      <c r="E1388" s="186" t="s">
        <v>1</v>
      </c>
      <c r="F1388" s="187" t="s">
        <v>196</v>
      </c>
      <c r="H1388" s="188">
        <v>10</v>
      </c>
      <c r="I1388" s="189"/>
      <c r="L1388" s="185"/>
      <c r="M1388" s="190"/>
      <c r="N1388" s="191"/>
      <c r="O1388" s="191"/>
      <c r="P1388" s="191"/>
      <c r="Q1388" s="191"/>
      <c r="R1388" s="191"/>
      <c r="S1388" s="191"/>
      <c r="T1388" s="192"/>
      <c r="AT1388" s="186" t="s">
        <v>193</v>
      </c>
      <c r="AU1388" s="186" t="s">
        <v>85</v>
      </c>
      <c r="AV1388" s="15" t="s">
        <v>197</v>
      </c>
      <c r="AW1388" s="15" t="s">
        <v>32</v>
      </c>
      <c r="AX1388" s="15" t="s">
        <v>76</v>
      </c>
      <c r="AY1388" s="186" t="s">
        <v>180</v>
      </c>
    </row>
    <row r="1389" spans="1:65" s="16" customFormat="1" ht="11.25">
      <c r="B1389" s="193"/>
      <c r="D1389" s="163" t="s">
        <v>193</v>
      </c>
      <c r="E1389" s="194" t="s">
        <v>1</v>
      </c>
      <c r="F1389" s="195" t="s">
        <v>198</v>
      </c>
      <c r="H1389" s="196">
        <v>10</v>
      </c>
      <c r="I1389" s="197"/>
      <c r="L1389" s="193"/>
      <c r="M1389" s="198"/>
      <c r="N1389" s="199"/>
      <c r="O1389" s="199"/>
      <c r="P1389" s="199"/>
      <c r="Q1389" s="199"/>
      <c r="R1389" s="199"/>
      <c r="S1389" s="199"/>
      <c r="T1389" s="200"/>
      <c r="AT1389" s="194" t="s">
        <v>193</v>
      </c>
      <c r="AU1389" s="194" t="s">
        <v>85</v>
      </c>
      <c r="AV1389" s="16" t="s">
        <v>187</v>
      </c>
      <c r="AW1389" s="16" t="s">
        <v>32</v>
      </c>
      <c r="AX1389" s="16" t="s">
        <v>83</v>
      </c>
      <c r="AY1389" s="194" t="s">
        <v>180</v>
      </c>
    </row>
    <row r="1390" spans="1:65" s="2" customFormat="1" ht="24.2" customHeight="1">
      <c r="A1390" s="33"/>
      <c r="B1390" s="149"/>
      <c r="C1390" s="150" t="s">
        <v>1308</v>
      </c>
      <c r="D1390" s="150" t="s">
        <v>182</v>
      </c>
      <c r="E1390" s="151" t="s">
        <v>1309</v>
      </c>
      <c r="F1390" s="152" t="s">
        <v>1310</v>
      </c>
      <c r="G1390" s="153" t="s">
        <v>508</v>
      </c>
      <c r="H1390" s="154">
        <v>85.135000000000005</v>
      </c>
      <c r="I1390" s="155"/>
      <c r="J1390" s="156">
        <f>ROUND(I1390*H1390,2)</f>
        <v>0</v>
      </c>
      <c r="K1390" s="152" t="s">
        <v>1</v>
      </c>
      <c r="L1390" s="34"/>
      <c r="M1390" s="157" t="s">
        <v>1</v>
      </c>
      <c r="N1390" s="158" t="s">
        <v>41</v>
      </c>
      <c r="O1390" s="59"/>
      <c r="P1390" s="159">
        <f>O1390*H1390</f>
        <v>0</v>
      </c>
      <c r="Q1390" s="159">
        <v>0</v>
      </c>
      <c r="R1390" s="159">
        <f>Q1390*H1390</f>
        <v>0</v>
      </c>
      <c r="S1390" s="159">
        <v>0</v>
      </c>
      <c r="T1390" s="160">
        <f>S1390*H1390</f>
        <v>0</v>
      </c>
      <c r="U1390" s="33"/>
      <c r="V1390" s="33"/>
      <c r="W1390" s="33"/>
      <c r="X1390" s="33"/>
      <c r="Y1390" s="33"/>
      <c r="Z1390" s="33"/>
      <c r="AA1390" s="33"/>
      <c r="AB1390" s="33"/>
      <c r="AC1390" s="33"/>
      <c r="AD1390" s="33"/>
      <c r="AE1390" s="33"/>
      <c r="AR1390" s="161" t="s">
        <v>341</v>
      </c>
      <c r="AT1390" s="161" t="s">
        <v>182</v>
      </c>
      <c r="AU1390" s="161" t="s">
        <v>85</v>
      </c>
      <c r="AY1390" s="18" t="s">
        <v>180</v>
      </c>
      <c r="BE1390" s="162">
        <f>IF(N1390="základní",J1390,0)</f>
        <v>0</v>
      </c>
      <c r="BF1390" s="162">
        <f>IF(N1390="snížená",J1390,0)</f>
        <v>0</v>
      </c>
      <c r="BG1390" s="162">
        <f>IF(N1390="zákl. přenesená",J1390,0)</f>
        <v>0</v>
      </c>
      <c r="BH1390" s="162">
        <f>IF(N1390="sníž. přenesená",J1390,0)</f>
        <v>0</v>
      </c>
      <c r="BI1390" s="162">
        <f>IF(N1390="nulová",J1390,0)</f>
        <v>0</v>
      </c>
      <c r="BJ1390" s="18" t="s">
        <v>83</v>
      </c>
      <c r="BK1390" s="162">
        <f>ROUND(I1390*H1390,2)</f>
        <v>0</v>
      </c>
      <c r="BL1390" s="18" t="s">
        <v>341</v>
      </c>
      <c r="BM1390" s="161" t="s">
        <v>1311</v>
      </c>
    </row>
    <row r="1391" spans="1:65" s="2" customFormat="1" ht="156">
      <c r="A1391" s="33"/>
      <c r="B1391" s="34"/>
      <c r="C1391" s="33"/>
      <c r="D1391" s="163" t="s">
        <v>912</v>
      </c>
      <c r="E1391" s="33"/>
      <c r="F1391" s="211" t="s">
        <v>1306</v>
      </c>
      <c r="G1391" s="33"/>
      <c r="H1391" s="33"/>
      <c r="I1391" s="165"/>
      <c r="J1391" s="33"/>
      <c r="K1391" s="33"/>
      <c r="L1391" s="34"/>
      <c r="M1391" s="166"/>
      <c r="N1391" s="167"/>
      <c r="O1391" s="59"/>
      <c r="P1391" s="59"/>
      <c r="Q1391" s="59"/>
      <c r="R1391" s="59"/>
      <c r="S1391" s="59"/>
      <c r="T1391" s="60"/>
      <c r="U1391" s="33"/>
      <c r="V1391" s="33"/>
      <c r="W1391" s="33"/>
      <c r="X1391" s="33"/>
      <c r="Y1391" s="33"/>
      <c r="Z1391" s="33"/>
      <c r="AA1391" s="33"/>
      <c r="AB1391" s="33"/>
      <c r="AC1391" s="33"/>
      <c r="AD1391" s="33"/>
      <c r="AE1391" s="33"/>
      <c r="AT1391" s="18" t="s">
        <v>912</v>
      </c>
      <c r="AU1391" s="18" t="s">
        <v>85</v>
      </c>
    </row>
    <row r="1392" spans="1:65" s="13" customFormat="1" ht="11.25">
      <c r="B1392" s="170"/>
      <c r="D1392" s="163" t="s">
        <v>193</v>
      </c>
      <c r="E1392" s="171" t="s">
        <v>1</v>
      </c>
      <c r="F1392" s="172" t="s">
        <v>1312</v>
      </c>
      <c r="H1392" s="171" t="s">
        <v>1</v>
      </c>
      <c r="I1392" s="173"/>
      <c r="L1392" s="170"/>
      <c r="M1392" s="174"/>
      <c r="N1392" s="175"/>
      <c r="O1392" s="175"/>
      <c r="P1392" s="175"/>
      <c r="Q1392" s="175"/>
      <c r="R1392" s="175"/>
      <c r="S1392" s="175"/>
      <c r="T1392" s="176"/>
      <c r="AT1392" s="171" t="s">
        <v>193</v>
      </c>
      <c r="AU1392" s="171" t="s">
        <v>85</v>
      </c>
      <c r="AV1392" s="13" t="s">
        <v>83</v>
      </c>
      <c r="AW1392" s="13" t="s">
        <v>32</v>
      </c>
      <c r="AX1392" s="13" t="s">
        <v>76</v>
      </c>
      <c r="AY1392" s="171" t="s">
        <v>180</v>
      </c>
    </row>
    <row r="1393" spans="1:65" s="14" customFormat="1" ht="11.25">
      <c r="B1393" s="177"/>
      <c r="D1393" s="163" t="s">
        <v>193</v>
      </c>
      <c r="E1393" s="178" t="s">
        <v>1</v>
      </c>
      <c r="F1393" s="179" t="s">
        <v>1313</v>
      </c>
      <c r="H1393" s="180">
        <v>85.135000000000005</v>
      </c>
      <c r="I1393" s="181"/>
      <c r="L1393" s="177"/>
      <c r="M1393" s="182"/>
      <c r="N1393" s="183"/>
      <c r="O1393" s="183"/>
      <c r="P1393" s="183"/>
      <c r="Q1393" s="183"/>
      <c r="R1393" s="183"/>
      <c r="S1393" s="183"/>
      <c r="T1393" s="184"/>
      <c r="AT1393" s="178" t="s">
        <v>193</v>
      </c>
      <c r="AU1393" s="178" t="s">
        <v>85</v>
      </c>
      <c r="AV1393" s="14" t="s">
        <v>85</v>
      </c>
      <c r="AW1393" s="14" t="s">
        <v>32</v>
      </c>
      <c r="AX1393" s="14" t="s">
        <v>76</v>
      </c>
      <c r="AY1393" s="178" t="s">
        <v>180</v>
      </c>
    </row>
    <row r="1394" spans="1:65" s="15" customFormat="1" ht="11.25">
      <c r="B1394" s="185"/>
      <c r="D1394" s="163" t="s">
        <v>193</v>
      </c>
      <c r="E1394" s="186" t="s">
        <v>1</v>
      </c>
      <c r="F1394" s="187" t="s">
        <v>196</v>
      </c>
      <c r="H1394" s="188">
        <v>85.135000000000005</v>
      </c>
      <c r="I1394" s="189"/>
      <c r="L1394" s="185"/>
      <c r="M1394" s="190"/>
      <c r="N1394" s="191"/>
      <c r="O1394" s="191"/>
      <c r="P1394" s="191"/>
      <c r="Q1394" s="191"/>
      <c r="R1394" s="191"/>
      <c r="S1394" s="191"/>
      <c r="T1394" s="192"/>
      <c r="AT1394" s="186" t="s">
        <v>193</v>
      </c>
      <c r="AU1394" s="186" t="s">
        <v>85</v>
      </c>
      <c r="AV1394" s="15" t="s">
        <v>197</v>
      </c>
      <c r="AW1394" s="15" t="s">
        <v>32</v>
      </c>
      <c r="AX1394" s="15" t="s">
        <v>76</v>
      </c>
      <c r="AY1394" s="186" t="s">
        <v>180</v>
      </c>
    </row>
    <row r="1395" spans="1:65" s="16" customFormat="1" ht="11.25">
      <c r="B1395" s="193"/>
      <c r="D1395" s="163" t="s">
        <v>193</v>
      </c>
      <c r="E1395" s="194" t="s">
        <v>1</v>
      </c>
      <c r="F1395" s="195" t="s">
        <v>198</v>
      </c>
      <c r="H1395" s="196">
        <v>85.135000000000005</v>
      </c>
      <c r="I1395" s="197"/>
      <c r="L1395" s="193"/>
      <c r="M1395" s="198"/>
      <c r="N1395" s="199"/>
      <c r="O1395" s="199"/>
      <c r="P1395" s="199"/>
      <c r="Q1395" s="199"/>
      <c r="R1395" s="199"/>
      <c r="S1395" s="199"/>
      <c r="T1395" s="200"/>
      <c r="AT1395" s="194" t="s">
        <v>193</v>
      </c>
      <c r="AU1395" s="194" t="s">
        <v>85</v>
      </c>
      <c r="AV1395" s="16" t="s">
        <v>187</v>
      </c>
      <c r="AW1395" s="16" t="s">
        <v>32</v>
      </c>
      <c r="AX1395" s="16" t="s">
        <v>83</v>
      </c>
      <c r="AY1395" s="194" t="s">
        <v>180</v>
      </c>
    </row>
    <row r="1396" spans="1:65" s="2" customFormat="1" ht="33" customHeight="1">
      <c r="A1396" s="33"/>
      <c r="B1396" s="149"/>
      <c r="C1396" s="150" t="s">
        <v>1314</v>
      </c>
      <c r="D1396" s="150" t="s">
        <v>182</v>
      </c>
      <c r="E1396" s="151" t="s">
        <v>1315</v>
      </c>
      <c r="F1396" s="152" t="s">
        <v>1316</v>
      </c>
      <c r="G1396" s="153" t="s">
        <v>423</v>
      </c>
      <c r="H1396" s="154">
        <v>1</v>
      </c>
      <c r="I1396" s="155"/>
      <c r="J1396" s="156">
        <f>ROUND(I1396*H1396,2)</f>
        <v>0</v>
      </c>
      <c r="K1396" s="152" t="s">
        <v>1</v>
      </c>
      <c r="L1396" s="34"/>
      <c r="M1396" s="157" t="s">
        <v>1</v>
      </c>
      <c r="N1396" s="158" t="s">
        <v>41</v>
      </c>
      <c r="O1396" s="59"/>
      <c r="P1396" s="159">
        <f>O1396*H1396</f>
        <v>0</v>
      </c>
      <c r="Q1396" s="159">
        <v>0</v>
      </c>
      <c r="R1396" s="159">
        <f>Q1396*H1396</f>
        <v>0</v>
      </c>
      <c r="S1396" s="159">
        <v>0</v>
      </c>
      <c r="T1396" s="160">
        <f>S1396*H1396</f>
        <v>0</v>
      </c>
      <c r="U1396" s="33"/>
      <c r="V1396" s="33"/>
      <c r="W1396" s="33"/>
      <c r="X1396" s="33"/>
      <c r="Y1396" s="33"/>
      <c r="Z1396" s="33"/>
      <c r="AA1396" s="33"/>
      <c r="AB1396" s="33"/>
      <c r="AC1396" s="33"/>
      <c r="AD1396" s="33"/>
      <c r="AE1396" s="33"/>
      <c r="AR1396" s="161" t="s">
        <v>341</v>
      </c>
      <c r="AT1396" s="161" t="s">
        <v>182</v>
      </c>
      <c r="AU1396" s="161" t="s">
        <v>85</v>
      </c>
      <c r="AY1396" s="18" t="s">
        <v>180</v>
      </c>
      <c r="BE1396" s="162">
        <f>IF(N1396="základní",J1396,0)</f>
        <v>0</v>
      </c>
      <c r="BF1396" s="162">
        <f>IF(N1396="snížená",J1396,0)</f>
        <v>0</v>
      </c>
      <c r="BG1396" s="162">
        <f>IF(N1396="zákl. přenesená",J1396,0)</f>
        <v>0</v>
      </c>
      <c r="BH1396" s="162">
        <f>IF(N1396="sníž. přenesená",J1396,0)</f>
        <v>0</v>
      </c>
      <c r="BI1396" s="162">
        <f>IF(N1396="nulová",J1396,0)</f>
        <v>0</v>
      </c>
      <c r="BJ1396" s="18" t="s">
        <v>83</v>
      </c>
      <c r="BK1396" s="162">
        <f>ROUND(I1396*H1396,2)</f>
        <v>0</v>
      </c>
      <c r="BL1396" s="18" t="s">
        <v>341</v>
      </c>
      <c r="BM1396" s="161" t="s">
        <v>1317</v>
      </c>
    </row>
    <row r="1397" spans="1:65" s="2" customFormat="1" ht="156">
      <c r="A1397" s="33"/>
      <c r="B1397" s="34"/>
      <c r="C1397" s="33"/>
      <c r="D1397" s="163" t="s">
        <v>912</v>
      </c>
      <c r="E1397" s="33"/>
      <c r="F1397" s="211" t="s">
        <v>1306</v>
      </c>
      <c r="G1397" s="33"/>
      <c r="H1397" s="33"/>
      <c r="I1397" s="165"/>
      <c r="J1397" s="33"/>
      <c r="K1397" s="33"/>
      <c r="L1397" s="34"/>
      <c r="M1397" s="166"/>
      <c r="N1397" s="167"/>
      <c r="O1397" s="59"/>
      <c r="P1397" s="59"/>
      <c r="Q1397" s="59"/>
      <c r="R1397" s="59"/>
      <c r="S1397" s="59"/>
      <c r="T1397" s="60"/>
      <c r="U1397" s="33"/>
      <c r="V1397" s="33"/>
      <c r="W1397" s="33"/>
      <c r="X1397" s="33"/>
      <c r="Y1397" s="33"/>
      <c r="Z1397" s="33"/>
      <c r="AA1397" s="33"/>
      <c r="AB1397" s="33"/>
      <c r="AC1397" s="33"/>
      <c r="AD1397" s="33"/>
      <c r="AE1397" s="33"/>
      <c r="AT1397" s="18" t="s">
        <v>912</v>
      </c>
      <c r="AU1397" s="18" t="s">
        <v>85</v>
      </c>
    </row>
    <row r="1398" spans="1:65" s="13" customFormat="1" ht="11.25">
      <c r="B1398" s="170"/>
      <c r="D1398" s="163" t="s">
        <v>193</v>
      </c>
      <c r="E1398" s="171" t="s">
        <v>1</v>
      </c>
      <c r="F1398" s="172" t="s">
        <v>1318</v>
      </c>
      <c r="H1398" s="171" t="s">
        <v>1</v>
      </c>
      <c r="I1398" s="173"/>
      <c r="L1398" s="170"/>
      <c r="M1398" s="174"/>
      <c r="N1398" s="175"/>
      <c r="O1398" s="175"/>
      <c r="P1398" s="175"/>
      <c r="Q1398" s="175"/>
      <c r="R1398" s="175"/>
      <c r="S1398" s="175"/>
      <c r="T1398" s="176"/>
      <c r="AT1398" s="171" t="s">
        <v>193</v>
      </c>
      <c r="AU1398" s="171" t="s">
        <v>85</v>
      </c>
      <c r="AV1398" s="13" t="s">
        <v>83</v>
      </c>
      <c r="AW1398" s="13" t="s">
        <v>32</v>
      </c>
      <c r="AX1398" s="13" t="s">
        <v>76</v>
      </c>
      <c r="AY1398" s="171" t="s">
        <v>180</v>
      </c>
    </row>
    <row r="1399" spans="1:65" s="14" customFormat="1" ht="11.25">
      <c r="B1399" s="177"/>
      <c r="D1399" s="163" t="s">
        <v>193</v>
      </c>
      <c r="E1399" s="178" t="s">
        <v>1</v>
      </c>
      <c r="F1399" s="179" t="s">
        <v>83</v>
      </c>
      <c r="H1399" s="180">
        <v>1</v>
      </c>
      <c r="I1399" s="181"/>
      <c r="L1399" s="177"/>
      <c r="M1399" s="182"/>
      <c r="N1399" s="183"/>
      <c r="O1399" s="183"/>
      <c r="P1399" s="183"/>
      <c r="Q1399" s="183"/>
      <c r="R1399" s="183"/>
      <c r="S1399" s="183"/>
      <c r="T1399" s="184"/>
      <c r="AT1399" s="178" t="s">
        <v>193</v>
      </c>
      <c r="AU1399" s="178" t="s">
        <v>85</v>
      </c>
      <c r="AV1399" s="14" t="s">
        <v>85</v>
      </c>
      <c r="AW1399" s="14" t="s">
        <v>32</v>
      </c>
      <c r="AX1399" s="14" t="s">
        <v>76</v>
      </c>
      <c r="AY1399" s="178" t="s">
        <v>180</v>
      </c>
    </row>
    <row r="1400" spans="1:65" s="15" customFormat="1" ht="11.25">
      <c r="B1400" s="185"/>
      <c r="D1400" s="163" t="s">
        <v>193</v>
      </c>
      <c r="E1400" s="186" t="s">
        <v>1</v>
      </c>
      <c r="F1400" s="187" t="s">
        <v>196</v>
      </c>
      <c r="H1400" s="188">
        <v>1</v>
      </c>
      <c r="I1400" s="189"/>
      <c r="L1400" s="185"/>
      <c r="M1400" s="190"/>
      <c r="N1400" s="191"/>
      <c r="O1400" s="191"/>
      <c r="P1400" s="191"/>
      <c r="Q1400" s="191"/>
      <c r="R1400" s="191"/>
      <c r="S1400" s="191"/>
      <c r="T1400" s="192"/>
      <c r="AT1400" s="186" t="s">
        <v>193</v>
      </c>
      <c r="AU1400" s="186" t="s">
        <v>85</v>
      </c>
      <c r="AV1400" s="15" t="s">
        <v>197</v>
      </c>
      <c r="AW1400" s="15" t="s">
        <v>32</v>
      </c>
      <c r="AX1400" s="15" t="s">
        <v>76</v>
      </c>
      <c r="AY1400" s="186" t="s">
        <v>180</v>
      </c>
    </row>
    <row r="1401" spans="1:65" s="16" customFormat="1" ht="11.25">
      <c r="B1401" s="193"/>
      <c r="D1401" s="163" t="s">
        <v>193</v>
      </c>
      <c r="E1401" s="194" t="s">
        <v>1</v>
      </c>
      <c r="F1401" s="195" t="s">
        <v>198</v>
      </c>
      <c r="H1401" s="196">
        <v>1</v>
      </c>
      <c r="I1401" s="197"/>
      <c r="L1401" s="193"/>
      <c r="M1401" s="198"/>
      <c r="N1401" s="199"/>
      <c r="O1401" s="199"/>
      <c r="P1401" s="199"/>
      <c r="Q1401" s="199"/>
      <c r="R1401" s="199"/>
      <c r="S1401" s="199"/>
      <c r="T1401" s="200"/>
      <c r="AT1401" s="194" t="s">
        <v>193</v>
      </c>
      <c r="AU1401" s="194" t="s">
        <v>85</v>
      </c>
      <c r="AV1401" s="16" t="s">
        <v>187</v>
      </c>
      <c r="AW1401" s="16" t="s">
        <v>32</v>
      </c>
      <c r="AX1401" s="16" t="s">
        <v>83</v>
      </c>
      <c r="AY1401" s="194" t="s">
        <v>180</v>
      </c>
    </row>
    <row r="1402" spans="1:65" s="2" customFormat="1" ht="37.9" customHeight="1">
      <c r="A1402" s="33"/>
      <c r="B1402" s="149"/>
      <c r="C1402" s="150" t="s">
        <v>1319</v>
      </c>
      <c r="D1402" s="150" t="s">
        <v>182</v>
      </c>
      <c r="E1402" s="151" t="s">
        <v>1320</v>
      </c>
      <c r="F1402" s="152" t="s">
        <v>1321</v>
      </c>
      <c r="G1402" s="153" t="s">
        <v>423</v>
      </c>
      <c r="H1402" s="154">
        <v>1</v>
      </c>
      <c r="I1402" s="155"/>
      <c r="J1402" s="156">
        <f>ROUND(I1402*H1402,2)</f>
        <v>0</v>
      </c>
      <c r="K1402" s="152" t="s">
        <v>1</v>
      </c>
      <c r="L1402" s="34"/>
      <c r="M1402" s="157" t="s">
        <v>1</v>
      </c>
      <c r="N1402" s="158" t="s">
        <v>41</v>
      </c>
      <c r="O1402" s="59"/>
      <c r="P1402" s="159">
        <f>O1402*H1402</f>
        <v>0</v>
      </c>
      <c r="Q1402" s="159">
        <v>0</v>
      </c>
      <c r="R1402" s="159">
        <f>Q1402*H1402</f>
        <v>0</v>
      </c>
      <c r="S1402" s="159">
        <v>0</v>
      </c>
      <c r="T1402" s="160">
        <f>S1402*H1402</f>
        <v>0</v>
      </c>
      <c r="U1402" s="33"/>
      <c r="V1402" s="33"/>
      <c r="W1402" s="33"/>
      <c r="X1402" s="33"/>
      <c r="Y1402" s="33"/>
      <c r="Z1402" s="33"/>
      <c r="AA1402" s="33"/>
      <c r="AB1402" s="33"/>
      <c r="AC1402" s="33"/>
      <c r="AD1402" s="33"/>
      <c r="AE1402" s="33"/>
      <c r="AR1402" s="161" t="s">
        <v>341</v>
      </c>
      <c r="AT1402" s="161" t="s">
        <v>182</v>
      </c>
      <c r="AU1402" s="161" t="s">
        <v>85</v>
      </c>
      <c r="AY1402" s="18" t="s">
        <v>180</v>
      </c>
      <c r="BE1402" s="162">
        <f>IF(N1402="základní",J1402,0)</f>
        <v>0</v>
      </c>
      <c r="BF1402" s="162">
        <f>IF(N1402="snížená",J1402,0)</f>
        <v>0</v>
      </c>
      <c r="BG1402" s="162">
        <f>IF(N1402="zákl. přenesená",J1402,0)</f>
        <v>0</v>
      </c>
      <c r="BH1402" s="162">
        <f>IF(N1402="sníž. přenesená",J1402,0)</f>
        <v>0</v>
      </c>
      <c r="BI1402" s="162">
        <f>IF(N1402="nulová",J1402,0)</f>
        <v>0</v>
      </c>
      <c r="BJ1402" s="18" t="s">
        <v>83</v>
      </c>
      <c r="BK1402" s="162">
        <f>ROUND(I1402*H1402,2)</f>
        <v>0</v>
      </c>
      <c r="BL1402" s="18" t="s">
        <v>341</v>
      </c>
      <c r="BM1402" s="161" t="s">
        <v>1322</v>
      </c>
    </row>
    <row r="1403" spans="1:65" s="2" customFormat="1" ht="156">
      <c r="A1403" s="33"/>
      <c r="B1403" s="34"/>
      <c r="C1403" s="33"/>
      <c r="D1403" s="163" t="s">
        <v>912</v>
      </c>
      <c r="E1403" s="33"/>
      <c r="F1403" s="211" t="s">
        <v>1306</v>
      </c>
      <c r="G1403" s="33"/>
      <c r="H1403" s="33"/>
      <c r="I1403" s="165"/>
      <c r="J1403" s="33"/>
      <c r="K1403" s="33"/>
      <c r="L1403" s="34"/>
      <c r="M1403" s="166"/>
      <c r="N1403" s="167"/>
      <c r="O1403" s="59"/>
      <c r="P1403" s="59"/>
      <c r="Q1403" s="59"/>
      <c r="R1403" s="59"/>
      <c r="S1403" s="59"/>
      <c r="T1403" s="60"/>
      <c r="U1403" s="33"/>
      <c r="V1403" s="33"/>
      <c r="W1403" s="33"/>
      <c r="X1403" s="33"/>
      <c r="Y1403" s="33"/>
      <c r="Z1403" s="33"/>
      <c r="AA1403" s="33"/>
      <c r="AB1403" s="33"/>
      <c r="AC1403" s="33"/>
      <c r="AD1403" s="33"/>
      <c r="AE1403" s="33"/>
      <c r="AT1403" s="18" t="s">
        <v>912</v>
      </c>
      <c r="AU1403" s="18" t="s">
        <v>85</v>
      </c>
    </row>
    <row r="1404" spans="1:65" s="13" customFormat="1" ht="11.25">
      <c r="B1404" s="170"/>
      <c r="D1404" s="163" t="s">
        <v>193</v>
      </c>
      <c r="E1404" s="171" t="s">
        <v>1</v>
      </c>
      <c r="F1404" s="172" t="s">
        <v>1323</v>
      </c>
      <c r="H1404" s="171" t="s">
        <v>1</v>
      </c>
      <c r="I1404" s="173"/>
      <c r="L1404" s="170"/>
      <c r="M1404" s="174"/>
      <c r="N1404" s="175"/>
      <c r="O1404" s="175"/>
      <c r="P1404" s="175"/>
      <c r="Q1404" s="175"/>
      <c r="R1404" s="175"/>
      <c r="S1404" s="175"/>
      <c r="T1404" s="176"/>
      <c r="AT1404" s="171" t="s">
        <v>193</v>
      </c>
      <c r="AU1404" s="171" t="s">
        <v>85</v>
      </c>
      <c r="AV1404" s="13" t="s">
        <v>83</v>
      </c>
      <c r="AW1404" s="13" t="s">
        <v>32</v>
      </c>
      <c r="AX1404" s="13" t="s">
        <v>76</v>
      </c>
      <c r="AY1404" s="171" t="s">
        <v>180</v>
      </c>
    </row>
    <row r="1405" spans="1:65" s="14" customFormat="1" ht="11.25">
      <c r="B1405" s="177"/>
      <c r="D1405" s="163" t="s">
        <v>193</v>
      </c>
      <c r="E1405" s="178" t="s">
        <v>1</v>
      </c>
      <c r="F1405" s="179" t="s">
        <v>83</v>
      </c>
      <c r="H1405" s="180">
        <v>1</v>
      </c>
      <c r="I1405" s="181"/>
      <c r="L1405" s="177"/>
      <c r="M1405" s="182"/>
      <c r="N1405" s="183"/>
      <c r="O1405" s="183"/>
      <c r="P1405" s="183"/>
      <c r="Q1405" s="183"/>
      <c r="R1405" s="183"/>
      <c r="S1405" s="183"/>
      <c r="T1405" s="184"/>
      <c r="AT1405" s="178" t="s">
        <v>193</v>
      </c>
      <c r="AU1405" s="178" t="s">
        <v>85</v>
      </c>
      <c r="AV1405" s="14" t="s">
        <v>85</v>
      </c>
      <c r="AW1405" s="14" t="s">
        <v>32</v>
      </c>
      <c r="AX1405" s="14" t="s">
        <v>76</v>
      </c>
      <c r="AY1405" s="178" t="s">
        <v>180</v>
      </c>
    </row>
    <row r="1406" spans="1:65" s="15" customFormat="1" ht="11.25">
      <c r="B1406" s="185"/>
      <c r="D1406" s="163" t="s">
        <v>193</v>
      </c>
      <c r="E1406" s="186" t="s">
        <v>1</v>
      </c>
      <c r="F1406" s="187" t="s">
        <v>196</v>
      </c>
      <c r="H1406" s="188">
        <v>1</v>
      </c>
      <c r="I1406" s="189"/>
      <c r="L1406" s="185"/>
      <c r="M1406" s="190"/>
      <c r="N1406" s="191"/>
      <c r="O1406" s="191"/>
      <c r="P1406" s="191"/>
      <c r="Q1406" s="191"/>
      <c r="R1406" s="191"/>
      <c r="S1406" s="191"/>
      <c r="T1406" s="192"/>
      <c r="AT1406" s="186" t="s">
        <v>193</v>
      </c>
      <c r="AU1406" s="186" t="s">
        <v>85</v>
      </c>
      <c r="AV1406" s="15" t="s">
        <v>197</v>
      </c>
      <c r="AW1406" s="15" t="s">
        <v>32</v>
      </c>
      <c r="AX1406" s="15" t="s">
        <v>76</v>
      </c>
      <c r="AY1406" s="186" t="s">
        <v>180</v>
      </c>
    </row>
    <row r="1407" spans="1:65" s="16" customFormat="1" ht="11.25">
      <c r="B1407" s="193"/>
      <c r="D1407" s="163" t="s">
        <v>193</v>
      </c>
      <c r="E1407" s="194" t="s">
        <v>1</v>
      </c>
      <c r="F1407" s="195" t="s">
        <v>198</v>
      </c>
      <c r="H1407" s="196">
        <v>1</v>
      </c>
      <c r="I1407" s="197"/>
      <c r="L1407" s="193"/>
      <c r="M1407" s="198"/>
      <c r="N1407" s="199"/>
      <c r="O1407" s="199"/>
      <c r="P1407" s="199"/>
      <c r="Q1407" s="199"/>
      <c r="R1407" s="199"/>
      <c r="S1407" s="199"/>
      <c r="T1407" s="200"/>
      <c r="AT1407" s="194" t="s">
        <v>193</v>
      </c>
      <c r="AU1407" s="194" t="s">
        <v>85</v>
      </c>
      <c r="AV1407" s="16" t="s">
        <v>187</v>
      </c>
      <c r="AW1407" s="16" t="s">
        <v>32</v>
      </c>
      <c r="AX1407" s="16" t="s">
        <v>83</v>
      </c>
      <c r="AY1407" s="194" t="s">
        <v>180</v>
      </c>
    </row>
    <row r="1408" spans="1:65" s="2" customFormat="1" ht="37.9" customHeight="1">
      <c r="A1408" s="33"/>
      <c r="B1408" s="149"/>
      <c r="C1408" s="150" t="s">
        <v>1324</v>
      </c>
      <c r="D1408" s="150" t="s">
        <v>182</v>
      </c>
      <c r="E1408" s="151" t="s">
        <v>1325</v>
      </c>
      <c r="F1408" s="152" t="s">
        <v>1326</v>
      </c>
      <c r="G1408" s="153" t="s">
        <v>423</v>
      </c>
      <c r="H1408" s="154">
        <v>1</v>
      </c>
      <c r="I1408" s="155"/>
      <c r="J1408" s="156">
        <f>ROUND(I1408*H1408,2)</f>
        <v>0</v>
      </c>
      <c r="K1408" s="152" t="s">
        <v>1</v>
      </c>
      <c r="L1408" s="34"/>
      <c r="M1408" s="157" t="s">
        <v>1</v>
      </c>
      <c r="N1408" s="158" t="s">
        <v>41</v>
      </c>
      <c r="O1408" s="59"/>
      <c r="P1408" s="159">
        <f>O1408*H1408</f>
        <v>0</v>
      </c>
      <c r="Q1408" s="159">
        <v>0</v>
      </c>
      <c r="R1408" s="159">
        <f>Q1408*H1408</f>
        <v>0</v>
      </c>
      <c r="S1408" s="159">
        <v>0</v>
      </c>
      <c r="T1408" s="160">
        <f>S1408*H1408</f>
        <v>0</v>
      </c>
      <c r="U1408" s="33"/>
      <c r="V1408" s="33"/>
      <c r="W1408" s="33"/>
      <c r="X1408" s="33"/>
      <c r="Y1408" s="33"/>
      <c r="Z1408" s="33"/>
      <c r="AA1408" s="33"/>
      <c r="AB1408" s="33"/>
      <c r="AC1408" s="33"/>
      <c r="AD1408" s="33"/>
      <c r="AE1408" s="33"/>
      <c r="AR1408" s="161" t="s">
        <v>341</v>
      </c>
      <c r="AT1408" s="161" t="s">
        <v>182</v>
      </c>
      <c r="AU1408" s="161" t="s">
        <v>85</v>
      </c>
      <c r="AY1408" s="18" t="s">
        <v>180</v>
      </c>
      <c r="BE1408" s="162">
        <f>IF(N1408="základní",J1408,0)</f>
        <v>0</v>
      </c>
      <c r="BF1408" s="162">
        <f>IF(N1408="snížená",J1408,0)</f>
        <v>0</v>
      </c>
      <c r="BG1408" s="162">
        <f>IF(N1408="zákl. přenesená",J1408,0)</f>
        <v>0</v>
      </c>
      <c r="BH1408" s="162">
        <f>IF(N1408="sníž. přenesená",J1408,0)</f>
        <v>0</v>
      </c>
      <c r="BI1408" s="162">
        <f>IF(N1408="nulová",J1408,0)</f>
        <v>0</v>
      </c>
      <c r="BJ1408" s="18" t="s">
        <v>83</v>
      </c>
      <c r="BK1408" s="162">
        <f>ROUND(I1408*H1408,2)</f>
        <v>0</v>
      </c>
      <c r="BL1408" s="18" t="s">
        <v>341</v>
      </c>
      <c r="BM1408" s="161" t="s">
        <v>1327</v>
      </c>
    </row>
    <row r="1409" spans="1:65" s="2" customFormat="1" ht="156">
      <c r="A1409" s="33"/>
      <c r="B1409" s="34"/>
      <c r="C1409" s="33"/>
      <c r="D1409" s="163" t="s">
        <v>912</v>
      </c>
      <c r="E1409" s="33"/>
      <c r="F1409" s="211" t="s">
        <v>1306</v>
      </c>
      <c r="G1409" s="33"/>
      <c r="H1409" s="33"/>
      <c r="I1409" s="165"/>
      <c r="J1409" s="33"/>
      <c r="K1409" s="33"/>
      <c r="L1409" s="34"/>
      <c r="M1409" s="166"/>
      <c r="N1409" s="167"/>
      <c r="O1409" s="59"/>
      <c r="P1409" s="59"/>
      <c r="Q1409" s="59"/>
      <c r="R1409" s="59"/>
      <c r="S1409" s="59"/>
      <c r="T1409" s="60"/>
      <c r="U1409" s="33"/>
      <c r="V1409" s="33"/>
      <c r="W1409" s="33"/>
      <c r="X1409" s="33"/>
      <c r="Y1409" s="33"/>
      <c r="Z1409" s="33"/>
      <c r="AA1409" s="33"/>
      <c r="AB1409" s="33"/>
      <c r="AC1409" s="33"/>
      <c r="AD1409" s="33"/>
      <c r="AE1409" s="33"/>
      <c r="AT1409" s="18" t="s">
        <v>912</v>
      </c>
      <c r="AU1409" s="18" t="s">
        <v>85</v>
      </c>
    </row>
    <row r="1410" spans="1:65" s="13" customFormat="1" ht="11.25">
      <c r="B1410" s="170"/>
      <c r="D1410" s="163" t="s">
        <v>193</v>
      </c>
      <c r="E1410" s="171" t="s">
        <v>1</v>
      </c>
      <c r="F1410" s="172" t="s">
        <v>1328</v>
      </c>
      <c r="H1410" s="171" t="s">
        <v>1</v>
      </c>
      <c r="I1410" s="173"/>
      <c r="L1410" s="170"/>
      <c r="M1410" s="174"/>
      <c r="N1410" s="175"/>
      <c r="O1410" s="175"/>
      <c r="P1410" s="175"/>
      <c r="Q1410" s="175"/>
      <c r="R1410" s="175"/>
      <c r="S1410" s="175"/>
      <c r="T1410" s="176"/>
      <c r="AT1410" s="171" t="s">
        <v>193</v>
      </c>
      <c r="AU1410" s="171" t="s">
        <v>85</v>
      </c>
      <c r="AV1410" s="13" t="s">
        <v>83</v>
      </c>
      <c r="AW1410" s="13" t="s">
        <v>32</v>
      </c>
      <c r="AX1410" s="13" t="s">
        <v>76</v>
      </c>
      <c r="AY1410" s="171" t="s">
        <v>180</v>
      </c>
    </row>
    <row r="1411" spans="1:65" s="14" customFormat="1" ht="11.25">
      <c r="B1411" s="177"/>
      <c r="D1411" s="163" t="s">
        <v>193</v>
      </c>
      <c r="E1411" s="178" t="s">
        <v>1</v>
      </c>
      <c r="F1411" s="179" t="s">
        <v>83</v>
      </c>
      <c r="H1411" s="180">
        <v>1</v>
      </c>
      <c r="I1411" s="181"/>
      <c r="L1411" s="177"/>
      <c r="M1411" s="182"/>
      <c r="N1411" s="183"/>
      <c r="O1411" s="183"/>
      <c r="P1411" s="183"/>
      <c r="Q1411" s="183"/>
      <c r="R1411" s="183"/>
      <c r="S1411" s="183"/>
      <c r="T1411" s="184"/>
      <c r="AT1411" s="178" t="s">
        <v>193</v>
      </c>
      <c r="AU1411" s="178" t="s">
        <v>85</v>
      </c>
      <c r="AV1411" s="14" t="s">
        <v>85</v>
      </c>
      <c r="AW1411" s="14" t="s">
        <v>32</v>
      </c>
      <c r="AX1411" s="14" t="s">
        <v>76</v>
      </c>
      <c r="AY1411" s="178" t="s">
        <v>180</v>
      </c>
    </row>
    <row r="1412" spans="1:65" s="15" customFormat="1" ht="11.25">
      <c r="B1412" s="185"/>
      <c r="D1412" s="163" t="s">
        <v>193</v>
      </c>
      <c r="E1412" s="186" t="s">
        <v>1</v>
      </c>
      <c r="F1412" s="187" t="s">
        <v>196</v>
      </c>
      <c r="H1412" s="188">
        <v>1</v>
      </c>
      <c r="I1412" s="189"/>
      <c r="L1412" s="185"/>
      <c r="M1412" s="190"/>
      <c r="N1412" s="191"/>
      <c r="O1412" s="191"/>
      <c r="P1412" s="191"/>
      <c r="Q1412" s="191"/>
      <c r="R1412" s="191"/>
      <c r="S1412" s="191"/>
      <c r="T1412" s="192"/>
      <c r="AT1412" s="186" t="s">
        <v>193</v>
      </c>
      <c r="AU1412" s="186" t="s">
        <v>85</v>
      </c>
      <c r="AV1412" s="15" t="s">
        <v>197</v>
      </c>
      <c r="AW1412" s="15" t="s">
        <v>32</v>
      </c>
      <c r="AX1412" s="15" t="s">
        <v>76</v>
      </c>
      <c r="AY1412" s="186" t="s">
        <v>180</v>
      </c>
    </row>
    <row r="1413" spans="1:65" s="16" customFormat="1" ht="11.25">
      <c r="B1413" s="193"/>
      <c r="D1413" s="163" t="s">
        <v>193</v>
      </c>
      <c r="E1413" s="194" t="s">
        <v>1</v>
      </c>
      <c r="F1413" s="195" t="s">
        <v>198</v>
      </c>
      <c r="H1413" s="196">
        <v>1</v>
      </c>
      <c r="I1413" s="197"/>
      <c r="L1413" s="193"/>
      <c r="M1413" s="198"/>
      <c r="N1413" s="199"/>
      <c r="O1413" s="199"/>
      <c r="P1413" s="199"/>
      <c r="Q1413" s="199"/>
      <c r="R1413" s="199"/>
      <c r="S1413" s="199"/>
      <c r="T1413" s="200"/>
      <c r="AT1413" s="194" t="s">
        <v>193</v>
      </c>
      <c r="AU1413" s="194" t="s">
        <v>85</v>
      </c>
      <c r="AV1413" s="16" t="s">
        <v>187</v>
      </c>
      <c r="AW1413" s="16" t="s">
        <v>32</v>
      </c>
      <c r="AX1413" s="16" t="s">
        <v>83</v>
      </c>
      <c r="AY1413" s="194" t="s">
        <v>180</v>
      </c>
    </row>
    <row r="1414" spans="1:65" s="12" customFormat="1" ht="22.9" customHeight="1">
      <c r="B1414" s="136"/>
      <c r="D1414" s="137" t="s">
        <v>75</v>
      </c>
      <c r="E1414" s="147" t="s">
        <v>1329</v>
      </c>
      <c r="F1414" s="147" t="s">
        <v>1330</v>
      </c>
      <c r="I1414" s="139"/>
      <c r="J1414" s="148">
        <f>BK1414</f>
        <v>0</v>
      </c>
      <c r="L1414" s="136"/>
      <c r="M1414" s="141"/>
      <c r="N1414" s="142"/>
      <c r="O1414" s="142"/>
      <c r="P1414" s="143">
        <f>SUM(P1415:P1439)</f>
        <v>0</v>
      </c>
      <c r="Q1414" s="142"/>
      <c r="R1414" s="143">
        <f>SUM(R1415:R1439)</f>
        <v>0.24247728000000002</v>
      </c>
      <c r="S1414" s="142"/>
      <c r="T1414" s="144">
        <f>SUM(T1415:T1439)</f>
        <v>0</v>
      </c>
      <c r="AR1414" s="137" t="s">
        <v>85</v>
      </c>
      <c r="AT1414" s="145" t="s">
        <v>75</v>
      </c>
      <c r="AU1414" s="145" t="s">
        <v>83</v>
      </c>
      <c r="AY1414" s="137" t="s">
        <v>180</v>
      </c>
      <c r="BK1414" s="146">
        <f>SUM(BK1415:BK1439)</f>
        <v>0</v>
      </c>
    </row>
    <row r="1415" spans="1:65" s="2" customFormat="1" ht="16.5" customHeight="1">
      <c r="A1415" s="33"/>
      <c r="B1415" s="149"/>
      <c r="C1415" s="150" t="s">
        <v>1331</v>
      </c>
      <c r="D1415" s="150" t="s">
        <v>182</v>
      </c>
      <c r="E1415" s="151" t="s">
        <v>1332</v>
      </c>
      <c r="F1415" s="152" t="s">
        <v>1333</v>
      </c>
      <c r="G1415" s="153" t="s">
        <v>185</v>
      </c>
      <c r="H1415" s="154">
        <v>98.567999999999998</v>
      </c>
      <c r="I1415" s="155"/>
      <c r="J1415" s="156">
        <f>ROUND(I1415*H1415,2)</f>
        <v>0</v>
      </c>
      <c r="K1415" s="152" t="s">
        <v>186</v>
      </c>
      <c r="L1415" s="34"/>
      <c r="M1415" s="157" t="s">
        <v>1</v>
      </c>
      <c r="N1415" s="158" t="s">
        <v>41</v>
      </c>
      <c r="O1415" s="59"/>
      <c r="P1415" s="159">
        <f>O1415*H1415</f>
        <v>0</v>
      </c>
      <c r="Q1415" s="159">
        <v>1.5E-3</v>
      </c>
      <c r="R1415" s="159">
        <f>Q1415*H1415</f>
        <v>0.14785200000000001</v>
      </c>
      <c r="S1415" s="159">
        <v>0</v>
      </c>
      <c r="T1415" s="160">
        <f>S1415*H1415</f>
        <v>0</v>
      </c>
      <c r="U1415" s="33"/>
      <c r="V1415" s="33"/>
      <c r="W1415" s="33"/>
      <c r="X1415" s="33"/>
      <c r="Y1415" s="33"/>
      <c r="Z1415" s="33"/>
      <c r="AA1415" s="33"/>
      <c r="AB1415" s="33"/>
      <c r="AC1415" s="33"/>
      <c r="AD1415" s="33"/>
      <c r="AE1415" s="33"/>
      <c r="AR1415" s="161" t="s">
        <v>341</v>
      </c>
      <c r="AT1415" s="161" t="s">
        <v>182</v>
      </c>
      <c r="AU1415" s="161" t="s">
        <v>85</v>
      </c>
      <c r="AY1415" s="18" t="s">
        <v>180</v>
      </c>
      <c r="BE1415" s="162">
        <f>IF(N1415="základní",J1415,0)</f>
        <v>0</v>
      </c>
      <c r="BF1415" s="162">
        <f>IF(N1415="snížená",J1415,0)</f>
        <v>0</v>
      </c>
      <c r="BG1415" s="162">
        <f>IF(N1415="zákl. přenesená",J1415,0)</f>
        <v>0</v>
      </c>
      <c r="BH1415" s="162">
        <f>IF(N1415="sníž. přenesená",J1415,0)</f>
        <v>0</v>
      </c>
      <c r="BI1415" s="162">
        <f>IF(N1415="nulová",J1415,0)</f>
        <v>0</v>
      </c>
      <c r="BJ1415" s="18" t="s">
        <v>83</v>
      </c>
      <c r="BK1415" s="162">
        <f>ROUND(I1415*H1415,2)</f>
        <v>0</v>
      </c>
      <c r="BL1415" s="18" t="s">
        <v>341</v>
      </c>
      <c r="BM1415" s="161" t="s">
        <v>1334</v>
      </c>
    </row>
    <row r="1416" spans="1:65" s="2" customFormat="1" ht="11.25">
      <c r="A1416" s="33"/>
      <c r="B1416" s="34"/>
      <c r="C1416" s="33"/>
      <c r="D1416" s="163" t="s">
        <v>189</v>
      </c>
      <c r="E1416" s="33"/>
      <c r="F1416" s="164" t="s">
        <v>1335</v>
      </c>
      <c r="G1416" s="33"/>
      <c r="H1416" s="33"/>
      <c r="I1416" s="165"/>
      <c r="J1416" s="33"/>
      <c r="K1416" s="33"/>
      <c r="L1416" s="34"/>
      <c r="M1416" s="166"/>
      <c r="N1416" s="167"/>
      <c r="O1416" s="59"/>
      <c r="P1416" s="59"/>
      <c r="Q1416" s="59"/>
      <c r="R1416" s="59"/>
      <c r="S1416" s="59"/>
      <c r="T1416" s="60"/>
      <c r="U1416" s="33"/>
      <c r="V1416" s="33"/>
      <c r="W1416" s="33"/>
      <c r="X1416" s="33"/>
      <c r="Y1416" s="33"/>
      <c r="Z1416" s="33"/>
      <c r="AA1416" s="33"/>
      <c r="AB1416" s="33"/>
      <c r="AC1416" s="33"/>
      <c r="AD1416" s="33"/>
      <c r="AE1416" s="33"/>
      <c r="AT1416" s="18" t="s">
        <v>189</v>
      </c>
      <c r="AU1416" s="18" t="s">
        <v>85</v>
      </c>
    </row>
    <row r="1417" spans="1:65" s="2" customFormat="1" ht="11.25">
      <c r="A1417" s="33"/>
      <c r="B1417" s="34"/>
      <c r="C1417" s="33"/>
      <c r="D1417" s="168" t="s">
        <v>191</v>
      </c>
      <c r="E1417" s="33"/>
      <c r="F1417" s="169" t="s">
        <v>1336</v>
      </c>
      <c r="G1417" s="33"/>
      <c r="H1417" s="33"/>
      <c r="I1417" s="165"/>
      <c r="J1417" s="33"/>
      <c r="K1417" s="33"/>
      <c r="L1417" s="34"/>
      <c r="M1417" s="166"/>
      <c r="N1417" s="167"/>
      <c r="O1417" s="59"/>
      <c r="P1417" s="59"/>
      <c r="Q1417" s="59"/>
      <c r="R1417" s="59"/>
      <c r="S1417" s="59"/>
      <c r="T1417" s="60"/>
      <c r="U1417" s="33"/>
      <c r="V1417" s="33"/>
      <c r="W1417" s="33"/>
      <c r="X1417" s="33"/>
      <c r="Y1417" s="33"/>
      <c r="Z1417" s="33"/>
      <c r="AA1417" s="33"/>
      <c r="AB1417" s="33"/>
      <c r="AC1417" s="33"/>
      <c r="AD1417" s="33"/>
      <c r="AE1417" s="33"/>
      <c r="AT1417" s="18" t="s">
        <v>191</v>
      </c>
      <c r="AU1417" s="18" t="s">
        <v>85</v>
      </c>
    </row>
    <row r="1418" spans="1:65" s="13" customFormat="1" ht="11.25">
      <c r="B1418" s="170"/>
      <c r="D1418" s="163" t="s">
        <v>193</v>
      </c>
      <c r="E1418" s="171" t="s">
        <v>1</v>
      </c>
      <c r="F1418" s="172" t="s">
        <v>660</v>
      </c>
      <c r="H1418" s="171" t="s">
        <v>1</v>
      </c>
      <c r="I1418" s="173"/>
      <c r="L1418" s="170"/>
      <c r="M1418" s="174"/>
      <c r="N1418" s="175"/>
      <c r="O1418" s="175"/>
      <c r="P1418" s="175"/>
      <c r="Q1418" s="175"/>
      <c r="R1418" s="175"/>
      <c r="S1418" s="175"/>
      <c r="T1418" s="176"/>
      <c r="AT1418" s="171" t="s">
        <v>193</v>
      </c>
      <c r="AU1418" s="171" t="s">
        <v>85</v>
      </c>
      <c r="AV1418" s="13" t="s">
        <v>83</v>
      </c>
      <c r="AW1418" s="13" t="s">
        <v>32</v>
      </c>
      <c r="AX1418" s="13" t="s">
        <v>76</v>
      </c>
      <c r="AY1418" s="171" t="s">
        <v>180</v>
      </c>
    </row>
    <row r="1419" spans="1:65" s="13" customFormat="1" ht="11.25">
      <c r="B1419" s="170"/>
      <c r="D1419" s="163" t="s">
        <v>193</v>
      </c>
      <c r="E1419" s="171" t="s">
        <v>1</v>
      </c>
      <c r="F1419" s="172" t="s">
        <v>206</v>
      </c>
      <c r="H1419" s="171" t="s">
        <v>1</v>
      </c>
      <c r="I1419" s="173"/>
      <c r="L1419" s="170"/>
      <c r="M1419" s="174"/>
      <c r="N1419" s="175"/>
      <c r="O1419" s="175"/>
      <c r="P1419" s="175"/>
      <c r="Q1419" s="175"/>
      <c r="R1419" s="175"/>
      <c r="S1419" s="175"/>
      <c r="T1419" s="176"/>
      <c r="AT1419" s="171" t="s">
        <v>193</v>
      </c>
      <c r="AU1419" s="171" t="s">
        <v>85</v>
      </c>
      <c r="AV1419" s="13" t="s">
        <v>83</v>
      </c>
      <c r="AW1419" s="13" t="s">
        <v>32</v>
      </c>
      <c r="AX1419" s="13" t="s">
        <v>76</v>
      </c>
      <c r="AY1419" s="171" t="s">
        <v>180</v>
      </c>
    </row>
    <row r="1420" spans="1:65" s="13" customFormat="1" ht="11.25">
      <c r="B1420" s="170"/>
      <c r="D1420" s="163" t="s">
        <v>193</v>
      </c>
      <c r="E1420" s="171" t="s">
        <v>1</v>
      </c>
      <c r="F1420" s="172" t="s">
        <v>661</v>
      </c>
      <c r="H1420" s="171" t="s">
        <v>1</v>
      </c>
      <c r="I1420" s="173"/>
      <c r="L1420" s="170"/>
      <c r="M1420" s="174"/>
      <c r="N1420" s="175"/>
      <c r="O1420" s="175"/>
      <c r="P1420" s="175"/>
      <c r="Q1420" s="175"/>
      <c r="R1420" s="175"/>
      <c r="S1420" s="175"/>
      <c r="T1420" s="176"/>
      <c r="AT1420" s="171" t="s">
        <v>193</v>
      </c>
      <c r="AU1420" s="171" t="s">
        <v>85</v>
      </c>
      <c r="AV1420" s="13" t="s">
        <v>83</v>
      </c>
      <c r="AW1420" s="13" t="s">
        <v>32</v>
      </c>
      <c r="AX1420" s="13" t="s">
        <v>76</v>
      </c>
      <c r="AY1420" s="171" t="s">
        <v>180</v>
      </c>
    </row>
    <row r="1421" spans="1:65" s="14" customFormat="1" ht="11.25">
      <c r="B1421" s="177"/>
      <c r="D1421" s="163" t="s">
        <v>193</v>
      </c>
      <c r="E1421" s="178" t="s">
        <v>1</v>
      </c>
      <c r="F1421" s="179" t="s">
        <v>662</v>
      </c>
      <c r="H1421" s="180">
        <v>55.847999999999999</v>
      </c>
      <c r="I1421" s="181"/>
      <c r="L1421" s="177"/>
      <c r="M1421" s="182"/>
      <c r="N1421" s="183"/>
      <c r="O1421" s="183"/>
      <c r="P1421" s="183"/>
      <c r="Q1421" s="183"/>
      <c r="R1421" s="183"/>
      <c r="S1421" s="183"/>
      <c r="T1421" s="184"/>
      <c r="AT1421" s="178" t="s">
        <v>193</v>
      </c>
      <c r="AU1421" s="178" t="s">
        <v>85</v>
      </c>
      <c r="AV1421" s="14" t="s">
        <v>85</v>
      </c>
      <c r="AW1421" s="14" t="s">
        <v>32</v>
      </c>
      <c r="AX1421" s="14" t="s">
        <v>76</v>
      </c>
      <c r="AY1421" s="178" t="s">
        <v>180</v>
      </c>
    </row>
    <row r="1422" spans="1:65" s="13" customFormat="1" ht="11.25">
      <c r="B1422" s="170"/>
      <c r="D1422" s="163" t="s">
        <v>193</v>
      </c>
      <c r="E1422" s="171" t="s">
        <v>1</v>
      </c>
      <c r="F1422" s="172" t="s">
        <v>663</v>
      </c>
      <c r="H1422" s="171" t="s">
        <v>1</v>
      </c>
      <c r="I1422" s="173"/>
      <c r="L1422" s="170"/>
      <c r="M1422" s="174"/>
      <c r="N1422" s="175"/>
      <c r="O1422" s="175"/>
      <c r="P1422" s="175"/>
      <c r="Q1422" s="175"/>
      <c r="R1422" s="175"/>
      <c r="S1422" s="175"/>
      <c r="T1422" s="176"/>
      <c r="AT1422" s="171" t="s">
        <v>193</v>
      </c>
      <c r="AU1422" s="171" t="s">
        <v>85</v>
      </c>
      <c r="AV1422" s="13" t="s">
        <v>83</v>
      </c>
      <c r="AW1422" s="13" t="s">
        <v>32</v>
      </c>
      <c r="AX1422" s="13" t="s">
        <v>76</v>
      </c>
      <c r="AY1422" s="171" t="s">
        <v>180</v>
      </c>
    </row>
    <row r="1423" spans="1:65" s="14" customFormat="1" ht="11.25">
      <c r="B1423" s="177"/>
      <c r="D1423" s="163" t="s">
        <v>193</v>
      </c>
      <c r="E1423" s="178" t="s">
        <v>1</v>
      </c>
      <c r="F1423" s="179" t="s">
        <v>664</v>
      </c>
      <c r="H1423" s="180">
        <v>42.72</v>
      </c>
      <c r="I1423" s="181"/>
      <c r="L1423" s="177"/>
      <c r="M1423" s="182"/>
      <c r="N1423" s="183"/>
      <c r="O1423" s="183"/>
      <c r="P1423" s="183"/>
      <c r="Q1423" s="183"/>
      <c r="R1423" s="183"/>
      <c r="S1423" s="183"/>
      <c r="T1423" s="184"/>
      <c r="AT1423" s="178" t="s">
        <v>193</v>
      </c>
      <c r="AU1423" s="178" t="s">
        <v>85</v>
      </c>
      <c r="AV1423" s="14" t="s">
        <v>85</v>
      </c>
      <c r="AW1423" s="14" t="s">
        <v>32</v>
      </c>
      <c r="AX1423" s="14" t="s">
        <v>76</v>
      </c>
      <c r="AY1423" s="178" t="s">
        <v>180</v>
      </c>
    </row>
    <row r="1424" spans="1:65" s="15" customFormat="1" ht="11.25">
      <c r="B1424" s="185"/>
      <c r="D1424" s="163" t="s">
        <v>193</v>
      </c>
      <c r="E1424" s="186" t="s">
        <v>1</v>
      </c>
      <c r="F1424" s="187" t="s">
        <v>196</v>
      </c>
      <c r="H1424" s="188">
        <v>98.567999999999998</v>
      </c>
      <c r="I1424" s="189"/>
      <c r="L1424" s="185"/>
      <c r="M1424" s="190"/>
      <c r="N1424" s="191"/>
      <c r="O1424" s="191"/>
      <c r="P1424" s="191"/>
      <c r="Q1424" s="191"/>
      <c r="R1424" s="191"/>
      <c r="S1424" s="191"/>
      <c r="T1424" s="192"/>
      <c r="AT1424" s="186" t="s">
        <v>193</v>
      </c>
      <c r="AU1424" s="186" t="s">
        <v>85</v>
      </c>
      <c r="AV1424" s="15" t="s">
        <v>197</v>
      </c>
      <c r="AW1424" s="15" t="s">
        <v>32</v>
      </c>
      <c r="AX1424" s="15" t="s">
        <v>76</v>
      </c>
      <c r="AY1424" s="186" t="s">
        <v>180</v>
      </c>
    </row>
    <row r="1425" spans="1:65" s="16" customFormat="1" ht="11.25">
      <c r="B1425" s="193"/>
      <c r="D1425" s="163" t="s">
        <v>193</v>
      </c>
      <c r="E1425" s="194" t="s">
        <v>1</v>
      </c>
      <c r="F1425" s="195" t="s">
        <v>198</v>
      </c>
      <c r="H1425" s="196">
        <v>98.567999999999998</v>
      </c>
      <c r="I1425" s="197"/>
      <c r="L1425" s="193"/>
      <c r="M1425" s="198"/>
      <c r="N1425" s="199"/>
      <c r="O1425" s="199"/>
      <c r="P1425" s="199"/>
      <c r="Q1425" s="199"/>
      <c r="R1425" s="199"/>
      <c r="S1425" s="199"/>
      <c r="T1425" s="200"/>
      <c r="AT1425" s="194" t="s">
        <v>193</v>
      </c>
      <c r="AU1425" s="194" t="s">
        <v>85</v>
      </c>
      <c r="AV1425" s="16" t="s">
        <v>187</v>
      </c>
      <c r="AW1425" s="16" t="s">
        <v>32</v>
      </c>
      <c r="AX1425" s="16" t="s">
        <v>83</v>
      </c>
      <c r="AY1425" s="194" t="s">
        <v>180</v>
      </c>
    </row>
    <row r="1426" spans="1:65" s="2" customFormat="1" ht="21.75" customHeight="1">
      <c r="A1426" s="33"/>
      <c r="B1426" s="149"/>
      <c r="C1426" s="150" t="s">
        <v>1337</v>
      </c>
      <c r="D1426" s="150" t="s">
        <v>182</v>
      </c>
      <c r="E1426" s="151" t="s">
        <v>1338</v>
      </c>
      <c r="F1426" s="152" t="s">
        <v>1339</v>
      </c>
      <c r="G1426" s="153" t="s">
        <v>185</v>
      </c>
      <c r="H1426" s="154">
        <v>98.567999999999998</v>
      </c>
      <c r="I1426" s="155"/>
      <c r="J1426" s="156">
        <f>ROUND(I1426*H1426,2)</f>
        <v>0</v>
      </c>
      <c r="K1426" s="152" t="s">
        <v>186</v>
      </c>
      <c r="L1426" s="34"/>
      <c r="M1426" s="157" t="s">
        <v>1</v>
      </c>
      <c r="N1426" s="158" t="s">
        <v>41</v>
      </c>
      <c r="O1426" s="59"/>
      <c r="P1426" s="159">
        <f>O1426*H1426</f>
        <v>0</v>
      </c>
      <c r="Q1426" s="159">
        <v>1.2E-4</v>
      </c>
      <c r="R1426" s="159">
        <f>Q1426*H1426</f>
        <v>1.1828160000000001E-2</v>
      </c>
      <c r="S1426" s="159">
        <v>0</v>
      </c>
      <c r="T1426" s="160">
        <f>S1426*H1426</f>
        <v>0</v>
      </c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R1426" s="161" t="s">
        <v>341</v>
      </c>
      <c r="AT1426" s="161" t="s">
        <v>182</v>
      </c>
      <c r="AU1426" s="161" t="s">
        <v>85</v>
      </c>
      <c r="AY1426" s="18" t="s">
        <v>180</v>
      </c>
      <c r="BE1426" s="162">
        <f>IF(N1426="základní",J1426,0)</f>
        <v>0</v>
      </c>
      <c r="BF1426" s="162">
        <f>IF(N1426="snížená",J1426,0)</f>
        <v>0</v>
      </c>
      <c r="BG1426" s="162">
        <f>IF(N1426="zákl. přenesená",J1426,0)</f>
        <v>0</v>
      </c>
      <c r="BH1426" s="162">
        <f>IF(N1426="sníž. přenesená",J1426,0)</f>
        <v>0</v>
      </c>
      <c r="BI1426" s="162">
        <f>IF(N1426="nulová",J1426,0)</f>
        <v>0</v>
      </c>
      <c r="BJ1426" s="18" t="s">
        <v>83</v>
      </c>
      <c r="BK1426" s="162">
        <f>ROUND(I1426*H1426,2)</f>
        <v>0</v>
      </c>
      <c r="BL1426" s="18" t="s">
        <v>341</v>
      </c>
      <c r="BM1426" s="161" t="s">
        <v>1340</v>
      </c>
    </row>
    <row r="1427" spans="1:65" s="2" customFormat="1" ht="19.5">
      <c r="A1427" s="33"/>
      <c r="B1427" s="34"/>
      <c r="C1427" s="33"/>
      <c r="D1427" s="163" t="s">
        <v>189</v>
      </c>
      <c r="E1427" s="33"/>
      <c r="F1427" s="164" t="s">
        <v>1341</v>
      </c>
      <c r="G1427" s="33"/>
      <c r="H1427" s="33"/>
      <c r="I1427" s="165"/>
      <c r="J1427" s="33"/>
      <c r="K1427" s="33"/>
      <c r="L1427" s="34"/>
      <c r="M1427" s="166"/>
      <c r="N1427" s="167"/>
      <c r="O1427" s="59"/>
      <c r="P1427" s="59"/>
      <c r="Q1427" s="59"/>
      <c r="R1427" s="59"/>
      <c r="S1427" s="59"/>
      <c r="T1427" s="60"/>
      <c r="U1427" s="33"/>
      <c r="V1427" s="33"/>
      <c r="W1427" s="33"/>
      <c r="X1427" s="33"/>
      <c r="Y1427" s="33"/>
      <c r="Z1427" s="33"/>
      <c r="AA1427" s="33"/>
      <c r="AB1427" s="33"/>
      <c r="AC1427" s="33"/>
      <c r="AD1427" s="33"/>
      <c r="AE1427" s="33"/>
      <c r="AT1427" s="18" t="s">
        <v>189</v>
      </c>
      <c r="AU1427" s="18" t="s">
        <v>85</v>
      </c>
    </row>
    <row r="1428" spans="1:65" s="2" customFormat="1" ht="11.25">
      <c r="A1428" s="33"/>
      <c r="B1428" s="34"/>
      <c r="C1428" s="33"/>
      <c r="D1428" s="168" t="s">
        <v>191</v>
      </c>
      <c r="E1428" s="33"/>
      <c r="F1428" s="169" t="s">
        <v>1342</v>
      </c>
      <c r="G1428" s="33"/>
      <c r="H1428" s="33"/>
      <c r="I1428" s="165"/>
      <c r="J1428" s="33"/>
      <c r="K1428" s="33"/>
      <c r="L1428" s="34"/>
      <c r="M1428" s="166"/>
      <c r="N1428" s="167"/>
      <c r="O1428" s="59"/>
      <c r="P1428" s="59"/>
      <c r="Q1428" s="59"/>
      <c r="R1428" s="59"/>
      <c r="S1428" s="59"/>
      <c r="T1428" s="60"/>
      <c r="U1428" s="33"/>
      <c r="V1428" s="33"/>
      <c r="W1428" s="33"/>
      <c r="X1428" s="33"/>
      <c r="Y1428" s="33"/>
      <c r="Z1428" s="33"/>
      <c r="AA1428" s="33"/>
      <c r="AB1428" s="33"/>
      <c r="AC1428" s="33"/>
      <c r="AD1428" s="33"/>
      <c r="AE1428" s="33"/>
      <c r="AT1428" s="18" t="s">
        <v>191</v>
      </c>
      <c r="AU1428" s="18" t="s">
        <v>85</v>
      </c>
    </row>
    <row r="1429" spans="1:65" s="2" customFormat="1" ht="24.2" customHeight="1">
      <c r="A1429" s="33"/>
      <c r="B1429" s="149"/>
      <c r="C1429" s="150" t="s">
        <v>1343</v>
      </c>
      <c r="D1429" s="150" t="s">
        <v>182</v>
      </c>
      <c r="E1429" s="151" t="s">
        <v>1344</v>
      </c>
      <c r="F1429" s="152" t="s">
        <v>1345</v>
      </c>
      <c r="G1429" s="153" t="s">
        <v>185</v>
      </c>
      <c r="H1429" s="154">
        <v>197.136</v>
      </c>
      <c r="I1429" s="155"/>
      <c r="J1429" s="156">
        <f>ROUND(I1429*H1429,2)</f>
        <v>0</v>
      </c>
      <c r="K1429" s="152" t="s">
        <v>186</v>
      </c>
      <c r="L1429" s="34"/>
      <c r="M1429" s="157" t="s">
        <v>1</v>
      </c>
      <c r="N1429" s="158" t="s">
        <v>41</v>
      </c>
      <c r="O1429" s="59"/>
      <c r="P1429" s="159">
        <f>O1429*H1429</f>
        <v>0</v>
      </c>
      <c r="Q1429" s="159">
        <v>4.2000000000000002E-4</v>
      </c>
      <c r="R1429" s="159">
        <f>Q1429*H1429</f>
        <v>8.2797120000000002E-2</v>
      </c>
      <c r="S1429" s="159">
        <v>0</v>
      </c>
      <c r="T1429" s="160">
        <f>S1429*H1429</f>
        <v>0</v>
      </c>
      <c r="U1429" s="33"/>
      <c r="V1429" s="33"/>
      <c r="W1429" s="33"/>
      <c r="X1429" s="33"/>
      <c r="Y1429" s="33"/>
      <c r="Z1429" s="33"/>
      <c r="AA1429" s="33"/>
      <c r="AB1429" s="33"/>
      <c r="AC1429" s="33"/>
      <c r="AD1429" s="33"/>
      <c r="AE1429" s="33"/>
      <c r="AR1429" s="161" t="s">
        <v>341</v>
      </c>
      <c r="AT1429" s="161" t="s">
        <v>182</v>
      </c>
      <c r="AU1429" s="161" t="s">
        <v>85</v>
      </c>
      <c r="AY1429" s="18" t="s">
        <v>180</v>
      </c>
      <c r="BE1429" s="162">
        <f>IF(N1429="základní",J1429,0)</f>
        <v>0</v>
      </c>
      <c r="BF1429" s="162">
        <f>IF(N1429="snížená",J1429,0)</f>
        <v>0</v>
      </c>
      <c r="BG1429" s="162">
        <f>IF(N1429="zákl. přenesená",J1429,0)</f>
        <v>0</v>
      </c>
      <c r="BH1429" s="162">
        <f>IF(N1429="sníž. přenesená",J1429,0)</f>
        <v>0</v>
      </c>
      <c r="BI1429" s="162">
        <f>IF(N1429="nulová",J1429,0)</f>
        <v>0</v>
      </c>
      <c r="BJ1429" s="18" t="s">
        <v>83</v>
      </c>
      <c r="BK1429" s="162">
        <f>ROUND(I1429*H1429,2)</f>
        <v>0</v>
      </c>
      <c r="BL1429" s="18" t="s">
        <v>341</v>
      </c>
      <c r="BM1429" s="161" t="s">
        <v>1346</v>
      </c>
    </row>
    <row r="1430" spans="1:65" s="2" customFormat="1" ht="29.25">
      <c r="A1430" s="33"/>
      <c r="B1430" s="34"/>
      <c r="C1430" s="33"/>
      <c r="D1430" s="163" t="s">
        <v>189</v>
      </c>
      <c r="E1430" s="33"/>
      <c r="F1430" s="164" t="s">
        <v>1347</v>
      </c>
      <c r="G1430" s="33"/>
      <c r="H1430" s="33"/>
      <c r="I1430" s="165"/>
      <c r="J1430" s="33"/>
      <c r="K1430" s="33"/>
      <c r="L1430" s="34"/>
      <c r="M1430" s="166"/>
      <c r="N1430" s="167"/>
      <c r="O1430" s="59"/>
      <c r="P1430" s="59"/>
      <c r="Q1430" s="59"/>
      <c r="R1430" s="59"/>
      <c r="S1430" s="59"/>
      <c r="T1430" s="60"/>
      <c r="U1430" s="33"/>
      <c r="V1430" s="33"/>
      <c r="W1430" s="33"/>
      <c r="X1430" s="33"/>
      <c r="Y1430" s="33"/>
      <c r="Z1430" s="33"/>
      <c r="AA1430" s="33"/>
      <c r="AB1430" s="33"/>
      <c r="AC1430" s="33"/>
      <c r="AD1430" s="33"/>
      <c r="AE1430" s="33"/>
      <c r="AT1430" s="18" t="s">
        <v>189</v>
      </c>
      <c r="AU1430" s="18" t="s">
        <v>85</v>
      </c>
    </row>
    <row r="1431" spans="1:65" s="2" customFormat="1" ht="11.25">
      <c r="A1431" s="33"/>
      <c r="B1431" s="34"/>
      <c r="C1431" s="33"/>
      <c r="D1431" s="168" t="s">
        <v>191</v>
      </c>
      <c r="E1431" s="33"/>
      <c r="F1431" s="169" t="s">
        <v>1348</v>
      </c>
      <c r="G1431" s="33"/>
      <c r="H1431" s="33"/>
      <c r="I1431" s="165"/>
      <c r="J1431" s="33"/>
      <c r="K1431" s="33"/>
      <c r="L1431" s="34"/>
      <c r="M1431" s="166"/>
      <c r="N1431" s="167"/>
      <c r="O1431" s="59"/>
      <c r="P1431" s="59"/>
      <c r="Q1431" s="59"/>
      <c r="R1431" s="59"/>
      <c r="S1431" s="59"/>
      <c r="T1431" s="60"/>
      <c r="U1431" s="33"/>
      <c r="V1431" s="33"/>
      <c r="W1431" s="33"/>
      <c r="X1431" s="33"/>
      <c r="Y1431" s="33"/>
      <c r="Z1431" s="33"/>
      <c r="AA1431" s="33"/>
      <c r="AB1431" s="33"/>
      <c r="AC1431" s="33"/>
      <c r="AD1431" s="33"/>
      <c r="AE1431" s="33"/>
      <c r="AT1431" s="18" t="s">
        <v>191</v>
      </c>
      <c r="AU1431" s="18" t="s">
        <v>85</v>
      </c>
    </row>
    <row r="1432" spans="1:65" s="13" customFormat="1" ht="11.25">
      <c r="B1432" s="170"/>
      <c r="D1432" s="163" t="s">
        <v>193</v>
      </c>
      <c r="E1432" s="171" t="s">
        <v>1</v>
      </c>
      <c r="F1432" s="172" t="s">
        <v>1349</v>
      </c>
      <c r="H1432" s="171" t="s">
        <v>1</v>
      </c>
      <c r="I1432" s="173"/>
      <c r="L1432" s="170"/>
      <c r="M1432" s="174"/>
      <c r="N1432" s="175"/>
      <c r="O1432" s="175"/>
      <c r="P1432" s="175"/>
      <c r="Q1432" s="175"/>
      <c r="R1432" s="175"/>
      <c r="S1432" s="175"/>
      <c r="T1432" s="176"/>
      <c r="AT1432" s="171" t="s">
        <v>193</v>
      </c>
      <c r="AU1432" s="171" t="s">
        <v>85</v>
      </c>
      <c r="AV1432" s="13" t="s">
        <v>83</v>
      </c>
      <c r="AW1432" s="13" t="s">
        <v>32</v>
      </c>
      <c r="AX1432" s="13" t="s">
        <v>76</v>
      </c>
      <c r="AY1432" s="171" t="s">
        <v>180</v>
      </c>
    </row>
    <row r="1433" spans="1:65" s="13" customFormat="1" ht="11.25">
      <c r="B1433" s="170"/>
      <c r="D1433" s="163" t="s">
        <v>193</v>
      </c>
      <c r="E1433" s="171" t="s">
        <v>1</v>
      </c>
      <c r="F1433" s="172" t="s">
        <v>206</v>
      </c>
      <c r="H1433" s="171" t="s">
        <v>1</v>
      </c>
      <c r="I1433" s="173"/>
      <c r="L1433" s="170"/>
      <c r="M1433" s="174"/>
      <c r="N1433" s="175"/>
      <c r="O1433" s="175"/>
      <c r="P1433" s="175"/>
      <c r="Q1433" s="175"/>
      <c r="R1433" s="175"/>
      <c r="S1433" s="175"/>
      <c r="T1433" s="176"/>
      <c r="AT1433" s="171" t="s">
        <v>193</v>
      </c>
      <c r="AU1433" s="171" t="s">
        <v>85</v>
      </c>
      <c r="AV1433" s="13" t="s">
        <v>83</v>
      </c>
      <c r="AW1433" s="13" t="s">
        <v>32</v>
      </c>
      <c r="AX1433" s="13" t="s">
        <v>76</v>
      </c>
      <c r="AY1433" s="171" t="s">
        <v>180</v>
      </c>
    </row>
    <row r="1434" spans="1:65" s="13" customFormat="1" ht="11.25">
      <c r="B1434" s="170"/>
      <c r="D1434" s="163" t="s">
        <v>193</v>
      </c>
      <c r="E1434" s="171" t="s">
        <v>1</v>
      </c>
      <c r="F1434" s="172" t="s">
        <v>661</v>
      </c>
      <c r="H1434" s="171" t="s">
        <v>1</v>
      </c>
      <c r="I1434" s="173"/>
      <c r="L1434" s="170"/>
      <c r="M1434" s="174"/>
      <c r="N1434" s="175"/>
      <c r="O1434" s="175"/>
      <c r="P1434" s="175"/>
      <c r="Q1434" s="175"/>
      <c r="R1434" s="175"/>
      <c r="S1434" s="175"/>
      <c r="T1434" s="176"/>
      <c r="AT1434" s="171" t="s">
        <v>193</v>
      </c>
      <c r="AU1434" s="171" t="s">
        <v>85</v>
      </c>
      <c r="AV1434" s="13" t="s">
        <v>83</v>
      </c>
      <c r="AW1434" s="13" t="s">
        <v>32</v>
      </c>
      <c r="AX1434" s="13" t="s">
        <v>76</v>
      </c>
      <c r="AY1434" s="171" t="s">
        <v>180</v>
      </c>
    </row>
    <row r="1435" spans="1:65" s="14" customFormat="1" ht="11.25">
      <c r="B1435" s="177"/>
      <c r="D1435" s="163" t="s">
        <v>193</v>
      </c>
      <c r="E1435" s="178" t="s">
        <v>1</v>
      </c>
      <c r="F1435" s="179" t="s">
        <v>1350</v>
      </c>
      <c r="H1435" s="180">
        <v>111.696</v>
      </c>
      <c r="I1435" s="181"/>
      <c r="L1435" s="177"/>
      <c r="M1435" s="182"/>
      <c r="N1435" s="183"/>
      <c r="O1435" s="183"/>
      <c r="P1435" s="183"/>
      <c r="Q1435" s="183"/>
      <c r="R1435" s="183"/>
      <c r="S1435" s="183"/>
      <c r="T1435" s="184"/>
      <c r="AT1435" s="178" t="s">
        <v>193</v>
      </c>
      <c r="AU1435" s="178" t="s">
        <v>85</v>
      </c>
      <c r="AV1435" s="14" t="s">
        <v>85</v>
      </c>
      <c r="AW1435" s="14" t="s">
        <v>32</v>
      </c>
      <c r="AX1435" s="14" t="s">
        <v>76</v>
      </c>
      <c r="AY1435" s="178" t="s">
        <v>180</v>
      </c>
    </row>
    <row r="1436" spans="1:65" s="13" customFormat="1" ht="11.25">
      <c r="B1436" s="170"/>
      <c r="D1436" s="163" t="s">
        <v>193</v>
      </c>
      <c r="E1436" s="171" t="s">
        <v>1</v>
      </c>
      <c r="F1436" s="172" t="s">
        <v>663</v>
      </c>
      <c r="H1436" s="171" t="s">
        <v>1</v>
      </c>
      <c r="I1436" s="173"/>
      <c r="L1436" s="170"/>
      <c r="M1436" s="174"/>
      <c r="N1436" s="175"/>
      <c r="O1436" s="175"/>
      <c r="P1436" s="175"/>
      <c r="Q1436" s="175"/>
      <c r="R1436" s="175"/>
      <c r="S1436" s="175"/>
      <c r="T1436" s="176"/>
      <c r="AT1436" s="171" t="s">
        <v>193</v>
      </c>
      <c r="AU1436" s="171" t="s">
        <v>85</v>
      </c>
      <c r="AV1436" s="13" t="s">
        <v>83</v>
      </c>
      <c r="AW1436" s="13" t="s">
        <v>32</v>
      </c>
      <c r="AX1436" s="13" t="s">
        <v>76</v>
      </c>
      <c r="AY1436" s="171" t="s">
        <v>180</v>
      </c>
    </row>
    <row r="1437" spans="1:65" s="14" customFormat="1" ht="11.25">
      <c r="B1437" s="177"/>
      <c r="D1437" s="163" t="s">
        <v>193</v>
      </c>
      <c r="E1437" s="178" t="s">
        <v>1</v>
      </c>
      <c r="F1437" s="179" t="s">
        <v>1351</v>
      </c>
      <c r="H1437" s="180">
        <v>85.44</v>
      </c>
      <c r="I1437" s="181"/>
      <c r="L1437" s="177"/>
      <c r="M1437" s="182"/>
      <c r="N1437" s="183"/>
      <c r="O1437" s="183"/>
      <c r="P1437" s="183"/>
      <c r="Q1437" s="183"/>
      <c r="R1437" s="183"/>
      <c r="S1437" s="183"/>
      <c r="T1437" s="184"/>
      <c r="AT1437" s="178" t="s">
        <v>193</v>
      </c>
      <c r="AU1437" s="178" t="s">
        <v>85</v>
      </c>
      <c r="AV1437" s="14" t="s">
        <v>85</v>
      </c>
      <c r="AW1437" s="14" t="s">
        <v>32</v>
      </c>
      <c r="AX1437" s="14" t="s">
        <v>76</v>
      </c>
      <c r="AY1437" s="178" t="s">
        <v>180</v>
      </c>
    </row>
    <row r="1438" spans="1:65" s="15" customFormat="1" ht="11.25">
      <c r="B1438" s="185"/>
      <c r="D1438" s="163" t="s">
        <v>193</v>
      </c>
      <c r="E1438" s="186" t="s">
        <v>1</v>
      </c>
      <c r="F1438" s="187" t="s">
        <v>196</v>
      </c>
      <c r="H1438" s="188">
        <v>197.136</v>
      </c>
      <c r="I1438" s="189"/>
      <c r="L1438" s="185"/>
      <c r="M1438" s="190"/>
      <c r="N1438" s="191"/>
      <c r="O1438" s="191"/>
      <c r="P1438" s="191"/>
      <c r="Q1438" s="191"/>
      <c r="R1438" s="191"/>
      <c r="S1438" s="191"/>
      <c r="T1438" s="192"/>
      <c r="AT1438" s="186" t="s">
        <v>193</v>
      </c>
      <c r="AU1438" s="186" t="s">
        <v>85</v>
      </c>
      <c r="AV1438" s="15" t="s">
        <v>197</v>
      </c>
      <c r="AW1438" s="15" t="s">
        <v>32</v>
      </c>
      <c r="AX1438" s="15" t="s">
        <v>76</v>
      </c>
      <c r="AY1438" s="186" t="s">
        <v>180</v>
      </c>
    </row>
    <row r="1439" spans="1:65" s="16" customFormat="1" ht="11.25">
      <c r="B1439" s="193"/>
      <c r="D1439" s="163" t="s">
        <v>193</v>
      </c>
      <c r="E1439" s="194" t="s">
        <v>1</v>
      </c>
      <c r="F1439" s="195" t="s">
        <v>198</v>
      </c>
      <c r="H1439" s="196">
        <v>197.136</v>
      </c>
      <c r="I1439" s="197"/>
      <c r="L1439" s="193"/>
      <c r="M1439" s="198"/>
      <c r="N1439" s="199"/>
      <c r="O1439" s="199"/>
      <c r="P1439" s="199"/>
      <c r="Q1439" s="199"/>
      <c r="R1439" s="199"/>
      <c r="S1439" s="199"/>
      <c r="T1439" s="200"/>
      <c r="AT1439" s="194" t="s">
        <v>193</v>
      </c>
      <c r="AU1439" s="194" t="s">
        <v>85</v>
      </c>
      <c r="AV1439" s="16" t="s">
        <v>187</v>
      </c>
      <c r="AW1439" s="16" t="s">
        <v>32</v>
      </c>
      <c r="AX1439" s="16" t="s">
        <v>83</v>
      </c>
      <c r="AY1439" s="194" t="s">
        <v>180</v>
      </c>
    </row>
    <row r="1440" spans="1:65" s="12" customFormat="1" ht="22.9" customHeight="1">
      <c r="B1440" s="136"/>
      <c r="D1440" s="137" t="s">
        <v>75</v>
      </c>
      <c r="E1440" s="147" t="s">
        <v>1352</v>
      </c>
      <c r="F1440" s="147" t="s">
        <v>1353</v>
      </c>
      <c r="I1440" s="139"/>
      <c r="J1440" s="148">
        <f>BK1440</f>
        <v>0</v>
      </c>
      <c r="L1440" s="136"/>
      <c r="M1440" s="141"/>
      <c r="N1440" s="142"/>
      <c r="O1440" s="142"/>
      <c r="P1440" s="143">
        <f>SUM(P1441:P1497)</f>
        <v>0</v>
      </c>
      <c r="Q1440" s="142"/>
      <c r="R1440" s="143">
        <f>SUM(R1441:R1497)</f>
        <v>1.6008681</v>
      </c>
      <c r="S1440" s="142"/>
      <c r="T1440" s="144">
        <f>SUM(T1441:T1497)</f>
        <v>0.33991034999999997</v>
      </c>
      <c r="AR1440" s="137" t="s">
        <v>85</v>
      </c>
      <c r="AT1440" s="145" t="s">
        <v>75</v>
      </c>
      <c r="AU1440" s="145" t="s">
        <v>83</v>
      </c>
      <c r="AY1440" s="137" t="s">
        <v>180</v>
      </c>
      <c r="BK1440" s="146">
        <f>SUM(BK1441:BK1497)</f>
        <v>0</v>
      </c>
    </row>
    <row r="1441" spans="1:65" s="2" customFormat="1" ht="16.5" customHeight="1">
      <c r="A1441" s="33"/>
      <c r="B1441" s="149"/>
      <c r="C1441" s="150" t="s">
        <v>1354</v>
      </c>
      <c r="D1441" s="150" t="s">
        <v>182</v>
      </c>
      <c r="E1441" s="151" t="s">
        <v>1355</v>
      </c>
      <c r="F1441" s="152" t="s">
        <v>1356</v>
      </c>
      <c r="G1441" s="153" t="s">
        <v>185</v>
      </c>
      <c r="H1441" s="154">
        <v>1096.4849999999999</v>
      </c>
      <c r="I1441" s="155"/>
      <c r="J1441" s="156">
        <f>ROUND(I1441*H1441,2)</f>
        <v>0</v>
      </c>
      <c r="K1441" s="152" t="s">
        <v>186</v>
      </c>
      <c r="L1441" s="34"/>
      <c r="M1441" s="157" t="s">
        <v>1</v>
      </c>
      <c r="N1441" s="158" t="s">
        <v>41</v>
      </c>
      <c r="O1441" s="59"/>
      <c r="P1441" s="159">
        <f>O1441*H1441</f>
        <v>0</v>
      </c>
      <c r="Q1441" s="159">
        <v>1E-3</v>
      </c>
      <c r="R1441" s="159">
        <f>Q1441*H1441</f>
        <v>1.0964849999999999</v>
      </c>
      <c r="S1441" s="159">
        <v>3.1E-4</v>
      </c>
      <c r="T1441" s="160">
        <f>S1441*H1441</f>
        <v>0.33991034999999997</v>
      </c>
      <c r="U1441" s="33"/>
      <c r="V1441" s="33"/>
      <c r="W1441" s="33"/>
      <c r="X1441" s="33"/>
      <c r="Y1441" s="33"/>
      <c r="Z1441" s="33"/>
      <c r="AA1441" s="33"/>
      <c r="AB1441" s="33"/>
      <c r="AC1441" s="33"/>
      <c r="AD1441" s="33"/>
      <c r="AE1441" s="33"/>
      <c r="AR1441" s="161" t="s">
        <v>341</v>
      </c>
      <c r="AT1441" s="161" t="s">
        <v>182</v>
      </c>
      <c r="AU1441" s="161" t="s">
        <v>85</v>
      </c>
      <c r="AY1441" s="18" t="s">
        <v>180</v>
      </c>
      <c r="BE1441" s="162">
        <f>IF(N1441="základní",J1441,0)</f>
        <v>0</v>
      </c>
      <c r="BF1441" s="162">
        <f>IF(N1441="snížená",J1441,0)</f>
        <v>0</v>
      </c>
      <c r="BG1441" s="162">
        <f>IF(N1441="zákl. přenesená",J1441,0)</f>
        <v>0</v>
      </c>
      <c r="BH1441" s="162">
        <f>IF(N1441="sníž. přenesená",J1441,0)</f>
        <v>0</v>
      </c>
      <c r="BI1441" s="162">
        <f>IF(N1441="nulová",J1441,0)</f>
        <v>0</v>
      </c>
      <c r="BJ1441" s="18" t="s">
        <v>83</v>
      </c>
      <c r="BK1441" s="162">
        <f>ROUND(I1441*H1441,2)</f>
        <v>0</v>
      </c>
      <c r="BL1441" s="18" t="s">
        <v>341</v>
      </c>
      <c r="BM1441" s="161" t="s">
        <v>1357</v>
      </c>
    </row>
    <row r="1442" spans="1:65" s="2" customFormat="1" ht="11.25">
      <c r="A1442" s="33"/>
      <c r="B1442" s="34"/>
      <c r="C1442" s="33"/>
      <c r="D1442" s="163" t="s">
        <v>189</v>
      </c>
      <c r="E1442" s="33"/>
      <c r="F1442" s="164" t="s">
        <v>1358</v>
      </c>
      <c r="G1442" s="33"/>
      <c r="H1442" s="33"/>
      <c r="I1442" s="165"/>
      <c r="J1442" s="33"/>
      <c r="K1442" s="33"/>
      <c r="L1442" s="34"/>
      <c r="M1442" s="166"/>
      <c r="N1442" s="167"/>
      <c r="O1442" s="59"/>
      <c r="P1442" s="59"/>
      <c r="Q1442" s="59"/>
      <c r="R1442" s="59"/>
      <c r="S1442" s="59"/>
      <c r="T1442" s="60"/>
      <c r="U1442" s="33"/>
      <c r="V1442" s="33"/>
      <c r="W1442" s="33"/>
      <c r="X1442" s="33"/>
      <c r="Y1442" s="33"/>
      <c r="Z1442" s="33"/>
      <c r="AA1442" s="33"/>
      <c r="AB1442" s="33"/>
      <c r="AC1442" s="33"/>
      <c r="AD1442" s="33"/>
      <c r="AE1442" s="33"/>
      <c r="AT1442" s="18" t="s">
        <v>189</v>
      </c>
      <c r="AU1442" s="18" t="s">
        <v>85</v>
      </c>
    </row>
    <row r="1443" spans="1:65" s="2" customFormat="1" ht="11.25">
      <c r="A1443" s="33"/>
      <c r="B1443" s="34"/>
      <c r="C1443" s="33"/>
      <c r="D1443" s="168" t="s">
        <v>191</v>
      </c>
      <c r="E1443" s="33"/>
      <c r="F1443" s="169" t="s">
        <v>1359</v>
      </c>
      <c r="G1443" s="33"/>
      <c r="H1443" s="33"/>
      <c r="I1443" s="165"/>
      <c r="J1443" s="33"/>
      <c r="K1443" s="33"/>
      <c r="L1443" s="34"/>
      <c r="M1443" s="166"/>
      <c r="N1443" s="167"/>
      <c r="O1443" s="59"/>
      <c r="P1443" s="59"/>
      <c r="Q1443" s="59"/>
      <c r="R1443" s="59"/>
      <c r="S1443" s="59"/>
      <c r="T1443" s="60"/>
      <c r="U1443" s="33"/>
      <c r="V1443" s="33"/>
      <c r="W1443" s="33"/>
      <c r="X1443" s="33"/>
      <c r="Y1443" s="33"/>
      <c r="Z1443" s="33"/>
      <c r="AA1443" s="33"/>
      <c r="AB1443" s="33"/>
      <c r="AC1443" s="33"/>
      <c r="AD1443" s="33"/>
      <c r="AE1443" s="33"/>
      <c r="AT1443" s="18" t="s">
        <v>191</v>
      </c>
      <c r="AU1443" s="18" t="s">
        <v>85</v>
      </c>
    </row>
    <row r="1444" spans="1:65" s="2" customFormat="1" ht="24.2" customHeight="1">
      <c r="A1444" s="33"/>
      <c r="B1444" s="149"/>
      <c r="C1444" s="150" t="s">
        <v>1360</v>
      </c>
      <c r="D1444" s="150" t="s">
        <v>182</v>
      </c>
      <c r="E1444" s="151" t="s">
        <v>1361</v>
      </c>
      <c r="F1444" s="152" t="s">
        <v>1362</v>
      </c>
      <c r="G1444" s="153" t="s">
        <v>185</v>
      </c>
      <c r="H1444" s="154">
        <v>1096.4849999999999</v>
      </c>
      <c r="I1444" s="155"/>
      <c r="J1444" s="156">
        <f>ROUND(I1444*H1444,2)</f>
        <v>0</v>
      </c>
      <c r="K1444" s="152" t="s">
        <v>186</v>
      </c>
      <c r="L1444" s="34"/>
      <c r="M1444" s="157" t="s">
        <v>1</v>
      </c>
      <c r="N1444" s="158" t="s">
        <v>41</v>
      </c>
      <c r="O1444" s="59"/>
      <c r="P1444" s="159">
        <f>O1444*H1444</f>
        <v>0</v>
      </c>
      <c r="Q1444" s="159">
        <v>2.0000000000000001E-4</v>
      </c>
      <c r="R1444" s="159">
        <f>Q1444*H1444</f>
        <v>0.21929699999999999</v>
      </c>
      <c r="S1444" s="159">
        <v>0</v>
      </c>
      <c r="T1444" s="160">
        <f>S1444*H1444</f>
        <v>0</v>
      </c>
      <c r="U1444" s="33"/>
      <c r="V1444" s="33"/>
      <c r="W1444" s="33"/>
      <c r="X1444" s="33"/>
      <c r="Y1444" s="33"/>
      <c r="Z1444" s="33"/>
      <c r="AA1444" s="33"/>
      <c r="AB1444" s="33"/>
      <c r="AC1444" s="33"/>
      <c r="AD1444" s="33"/>
      <c r="AE1444" s="33"/>
      <c r="AR1444" s="161" t="s">
        <v>341</v>
      </c>
      <c r="AT1444" s="161" t="s">
        <v>182</v>
      </c>
      <c r="AU1444" s="161" t="s">
        <v>85</v>
      </c>
      <c r="AY1444" s="18" t="s">
        <v>180</v>
      </c>
      <c r="BE1444" s="162">
        <f>IF(N1444="základní",J1444,0)</f>
        <v>0</v>
      </c>
      <c r="BF1444" s="162">
        <f>IF(N1444="snížená",J1444,0)</f>
        <v>0</v>
      </c>
      <c r="BG1444" s="162">
        <f>IF(N1444="zákl. přenesená",J1444,0)</f>
        <v>0</v>
      </c>
      <c r="BH1444" s="162">
        <f>IF(N1444="sníž. přenesená",J1444,0)</f>
        <v>0</v>
      </c>
      <c r="BI1444" s="162">
        <f>IF(N1444="nulová",J1444,0)</f>
        <v>0</v>
      </c>
      <c r="BJ1444" s="18" t="s">
        <v>83</v>
      </c>
      <c r="BK1444" s="162">
        <f>ROUND(I1444*H1444,2)</f>
        <v>0</v>
      </c>
      <c r="BL1444" s="18" t="s">
        <v>341</v>
      </c>
      <c r="BM1444" s="161" t="s">
        <v>1363</v>
      </c>
    </row>
    <row r="1445" spans="1:65" s="2" customFormat="1" ht="19.5">
      <c r="A1445" s="33"/>
      <c r="B1445" s="34"/>
      <c r="C1445" s="33"/>
      <c r="D1445" s="163" t="s">
        <v>189</v>
      </c>
      <c r="E1445" s="33"/>
      <c r="F1445" s="164" t="s">
        <v>1364</v>
      </c>
      <c r="G1445" s="33"/>
      <c r="H1445" s="33"/>
      <c r="I1445" s="165"/>
      <c r="J1445" s="33"/>
      <c r="K1445" s="33"/>
      <c r="L1445" s="34"/>
      <c r="M1445" s="166"/>
      <c r="N1445" s="167"/>
      <c r="O1445" s="59"/>
      <c r="P1445" s="59"/>
      <c r="Q1445" s="59"/>
      <c r="R1445" s="59"/>
      <c r="S1445" s="59"/>
      <c r="T1445" s="60"/>
      <c r="U1445" s="33"/>
      <c r="V1445" s="33"/>
      <c r="W1445" s="33"/>
      <c r="X1445" s="33"/>
      <c r="Y1445" s="33"/>
      <c r="Z1445" s="33"/>
      <c r="AA1445" s="33"/>
      <c r="AB1445" s="33"/>
      <c r="AC1445" s="33"/>
      <c r="AD1445" s="33"/>
      <c r="AE1445" s="33"/>
      <c r="AT1445" s="18" t="s">
        <v>189</v>
      </c>
      <c r="AU1445" s="18" t="s">
        <v>85</v>
      </c>
    </row>
    <row r="1446" spans="1:65" s="2" customFormat="1" ht="11.25">
      <c r="A1446" s="33"/>
      <c r="B1446" s="34"/>
      <c r="C1446" s="33"/>
      <c r="D1446" s="168" t="s">
        <v>191</v>
      </c>
      <c r="E1446" s="33"/>
      <c r="F1446" s="169" t="s">
        <v>1365</v>
      </c>
      <c r="G1446" s="33"/>
      <c r="H1446" s="33"/>
      <c r="I1446" s="165"/>
      <c r="J1446" s="33"/>
      <c r="K1446" s="33"/>
      <c r="L1446" s="34"/>
      <c r="M1446" s="166"/>
      <c r="N1446" s="167"/>
      <c r="O1446" s="59"/>
      <c r="P1446" s="59"/>
      <c r="Q1446" s="59"/>
      <c r="R1446" s="59"/>
      <c r="S1446" s="59"/>
      <c r="T1446" s="60"/>
      <c r="U1446" s="33"/>
      <c r="V1446" s="33"/>
      <c r="W1446" s="33"/>
      <c r="X1446" s="33"/>
      <c r="Y1446" s="33"/>
      <c r="Z1446" s="33"/>
      <c r="AA1446" s="33"/>
      <c r="AB1446" s="33"/>
      <c r="AC1446" s="33"/>
      <c r="AD1446" s="33"/>
      <c r="AE1446" s="33"/>
      <c r="AT1446" s="18" t="s">
        <v>191</v>
      </c>
      <c r="AU1446" s="18" t="s">
        <v>85</v>
      </c>
    </row>
    <row r="1447" spans="1:65" s="13" customFormat="1" ht="11.25">
      <c r="B1447" s="170"/>
      <c r="D1447" s="163" t="s">
        <v>193</v>
      </c>
      <c r="E1447" s="171" t="s">
        <v>1</v>
      </c>
      <c r="F1447" s="172" t="s">
        <v>1366</v>
      </c>
      <c r="H1447" s="171" t="s">
        <v>1</v>
      </c>
      <c r="I1447" s="173"/>
      <c r="L1447" s="170"/>
      <c r="M1447" s="174"/>
      <c r="N1447" s="175"/>
      <c r="O1447" s="175"/>
      <c r="P1447" s="175"/>
      <c r="Q1447" s="175"/>
      <c r="R1447" s="175"/>
      <c r="S1447" s="175"/>
      <c r="T1447" s="176"/>
      <c r="AT1447" s="171" t="s">
        <v>193</v>
      </c>
      <c r="AU1447" s="171" t="s">
        <v>85</v>
      </c>
      <c r="AV1447" s="13" t="s">
        <v>83</v>
      </c>
      <c r="AW1447" s="13" t="s">
        <v>32</v>
      </c>
      <c r="AX1447" s="13" t="s">
        <v>76</v>
      </c>
      <c r="AY1447" s="171" t="s">
        <v>180</v>
      </c>
    </row>
    <row r="1448" spans="1:65" s="13" customFormat="1" ht="11.25">
      <c r="B1448" s="170"/>
      <c r="D1448" s="163" t="s">
        <v>193</v>
      </c>
      <c r="E1448" s="171" t="s">
        <v>1</v>
      </c>
      <c r="F1448" s="172" t="s">
        <v>206</v>
      </c>
      <c r="H1448" s="171" t="s">
        <v>1</v>
      </c>
      <c r="I1448" s="173"/>
      <c r="L1448" s="170"/>
      <c r="M1448" s="174"/>
      <c r="N1448" s="175"/>
      <c r="O1448" s="175"/>
      <c r="P1448" s="175"/>
      <c r="Q1448" s="175"/>
      <c r="R1448" s="175"/>
      <c r="S1448" s="175"/>
      <c r="T1448" s="176"/>
      <c r="AT1448" s="171" t="s">
        <v>193</v>
      </c>
      <c r="AU1448" s="171" t="s">
        <v>85</v>
      </c>
      <c r="AV1448" s="13" t="s">
        <v>83</v>
      </c>
      <c r="AW1448" s="13" t="s">
        <v>32</v>
      </c>
      <c r="AX1448" s="13" t="s">
        <v>76</v>
      </c>
      <c r="AY1448" s="171" t="s">
        <v>180</v>
      </c>
    </row>
    <row r="1449" spans="1:65" s="14" customFormat="1" ht="11.25">
      <c r="B1449" s="177"/>
      <c r="D1449" s="163" t="s">
        <v>193</v>
      </c>
      <c r="E1449" s="178" t="s">
        <v>1</v>
      </c>
      <c r="F1449" s="179" t="s">
        <v>1367</v>
      </c>
      <c r="H1449" s="180">
        <v>85.832999999999998</v>
      </c>
      <c r="I1449" s="181"/>
      <c r="L1449" s="177"/>
      <c r="M1449" s="182"/>
      <c r="N1449" s="183"/>
      <c r="O1449" s="183"/>
      <c r="P1449" s="183"/>
      <c r="Q1449" s="183"/>
      <c r="R1449" s="183"/>
      <c r="S1449" s="183"/>
      <c r="T1449" s="184"/>
      <c r="AT1449" s="178" t="s">
        <v>193</v>
      </c>
      <c r="AU1449" s="178" t="s">
        <v>85</v>
      </c>
      <c r="AV1449" s="14" t="s">
        <v>85</v>
      </c>
      <c r="AW1449" s="14" t="s">
        <v>32</v>
      </c>
      <c r="AX1449" s="14" t="s">
        <v>76</v>
      </c>
      <c r="AY1449" s="178" t="s">
        <v>180</v>
      </c>
    </row>
    <row r="1450" spans="1:65" s="14" customFormat="1" ht="11.25">
      <c r="B1450" s="177"/>
      <c r="D1450" s="163" t="s">
        <v>193</v>
      </c>
      <c r="E1450" s="178" t="s">
        <v>1</v>
      </c>
      <c r="F1450" s="179" t="s">
        <v>1368</v>
      </c>
      <c r="H1450" s="180">
        <v>86.873000000000005</v>
      </c>
      <c r="I1450" s="181"/>
      <c r="L1450" s="177"/>
      <c r="M1450" s="182"/>
      <c r="N1450" s="183"/>
      <c r="O1450" s="183"/>
      <c r="P1450" s="183"/>
      <c r="Q1450" s="183"/>
      <c r="R1450" s="183"/>
      <c r="S1450" s="183"/>
      <c r="T1450" s="184"/>
      <c r="AT1450" s="178" t="s">
        <v>193</v>
      </c>
      <c r="AU1450" s="178" t="s">
        <v>85</v>
      </c>
      <c r="AV1450" s="14" t="s">
        <v>85</v>
      </c>
      <c r="AW1450" s="14" t="s">
        <v>32</v>
      </c>
      <c r="AX1450" s="14" t="s">
        <v>76</v>
      </c>
      <c r="AY1450" s="178" t="s">
        <v>180</v>
      </c>
    </row>
    <row r="1451" spans="1:65" s="14" customFormat="1" ht="11.25">
      <c r="B1451" s="177"/>
      <c r="D1451" s="163" t="s">
        <v>193</v>
      </c>
      <c r="E1451" s="178" t="s">
        <v>1</v>
      </c>
      <c r="F1451" s="179" t="s">
        <v>1369</v>
      </c>
      <c r="H1451" s="180">
        <v>86.13</v>
      </c>
      <c r="I1451" s="181"/>
      <c r="L1451" s="177"/>
      <c r="M1451" s="182"/>
      <c r="N1451" s="183"/>
      <c r="O1451" s="183"/>
      <c r="P1451" s="183"/>
      <c r="Q1451" s="183"/>
      <c r="R1451" s="183"/>
      <c r="S1451" s="183"/>
      <c r="T1451" s="184"/>
      <c r="AT1451" s="178" t="s">
        <v>193</v>
      </c>
      <c r="AU1451" s="178" t="s">
        <v>85</v>
      </c>
      <c r="AV1451" s="14" t="s">
        <v>85</v>
      </c>
      <c r="AW1451" s="14" t="s">
        <v>32</v>
      </c>
      <c r="AX1451" s="14" t="s">
        <v>76</v>
      </c>
      <c r="AY1451" s="178" t="s">
        <v>180</v>
      </c>
    </row>
    <row r="1452" spans="1:65" s="14" customFormat="1" ht="11.25">
      <c r="B1452" s="177"/>
      <c r="D1452" s="163" t="s">
        <v>193</v>
      </c>
      <c r="E1452" s="178" t="s">
        <v>1</v>
      </c>
      <c r="F1452" s="179" t="s">
        <v>1370</v>
      </c>
      <c r="H1452" s="180">
        <v>63.363999999999997</v>
      </c>
      <c r="I1452" s="181"/>
      <c r="L1452" s="177"/>
      <c r="M1452" s="182"/>
      <c r="N1452" s="183"/>
      <c r="O1452" s="183"/>
      <c r="P1452" s="183"/>
      <c r="Q1452" s="183"/>
      <c r="R1452" s="183"/>
      <c r="S1452" s="183"/>
      <c r="T1452" s="184"/>
      <c r="AT1452" s="178" t="s">
        <v>193</v>
      </c>
      <c r="AU1452" s="178" t="s">
        <v>85</v>
      </c>
      <c r="AV1452" s="14" t="s">
        <v>85</v>
      </c>
      <c r="AW1452" s="14" t="s">
        <v>32</v>
      </c>
      <c r="AX1452" s="14" t="s">
        <v>76</v>
      </c>
      <c r="AY1452" s="178" t="s">
        <v>180</v>
      </c>
    </row>
    <row r="1453" spans="1:65" s="14" customFormat="1" ht="11.25">
      <c r="B1453" s="177"/>
      <c r="D1453" s="163" t="s">
        <v>193</v>
      </c>
      <c r="E1453" s="178" t="s">
        <v>1</v>
      </c>
      <c r="F1453" s="179" t="s">
        <v>1371</v>
      </c>
      <c r="H1453" s="180">
        <v>71.819999999999993</v>
      </c>
      <c r="I1453" s="181"/>
      <c r="L1453" s="177"/>
      <c r="M1453" s="182"/>
      <c r="N1453" s="183"/>
      <c r="O1453" s="183"/>
      <c r="P1453" s="183"/>
      <c r="Q1453" s="183"/>
      <c r="R1453" s="183"/>
      <c r="S1453" s="183"/>
      <c r="T1453" s="184"/>
      <c r="AT1453" s="178" t="s">
        <v>193</v>
      </c>
      <c r="AU1453" s="178" t="s">
        <v>85</v>
      </c>
      <c r="AV1453" s="14" t="s">
        <v>85</v>
      </c>
      <c r="AW1453" s="14" t="s">
        <v>32</v>
      </c>
      <c r="AX1453" s="14" t="s">
        <v>76</v>
      </c>
      <c r="AY1453" s="178" t="s">
        <v>180</v>
      </c>
    </row>
    <row r="1454" spans="1:65" s="14" customFormat="1" ht="11.25">
      <c r="B1454" s="177"/>
      <c r="D1454" s="163" t="s">
        <v>193</v>
      </c>
      <c r="E1454" s="178" t="s">
        <v>1</v>
      </c>
      <c r="F1454" s="179" t="s">
        <v>1372</v>
      </c>
      <c r="H1454" s="180">
        <v>71.477999999999994</v>
      </c>
      <c r="I1454" s="181"/>
      <c r="L1454" s="177"/>
      <c r="M1454" s="182"/>
      <c r="N1454" s="183"/>
      <c r="O1454" s="183"/>
      <c r="P1454" s="183"/>
      <c r="Q1454" s="183"/>
      <c r="R1454" s="183"/>
      <c r="S1454" s="183"/>
      <c r="T1454" s="184"/>
      <c r="AT1454" s="178" t="s">
        <v>193</v>
      </c>
      <c r="AU1454" s="178" t="s">
        <v>85</v>
      </c>
      <c r="AV1454" s="14" t="s">
        <v>85</v>
      </c>
      <c r="AW1454" s="14" t="s">
        <v>32</v>
      </c>
      <c r="AX1454" s="14" t="s">
        <v>76</v>
      </c>
      <c r="AY1454" s="178" t="s">
        <v>180</v>
      </c>
    </row>
    <row r="1455" spans="1:65" s="14" customFormat="1" ht="11.25">
      <c r="B1455" s="177"/>
      <c r="D1455" s="163" t="s">
        <v>193</v>
      </c>
      <c r="E1455" s="178" t="s">
        <v>1</v>
      </c>
      <c r="F1455" s="179" t="s">
        <v>1372</v>
      </c>
      <c r="H1455" s="180">
        <v>71.477999999999994</v>
      </c>
      <c r="I1455" s="181"/>
      <c r="L1455" s="177"/>
      <c r="M1455" s="182"/>
      <c r="N1455" s="183"/>
      <c r="O1455" s="183"/>
      <c r="P1455" s="183"/>
      <c r="Q1455" s="183"/>
      <c r="R1455" s="183"/>
      <c r="S1455" s="183"/>
      <c r="T1455" s="184"/>
      <c r="AT1455" s="178" t="s">
        <v>193</v>
      </c>
      <c r="AU1455" s="178" t="s">
        <v>85</v>
      </c>
      <c r="AV1455" s="14" t="s">
        <v>85</v>
      </c>
      <c r="AW1455" s="14" t="s">
        <v>32</v>
      </c>
      <c r="AX1455" s="14" t="s">
        <v>76</v>
      </c>
      <c r="AY1455" s="178" t="s">
        <v>180</v>
      </c>
    </row>
    <row r="1456" spans="1:65" s="14" customFormat="1" ht="11.25">
      <c r="B1456" s="177"/>
      <c r="D1456" s="163" t="s">
        <v>193</v>
      </c>
      <c r="E1456" s="178" t="s">
        <v>1</v>
      </c>
      <c r="F1456" s="179" t="s">
        <v>1373</v>
      </c>
      <c r="H1456" s="180">
        <v>69.680000000000007</v>
      </c>
      <c r="I1456" s="181"/>
      <c r="L1456" s="177"/>
      <c r="M1456" s="182"/>
      <c r="N1456" s="183"/>
      <c r="O1456" s="183"/>
      <c r="P1456" s="183"/>
      <c r="Q1456" s="183"/>
      <c r="R1456" s="183"/>
      <c r="S1456" s="183"/>
      <c r="T1456" s="184"/>
      <c r="AT1456" s="178" t="s">
        <v>193</v>
      </c>
      <c r="AU1456" s="178" t="s">
        <v>85</v>
      </c>
      <c r="AV1456" s="14" t="s">
        <v>85</v>
      </c>
      <c r="AW1456" s="14" t="s">
        <v>32</v>
      </c>
      <c r="AX1456" s="14" t="s">
        <v>76</v>
      </c>
      <c r="AY1456" s="178" t="s">
        <v>180</v>
      </c>
    </row>
    <row r="1457" spans="1:65" s="14" customFormat="1" ht="11.25">
      <c r="B1457" s="177"/>
      <c r="D1457" s="163" t="s">
        <v>193</v>
      </c>
      <c r="E1457" s="178" t="s">
        <v>1</v>
      </c>
      <c r="F1457" s="179" t="s">
        <v>1374</v>
      </c>
      <c r="H1457" s="180">
        <v>70.879000000000005</v>
      </c>
      <c r="I1457" s="181"/>
      <c r="L1457" s="177"/>
      <c r="M1457" s="182"/>
      <c r="N1457" s="183"/>
      <c r="O1457" s="183"/>
      <c r="P1457" s="183"/>
      <c r="Q1457" s="183"/>
      <c r="R1457" s="183"/>
      <c r="S1457" s="183"/>
      <c r="T1457" s="184"/>
      <c r="AT1457" s="178" t="s">
        <v>193</v>
      </c>
      <c r="AU1457" s="178" t="s">
        <v>85</v>
      </c>
      <c r="AV1457" s="14" t="s">
        <v>85</v>
      </c>
      <c r="AW1457" s="14" t="s">
        <v>32</v>
      </c>
      <c r="AX1457" s="14" t="s">
        <v>76</v>
      </c>
      <c r="AY1457" s="178" t="s">
        <v>180</v>
      </c>
    </row>
    <row r="1458" spans="1:65" s="14" customFormat="1" ht="11.25">
      <c r="B1458" s="177"/>
      <c r="D1458" s="163" t="s">
        <v>193</v>
      </c>
      <c r="E1458" s="178" t="s">
        <v>1</v>
      </c>
      <c r="F1458" s="179" t="s">
        <v>1375</v>
      </c>
      <c r="H1458" s="180">
        <v>72.078000000000003</v>
      </c>
      <c r="I1458" s="181"/>
      <c r="L1458" s="177"/>
      <c r="M1458" s="182"/>
      <c r="N1458" s="183"/>
      <c r="O1458" s="183"/>
      <c r="P1458" s="183"/>
      <c r="Q1458" s="183"/>
      <c r="R1458" s="183"/>
      <c r="S1458" s="183"/>
      <c r="T1458" s="184"/>
      <c r="AT1458" s="178" t="s">
        <v>193</v>
      </c>
      <c r="AU1458" s="178" t="s">
        <v>85</v>
      </c>
      <c r="AV1458" s="14" t="s">
        <v>85</v>
      </c>
      <c r="AW1458" s="14" t="s">
        <v>32</v>
      </c>
      <c r="AX1458" s="14" t="s">
        <v>76</v>
      </c>
      <c r="AY1458" s="178" t="s">
        <v>180</v>
      </c>
    </row>
    <row r="1459" spans="1:65" s="14" customFormat="1" ht="11.25">
      <c r="B1459" s="177"/>
      <c r="D1459" s="163" t="s">
        <v>193</v>
      </c>
      <c r="E1459" s="178" t="s">
        <v>1</v>
      </c>
      <c r="F1459" s="179" t="s">
        <v>1376</v>
      </c>
      <c r="H1459" s="180">
        <v>3.6720000000000002</v>
      </c>
      <c r="I1459" s="181"/>
      <c r="L1459" s="177"/>
      <c r="M1459" s="182"/>
      <c r="N1459" s="183"/>
      <c r="O1459" s="183"/>
      <c r="P1459" s="183"/>
      <c r="Q1459" s="183"/>
      <c r="R1459" s="183"/>
      <c r="S1459" s="183"/>
      <c r="T1459" s="184"/>
      <c r="AT1459" s="178" t="s">
        <v>193</v>
      </c>
      <c r="AU1459" s="178" t="s">
        <v>85</v>
      </c>
      <c r="AV1459" s="14" t="s">
        <v>85</v>
      </c>
      <c r="AW1459" s="14" t="s">
        <v>32</v>
      </c>
      <c r="AX1459" s="14" t="s">
        <v>76</v>
      </c>
      <c r="AY1459" s="178" t="s">
        <v>180</v>
      </c>
    </row>
    <row r="1460" spans="1:65" s="14" customFormat="1" ht="11.25">
      <c r="B1460" s="177"/>
      <c r="D1460" s="163" t="s">
        <v>193</v>
      </c>
      <c r="E1460" s="178" t="s">
        <v>1</v>
      </c>
      <c r="F1460" s="179" t="s">
        <v>1376</v>
      </c>
      <c r="H1460" s="180">
        <v>3.6720000000000002</v>
      </c>
      <c r="I1460" s="181"/>
      <c r="L1460" s="177"/>
      <c r="M1460" s="182"/>
      <c r="N1460" s="183"/>
      <c r="O1460" s="183"/>
      <c r="P1460" s="183"/>
      <c r="Q1460" s="183"/>
      <c r="R1460" s="183"/>
      <c r="S1460" s="183"/>
      <c r="T1460" s="184"/>
      <c r="AT1460" s="178" t="s">
        <v>193</v>
      </c>
      <c r="AU1460" s="178" t="s">
        <v>85</v>
      </c>
      <c r="AV1460" s="14" t="s">
        <v>85</v>
      </c>
      <c r="AW1460" s="14" t="s">
        <v>32</v>
      </c>
      <c r="AX1460" s="14" t="s">
        <v>76</v>
      </c>
      <c r="AY1460" s="178" t="s">
        <v>180</v>
      </c>
    </row>
    <row r="1461" spans="1:65" s="14" customFormat="1" ht="11.25">
      <c r="B1461" s="177"/>
      <c r="D1461" s="163" t="s">
        <v>193</v>
      </c>
      <c r="E1461" s="178" t="s">
        <v>1</v>
      </c>
      <c r="F1461" s="179" t="s">
        <v>1376</v>
      </c>
      <c r="H1461" s="180">
        <v>3.6720000000000002</v>
      </c>
      <c r="I1461" s="181"/>
      <c r="L1461" s="177"/>
      <c r="M1461" s="182"/>
      <c r="N1461" s="183"/>
      <c r="O1461" s="183"/>
      <c r="P1461" s="183"/>
      <c r="Q1461" s="183"/>
      <c r="R1461" s="183"/>
      <c r="S1461" s="183"/>
      <c r="T1461" s="184"/>
      <c r="AT1461" s="178" t="s">
        <v>193</v>
      </c>
      <c r="AU1461" s="178" t="s">
        <v>85</v>
      </c>
      <c r="AV1461" s="14" t="s">
        <v>85</v>
      </c>
      <c r="AW1461" s="14" t="s">
        <v>32</v>
      </c>
      <c r="AX1461" s="14" t="s">
        <v>76</v>
      </c>
      <c r="AY1461" s="178" t="s">
        <v>180</v>
      </c>
    </row>
    <row r="1462" spans="1:65" s="14" customFormat="1" ht="11.25">
      <c r="B1462" s="177"/>
      <c r="D1462" s="163" t="s">
        <v>193</v>
      </c>
      <c r="E1462" s="178" t="s">
        <v>1</v>
      </c>
      <c r="F1462" s="179" t="s">
        <v>1376</v>
      </c>
      <c r="H1462" s="180">
        <v>3.6720000000000002</v>
      </c>
      <c r="I1462" s="181"/>
      <c r="L1462" s="177"/>
      <c r="M1462" s="182"/>
      <c r="N1462" s="183"/>
      <c r="O1462" s="183"/>
      <c r="P1462" s="183"/>
      <c r="Q1462" s="183"/>
      <c r="R1462" s="183"/>
      <c r="S1462" s="183"/>
      <c r="T1462" s="184"/>
      <c r="AT1462" s="178" t="s">
        <v>193</v>
      </c>
      <c r="AU1462" s="178" t="s">
        <v>85</v>
      </c>
      <c r="AV1462" s="14" t="s">
        <v>85</v>
      </c>
      <c r="AW1462" s="14" t="s">
        <v>32</v>
      </c>
      <c r="AX1462" s="14" t="s">
        <v>76</v>
      </c>
      <c r="AY1462" s="178" t="s">
        <v>180</v>
      </c>
    </row>
    <row r="1463" spans="1:65" s="14" customFormat="1" ht="11.25">
      <c r="B1463" s="177"/>
      <c r="D1463" s="163" t="s">
        <v>193</v>
      </c>
      <c r="E1463" s="178" t="s">
        <v>1</v>
      </c>
      <c r="F1463" s="179" t="s">
        <v>1377</v>
      </c>
      <c r="H1463" s="180">
        <v>3.24</v>
      </c>
      <c r="I1463" s="181"/>
      <c r="L1463" s="177"/>
      <c r="M1463" s="182"/>
      <c r="N1463" s="183"/>
      <c r="O1463" s="183"/>
      <c r="P1463" s="183"/>
      <c r="Q1463" s="183"/>
      <c r="R1463" s="183"/>
      <c r="S1463" s="183"/>
      <c r="T1463" s="184"/>
      <c r="AT1463" s="178" t="s">
        <v>193</v>
      </c>
      <c r="AU1463" s="178" t="s">
        <v>85</v>
      </c>
      <c r="AV1463" s="14" t="s">
        <v>85</v>
      </c>
      <c r="AW1463" s="14" t="s">
        <v>32</v>
      </c>
      <c r="AX1463" s="14" t="s">
        <v>76</v>
      </c>
      <c r="AY1463" s="178" t="s">
        <v>180</v>
      </c>
    </row>
    <row r="1464" spans="1:65" s="14" customFormat="1" ht="11.25">
      <c r="B1464" s="177"/>
      <c r="D1464" s="163" t="s">
        <v>193</v>
      </c>
      <c r="E1464" s="178" t="s">
        <v>1</v>
      </c>
      <c r="F1464" s="179" t="s">
        <v>1378</v>
      </c>
      <c r="H1464" s="180">
        <v>4.32</v>
      </c>
      <c r="I1464" s="181"/>
      <c r="L1464" s="177"/>
      <c r="M1464" s="182"/>
      <c r="N1464" s="183"/>
      <c r="O1464" s="183"/>
      <c r="P1464" s="183"/>
      <c r="Q1464" s="183"/>
      <c r="R1464" s="183"/>
      <c r="S1464" s="183"/>
      <c r="T1464" s="184"/>
      <c r="AT1464" s="178" t="s">
        <v>193</v>
      </c>
      <c r="AU1464" s="178" t="s">
        <v>85</v>
      </c>
      <c r="AV1464" s="14" t="s">
        <v>85</v>
      </c>
      <c r="AW1464" s="14" t="s">
        <v>32</v>
      </c>
      <c r="AX1464" s="14" t="s">
        <v>76</v>
      </c>
      <c r="AY1464" s="178" t="s">
        <v>180</v>
      </c>
    </row>
    <row r="1465" spans="1:65" s="14" customFormat="1" ht="11.25">
      <c r="B1465" s="177"/>
      <c r="D1465" s="163" t="s">
        <v>193</v>
      </c>
      <c r="E1465" s="178" t="s">
        <v>1</v>
      </c>
      <c r="F1465" s="179" t="s">
        <v>1379</v>
      </c>
      <c r="H1465" s="180">
        <v>34.424999999999997</v>
      </c>
      <c r="I1465" s="181"/>
      <c r="L1465" s="177"/>
      <c r="M1465" s="182"/>
      <c r="N1465" s="183"/>
      <c r="O1465" s="183"/>
      <c r="P1465" s="183"/>
      <c r="Q1465" s="183"/>
      <c r="R1465" s="183"/>
      <c r="S1465" s="183"/>
      <c r="T1465" s="184"/>
      <c r="AT1465" s="178" t="s">
        <v>193</v>
      </c>
      <c r="AU1465" s="178" t="s">
        <v>85</v>
      </c>
      <c r="AV1465" s="14" t="s">
        <v>85</v>
      </c>
      <c r="AW1465" s="14" t="s">
        <v>32</v>
      </c>
      <c r="AX1465" s="14" t="s">
        <v>76</v>
      </c>
      <c r="AY1465" s="178" t="s">
        <v>180</v>
      </c>
    </row>
    <row r="1466" spans="1:65" s="14" customFormat="1" ht="11.25">
      <c r="B1466" s="177"/>
      <c r="D1466" s="163" t="s">
        <v>193</v>
      </c>
      <c r="E1466" s="178" t="s">
        <v>1</v>
      </c>
      <c r="F1466" s="179" t="s">
        <v>1380</v>
      </c>
      <c r="H1466" s="180">
        <v>4.968</v>
      </c>
      <c r="I1466" s="181"/>
      <c r="L1466" s="177"/>
      <c r="M1466" s="182"/>
      <c r="N1466" s="183"/>
      <c r="O1466" s="183"/>
      <c r="P1466" s="183"/>
      <c r="Q1466" s="183"/>
      <c r="R1466" s="183"/>
      <c r="S1466" s="183"/>
      <c r="T1466" s="184"/>
      <c r="AT1466" s="178" t="s">
        <v>193</v>
      </c>
      <c r="AU1466" s="178" t="s">
        <v>85</v>
      </c>
      <c r="AV1466" s="14" t="s">
        <v>85</v>
      </c>
      <c r="AW1466" s="14" t="s">
        <v>32</v>
      </c>
      <c r="AX1466" s="14" t="s">
        <v>76</v>
      </c>
      <c r="AY1466" s="178" t="s">
        <v>180</v>
      </c>
    </row>
    <row r="1467" spans="1:65" s="13" customFormat="1" ht="11.25">
      <c r="B1467" s="170"/>
      <c r="D1467" s="163" t="s">
        <v>193</v>
      </c>
      <c r="E1467" s="171" t="s">
        <v>1</v>
      </c>
      <c r="F1467" s="172" t="s">
        <v>694</v>
      </c>
      <c r="H1467" s="171" t="s">
        <v>1</v>
      </c>
      <c r="I1467" s="173"/>
      <c r="L1467" s="170"/>
      <c r="M1467" s="174"/>
      <c r="N1467" s="175"/>
      <c r="O1467" s="175"/>
      <c r="P1467" s="175"/>
      <c r="Q1467" s="175"/>
      <c r="R1467" s="175"/>
      <c r="S1467" s="175"/>
      <c r="T1467" s="176"/>
      <c r="AT1467" s="171" t="s">
        <v>193</v>
      </c>
      <c r="AU1467" s="171" t="s">
        <v>85</v>
      </c>
      <c r="AV1467" s="13" t="s">
        <v>83</v>
      </c>
      <c r="AW1467" s="13" t="s">
        <v>32</v>
      </c>
      <c r="AX1467" s="13" t="s">
        <v>76</v>
      </c>
      <c r="AY1467" s="171" t="s">
        <v>180</v>
      </c>
    </row>
    <row r="1468" spans="1:65" s="14" customFormat="1" ht="11.25">
      <c r="B1468" s="177"/>
      <c r="D1468" s="163" t="s">
        <v>193</v>
      </c>
      <c r="E1468" s="178" t="s">
        <v>1</v>
      </c>
      <c r="F1468" s="179" t="s">
        <v>1381</v>
      </c>
      <c r="H1468" s="180">
        <v>285.23099999999999</v>
      </c>
      <c r="I1468" s="181"/>
      <c r="L1468" s="177"/>
      <c r="M1468" s="182"/>
      <c r="N1468" s="183"/>
      <c r="O1468" s="183"/>
      <c r="P1468" s="183"/>
      <c r="Q1468" s="183"/>
      <c r="R1468" s="183"/>
      <c r="S1468" s="183"/>
      <c r="T1468" s="184"/>
      <c r="AT1468" s="178" t="s">
        <v>193</v>
      </c>
      <c r="AU1468" s="178" t="s">
        <v>85</v>
      </c>
      <c r="AV1468" s="14" t="s">
        <v>85</v>
      </c>
      <c r="AW1468" s="14" t="s">
        <v>32</v>
      </c>
      <c r="AX1468" s="14" t="s">
        <v>76</v>
      </c>
      <c r="AY1468" s="178" t="s">
        <v>180</v>
      </c>
    </row>
    <row r="1469" spans="1:65" s="15" customFormat="1" ht="11.25">
      <c r="B1469" s="185"/>
      <c r="D1469" s="163" t="s">
        <v>193</v>
      </c>
      <c r="E1469" s="186" t="s">
        <v>1</v>
      </c>
      <c r="F1469" s="187" t="s">
        <v>196</v>
      </c>
      <c r="H1469" s="188">
        <v>1096.4850000000001</v>
      </c>
      <c r="I1469" s="189"/>
      <c r="L1469" s="185"/>
      <c r="M1469" s="190"/>
      <c r="N1469" s="191"/>
      <c r="O1469" s="191"/>
      <c r="P1469" s="191"/>
      <c r="Q1469" s="191"/>
      <c r="R1469" s="191"/>
      <c r="S1469" s="191"/>
      <c r="T1469" s="192"/>
      <c r="AT1469" s="186" t="s">
        <v>193</v>
      </c>
      <c r="AU1469" s="186" t="s">
        <v>85</v>
      </c>
      <c r="AV1469" s="15" t="s">
        <v>197</v>
      </c>
      <c r="AW1469" s="15" t="s">
        <v>32</v>
      </c>
      <c r="AX1469" s="15" t="s">
        <v>76</v>
      </c>
      <c r="AY1469" s="186" t="s">
        <v>180</v>
      </c>
    </row>
    <row r="1470" spans="1:65" s="16" customFormat="1" ht="11.25">
      <c r="B1470" s="193"/>
      <c r="D1470" s="163" t="s">
        <v>193</v>
      </c>
      <c r="E1470" s="194" t="s">
        <v>1</v>
      </c>
      <c r="F1470" s="195" t="s">
        <v>198</v>
      </c>
      <c r="H1470" s="196">
        <v>1096.4850000000001</v>
      </c>
      <c r="I1470" s="197"/>
      <c r="L1470" s="193"/>
      <c r="M1470" s="198"/>
      <c r="N1470" s="199"/>
      <c r="O1470" s="199"/>
      <c r="P1470" s="199"/>
      <c r="Q1470" s="199"/>
      <c r="R1470" s="199"/>
      <c r="S1470" s="199"/>
      <c r="T1470" s="200"/>
      <c r="AT1470" s="194" t="s">
        <v>193</v>
      </c>
      <c r="AU1470" s="194" t="s">
        <v>85</v>
      </c>
      <c r="AV1470" s="16" t="s">
        <v>187</v>
      </c>
      <c r="AW1470" s="16" t="s">
        <v>32</v>
      </c>
      <c r="AX1470" s="16" t="s">
        <v>83</v>
      </c>
      <c r="AY1470" s="194" t="s">
        <v>180</v>
      </c>
    </row>
    <row r="1471" spans="1:65" s="2" customFormat="1" ht="33" customHeight="1">
      <c r="A1471" s="33"/>
      <c r="B1471" s="149"/>
      <c r="C1471" s="150" t="s">
        <v>1382</v>
      </c>
      <c r="D1471" s="150" t="s">
        <v>182</v>
      </c>
      <c r="E1471" s="151" t="s">
        <v>1383</v>
      </c>
      <c r="F1471" s="152" t="s">
        <v>1384</v>
      </c>
      <c r="G1471" s="153" t="s">
        <v>185</v>
      </c>
      <c r="H1471" s="154">
        <v>1096.4849999999999</v>
      </c>
      <c r="I1471" s="155"/>
      <c r="J1471" s="156">
        <f>ROUND(I1471*H1471,2)</f>
        <v>0</v>
      </c>
      <c r="K1471" s="152" t="s">
        <v>186</v>
      </c>
      <c r="L1471" s="34"/>
      <c r="M1471" s="157" t="s">
        <v>1</v>
      </c>
      <c r="N1471" s="158" t="s">
        <v>41</v>
      </c>
      <c r="O1471" s="59"/>
      <c r="P1471" s="159">
        <f>O1471*H1471</f>
        <v>0</v>
      </c>
      <c r="Q1471" s="159">
        <v>2.5999999999999998E-4</v>
      </c>
      <c r="R1471" s="159">
        <f>Q1471*H1471</f>
        <v>0.28508609999999995</v>
      </c>
      <c r="S1471" s="159">
        <v>0</v>
      </c>
      <c r="T1471" s="160">
        <f>S1471*H1471</f>
        <v>0</v>
      </c>
      <c r="U1471" s="33"/>
      <c r="V1471" s="33"/>
      <c r="W1471" s="33"/>
      <c r="X1471" s="33"/>
      <c r="Y1471" s="33"/>
      <c r="Z1471" s="33"/>
      <c r="AA1471" s="33"/>
      <c r="AB1471" s="33"/>
      <c r="AC1471" s="33"/>
      <c r="AD1471" s="33"/>
      <c r="AE1471" s="33"/>
      <c r="AR1471" s="161" t="s">
        <v>341</v>
      </c>
      <c r="AT1471" s="161" t="s">
        <v>182</v>
      </c>
      <c r="AU1471" s="161" t="s">
        <v>85</v>
      </c>
      <c r="AY1471" s="18" t="s">
        <v>180</v>
      </c>
      <c r="BE1471" s="162">
        <f>IF(N1471="základní",J1471,0)</f>
        <v>0</v>
      </c>
      <c r="BF1471" s="162">
        <f>IF(N1471="snížená",J1471,0)</f>
        <v>0</v>
      </c>
      <c r="BG1471" s="162">
        <f>IF(N1471="zákl. přenesená",J1471,0)</f>
        <v>0</v>
      </c>
      <c r="BH1471" s="162">
        <f>IF(N1471="sníž. přenesená",J1471,0)</f>
        <v>0</v>
      </c>
      <c r="BI1471" s="162">
        <f>IF(N1471="nulová",J1471,0)</f>
        <v>0</v>
      </c>
      <c r="BJ1471" s="18" t="s">
        <v>83</v>
      </c>
      <c r="BK1471" s="162">
        <f>ROUND(I1471*H1471,2)</f>
        <v>0</v>
      </c>
      <c r="BL1471" s="18" t="s">
        <v>341</v>
      </c>
      <c r="BM1471" s="161" t="s">
        <v>1385</v>
      </c>
    </row>
    <row r="1472" spans="1:65" s="2" customFormat="1" ht="29.25">
      <c r="A1472" s="33"/>
      <c r="B1472" s="34"/>
      <c r="C1472" s="33"/>
      <c r="D1472" s="163" t="s">
        <v>189</v>
      </c>
      <c r="E1472" s="33"/>
      <c r="F1472" s="164" t="s">
        <v>1386</v>
      </c>
      <c r="G1472" s="33"/>
      <c r="H1472" s="33"/>
      <c r="I1472" s="165"/>
      <c r="J1472" s="33"/>
      <c r="K1472" s="33"/>
      <c r="L1472" s="34"/>
      <c r="M1472" s="166"/>
      <c r="N1472" s="167"/>
      <c r="O1472" s="59"/>
      <c r="P1472" s="59"/>
      <c r="Q1472" s="59"/>
      <c r="R1472" s="59"/>
      <c r="S1472" s="59"/>
      <c r="T1472" s="60"/>
      <c r="U1472" s="33"/>
      <c r="V1472" s="33"/>
      <c r="W1472" s="33"/>
      <c r="X1472" s="33"/>
      <c r="Y1472" s="33"/>
      <c r="Z1472" s="33"/>
      <c r="AA1472" s="33"/>
      <c r="AB1472" s="33"/>
      <c r="AC1472" s="33"/>
      <c r="AD1472" s="33"/>
      <c r="AE1472" s="33"/>
      <c r="AT1472" s="18" t="s">
        <v>189</v>
      </c>
      <c r="AU1472" s="18" t="s">
        <v>85</v>
      </c>
    </row>
    <row r="1473" spans="1:51" s="2" customFormat="1" ht="11.25">
      <c r="A1473" s="33"/>
      <c r="B1473" s="34"/>
      <c r="C1473" s="33"/>
      <c r="D1473" s="168" t="s">
        <v>191</v>
      </c>
      <c r="E1473" s="33"/>
      <c r="F1473" s="169" t="s">
        <v>1387</v>
      </c>
      <c r="G1473" s="33"/>
      <c r="H1473" s="33"/>
      <c r="I1473" s="165"/>
      <c r="J1473" s="33"/>
      <c r="K1473" s="33"/>
      <c r="L1473" s="34"/>
      <c r="M1473" s="166"/>
      <c r="N1473" s="167"/>
      <c r="O1473" s="59"/>
      <c r="P1473" s="59"/>
      <c r="Q1473" s="59"/>
      <c r="R1473" s="59"/>
      <c r="S1473" s="59"/>
      <c r="T1473" s="60"/>
      <c r="U1473" s="33"/>
      <c r="V1473" s="33"/>
      <c r="W1473" s="33"/>
      <c r="X1473" s="33"/>
      <c r="Y1473" s="33"/>
      <c r="Z1473" s="33"/>
      <c r="AA1473" s="33"/>
      <c r="AB1473" s="33"/>
      <c r="AC1473" s="33"/>
      <c r="AD1473" s="33"/>
      <c r="AE1473" s="33"/>
      <c r="AT1473" s="18" t="s">
        <v>191</v>
      </c>
      <c r="AU1473" s="18" t="s">
        <v>85</v>
      </c>
    </row>
    <row r="1474" spans="1:51" s="13" customFormat="1" ht="11.25">
      <c r="B1474" s="170"/>
      <c r="D1474" s="163" t="s">
        <v>193</v>
      </c>
      <c r="E1474" s="171" t="s">
        <v>1</v>
      </c>
      <c r="F1474" s="172" t="s">
        <v>1366</v>
      </c>
      <c r="H1474" s="171" t="s">
        <v>1</v>
      </c>
      <c r="I1474" s="173"/>
      <c r="L1474" s="170"/>
      <c r="M1474" s="174"/>
      <c r="N1474" s="175"/>
      <c r="O1474" s="175"/>
      <c r="P1474" s="175"/>
      <c r="Q1474" s="175"/>
      <c r="R1474" s="175"/>
      <c r="S1474" s="175"/>
      <c r="T1474" s="176"/>
      <c r="AT1474" s="171" t="s">
        <v>193</v>
      </c>
      <c r="AU1474" s="171" t="s">
        <v>85</v>
      </c>
      <c r="AV1474" s="13" t="s">
        <v>83</v>
      </c>
      <c r="AW1474" s="13" t="s">
        <v>32</v>
      </c>
      <c r="AX1474" s="13" t="s">
        <v>76</v>
      </c>
      <c r="AY1474" s="171" t="s">
        <v>180</v>
      </c>
    </row>
    <row r="1475" spans="1:51" s="13" customFormat="1" ht="11.25">
      <c r="B1475" s="170"/>
      <c r="D1475" s="163" t="s">
        <v>193</v>
      </c>
      <c r="E1475" s="171" t="s">
        <v>1</v>
      </c>
      <c r="F1475" s="172" t="s">
        <v>206</v>
      </c>
      <c r="H1475" s="171" t="s">
        <v>1</v>
      </c>
      <c r="I1475" s="173"/>
      <c r="L1475" s="170"/>
      <c r="M1475" s="174"/>
      <c r="N1475" s="175"/>
      <c r="O1475" s="175"/>
      <c r="P1475" s="175"/>
      <c r="Q1475" s="175"/>
      <c r="R1475" s="175"/>
      <c r="S1475" s="175"/>
      <c r="T1475" s="176"/>
      <c r="AT1475" s="171" t="s">
        <v>193</v>
      </c>
      <c r="AU1475" s="171" t="s">
        <v>85</v>
      </c>
      <c r="AV1475" s="13" t="s">
        <v>83</v>
      </c>
      <c r="AW1475" s="13" t="s">
        <v>32</v>
      </c>
      <c r="AX1475" s="13" t="s">
        <v>76</v>
      </c>
      <c r="AY1475" s="171" t="s">
        <v>180</v>
      </c>
    </row>
    <row r="1476" spans="1:51" s="14" customFormat="1" ht="11.25">
      <c r="B1476" s="177"/>
      <c r="D1476" s="163" t="s">
        <v>193</v>
      </c>
      <c r="E1476" s="178" t="s">
        <v>1</v>
      </c>
      <c r="F1476" s="179" t="s">
        <v>1367</v>
      </c>
      <c r="H1476" s="180">
        <v>85.832999999999998</v>
      </c>
      <c r="I1476" s="181"/>
      <c r="L1476" s="177"/>
      <c r="M1476" s="182"/>
      <c r="N1476" s="183"/>
      <c r="O1476" s="183"/>
      <c r="P1476" s="183"/>
      <c r="Q1476" s="183"/>
      <c r="R1476" s="183"/>
      <c r="S1476" s="183"/>
      <c r="T1476" s="184"/>
      <c r="AT1476" s="178" t="s">
        <v>193</v>
      </c>
      <c r="AU1476" s="178" t="s">
        <v>85</v>
      </c>
      <c r="AV1476" s="14" t="s">
        <v>85</v>
      </c>
      <c r="AW1476" s="14" t="s">
        <v>32</v>
      </c>
      <c r="AX1476" s="14" t="s">
        <v>76</v>
      </c>
      <c r="AY1476" s="178" t="s">
        <v>180</v>
      </c>
    </row>
    <row r="1477" spans="1:51" s="14" customFormat="1" ht="11.25">
      <c r="B1477" s="177"/>
      <c r="D1477" s="163" t="s">
        <v>193</v>
      </c>
      <c r="E1477" s="178" t="s">
        <v>1</v>
      </c>
      <c r="F1477" s="179" t="s">
        <v>1368</v>
      </c>
      <c r="H1477" s="180">
        <v>86.873000000000005</v>
      </c>
      <c r="I1477" s="181"/>
      <c r="L1477" s="177"/>
      <c r="M1477" s="182"/>
      <c r="N1477" s="183"/>
      <c r="O1477" s="183"/>
      <c r="P1477" s="183"/>
      <c r="Q1477" s="183"/>
      <c r="R1477" s="183"/>
      <c r="S1477" s="183"/>
      <c r="T1477" s="184"/>
      <c r="AT1477" s="178" t="s">
        <v>193</v>
      </c>
      <c r="AU1477" s="178" t="s">
        <v>85</v>
      </c>
      <c r="AV1477" s="14" t="s">
        <v>85</v>
      </c>
      <c r="AW1477" s="14" t="s">
        <v>32</v>
      </c>
      <c r="AX1477" s="14" t="s">
        <v>76</v>
      </c>
      <c r="AY1477" s="178" t="s">
        <v>180</v>
      </c>
    </row>
    <row r="1478" spans="1:51" s="14" customFormat="1" ht="11.25">
      <c r="B1478" s="177"/>
      <c r="D1478" s="163" t="s">
        <v>193</v>
      </c>
      <c r="E1478" s="178" t="s">
        <v>1</v>
      </c>
      <c r="F1478" s="179" t="s">
        <v>1369</v>
      </c>
      <c r="H1478" s="180">
        <v>86.13</v>
      </c>
      <c r="I1478" s="181"/>
      <c r="L1478" s="177"/>
      <c r="M1478" s="182"/>
      <c r="N1478" s="183"/>
      <c r="O1478" s="183"/>
      <c r="P1478" s="183"/>
      <c r="Q1478" s="183"/>
      <c r="R1478" s="183"/>
      <c r="S1478" s="183"/>
      <c r="T1478" s="184"/>
      <c r="AT1478" s="178" t="s">
        <v>193</v>
      </c>
      <c r="AU1478" s="178" t="s">
        <v>85</v>
      </c>
      <c r="AV1478" s="14" t="s">
        <v>85</v>
      </c>
      <c r="AW1478" s="14" t="s">
        <v>32</v>
      </c>
      <c r="AX1478" s="14" t="s">
        <v>76</v>
      </c>
      <c r="AY1478" s="178" t="s">
        <v>180</v>
      </c>
    </row>
    <row r="1479" spans="1:51" s="14" customFormat="1" ht="11.25">
      <c r="B1479" s="177"/>
      <c r="D1479" s="163" t="s">
        <v>193</v>
      </c>
      <c r="E1479" s="178" t="s">
        <v>1</v>
      </c>
      <c r="F1479" s="179" t="s">
        <v>1370</v>
      </c>
      <c r="H1479" s="180">
        <v>63.363999999999997</v>
      </c>
      <c r="I1479" s="181"/>
      <c r="L1479" s="177"/>
      <c r="M1479" s="182"/>
      <c r="N1479" s="183"/>
      <c r="O1479" s="183"/>
      <c r="P1479" s="183"/>
      <c r="Q1479" s="183"/>
      <c r="R1479" s="183"/>
      <c r="S1479" s="183"/>
      <c r="T1479" s="184"/>
      <c r="AT1479" s="178" t="s">
        <v>193</v>
      </c>
      <c r="AU1479" s="178" t="s">
        <v>85</v>
      </c>
      <c r="AV1479" s="14" t="s">
        <v>85</v>
      </c>
      <c r="AW1479" s="14" t="s">
        <v>32</v>
      </c>
      <c r="AX1479" s="14" t="s">
        <v>76</v>
      </c>
      <c r="AY1479" s="178" t="s">
        <v>180</v>
      </c>
    </row>
    <row r="1480" spans="1:51" s="14" customFormat="1" ht="11.25">
      <c r="B1480" s="177"/>
      <c r="D1480" s="163" t="s">
        <v>193</v>
      </c>
      <c r="E1480" s="178" t="s">
        <v>1</v>
      </c>
      <c r="F1480" s="179" t="s">
        <v>1371</v>
      </c>
      <c r="H1480" s="180">
        <v>71.819999999999993</v>
      </c>
      <c r="I1480" s="181"/>
      <c r="L1480" s="177"/>
      <c r="M1480" s="182"/>
      <c r="N1480" s="183"/>
      <c r="O1480" s="183"/>
      <c r="P1480" s="183"/>
      <c r="Q1480" s="183"/>
      <c r="R1480" s="183"/>
      <c r="S1480" s="183"/>
      <c r="T1480" s="184"/>
      <c r="AT1480" s="178" t="s">
        <v>193</v>
      </c>
      <c r="AU1480" s="178" t="s">
        <v>85</v>
      </c>
      <c r="AV1480" s="14" t="s">
        <v>85</v>
      </c>
      <c r="AW1480" s="14" t="s">
        <v>32</v>
      </c>
      <c r="AX1480" s="14" t="s">
        <v>76</v>
      </c>
      <c r="AY1480" s="178" t="s">
        <v>180</v>
      </c>
    </row>
    <row r="1481" spans="1:51" s="14" customFormat="1" ht="11.25">
      <c r="B1481" s="177"/>
      <c r="D1481" s="163" t="s">
        <v>193</v>
      </c>
      <c r="E1481" s="178" t="s">
        <v>1</v>
      </c>
      <c r="F1481" s="179" t="s">
        <v>1372</v>
      </c>
      <c r="H1481" s="180">
        <v>71.477999999999994</v>
      </c>
      <c r="I1481" s="181"/>
      <c r="L1481" s="177"/>
      <c r="M1481" s="182"/>
      <c r="N1481" s="183"/>
      <c r="O1481" s="183"/>
      <c r="P1481" s="183"/>
      <c r="Q1481" s="183"/>
      <c r="R1481" s="183"/>
      <c r="S1481" s="183"/>
      <c r="T1481" s="184"/>
      <c r="AT1481" s="178" t="s">
        <v>193</v>
      </c>
      <c r="AU1481" s="178" t="s">
        <v>85</v>
      </c>
      <c r="AV1481" s="14" t="s">
        <v>85</v>
      </c>
      <c r="AW1481" s="14" t="s">
        <v>32</v>
      </c>
      <c r="AX1481" s="14" t="s">
        <v>76</v>
      </c>
      <c r="AY1481" s="178" t="s">
        <v>180</v>
      </c>
    </row>
    <row r="1482" spans="1:51" s="14" customFormat="1" ht="11.25">
      <c r="B1482" s="177"/>
      <c r="D1482" s="163" t="s">
        <v>193</v>
      </c>
      <c r="E1482" s="178" t="s">
        <v>1</v>
      </c>
      <c r="F1482" s="179" t="s">
        <v>1372</v>
      </c>
      <c r="H1482" s="180">
        <v>71.477999999999994</v>
      </c>
      <c r="I1482" s="181"/>
      <c r="L1482" s="177"/>
      <c r="M1482" s="182"/>
      <c r="N1482" s="183"/>
      <c r="O1482" s="183"/>
      <c r="P1482" s="183"/>
      <c r="Q1482" s="183"/>
      <c r="R1482" s="183"/>
      <c r="S1482" s="183"/>
      <c r="T1482" s="184"/>
      <c r="AT1482" s="178" t="s">
        <v>193</v>
      </c>
      <c r="AU1482" s="178" t="s">
        <v>85</v>
      </c>
      <c r="AV1482" s="14" t="s">
        <v>85</v>
      </c>
      <c r="AW1482" s="14" t="s">
        <v>32</v>
      </c>
      <c r="AX1482" s="14" t="s">
        <v>76</v>
      </c>
      <c r="AY1482" s="178" t="s">
        <v>180</v>
      </c>
    </row>
    <row r="1483" spans="1:51" s="14" customFormat="1" ht="11.25">
      <c r="B1483" s="177"/>
      <c r="D1483" s="163" t="s">
        <v>193</v>
      </c>
      <c r="E1483" s="178" t="s">
        <v>1</v>
      </c>
      <c r="F1483" s="179" t="s">
        <v>1373</v>
      </c>
      <c r="H1483" s="180">
        <v>69.680000000000007</v>
      </c>
      <c r="I1483" s="181"/>
      <c r="L1483" s="177"/>
      <c r="M1483" s="182"/>
      <c r="N1483" s="183"/>
      <c r="O1483" s="183"/>
      <c r="P1483" s="183"/>
      <c r="Q1483" s="183"/>
      <c r="R1483" s="183"/>
      <c r="S1483" s="183"/>
      <c r="T1483" s="184"/>
      <c r="AT1483" s="178" t="s">
        <v>193</v>
      </c>
      <c r="AU1483" s="178" t="s">
        <v>85</v>
      </c>
      <c r="AV1483" s="14" t="s">
        <v>85</v>
      </c>
      <c r="AW1483" s="14" t="s">
        <v>32</v>
      </c>
      <c r="AX1483" s="14" t="s">
        <v>76</v>
      </c>
      <c r="AY1483" s="178" t="s">
        <v>180</v>
      </c>
    </row>
    <row r="1484" spans="1:51" s="14" customFormat="1" ht="11.25">
      <c r="B1484" s="177"/>
      <c r="D1484" s="163" t="s">
        <v>193</v>
      </c>
      <c r="E1484" s="178" t="s">
        <v>1</v>
      </c>
      <c r="F1484" s="179" t="s">
        <v>1374</v>
      </c>
      <c r="H1484" s="180">
        <v>70.879000000000005</v>
      </c>
      <c r="I1484" s="181"/>
      <c r="L1484" s="177"/>
      <c r="M1484" s="182"/>
      <c r="N1484" s="183"/>
      <c r="O1484" s="183"/>
      <c r="P1484" s="183"/>
      <c r="Q1484" s="183"/>
      <c r="R1484" s="183"/>
      <c r="S1484" s="183"/>
      <c r="T1484" s="184"/>
      <c r="AT1484" s="178" t="s">
        <v>193</v>
      </c>
      <c r="AU1484" s="178" t="s">
        <v>85</v>
      </c>
      <c r="AV1484" s="14" t="s">
        <v>85</v>
      </c>
      <c r="AW1484" s="14" t="s">
        <v>32</v>
      </c>
      <c r="AX1484" s="14" t="s">
        <v>76</v>
      </c>
      <c r="AY1484" s="178" t="s">
        <v>180</v>
      </c>
    </row>
    <row r="1485" spans="1:51" s="14" customFormat="1" ht="11.25">
      <c r="B1485" s="177"/>
      <c r="D1485" s="163" t="s">
        <v>193</v>
      </c>
      <c r="E1485" s="178" t="s">
        <v>1</v>
      </c>
      <c r="F1485" s="179" t="s">
        <v>1375</v>
      </c>
      <c r="H1485" s="180">
        <v>72.078000000000003</v>
      </c>
      <c r="I1485" s="181"/>
      <c r="L1485" s="177"/>
      <c r="M1485" s="182"/>
      <c r="N1485" s="183"/>
      <c r="O1485" s="183"/>
      <c r="P1485" s="183"/>
      <c r="Q1485" s="183"/>
      <c r="R1485" s="183"/>
      <c r="S1485" s="183"/>
      <c r="T1485" s="184"/>
      <c r="AT1485" s="178" t="s">
        <v>193</v>
      </c>
      <c r="AU1485" s="178" t="s">
        <v>85</v>
      </c>
      <c r="AV1485" s="14" t="s">
        <v>85</v>
      </c>
      <c r="AW1485" s="14" t="s">
        <v>32</v>
      </c>
      <c r="AX1485" s="14" t="s">
        <v>76</v>
      </c>
      <c r="AY1485" s="178" t="s">
        <v>180</v>
      </c>
    </row>
    <row r="1486" spans="1:51" s="14" customFormat="1" ht="11.25">
      <c r="B1486" s="177"/>
      <c r="D1486" s="163" t="s">
        <v>193</v>
      </c>
      <c r="E1486" s="178" t="s">
        <v>1</v>
      </c>
      <c r="F1486" s="179" t="s">
        <v>1376</v>
      </c>
      <c r="H1486" s="180">
        <v>3.6720000000000002</v>
      </c>
      <c r="I1486" s="181"/>
      <c r="L1486" s="177"/>
      <c r="M1486" s="182"/>
      <c r="N1486" s="183"/>
      <c r="O1486" s="183"/>
      <c r="P1486" s="183"/>
      <c r="Q1486" s="183"/>
      <c r="R1486" s="183"/>
      <c r="S1486" s="183"/>
      <c r="T1486" s="184"/>
      <c r="AT1486" s="178" t="s">
        <v>193</v>
      </c>
      <c r="AU1486" s="178" t="s">
        <v>85</v>
      </c>
      <c r="AV1486" s="14" t="s">
        <v>85</v>
      </c>
      <c r="AW1486" s="14" t="s">
        <v>32</v>
      </c>
      <c r="AX1486" s="14" t="s">
        <v>76</v>
      </c>
      <c r="AY1486" s="178" t="s">
        <v>180</v>
      </c>
    </row>
    <row r="1487" spans="1:51" s="14" customFormat="1" ht="11.25">
      <c r="B1487" s="177"/>
      <c r="D1487" s="163" t="s">
        <v>193</v>
      </c>
      <c r="E1487" s="178" t="s">
        <v>1</v>
      </c>
      <c r="F1487" s="179" t="s">
        <v>1376</v>
      </c>
      <c r="H1487" s="180">
        <v>3.6720000000000002</v>
      </c>
      <c r="I1487" s="181"/>
      <c r="L1487" s="177"/>
      <c r="M1487" s="182"/>
      <c r="N1487" s="183"/>
      <c r="O1487" s="183"/>
      <c r="P1487" s="183"/>
      <c r="Q1487" s="183"/>
      <c r="R1487" s="183"/>
      <c r="S1487" s="183"/>
      <c r="T1487" s="184"/>
      <c r="AT1487" s="178" t="s">
        <v>193</v>
      </c>
      <c r="AU1487" s="178" t="s">
        <v>85</v>
      </c>
      <c r="AV1487" s="14" t="s">
        <v>85</v>
      </c>
      <c r="AW1487" s="14" t="s">
        <v>32</v>
      </c>
      <c r="AX1487" s="14" t="s">
        <v>76</v>
      </c>
      <c r="AY1487" s="178" t="s">
        <v>180</v>
      </c>
    </row>
    <row r="1488" spans="1:51" s="14" customFormat="1" ht="11.25">
      <c r="B1488" s="177"/>
      <c r="D1488" s="163" t="s">
        <v>193</v>
      </c>
      <c r="E1488" s="178" t="s">
        <v>1</v>
      </c>
      <c r="F1488" s="179" t="s">
        <v>1376</v>
      </c>
      <c r="H1488" s="180">
        <v>3.6720000000000002</v>
      </c>
      <c r="I1488" s="181"/>
      <c r="L1488" s="177"/>
      <c r="M1488" s="182"/>
      <c r="N1488" s="183"/>
      <c r="O1488" s="183"/>
      <c r="P1488" s="183"/>
      <c r="Q1488" s="183"/>
      <c r="R1488" s="183"/>
      <c r="S1488" s="183"/>
      <c r="T1488" s="184"/>
      <c r="AT1488" s="178" t="s">
        <v>193</v>
      </c>
      <c r="AU1488" s="178" t="s">
        <v>85</v>
      </c>
      <c r="AV1488" s="14" t="s">
        <v>85</v>
      </c>
      <c r="AW1488" s="14" t="s">
        <v>32</v>
      </c>
      <c r="AX1488" s="14" t="s">
        <v>76</v>
      </c>
      <c r="AY1488" s="178" t="s">
        <v>180</v>
      </c>
    </row>
    <row r="1489" spans="1:51" s="14" customFormat="1" ht="11.25">
      <c r="B1489" s="177"/>
      <c r="D1489" s="163" t="s">
        <v>193</v>
      </c>
      <c r="E1489" s="178" t="s">
        <v>1</v>
      </c>
      <c r="F1489" s="179" t="s">
        <v>1376</v>
      </c>
      <c r="H1489" s="180">
        <v>3.6720000000000002</v>
      </c>
      <c r="I1489" s="181"/>
      <c r="L1489" s="177"/>
      <c r="M1489" s="182"/>
      <c r="N1489" s="183"/>
      <c r="O1489" s="183"/>
      <c r="P1489" s="183"/>
      <c r="Q1489" s="183"/>
      <c r="R1489" s="183"/>
      <c r="S1489" s="183"/>
      <c r="T1489" s="184"/>
      <c r="AT1489" s="178" t="s">
        <v>193</v>
      </c>
      <c r="AU1489" s="178" t="s">
        <v>85</v>
      </c>
      <c r="AV1489" s="14" t="s">
        <v>85</v>
      </c>
      <c r="AW1489" s="14" t="s">
        <v>32</v>
      </c>
      <c r="AX1489" s="14" t="s">
        <v>76</v>
      </c>
      <c r="AY1489" s="178" t="s">
        <v>180</v>
      </c>
    </row>
    <row r="1490" spans="1:51" s="14" customFormat="1" ht="11.25">
      <c r="B1490" s="177"/>
      <c r="D1490" s="163" t="s">
        <v>193</v>
      </c>
      <c r="E1490" s="178" t="s">
        <v>1</v>
      </c>
      <c r="F1490" s="179" t="s">
        <v>1377</v>
      </c>
      <c r="H1490" s="180">
        <v>3.24</v>
      </c>
      <c r="I1490" s="181"/>
      <c r="L1490" s="177"/>
      <c r="M1490" s="182"/>
      <c r="N1490" s="183"/>
      <c r="O1490" s="183"/>
      <c r="P1490" s="183"/>
      <c r="Q1490" s="183"/>
      <c r="R1490" s="183"/>
      <c r="S1490" s="183"/>
      <c r="T1490" s="184"/>
      <c r="AT1490" s="178" t="s">
        <v>193</v>
      </c>
      <c r="AU1490" s="178" t="s">
        <v>85</v>
      </c>
      <c r="AV1490" s="14" t="s">
        <v>85</v>
      </c>
      <c r="AW1490" s="14" t="s">
        <v>32</v>
      </c>
      <c r="AX1490" s="14" t="s">
        <v>76</v>
      </c>
      <c r="AY1490" s="178" t="s">
        <v>180</v>
      </c>
    </row>
    <row r="1491" spans="1:51" s="14" customFormat="1" ht="11.25">
      <c r="B1491" s="177"/>
      <c r="D1491" s="163" t="s">
        <v>193</v>
      </c>
      <c r="E1491" s="178" t="s">
        <v>1</v>
      </c>
      <c r="F1491" s="179" t="s">
        <v>1378</v>
      </c>
      <c r="H1491" s="180">
        <v>4.32</v>
      </c>
      <c r="I1491" s="181"/>
      <c r="L1491" s="177"/>
      <c r="M1491" s="182"/>
      <c r="N1491" s="183"/>
      <c r="O1491" s="183"/>
      <c r="P1491" s="183"/>
      <c r="Q1491" s="183"/>
      <c r="R1491" s="183"/>
      <c r="S1491" s="183"/>
      <c r="T1491" s="184"/>
      <c r="AT1491" s="178" t="s">
        <v>193</v>
      </c>
      <c r="AU1491" s="178" t="s">
        <v>85</v>
      </c>
      <c r="AV1491" s="14" t="s">
        <v>85</v>
      </c>
      <c r="AW1491" s="14" t="s">
        <v>32</v>
      </c>
      <c r="AX1491" s="14" t="s">
        <v>76</v>
      </c>
      <c r="AY1491" s="178" t="s">
        <v>180</v>
      </c>
    </row>
    <row r="1492" spans="1:51" s="14" customFormat="1" ht="11.25">
      <c r="B1492" s="177"/>
      <c r="D1492" s="163" t="s">
        <v>193</v>
      </c>
      <c r="E1492" s="178" t="s">
        <v>1</v>
      </c>
      <c r="F1492" s="179" t="s">
        <v>1379</v>
      </c>
      <c r="H1492" s="180">
        <v>34.424999999999997</v>
      </c>
      <c r="I1492" s="181"/>
      <c r="L1492" s="177"/>
      <c r="M1492" s="182"/>
      <c r="N1492" s="183"/>
      <c r="O1492" s="183"/>
      <c r="P1492" s="183"/>
      <c r="Q1492" s="183"/>
      <c r="R1492" s="183"/>
      <c r="S1492" s="183"/>
      <c r="T1492" s="184"/>
      <c r="AT1492" s="178" t="s">
        <v>193</v>
      </c>
      <c r="AU1492" s="178" t="s">
        <v>85</v>
      </c>
      <c r="AV1492" s="14" t="s">
        <v>85</v>
      </c>
      <c r="AW1492" s="14" t="s">
        <v>32</v>
      </c>
      <c r="AX1492" s="14" t="s">
        <v>76</v>
      </c>
      <c r="AY1492" s="178" t="s">
        <v>180</v>
      </c>
    </row>
    <row r="1493" spans="1:51" s="14" customFormat="1" ht="11.25">
      <c r="B1493" s="177"/>
      <c r="D1493" s="163" t="s">
        <v>193</v>
      </c>
      <c r="E1493" s="178" t="s">
        <v>1</v>
      </c>
      <c r="F1493" s="179" t="s">
        <v>1380</v>
      </c>
      <c r="H1493" s="180">
        <v>4.968</v>
      </c>
      <c r="I1493" s="181"/>
      <c r="L1493" s="177"/>
      <c r="M1493" s="182"/>
      <c r="N1493" s="183"/>
      <c r="O1493" s="183"/>
      <c r="P1493" s="183"/>
      <c r="Q1493" s="183"/>
      <c r="R1493" s="183"/>
      <c r="S1493" s="183"/>
      <c r="T1493" s="184"/>
      <c r="AT1493" s="178" t="s">
        <v>193</v>
      </c>
      <c r="AU1493" s="178" t="s">
        <v>85</v>
      </c>
      <c r="AV1493" s="14" t="s">
        <v>85</v>
      </c>
      <c r="AW1493" s="14" t="s">
        <v>32</v>
      </c>
      <c r="AX1493" s="14" t="s">
        <v>76</v>
      </c>
      <c r="AY1493" s="178" t="s">
        <v>180</v>
      </c>
    </row>
    <row r="1494" spans="1:51" s="13" customFormat="1" ht="11.25">
      <c r="B1494" s="170"/>
      <c r="D1494" s="163" t="s">
        <v>193</v>
      </c>
      <c r="E1494" s="171" t="s">
        <v>1</v>
      </c>
      <c r="F1494" s="172" t="s">
        <v>694</v>
      </c>
      <c r="H1494" s="171" t="s">
        <v>1</v>
      </c>
      <c r="I1494" s="173"/>
      <c r="L1494" s="170"/>
      <c r="M1494" s="174"/>
      <c r="N1494" s="175"/>
      <c r="O1494" s="175"/>
      <c r="P1494" s="175"/>
      <c r="Q1494" s="175"/>
      <c r="R1494" s="175"/>
      <c r="S1494" s="175"/>
      <c r="T1494" s="176"/>
      <c r="AT1494" s="171" t="s">
        <v>193</v>
      </c>
      <c r="AU1494" s="171" t="s">
        <v>85</v>
      </c>
      <c r="AV1494" s="13" t="s">
        <v>83</v>
      </c>
      <c r="AW1494" s="13" t="s">
        <v>32</v>
      </c>
      <c r="AX1494" s="13" t="s">
        <v>76</v>
      </c>
      <c r="AY1494" s="171" t="s">
        <v>180</v>
      </c>
    </row>
    <row r="1495" spans="1:51" s="14" customFormat="1" ht="11.25">
      <c r="B1495" s="177"/>
      <c r="D1495" s="163" t="s">
        <v>193</v>
      </c>
      <c r="E1495" s="178" t="s">
        <v>1</v>
      </c>
      <c r="F1495" s="179" t="s">
        <v>1381</v>
      </c>
      <c r="H1495" s="180">
        <v>285.23099999999999</v>
      </c>
      <c r="I1495" s="181"/>
      <c r="L1495" s="177"/>
      <c r="M1495" s="182"/>
      <c r="N1495" s="183"/>
      <c r="O1495" s="183"/>
      <c r="P1495" s="183"/>
      <c r="Q1495" s="183"/>
      <c r="R1495" s="183"/>
      <c r="S1495" s="183"/>
      <c r="T1495" s="184"/>
      <c r="AT1495" s="178" t="s">
        <v>193</v>
      </c>
      <c r="AU1495" s="178" t="s">
        <v>85</v>
      </c>
      <c r="AV1495" s="14" t="s">
        <v>85</v>
      </c>
      <c r="AW1495" s="14" t="s">
        <v>32</v>
      </c>
      <c r="AX1495" s="14" t="s">
        <v>76</v>
      </c>
      <c r="AY1495" s="178" t="s">
        <v>180</v>
      </c>
    </row>
    <row r="1496" spans="1:51" s="15" customFormat="1" ht="11.25">
      <c r="B1496" s="185"/>
      <c r="D1496" s="163" t="s">
        <v>193</v>
      </c>
      <c r="E1496" s="186" t="s">
        <v>1</v>
      </c>
      <c r="F1496" s="187" t="s">
        <v>196</v>
      </c>
      <c r="H1496" s="188">
        <v>1096.4850000000001</v>
      </c>
      <c r="I1496" s="189"/>
      <c r="L1496" s="185"/>
      <c r="M1496" s="190"/>
      <c r="N1496" s="191"/>
      <c r="O1496" s="191"/>
      <c r="P1496" s="191"/>
      <c r="Q1496" s="191"/>
      <c r="R1496" s="191"/>
      <c r="S1496" s="191"/>
      <c r="T1496" s="192"/>
      <c r="AT1496" s="186" t="s">
        <v>193</v>
      </c>
      <c r="AU1496" s="186" t="s">
        <v>85</v>
      </c>
      <c r="AV1496" s="15" t="s">
        <v>197</v>
      </c>
      <c r="AW1496" s="15" t="s">
        <v>32</v>
      </c>
      <c r="AX1496" s="15" t="s">
        <v>76</v>
      </c>
      <c r="AY1496" s="186" t="s">
        <v>180</v>
      </c>
    </row>
    <row r="1497" spans="1:51" s="16" customFormat="1" ht="11.25">
      <c r="B1497" s="193"/>
      <c r="D1497" s="163" t="s">
        <v>193</v>
      </c>
      <c r="E1497" s="194" t="s">
        <v>1</v>
      </c>
      <c r="F1497" s="195" t="s">
        <v>198</v>
      </c>
      <c r="H1497" s="196">
        <v>1096.4850000000001</v>
      </c>
      <c r="I1497" s="197"/>
      <c r="L1497" s="193"/>
      <c r="M1497" s="212"/>
      <c r="N1497" s="213"/>
      <c r="O1497" s="213"/>
      <c r="P1497" s="213"/>
      <c r="Q1497" s="213"/>
      <c r="R1497" s="213"/>
      <c r="S1497" s="213"/>
      <c r="T1497" s="214"/>
      <c r="AT1497" s="194" t="s">
        <v>193</v>
      </c>
      <c r="AU1497" s="194" t="s">
        <v>85</v>
      </c>
      <c r="AV1497" s="16" t="s">
        <v>187</v>
      </c>
      <c r="AW1497" s="16" t="s">
        <v>32</v>
      </c>
      <c r="AX1497" s="16" t="s">
        <v>83</v>
      </c>
      <c r="AY1497" s="194" t="s">
        <v>180</v>
      </c>
    </row>
    <row r="1498" spans="1:51" s="2" customFormat="1" ht="6.95" customHeight="1">
      <c r="A1498" s="33"/>
      <c r="B1498" s="48"/>
      <c r="C1498" s="49"/>
      <c r="D1498" s="49"/>
      <c r="E1498" s="49"/>
      <c r="F1498" s="49"/>
      <c r="G1498" s="49"/>
      <c r="H1498" s="49"/>
      <c r="I1498" s="49"/>
      <c r="J1498" s="49"/>
      <c r="K1498" s="49"/>
      <c r="L1498" s="34"/>
      <c r="M1498" s="33"/>
      <c r="O1498" s="33"/>
      <c r="P1498" s="33"/>
      <c r="Q1498" s="33"/>
      <c r="R1498" s="33"/>
      <c r="S1498" s="33"/>
      <c r="T1498" s="33"/>
      <c r="U1498" s="33"/>
      <c r="V1498" s="33"/>
      <c r="W1498" s="33"/>
      <c r="X1498" s="33"/>
      <c r="Y1498" s="33"/>
      <c r="Z1498" s="33"/>
      <c r="AA1498" s="33"/>
      <c r="AB1498" s="33"/>
      <c r="AC1498" s="33"/>
      <c r="AD1498" s="33"/>
      <c r="AE1498" s="33"/>
    </row>
  </sheetData>
  <autoFilter ref="C141:K1497"/>
  <mergeCells count="12">
    <mergeCell ref="E134:H134"/>
    <mergeCell ref="L2:V2"/>
    <mergeCell ref="E85:H85"/>
    <mergeCell ref="E87:H87"/>
    <mergeCell ref="E89:H89"/>
    <mergeCell ref="E130:H130"/>
    <mergeCell ref="E132:H132"/>
    <mergeCell ref="E7:H7"/>
    <mergeCell ref="E9:H9"/>
    <mergeCell ref="E11:H11"/>
    <mergeCell ref="E20:H20"/>
    <mergeCell ref="E29:H29"/>
  </mergeCells>
  <hyperlinks>
    <hyperlink ref="F147" r:id="rId1"/>
    <hyperlink ref="F155" r:id="rId2"/>
    <hyperlink ref="F167" r:id="rId3"/>
    <hyperlink ref="F176" r:id="rId4"/>
    <hyperlink ref="F207" r:id="rId5"/>
    <hyperlink ref="F214" r:id="rId6"/>
    <hyperlink ref="F221" r:id="rId7"/>
    <hyperlink ref="F228" r:id="rId8"/>
    <hyperlink ref="F235" r:id="rId9"/>
    <hyperlink ref="F242" r:id="rId10"/>
    <hyperlink ref="F249" r:id="rId11"/>
    <hyperlink ref="F256" r:id="rId12"/>
    <hyperlink ref="F291" r:id="rId13"/>
    <hyperlink ref="F299" r:id="rId14"/>
    <hyperlink ref="F311" r:id="rId15"/>
    <hyperlink ref="F323" r:id="rId16"/>
    <hyperlink ref="F335" r:id="rId17"/>
    <hyperlink ref="F344" r:id="rId18"/>
    <hyperlink ref="F372" r:id="rId19"/>
    <hyperlink ref="F382" r:id="rId20"/>
    <hyperlink ref="F393" r:id="rId21"/>
    <hyperlink ref="F404" r:id="rId22"/>
    <hyperlink ref="F419" r:id="rId23"/>
    <hyperlink ref="F426" r:id="rId24"/>
    <hyperlink ref="F433" r:id="rId25"/>
    <hyperlink ref="F440" r:id="rId26"/>
    <hyperlink ref="F451" r:id="rId27"/>
    <hyperlink ref="F460" r:id="rId28"/>
    <hyperlink ref="F474" r:id="rId29"/>
    <hyperlink ref="F488" r:id="rId30"/>
    <hyperlink ref="F502" r:id="rId31"/>
    <hyperlink ref="F517" r:id="rId32"/>
    <hyperlink ref="F532" r:id="rId33"/>
    <hyperlink ref="F547" r:id="rId34"/>
    <hyperlink ref="F555" r:id="rId35"/>
    <hyperlink ref="F563" r:id="rId36"/>
    <hyperlink ref="F572" r:id="rId37"/>
    <hyperlink ref="F585" r:id="rId38"/>
    <hyperlink ref="F618" r:id="rId39"/>
    <hyperlink ref="F633" r:id="rId40"/>
    <hyperlink ref="F651" r:id="rId41"/>
    <hyperlink ref="F660" r:id="rId42"/>
    <hyperlink ref="F669" r:id="rId43"/>
    <hyperlink ref="F687" r:id="rId44"/>
    <hyperlink ref="F705" r:id="rId45"/>
    <hyperlink ref="F716" r:id="rId46"/>
    <hyperlink ref="F728" r:id="rId47"/>
    <hyperlink ref="F764" r:id="rId48"/>
    <hyperlink ref="F771" r:id="rId49"/>
    <hyperlink ref="F778" r:id="rId50"/>
    <hyperlink ref="F786" r:id="rId51"/>
    <hyperlink ref="F807" r:id="rId52"/>
    <hyperlink ref="F816" r:id="rId53"/>
    <hyperlink ref="F824" r:id="rId54"/>
    <hyperlink ref="F849" r:id="rId55"/>
    <hyperlink ref="F857" r:id="rId56"/>
    <hyperlink ref="F869" r:id="rId57"/>
    <hyperlink ref="F872" r:id="rId58"/>
    <hyperlink ref="F875" r:id="rId59"/>
    <hyperlink ref="F879" r:id="rId60"/>
    <hyperlink ref="F883" r:id="rId61"/>
    <hyperlink ref="F888" r:id="rId62"/>
    <hyperlink ref="F906" r:id="rId63"/>
    <hyperlink ref="F937" r:id="rId64"/>
    <hyperlink ref="F955" r:id="rId65"/>
    <hyperlink ref="F986" r:id="rId66"/>
    <hyperlink ref="F996" r:id="rId67"/>
    <hyperlink ref="F1154" r:id="rId68"/>
    <hyperlink ref="F1157" r:id="rId69"/>
    <hyperlink ref="F1160" r:id="rId70"/>
    <hyperlink ref="F1173" r:id="rId71"/>
    <hyperlink ref="F1187" r:id="rId72"/>
    <hyperlink ref="F1190" r:id="rId73"/>
    <hyperlink ref="F1193" r:id="rId74"/>
    <hyperlink ref="F1197" r:id="rId75"/>
    <hyperlink ref="F1205" r:id="rId76"/>
    <hyperlink ref="F1212" r:id="rId77"/>
    <hyperlink ref="F1222" r:id="rId78"/>
    <hyperlink ref="F1230" r:id="rId79"/>
    <hyperlink ref="F1255" r:id="rId80"/>
    <hyperlink ref="F1269" r:id="rId81"/>
    <hyperlink ref="F1282" r:id="rId82"/>
    <hyperlink ref="F1285" r:id="rId83"/>
    <hyperlink ref="F1289" r:id="rId84"/>
    <hyperlink ref="F1298" r:id="rId85"/>
    <hyperlink ref="F1307" r:id="rId86"/>
    <hyperlink ref="F1316" r:id="rId87"/>
    <hyperlink ref="F1325" r:id="rId88"/>
    <hyperlink ref="F1335" r:id="rId89"/>
    <hyperlink ref="F1338" r:id="rId90"/>
    <hyperlink ref="F1353" r:id="rId91"/>
    <hyperlink ref="F1356" r:id="rId92"/>
    <hyperlink ref="F1359" r:id="rId93"/>
    <hyperlink ref="F1370" r:id="rId94"/>
    <hyperlink ref="F1417" r:id="rId95"/>
    <hyperlink ref="F1428" r:id="rId96"/>
    <hyperlink ref="F1431" r:id="rId97"/>
    <hyperlink ref="F1443" r:id="rId98"/>
    <hyperlink ref="F1446" r:id="rId99"/>
    <hyperlink ref="F1473" r:id="rId10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8" t="s">
        <v>93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133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26.25" customHeight="1">
      <c r="B7" s="21"/>
      <c r="E7" s="264" t="str">
        <f>'Rekapitulace stavby'!K6</f>
        <v>STAVEBNÍ ÚPRAVY ČÁSTI 1. PP BUDOVY ZBROJNICE UNIVERZITY PALACKÉHO V OLOMOUCI</v>
      </c>
      <c r="F7" s="265"/>
      <c r="G7" s="265"/>
      <c r="H7" s="265"/>
      <c r="L7" s="21"/>
    </row>
    <row r="8" spans="1:46" s="1" customFormat="1" ht="12" customHeight="1">
      <c r="B8" s="21"/>
      <c r="D8" s="28" t="s">
        <v>134</v>
      </c>
      <c r="L8" s="21"/>
    </row>
    <row r="9" spans="1:46" s="2" customFormat="1" ht="16.5" customHeight="1">
      <c r="A9" s="33"/>
      <c r="B9" s="34"/>
      <c r="C9" s="33"/>
      <c r="D9" s="33"/>
      <c r="E9" s="264" t="s">
        <v>135</v>
      </c>
      <c r="F9" s="266"/>
      <c r="G9" s="266"/>
      <c r="H9" s="26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6" t="s">
        <v>1388</v>
      </c>
      <c r="F11" s="266"/>
      <c r="G11" s="266"/>
      <c r="H11" s="266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23. 7. 2024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7" t="str">
        <f>'Rekapitulace stavby'!E14</f>
        <v>Vyplň údaj</v>
      </c>
      <c r="F20" s="231"/>
      <c r="G20" s="231"/>
      <c r="H20" s="231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27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6" t="s">
        <v>1</v>
      </c>
      <c r="F29" s="236"/>
      <c r="G29" s="236"/>
      <c r="H29" s="23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ROUND(J133,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ROUND((SUM(BE133:BE303)),  2)</f>
        <v>0</v>
      </c>
      <c r="G35" s="33"/>
      <c r="H35" s="33"/>
      <c r="I35" s="106">
        <v>0.21</v>
      </c>
      <c r="J35" s="105">
        <f>ROUND(((SUM(BE133:BE303))*I35),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ROUND((SUM(BF133:BF303)),  2)</f>
        <v>0</v>
      </c>
      <c r="G36" s="33"/>
      <c r="H36" s="33"/>
      <c r="I36" s="106">
        <v>0.12</v>
      </c>
      <c r="J36" s="105">
        <f>ROUND(((SUM(BF133:BF303))*I36),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ROUND((SUM(BG133:BG303)),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ROUND((SUM(BH133:BH303)),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ROUND((SUM(BI133:BI303)),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4" t="str">
        <f>E7</f>
        <v>STAVEBNÍ ÚPRAVY ČÁSTI 1. PP BUDOVY ZBROJNICE UNIVERZITY PALACKÉHO V OLOMOUCI</v>
      </c>
      <c r="F85" s="265"/>
      <c r="G85" s="265"/>
      <c r="H85" s="26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134</v>
      </c>
      <c r="L86" s="21"/>
    </row>
    <row r="87" spans="1:31" s="2" customFormat="1" ht="16.5" customHeight="1">
      <c r="A87" s="33"/>
      <c r="B87" s="34"/>
      <c r="C87" s="33"/>
      <c r="D87" s="33"/>
      <c r="E87" s="264" t="s">
        <v>135</v>
      </c>
      <c r="F87" s="266"/>
      <c r="G87" s="266"/>
      <c r="H87" s="26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6" t="str">
        <f>E11</f>
        <v xml:space="preserve">01.02 - Sanace </v>
      </c>
      <c r="F89" s="266"/>
      <c r="G89" s="266"/>
      <c r="H89" s="266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Biskupské nám. 842/1,Olomouc</v>
      </c>
      <c r="G91" s="33"/>
      <c r="H91" s="33"/>
      <c r="I91" s="28" t="s">
        <v>22</v>
      </c>
      <c r="J91" s="56" t="str">
        <f>IF(J14="","",J14)</f>
        <v>23. 7. 2024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Univerzita Palackého v Olomouci</v>
      </c>
      <c r="G93" s="33"/>
      <c r="H93" s="33"/>
      <c r="I93" s="28" t="s">
        <v>30</v>
      </c>
      <c r="J93" s="31" t="str">
        <f>E23</f>
        <v>ATELIER POLÁCH &amp; BRAVENEC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Zdeněk Závodník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139</v>
      </c>
      <c r="D96" s="107"/>
      <c r="E96" s="107"/>
      <c r="F96" s="107"/>
      <c r="G96" s="107"/>
      <c r="H96" s="107"/>
      <c r="I96" s="107"/>
      <c r="J96" s="116" t="s">
        <v>140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141</v>
      </c>
      <c r="D98" s="33"/>
      <c r="E98" s="33"/>
      <c r="F98" s="33"/>
      <c r="G98" s="33"/>
      <c r="H98" s="33"/>
      <c r="I98" s="33"/>
      <c r="J98" s="72">
        <f>J133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142</v>
      </c>
    </row>
    <row r="99" spans="1:47" s="9" customFormat="1" ht="24.95" customHeight="1">
      <c r="B99" s="118"/>
      <c r="D99" s="119" t="s">
        <v>1389</v>
      </c>
      <c r="E99" s="120"/>
      <c r="F99" s="120"/>
      <c r="G99" s="120"/>
      <c r="H99" s="120"/>
      <c r="I99" s="120"/>
      <c r="J99" s="121">
        <f>J134</f>
        <v>0</v>
      </c>
      <c r="L99" s="118"/>
    </row>
    <row r="100" spans="1:47" s="9" customFormat="1" ht="24.95" customHeight="1">
      <c r="B100" s="118"/>
      <c r="D100" s="119" t="s">
        <v>1390</v>
      </c>
      <c r="E100" s="120"/>
      <c r="F100" s="120"/>
      <c r="G100" s="120"/>
      <c r="H100" s="120"/>
      <c r="I100" s="120"/>
      <c r="J100" s="121">
        <f>J151</f>
        <v>0</v>
      </c>
      <c r="L100" s="118"/>
    </row>
    <row r="101" spans="1:47" s="9" customFormat="1" ht="24.95" customHeight="1">
      <c r="B101" s="118"/>
      <c r="D101" s="119" t="s">
        <v>1391</v>
      </c>
      <c r="E101" s="120"/>
      <c r="F101" s="120"/>
      <c r="G101" s="120"/>
      <c r="H101" s="120"/>
      <c r="I101" s="120"/>
      <c r="J101" s="121">
        <f>J160</f>
        <v>0</v>
      </c>
      <c r="L101" s="118"/>
    </row>
    <row r="102" spans="1:47" s="9" customFormat="1" ht="24.95" customHeight="1">
      <c r="B102" s="118"/>
      <c r="D102" s="119" t="s">
        <v>1392</v>
      </c>
      <c r="E102" s="120"/>
      <c r="F102" s="120"/>
      <c r="G102" s="120"/>
      <c r="H102" s="120"/>
      <c r="I102" s="120"/>
      <c r="J102" s="121">
        <f>J163</f>
        <v>0</v>
      </c>
      <c r="L102" s="118"/>
    </row>
    <row r="103" spans="1:47" s="9" customFormat="1" ht="24.95" customHeight="1">
      <c r="B103" s="118"/>
      <c r="D103" s="119" t="s">
        <v>1393</v>
      </c>
      <c r="E103" s="120"/>
      <c r="F103" s="120"/>
      <c r="G103" s="120"/>
      <c r="H103" s="120"/>
      <c r="I103" s="120"/>
      <c r="J103" s="121">
        <f>J179</f>
        <v>0</v>
      </c>
      <c r="L103" s="118"/>
    </row>
    <row r="104" spans="1:47" s="9" customFormat="1" ht="24.95" customHeight="1">
      <c r="B104" s="118"/>
      <c r="D104" s="119" t="s">
        <v>1394</v>
      </c>
      <c r="E104" s="120"/>
      <c r="F104" s="120"/>
      <c r="G104" s="120"/>
      <c r="H104" s="120"/>
      <c r="I104" s="120"/>
      <c r="J104" s="121">
        <f>J196</f>
        <v>0</v>
      </c>
      <c r="L104" s="118"/>
    </row>
    <row r="105" spans="1:47" s="9" customFormat="1" ht="24.95" customHeight="1">
      <c r="B105" s="118"/>
      <c r="D105" s="119" t="s">
        <v>1395</v>
      </c>
      <c r="E105" s="120"/>
      <c r="F105" s="120"/>
      <c r="G105" s="120"/>
      <c r="H105" s="120"/>
      <c r="I105" s="120"/>
      <c r="J105" s="121">
        <f>J201</f>
        <v>0</v>
      </c>
      <c r="L105" s="118"/>
    </row>
    <row r="106" spans="1:47" s="9" customFormat="1" ht="24.95" customHeight="1">
      <c r="B106" s="118"/>
      <c r="D106" s="119" t="s">
        <v>1396</v>
      </c>
      <c r="E106" s="120"/>
      <c r="F106" s="120"/>
      <c r="G106" s="120"/>
      <c r="H106" s="120"/>
      <c r="I106" s="120"/>
      <c r="J106" s="121">
        <f>J208</f>
        <v>0</v>
      </c>
      <c r="L106" s="118"/>
    </row>
    <row r="107" spans="1:47" s="9" customFormat="1" ht="24.95" customHeight="1">
      <c r="B107" s="118"/>
      <c r="D107" s="119" t="s">
        <v>1397</v>
      </c>
      <c r="E107" s="120"/>
      <c r="F107" s="120"/>
      <c r="G107" s="120"/>
      <c r="H107" s="120"/>
      <c r="I107" s="120"/>
      <c r="J107" s="121">
        <f>J230</f>
        <v>0</v>
      </c>
      <c r="L107" s="118"/>
    </row>
    <row r="108" spans="1:47" s="9" customFormat="1" ht="24.95" customHeight="1">
      <c r="B108" s="118"/>
      <c r="D108" s="119" t="s">
        <v>1398</v>
      </c>
      <c r="E108" s="120"/>
      <c r="F108" s="120"/>
      <c r="G108" s="120"/>
      <c r="H108" s="120"/>
      <c r="I108" s="120"/>
      <c r="J108" s="121">
        <f>J239</f>
        <v>0</v>
      </c>
      <c r="L108" s="118"/>
    </row>
    <row r="109" spans="1:47" s="9" customFormat="1" ht="24.95" customHeight="1">
      <c r="B109" s="118"/>
      <c r="D109" s="119" t="s">
        <v>1399</v>
      </c>
      <c r="E109" s="120"/>
      <c r="F109" s="120"/>
      <c r="G109" s="120"/>
      <c r="H109" s="120"/>
      <c r="I109" s="120"/>
      <c r="J109" s="121">
        <f>J242</f>
        <v>0</v>
      </c>
      <c r="L109" s="118"/>
    </row>
    <row r="110" spans="1:47" s="9" customFormat="1" ht="24.95" customHeight="1">
      <c r="B110" s="118"/>
      <c r="D110" s="119" t="s">
        <v>1400</v>
      </c>
      <c r="E110" s="120"/>
      <c r="F110" s="120"/>
      <c r="G110" s="120"/>
      <c r="H110" s="120"/>
      <c r="I110" s="120"/>
      <c r="J110" s="121">
        <f>J273</f>
        <v>0</v>
      </c>
      <c r="L110" s="118"/>
    </row>
    <row r="111" spans="1:47" s="9" customFormat="1" ht="24.95" customHeight="1">
      <c r="B111" s="118"/>
      <c r="D111" s="119" t="s">
        <v>1401</v>
      </c>
      <c r="E111" s="120"/>
      <c r="F111" s="120"/>
      <c r="G111" s="120"/>
      <c r="H111" s="120"/>
      <c r="I111" s="120"/>
      <c r="J111" s="121">
        <f>J301</f>
        <v>0</v>
      </c>
      <c r="L111" s="118"/>
    </row>
    <row r="112" spans="1:47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2" t="s">
        <v>165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16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6.25" customHeight="1">
      <c r="A121" s="33"/>
      <c r="B121" s="34"/>
      <c r="C121" s="33"/>
      <c r="D121" s="33"/>
      <c r="E121" s="264" t="str">
        <f>E7</f>
        <v>STAVEBNÍ ÚPRAVY ČÁSTI 1. PP BUDOVY ZBROJNICE UNIVERZITY PALACKÉHO V OLOMOUCI</v>
      </c>
      <c r="F121" s="265"/>
      <c r="G121" s="265"/>
      <c r="H121" s="265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1" customFormat="1" ht="12" customHeight="1">
      <c r="B122" s="21"/>
      <c r="C122" s="28" t="s">
        <v>134</v>
      </c>
      <c r="L122" s="21"/>
    </row>
    <row r="123" spans="1:31" s="2" customFormat="1" ht="16.5" customHeight="1">
      <c r="A123" s="33"/>
      <c r="B123" s="34"/>
      <c r="C123" s="33"/>
      <c r="D123" s="33"/>
      <c r="E123" s="264" t="s">
        <v>135</v>
      </c>
      <c r="F123" s="266"/>
      <c r="G123" s="266"/>
      <c r="H123" s="266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136</v>
      </c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3"/>
      <c r="D125" s="33"/>
      <c r="E125" s="226" t="str">
        <f>E11</f>
        <v xml:space="preserve">01.02 - Sanace </v>
      </c>
      <c r="F125" s="266"/>
      <c r="G125" s="266"/>
      <c r="H125" s="266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20</v>
      </c>
      <c r="D127" s="33"/>
      <c r="E127" s="33"/>
      <c r="F127" s="26" t="str">
        <f>F14</f>
        <v>Biskupské nám. 842/1,Olomouc</v>
      </c>
      <c r="G127" s="33"/>
      <c r="H127" s="33"/>
      <c r="I127" s="28" t="s">
        <v>22</v>
      </c>
      <c r="J127" s="56" t="str">
        <f>IF(J14="","",J14)</f>
        <v>23. 7. 2024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5.7" customHeight="1">
      <c r="A129" s="33"/>
      <c r="B129" s="34"/>
      <c r="C129" s="28" t="s">
        <v>24</v>
      </c>
      <c r="D129" s="33"/>
      <c r="E129" s="33"/>
      <c r="F129" s="26" t="str">
        <f>E17</f>
        <v>Univerzita Palackého v Olomouci</v>
      </c>
      <c r="G129" s="33"/>
      <c r="H129" s="33"/>
      <c r="I129" s="28" t="s">
        <v>30</v>
      </c>
      <c r="J129" s="31" t="str">
        <f>E23</f>
        <v>ATELIER POLÁCH &amp; BRAVENEC s.r.o.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8" t="s">
        <v>28</v>
      </c>
      <c r="D130" s="33"/>
      <c r="E130" s="33"/>
      <c r="F130" s="26" t="str">
        <f>IF(E20="","",E20)</f>
        <v>Vyplň údaj</v>
      </c>
      <c r="G130" s="33"/>
      <c r="H130" s="33"/>
      <c r="I130" s="28" t="s">
        <v>33</v>
      </c>
      <c r="J130" s="31" t="str">
        <f>E26</f>
        <v>Zdeněk Závodník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26"/>
      <c r="B132" s="127"/>
      <c r="C132" s="128" t="s">
        <v>166</v>
      </c>
      <c r="D132" s="129" t="s">
        <v>61</v>
      </c>
      <c r="E132" s="129" t="s">
        <v>57</v>
      </c>
      <c r="F132" s="129" t="s">
        <v>58</v>
      </c>
      <c r="G132" s="129" t="s">
        <v>167</v>
      </c>
      <c r="H132" s="129" t="s">
        <v>168</v>
      </c>
      <c r="I132" s="129" t="s">
        <v>169</v>
      </c>
      <c r="J132" s="129" t="s">
        <v>140</v>
      </c>
      <c r="K132" s="130" t="s">
        <v>170</v>
      </c>
      <c r="L132" s="131"/>
      <c r="M132" s="63" t="s">
        <v>1</v>
      </c>
      <c r="N132" s="64" t="s">
        <v>40</v>
      </c>
      <c r="O132" s="64" t="s">
        <v>171</v>
      </c>
      <c r="P132" s="64" t="s">
        <v>172</v>
      </c>
      <c r="Q132" s="64" t="s">
        <v>173</v>
      </c>
      <c r="R132" s="64" t="s">
        <v>174</v>
      </c>
      <c r="S132" s="64" t="s">
        <v>175</v>
      </c>
      <c r="T132" s="65" t="s">
        <v>176</v>
      </c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</row>
    <row r="133" spans="1:65" s="2" customFormat="1" ht="22.9" customHeight="1">
      <c r="A133" s="33"/>
      <c r="B133" s="34"/>
      <c r="C133" s="70" t="s">
        <v>177</v>
      </c>
      <c r="D133" s="33"/>
      <c r="E133" s="33"/>
      <c r="F133" s="33"/>
      <c r="G133" s="33"/>
      <c r="H133" s="33"/>
      <c r="I133" s="33"/>
      <c r="J133" s="132">
        <f>BK133</f>
        <v>0</v>
      </c>
      <c r="K133" s="33"/>
      <c r="L133" s="34"/>
      <c r="M133" s="66"/>
      <c r="N133" s="57"/>
      <c r="O133" s="67"/>
      <c r="P133" s="133">
        <f>P134+P151+P160+P163+P179+P196+P201+P208+P230+P239+P242+P273+P301</f>
        <v>0</v>
      </c>
      <c r="Q133" s="67"/>
      <c r="R133" s="133">
        <f>R134+R151+R160+R163+R179+R196+R201+R208+R230+R239+R242+R273+R301</f>
        <v>0</v>
      </c>
      <c r="S133" s="67"/>
      <c r="T133" s="134">
        <f>T134+T151+T160+T163+T179+T196+T201+T208+T230+T239+T242+T273+T301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75</v>
      </c>
      <c r="AU133" s="18" t="s">
        <v>142</v>
      </c>
      <c r="BK133" s="135">
        <f>BK134+BK151+BK160+BK163+BK179+BK196+BK201+BK208+BK230+BK239+BK242+BK273+BK301</f>
        <v>0</v>
      </c>
    </row>
    <row r="134" spans="1:65" s="12" customFormat="1" ht="25.9" customHeight="1">
      <c r="B134" s="136"/>
      <c r="D134" s="137" t="s">
        <v>75</v>
      </c>
      <c r="E134" s="138" t="s">
        <v>83</v>
      </c>
      <c r="F134" s="138" t="s">
        <v>181</v>
      </c>
      <c r="I134" s="139"/>
      <c r="J134" s="140">
        <f>BK134</f>
        <v>0</v>
      </c>
      <c r="L134" s="136"/>
      <c r="M134" s="141"/>
      <c r="N134" s="142"/>
      <c r="O134" s="142"/>
      <c r="P134" s="143">
        <f>SUM(P135:P150)</f>
        <v>0</v>
      </c>
      <c r="Q134" s="142"/>
      <c r="R134" s="143">
        <f>SUM(R135:R150)</f>
        <v>0</v>
      </c>
      <c r="S134" s="142"/>
      <c r="T134" s="144">
        <f>SUM(T135:T150)</f>
        <v>0</v>
      </c>
      <c r="AR134" s="137" t="s">
        <v>83</v>
      </c>
      <c r="AT134" s="145" t="s">
        <v>75</v>
      </c>
      <c r="AU134" s="145" t="s">
        <v>76</v>
      </c>
      <c r="AY134" s="137" t="s">
        <v>180</v>
      </c>
      <c r="BK134" s="146">
        <f>SUM(BK135:BK150)</f>
        <v>0</v>
      </c>
    </row>
    <row r="135" spans="1:65" s="2" customFormat="1" ht="16.5" customHeight="1">
      <c r="A135" s="33"/>
      <c r="B135" s="149"/>
      <c r="C135" s="150" t="s">
        <v>76</v>
      </c>
      <c r="D135" s="150" t="s">
        <v>182</v>
      </c>
      <c r="E135" s="151" t="s">
        <v>1402</v>
      </c>
      <c r="F135" s="152" t="s">
        <v>1403</v>
      </c>
      <c r="G135" s="153" t="s">
        <v>201</v>
      </c>
      <c r="H135" s="154">
        <v>39.078000000000003</v>
      </c>
      <c r="I135" s="155"/>
      <c r="J135" s="156">
        <f>ROUND(I135*H135,2)</f>
        <v>0</v>
      </c>
      <c r="K135" s="152" t="s">
        <v>1</v>
      </c>
      <c r="L135" s="34"/>
      <c r="M135" s="157" t="s">
        <v>1</v>
      </c>
      <c r="N135" s="158" t="s">
        <v>41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187</v>
      </c>
      <c r="AT135" s="161" t="s">
        <v>182</v>
      </c>
      <c r="AU135" s="161" t="s">
        <v>83</v>
      </c>
      <c r="AY135" s="18" t="s">
        <v>180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83</v>
      </c>
      <c r="BK135" s="162">
        <f>ROUND(I135*H135,2)</f>
        <v>0</v>
      </c>
      <c r="BL135" s="18" t="s">
        <v>187</v>
      </c>
      <c r="BM135" s="161" t="s">
        <v>85</v>
      </c>
    </row>
    <row r="136" spans="1:65" s="2" customFormat="1" ht="11.25">
      <c r="A136" s="33"/>
      <c r="B136" s="34"/>
      <c r="C136" s="33"/>
      <c r="D136" s="163" t="s">
        <v>189</v>
      </c>
      <c r="E136" s="33"/>
      <c r="F136" s="164" t="s">
        <v>1403</v>
      </c>
      <c r="G136" s="33"/>
      <c r="H136" s="33"/>
      <c r="I136" s="165"/>
      <c r="J136" s="33"/>
      <c r="K136" s="33"/>
      <c r="L136" s="34"/>
      <c r="M136" s="166"/>
      <c r="N136" s="167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189</v>
      </c>
      <c r="AU136" s="18" t="s">
        <v>83</v>
      </c>
    </row>
    <row r="137" spans="1:65" s="2" customFormat="1" ht="16.5" customHeight="1">
      <c r="A137" s="33"/>
      <c r="B137" s="149"/>
      <c r="C137" s="150" t="s">
        <v>76</v>
      </c>
      <c r="D137" s="150" t="s">
        <v>182</v>
      </c>
      <c r="E137" s="151" t="s">
        <v>1404</v>
      </c>
      <c r="F137" s="152" t="s">
        <v>1405</v>
      </c>
      <c r="G137" s="153" t="s">
        <v>201</v>
      </c>
      <c r="H137" s="154">
        <v>39.078000000000003</v>
      </c>
      <c r="I137" s="155"/>
      <c r="J137" s="156">
        <f>ROUND(I137*H137,2)</f>
        <v>0</v>
      </c>
      <c r="K137" s="152" t="s">
        <v>1</v>
      </c>
      <c r="L137" s="34"/>
      <c r="M137" s="157" t="s">
        <v>1</v>
      </c>
      <c r="N137" s="158" t="s">
        <v>41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187</v>
      </c>
      <c r="AT137" s="161" t="s">
        <v>182</v>
      </c>
      <c r="AU137" s="161" t="s">
        <v>83</v>
      </c>
      <c r="AY137" s="18" t="s">
        <v>180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83</v>
      </c>
      <c r="BK137" s="162">
        <f>ROUND(I137*H137,2)</f>
        <v>0</v>
      </c>
      <c r="BL137" s="18" t="s">
        <v>187</v>
      </c>
      <c r="BM137" s="161" t="s">
        <v>187</v>
      </c>
    </row>
    <row r="138" spans="1:65" s="2" customFormat="1" ht="11.25">
      <c r="A138" s="33"/>
      <c r="B138" s="34"/>
      <c r="C138" s="33"/>
      <c r="D138" s="163" t="s">
        <v>189</v>
      </c>
      <c r="E138" s="33"/>
      <c r="F138" s="164" t="s">
        <v>1405</v>
      </c>
      <c r="G138" s="33"/>
      <c r="H138" s="33"/>
      <c r="I138" s="165"/>
      <c r="J138" s="33"/>
      <c r="K138" s="33"/>
      <c r="L138" s="34"/>
      <c r="M138" s="166"/>
      <c r="N138" s="167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189</v>
      </c>
      <c r="AU138" s="18" t="s">
        <v>83</v>
      </c>
    </row>
    <row r="139" spans="1:65" s="2" customFormat="1" ht="21.75" customHeight="1">
      <c r="A139" s="33"/>
      <c r="B139" s="149"/>
      <c r="C139" s="150" t="s">
        <v>76</v>
      </c>
      <c r="D139" s="150" t="s">
        <v>182</v>
      </c>
      <c r="E139" s="151" t="s">
        <v>1406</v>
      </c>
      <c r="F139" s="152" t="s">
        <v>1407</v>
      </c>
      <c r="G139" s="153" t="s">
        <v>201</v>
      </c>
      <c r="H139" s="154">
        <v>30.06</v>
      </c>
      <c r="I139" s="155"/>
      <c r="J139" s="156">
        <f>ROUND(I139*H139,2)</f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187</v>
      </c>
      <c r="AT139" s="161" t="s">
        <v>182</v>
      </c>
      <c r="AU139" s="161" t="s">
        <v>83</v>
      </c>
      <c r="AY139" s="18" t="s">
        <v>180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83</v>
      </c>
      <c r="BK139" s="162">
        <f>ROUND(I139*H139,2)</f>
        <v>0</v>
      </c>
      <c r="BL139" s="18" t="s">
        <v>187</v>
      </c>
      <c r="BM139" s="161" t="s">
        <v>252</v>
      </c>
    </row>
    <row r="140" spans="1:65" s="2" customFormat="1" ht="11.25">
      <c r="A140" s="33"/>
      <c r="B140" s="34"/>
      <c r="C140" s="33"/>
      <c r="D140" s="163" t="s">
        <v>189</v>
      </c>
      <c r="E140" s="33"/>
      <c r="F140" s="164" t="s">
        <v>1407</v>
      </c>
      <c r="G140" s="33"/>
      <c r="H140" s="33"/>
      <c r="I140" s="165"/>
      <c r="J140" s="33"/>
      <c r="K140" s="33"/>
      <c r="L140" s="34"/>
      <c r="M140" s="166"/>
      <c r="N140" s="167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189</v>
      </c>
      <c r="AU140" s="18" t="s">
        <v>83</v>
      </c>
    </row>
    <row r="141" spans="1:65" s="2" customFormat="1" ht="21.75" customHeight="1">
      <c r="A141" s="33"/>
      <c r="B141" s="149"/>
      <c r="C141" s="150" t="s">
        <v>76</v>
      </c>
      <c r="D141" s="150" t="s">
        <v>182</v>
      </c>
      <c r="E141" s="151" t="s">
        <v>1408</v>
      </c>
      <c r="F141" s="152" t="s">
        <v>1409</v>
      </c>
      <c r="G141" s="153" t="s">
        <v>201</v>
      </c>
      <c r="H141" s="154">
        <v>30.06</v>
      </c>
      <c r="I141" s="155"/>
      <c r="J141" s="156">
        <f>ROUND(I141*H141,2)</f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187</v>
      </c>
      <c r="AT141" s="161" t="s">
        <v>182</v>
      </c>
      <c r="AU141" s="161" t="s">
        <v>83</v>
      </c>
      <c r="AY141" s="18" t="s">
        <v>180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83</v>
      </c>
      <c r="BK141" s="162">
        <f>ROUND(I141*H141,2)</f>
        <v>0</v>
      </c>
      <c r="BL141" s="18" t="s">
        <v>187</v>
      </c>
      <c r="BM141" s="161" t="s">
        <v>265</v>
      </c>
    </row>
    <row r="142" spans="1:65" s="2" customFormat="1" ht="11.25">
      <c r="A142" s="33"/>
      <c r="B142" s="34"/>
      <c r="C142" s="33"/>
      <c r="D142" s="163" t="s">
        <v>189</v>
      </c>
      <c r="E142" s="33"/>
      <c r="F142" s="164" t="s">
        <v>1409</v>
      </c>
      <c r="G142" s="33"/>
      <c r="H142" s="33"/>
      <c r="I142" s="165"/>
      <c r="J142" s="33"/>
      <c r="K142" s="33"/>
      <c r="L142" s="34"/>
      <c r="M142" s="166"/>
      <c r="N142" s="167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189</v>
      </c>
      <c r="AU142" s="18" t="s">
        <v>83</v>
      </c>
    </row>
    <row r="143" spans="1:65" s="2" customFormat="1" ht="21.75" customHeight="1">
      <c r="A143" s="33"/>
      <c r="B143" s="149"/>
      <c r="C143" s="150" t="s">
        <v>76</v>
      </c>
      <c r="D143" s="150" t="s">
        <v>182</v>
      </c>
      <c r="E143" s="151" t="s">
        <v>1410</v>
      </c>
      <c r="F143" s="152" t="s">
        <v>1411</v>
      </c>
      <c r="G143" s="153" t="s">
        <v>201</v>
      </c>
      <c r="H143" s="154">
        <v>30.06</v>
      </c>
      <c r="I143" s="155"/>
      <c r="J143" s="156">
        <f>ROUND(I143*H143,2)</f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187</v>
      </c>
      <c r="AT143" s="161" t="s">
        <v>182</v>
      </c>
      <c r="AU143" s="161" t="s">
        <v>83</v>
      </c>
      <c r="AY143" s="18" t="s">
        <v>180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83</v>
      </c>
      <c r="BK143" s="162">
        <f>ROUND(I143*H143,2)</f>
        <v>0</v>
      </c>
      <c r="BL143" s="18" t="s">
        <v>187</v>
      </c>
      <c r="BM143" s="161" t="s">
        <v>278</v>
      </c>
    </row>
    <row r="144" spans="1:65" s="2" customFormat="1" ht="11.25">
      <c r="A144" s="33"/>
      <c r="B144" s="34"/>
      <c r="C144" s="33"/>
      <c r="D144" s="163" t="s">
        <v>189</v>
      </c>
      <c r="E144" s="33"/>
      <c r="F144" s="164" t="s">
        <v>1411</v>
      </c>
      <c r="G144" s="33"/>
      <c r="H144" s="33"/>
      <c r="I144" s="165"/>
      <c r="J144" s="33"/>
      <c r="K144" s="33"/>
      <c r="L144" s="34"/>
      <c r="M144" s="166"/>
      <c r="N144" s="167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189</v>
      </c>
      <c r="AU144" s="18" t="s">
        <v>83</v>
      </c>
    </row>
    <row r="145" spans="1:65" s="2" customFormat="1" ht="16.5" customHeight="1">
      <c r="A145" s="33"/>
      <c r="B145" s="149"/>
      <c r="C145" s="150" t="s">
        <v>76</v>
      </c>
      <c r="D145" s="150" t="s">
        <v>182</v>
      </c>
      <c r="E145" s="151" t="s">
        <v>1412</v>
      </c>
      <c r="F145" s="152" t="s">
        <v>1413</v>
      </c>
      <c r="G145" s="153" t="s">
        <v>201</v>
      </c>
      <c r="H145" s="154">
        <v>30.06</v>
      </c>
      <c r="I145" s="155"/>
      <c r="J145" s="156">
        <f>ROUND(I145*H145,2)</f>
        <v>0</v>
      </c>
      <c r="K145" s="152" t="s">
        <v>1</v>
      </c>
      <c r="L145" s="34"/>
      <c r="M145" s="157" t="s">
        <v>1</v>
      </c>
      <c r="N145" s="158" t="s">
        <v>41</v>
      </c>
      <c r="O145" s="59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187</v>
      </c>
      <c r="AT145" s="161" t="s">
        <v>182</v>
      </c>
      <c r="AU145" s="161" t="s">
        <v>83</v>
      </c>
      <c r="AY145" s="18" t="s">
        <v>180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83</v>
      </c>
      <c r="BK145" s="162">
        <f>ROUND(I145*H145,2)</f>
        <v>0</v>
      </c>
      <c r="BL145" s="18" t="s">
        <v>187</v>
      </c>
      <c r="BM145" s="161" t="s">
        <v>8</v>
      </c>
    </row>
    <row r="146" spans="1:65" s="2" customFormat="1" ht="11.25">
      <c r="A146" s="33"/>
      <c r="B146" s="34"/>
      <c r="C146" s="33"/>
      <c r="D146" s="163" t="s">
        <v>189</v>
      </c>
      <c r="E146" s="33"/>
      <c r="F146" s="164" t="s">
        <v>1413</v>
      </c>
      <c r="G146" s="33"/>
      <c r="H146" s="33"/>
      <c r="I146" s="165"/>
      <c r="J146" s="33"/>
      <c r="K146" s="33"/>
      <c r="L146" s="34"/>
      <c r="M146" s="166"/>
      <c r="N146" s="167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189</v>
      </c>
      <c r="AU146" s="18" t="s">
        <v>83</v>
      </c>
    </row>
    <row r="147" spans="1:65" s="2" customFormat="1" ht="16.5" customHeight="1">
      <c r="A147" s="33"/>
      <c r="B147" s="149"/>
      <c r="C147" s="150" t="s">
        <v>76</v>
      </c>
      <c r="D147" s="150" t="s">
        <v>182</v>
      </c>
      <c r="E147" s="151" t="s">
        <v>1414</v>
      </c>
      <c r="F147" s="152" t="s">
        <v>1415</v>
      </c>
      <c r="G147" s="153" t="s">
        <v>201</v>
      </c>
      <c r="H147" s="154">
        <v>39.078000000000003</v>
      </c>
      <c r="I147" s="155"/>
      <c r="J147" s="156">
        <f>ROUND(I147*H147,2)</f>
        <v>0</v>
      </c>
      <c r="K147" s="152" t="s">
        <v>1</v>
      </c>
      <c r="L147" s="34"/>
      <c r="M147" s="157" t="s">
        <v>1</v>
      </c>
      <c r="N147" s="158" t="s">
        <v>41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187</v>
      </c>
      <c r="AT147" s="161" t="s">
        <v>182</v>
      </c>
      <c r="AU147" s="161" t="s">
        <v>83</v>
      </c>
      <c r="AY147" s="18" t="s">
        <v>180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83</v>
      </c>
      <c r="BK147" s="162">
        <f>ROUND(I147*H147,2)</f>
        <v>0</v>
      </c>
      <c r="BL147" s="18" t="s">
        <v>187</v>
      </c>
      <c r="BM147" s="161" t="s">
        <v>322</v>
      </c>
    </row>
    <row r="148" spans="1:65" s="2" customFormat="1" ht="11.25">
      <c r="A148" s="33"/>
      <c r="B148" s="34"/>
      <c r="C148" s="33"/>
      <c r="D148" s="163" t="s">
        <v>189</v>
      </c>
      <c r="E148" s="33"/>
      <c r="F148" s="164" t="s">
        <v>1415</v>
      </c>
      <c r="G148" s="33"/>
      <c r="H148" s="33"/>
      <c r="I148" s="165"/>
      <c r="J148" s="33"/>
      <c r="K148" s="33"/>
      <c r="L148" s="34"/>
      <c r="M148" s="166"/>
      <c r="N148" s="167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189</v>
      </c>
      <c r="AU148" s="18" t="s">
        <v>83</v>
      </c>
    </row>
    <row r="149" spans="1:65" s="2" customFormat="1" ht="16.5" customHeight="1">
      <c r="A149" s="33"/>
      <c r="B149" s="149"/>
      <c r="C149" s="150" t="s">
        <v>76</v>
      </c>
      <c r="D149" s="150" t="s">
        <v>182</v>
      </c>
      <c r="E149" s="151" t="s">
        <v>1416</v>
      </c>
      <c r="F149" s="152" t="s">
        <v>1417</v>
      </c>
      <c r="G149" s="153" t="s">
        <v>201</v>
      </c>
      <c r="H149" s="154">
        <v>30.06</v>
      </c>
      <c r="I149" s="155"/>
      <c r="J149" s="156">
        <f>ROUND(I149*H149,2)</f>
        <v>0</v>
      </c>
      <c r="K149" s="152" t="s">
        <v>1</v>
      </c>
      <c r="L149" s="34"/>
      <c r="M149" s="157" t="s">
        <v>1</v>
      </c>
      <c r="N149" s="158" t="s">
        <v>41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187</v>
      </c>
      <c r="AT149" s="161" t="s">
        <v>182</v>
      </c>
      <c r="AU149" s="161" t="s">
        <v>83</v>
      </c>
      <c r="AY149" s="18" t="s">
        <v>180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83</v>
      </c>
      <c r="BK149" s="162">
        <f>ROUND(I149*H149,2)</f>
        <v>0</v>
      </c>
      <c r="BL149" s="18" t="s">
        <v>187</v>
      </c>
      <c r="BM149" s="161" t="s">
        <v>341</v>
      </c>
    </row>
    <row r="150" spans="1:65" s="2" customFormat="1" ht="11.25">
      <c r="A150" s="33"/>
      <c r="B150" s="34"/>
      <c r="C150" s="33"/>
      <c r="D150" s="163" t="s">
        <v>189</v>
      </c>
      <c r="E150" s="33"/>
      <c r="F150" s="164" t="s">
        <v>1417</v>
      </c>
      <c r="G150" s="33"/>
      <c r="H150" s="33"/>
      <c r="I150" s="165"/>
      <c r="J150" s="33"/>
      <c r="K150" s="33"/>
      <c r="L150" s="34"/>
      <c r="M150" s="166"/>
      <c r="N150" s="167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189</v>
      </c>
      <c r="AU150" s="18" t="s">
        <v>83</v>
      </c>
    </row>
    <row r="151" spans="1:65" s="12" customFormat="1" ht="25.9" customHeight="1">
      <c r="B151" s="136"/>
      <c r="D151" s="137" t="s">
        <v>75</v>
      </c>
      <c r="E151" s="138" t="s">
        <v>85</v>
      </c>
      <c r="F151" s="138" t="s">
        <v>1418</v>
      </c>
      <c r="I151" s="139"/>
      <c r="J151" s="140">
        <f>BK151</f>
        <v>0</v>
      </c>
      <c r="L151" s="136"/>
      <c r="M151" s="141"/>
      <c r="N151" s="142"/>
      <c r="O151" s="142"/>
      <c r="P151" s="143">
        <f>SUM(P152:P159)</f>
        <v>0</v>
      </c>
      <c r="Q151" s="142"/>
      <c r="R151" s="143">
        <f>SUM(R152:R159)</f>
        <v>0</v>
      </c>
      <c r="S151" s="142"/>
      <c r="T151" s="144">
        <f>SUM(T152:T159)</f>
        <v>0</v>
      </c>
      <c r="AR151" s="137" t="s">
        <v>83</v>
      </c>
      <c r="AT151" s="145" t="s">
        <v>75</v>
      </c>
      <c r="AU151" s="145" t="s">
        <v>76</v>
      </c>
      <c r="AY151" s="137" t="s">
        <v>180</v>
      </c>
      <c r="BK151" s="146">
        <f>SUM(BK152:BK159)</f>
        <v>0</v>
      </c>
    </row>
    <row r="152" spans="1:65" s="2" customFormat="1" ht="16.5" customHeight="1">
      <c r="A152" s="33"/>
      <c r="B152" s="149"/>
      <c r="C152" s="150" t="s">
        <v>76</v>
      </c>
      <c r="D152" s="150" t="s">
        <v>182</v>
      </c>
      <c r="E152" s="151" t="s">
        <v>1419</v>
      </c>
      <c r="F152" s="152" t="s">
        <v>1420</v>
      </c>
      <c r="G152" s="153" t="s">
        <v>185</v>
      </c>
      <c r="H152" s="154">
        <v>100.2</v>
      </c>
      <c r="I152" s="155"/>
      <c r="J152" s="156">
        <f>ROUND(I152*H152,2)</f>
        <v>0</v>
      </c>
      <c r="K152" s="152" t="s">
        <v>1</v>
      </c>
      <c r="L152" s="34"/>
      <c r="M152" s="157" t="s">
        <v>1</v>
      </c>
      <c r="N152" s="158" t="s">
        <v>41</v>
      </c>
      <c r="O152" s="59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187</v>
      </c>
      <c r="AT152" s="161" t="s">
        <v>182</v>
      </c>
      <c r="AU152" s="161" t="s">
        <v>83</v>
      </c>
      <c r="AY152" s="18" t="s">
        <v>180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83</v>
      </c>
      <c r="BK152" s="162">
        <f>ROUND(I152*H152,2)</f>
        <v>0</v>
      </c>
      <c r="BL152" s="18" t="s">
        <v>187</v>
      </c>
      <c r="BM152" s="161" t="s">
        <v>355</v>
      </c>
    </row>
    <row r="153" spans="1:65" s="2" customFormat="1" ht="11.25">
      <c r="A153" s="33"/>
      <c r="B153" s="34"/>
      <c r="C153" s="33"/>
      <c r="D153" s="163" t="s">
        <v>189</v>
      </c>
      <c r="E153" s="33"/>
      <c r="F153" s="164" t="s">
        <v>1420</v>
      </c>
      <c r="G153" s="33"/>
      <c r="H153" s="33"/>
      <c r="I153" s="165"/>
      <c r="J153" s="33"/>
      <c r="K153" s="33"/>
      <c r="L153" s="34"/>
      <c r="M153" s="166"/>
      <c r="N153" s="167"/>
      <c r="O153" s="59"/>
      <c r="P153" s="59"/>
      <c r="Q153" s="59"/>
      <c r="R153" s="59"/>
      <c r="S153" s="59"/>
      <c r="T153" s="60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189</v>
      </c>
      <c r="AU153" s="18" t="s">
        <v>83</v>
      </c>
    </row>
    <row r="154" spans="1:65" s="2" customFormat="1" ht="24.2" customHeight="1">
      <c r="A154" s="33"/>
      <c r="B154" s="149"/>
      <c r="C154" s="150" t="s">
        <v>76</v>
      </c>
      <c r="D154" s="150" t="s">
        <v>182</v>
      </c>
      <c r="E154" s="151" t="s">
        <v>1421</v>
      </c>
      <c r="F154" s="152" t="s">
        <v>1422</v>
      </c>
      <c r="G154" s="153" t="s">
        <v>201</v>
      </c>
      <c r="H154" s="154">
        <v>30.06</v>
      </c>
      <c r="I154" s="155"/>
      <c r="J154" s="156">
        <f>ROUND(I154*H154,2)</f>
        <v>0</v>
      </c>
      <c r="K154" s="152" t="s">
        <v>1</v>
      </c>
      <c r="L154" s="34"/>
      <c r="M154" s="157" t="s">
        <v>1</v>
      </c>
      <c r="N154" s="158" t="s">
        <v>41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187</v>
      </c>
      <c r="AT154" s="161" t="s">
        <v>182</v>
      </c>
      <c r="AU154" s="161" t="s">
        <v>83</v>
      </c>
      <c r="AY154" s="18" t="s">
        <v>180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83</v>
      </c>
      <c r="BK154" s="162">
        <f>ROUND(I154*H154,2)</f>
        <v>0</v>
      </c>
      <c r="BL154" s="18" t="s">
        <v>187</v>
      </c>
      <c r="BM154" s="161" t="s">
        <v>388</v>
      </c>
    </row>
    <row r="155" spans="1:65" s="2" customFormat="1" ht="19.5">
      <c r="A155" s="33"/>
      <c r="B155" s="34"/>
      <c r="C155" s="33"/>
      <c r="D155" s="163" t="s">
        <v>189</v>
      </c>
      <c r="E155" s="33"/>
      <c r="F155" s="164" t="s">
        <v>1422</v>
      </c>
      <c r="G155" s="33"/>
      <c r="H155" s="33"/>
      <c r="I155" s="165"/>
      <c r="J155" s="33"/>
      <c r="K155" s="33"/>
      <c r="L155" s="34"/>
      <c r="M155" s="166"/>
      <c r="N155" s="167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189</v>
      </c>
      <c r="AU155" s="18" t="s">
        <v>83</v>
      </c>
    </row>
    <row r="156" spans="1:65" s="2" customFormat="1" ht="16.5" customHeight="1">
      <c r="A156" s="33"/>
      <c r="B156" s="149"/>
      <c r="C156" s="150" t="s">
        <v>76</v>
      </c>
      <c r="D156" s="150" t="s">
        <v>182</v>
      </c>
      <c r="E156" s="151" t="s">
        <v>1423</v>
      </c>
      <c r="F156" s="152" t="s">
        <v>1424</v>
      </c>
      <c r="G156" s="153" t="s">
        <v>185</v>
      </c>
      <c r="H156" s="154">
        <v>100.2</v>
      </c>
      <c r="I156" s="155"/>
      <c r="J156" s="156">
        <f>ROUND(I156*H156,2)</f>
        <v>0</v>
      </c>
      <c r="K156" s="152" t="s">
        <v>1</v>
      </c>
      <c r="L156" s="34"/>
      <c r="M156" s="157" t="s">
        <v>1</v>
      </c>
      <c r="N156" s="158" t="s">
        <v>41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187</v>
      </c>
      <c r="AT156" s="161" t="s">
        <v>182</v>
      </c>
      <c r="AU156" s="161" t="s">
        <v>83</v>
      </c>
      <c r="AY156" s="18" t="s">
        <v>180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83</v>
      </c>
      <c r="BK156" s="162">
        <f>ROUND(I156*H156,2)</f>
        <v>0</v>
      </c>
      <c r="BL156" s="18" t="s">
        <v>187</v>
      </c>
      <c r="BM156" s="161" t="s">
        <v>402</v>
      </c>
    </row>
    <row r="157" spans="1:65" s="2" customFormat="1" ht="11.25">
      <c r="A157" s="33"/>
      <c r="B157" s="34"/>
      <c r="C157" s="33"/>
      <c r="D157" s="163" t="s">
        <v>189</v>
      </c>
      <c r="E157" s="33"/>
      <c r="F157" s="164" t="s">
        <v>1424</v>
      </c>
      <c r="G157" s="33"/>
      <c r="H157" s="33"/>
      <c r="I157" s="165"/>
      <c r="J157" s="33"/>
      <c r="K157" s="33"/>
      <c r="L157" s="34"/>
      <c r="M157" s="166"/>
      <c r="N157" s="167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189</v>
      </c>
      <c r="AU157" s="18" t="s">
        <v>83</v>
      </c>
    </row>
    <row r="158" spans="1:65" s="2" customFormat="1" ht="21.75" customHeight="1">
      <c r="A158" s="33"/>
      <c r="B158" s="149"/>
      <c r="C158" s="150" t="s">
        <v>76</v>
      </c>
      <c r="D158" s="150" t="s">
        <v>182</v>
      </c>
      <c r="E158" s="151" t="s">
        <v>1425</v>
      </c>
      <c r="F158" s="152" t="s">
        <v>1426</v>
      </c>
      <c r="G158" s="153" t="s">
        <v>185</v>
      </c>
      <c r="H158" s="154">
        <v>50.1</v>
      </c>
      <c r="I158" s="155"/>
      <c r="J158" s="156">
        <f>ROUND(I158*H158,2)</f>
        <v>0</v>
      </c>
      <c r="K158" s="152" t="s">
        <v>1</v>
      </c>
      <c r="L158" s="34"/>
      <c r="M158" s="157" t="s">
        <v>1</v>
      </c>
      <c r="N158" s="158" t="s">
        <v>41</v>
      </c>
      <c r="O158" s="59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187</v>
      </c>
      <c r="AT158" s="161" t="s">
        <v>182</v>
      </c>
      <c r="AU158" s="161" t="s">
        <v>83</v>
      </c>
      <c r="AY158" s="18" t="s">
        <v>180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83</v>
      </c>
      <c r="BK158" s="162">
        <f>ROUND(I158*H158,2)</f>
        <v>0</v>
      </c>
      <c r="BL158" s="18" t="s">
        <v>187</v>
      </c>
      <c r="BM158" s="161" t="s">
        <v>420</v>
      </c>
    </row>
    <row r="159" spans="1:65" s="2" customFormat="1" ht="11.25">
      <c r="A159" s="33"/>
      <c r="B159" s="34"/>
      <c r="C159" s="33"/>
      <c r="D159" s="163" t="s">
        <v>189</v>
      </c>
      <c r="E159" s="33"/>
      <c r="F159" s="164" t="s">
        <v>1426</v>
      </c>
      <c r="G159" s="33"/>
      <c r="H159" s="33"/>
      <c r="I159" s="165"/>
      <c r="J159" s="33"/>
      <c r="K159" s="33"/>
      <c r="L159" s="34"/>
      <c r="M159" s="166"/>
      <c r="N159" s="167"/>
      <c r="O159" s="59"/>
      <c r="P159" s="59"/>
      <c r="Q159" s="59"/>
      <c r="R159" s="59"/>
      <c r="S159" s="59"/>
      <c r="T159" s="60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189</v>
      </c>
      <c r="AU159" s="18" t="s">
        <v>83</v>
      </c>
    </row>
    <row r="160" spans="1:65" s="12" customFormat="1" ht="25.9" customHeight="1">
      <c r="B160" s="136"/>
      <c r="D160" s="137" t="s">
        <v>75</v>
      </c>
      <c r="E160" s="138" t="s">
        <v>197</v>
      </c>
      <c r="F160" s="138" t="s">
        <v>419</v>
      </c>
      <c r="I160" s="139"/>
      <c r="J160" s="140">
        <f>BK160</f>
        <v>0</v>
      </c>
      <c r="L160" s="136"/>
      <c r="M160" s="141"/>
      <c r="N160" s="142"/>
      <c r="O160" s="142"/>
      <c r="P160" s="143">
        <f>SUM(P161:P162)</f>
        <v>0</v>
      </c>
      <c r="Q160" s="142"/>
      <c r="R160" s="143">
        <f>SUM(R161:R162)</f>
        <v>0</v>
      </c>
      <c r="S160" s="142"/>
      <c r="T160" s="144">
        <f>SUM(T161:T162)</f>
        <v>0</v>
      </c>
      <c r="AR160" s="137" t="s">
        <v>83</v>
      </c>
      <c r="AT160" s="145" t="s">
        <v>75</v>
      </c>
      <c r="AU160" s="145" t="s">
        <v>76</v>
      </c>
      <c r="AY160" s="137" t="s">
        <v>180</v>
      </c>
      <c r="BK160" s="146">
        <f>SUM(BK161:BK162)</f>
        <v>0</v>
      </c>
    </row>
    <row r="161" spans="1:65" s="2" customFormat="1" ht="49.15" customHeight="1">
      <c r="A161" s="33"/>
      <c r="B161" s="149"/>
      <c r="C161" s="150" t="s">
        <v>76</v>
      </c>
      <c r="D161" s="150" t="s">
        <v>182</v>
      </c>
      <c r="E161" s="151" t="s">
        <v>1427</v>
      </c>
      <c r="F161" s="152" t="s">
        <v>1428</v>
      </c>
      <c r="G161" s="153" t="s">
        <v>185</v>
      </c>
      <c r="H161" s="154">
        <v>563.66</v>
      </c>
      <c r="I161" s="155"/>
      <c r="J161" s="156">
        <f>ROUND(I161*H161,2)</f>
        <v>0</v>
      </c>
      <c r="K161" s="152" t="s">
        <v>1</v>
      </c>
      <c r="L161" s="34"/>
      <c r="M161" s="157" t="s">
        <v>1</v>
      </c>
      <c r="N161" s="158" t="s">
        <v>41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187</v>
      </c>
      <c r="AT161" s="161" t="s">
        <v>182</v>
      </c>
      <c r="AU161" s="161" t="s">
        <v>83</v>
      </c>
      <c r="AY161" s="18" t="s">
        <v>180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83</v>
      </c>
      <c r="BK161" s="162">
        <f>ROUND(I161*H161,2)</f>
        <v>0</v>
      </c>
      <c r="BL161" s="18" t="s">
        <v>187</v>
      </c>
      <c r="BM161" s="161" t="s">
        <v>434</v>
      </c>
    </row>
    <row r="162" spans="1:65" s="2" customFormat="1" ht="29.25">
      <c r="A162" s="33"/>
      <c r="B162" s="34"/>
      <c r="C162" s="33"/>
      <c r="D162" s="163" t="s">
        <v>189</v>
      </c>
      <c r="E162" s="33"/>
      <c r="F162" s="164" t="s">
        <v>1428</v>
      </c>
      <c r="G162" s="33"/>
      <c r="H162" s="33"/>
      <c r="I162" s="165"/>
      <c r="J162" s="33"/>
      <c r="K162" s="33"/>
      <c r="L162" s="34"/>
      <c r="M162" s="166"/>
      <c r="N162" s="167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189</v>
      </c>
      <c r="AU162" s="18" t="s">
        <v>83</v>
      </c>
    </row>
    <row r="163" spans="1:65" s="12" customFormat="1" ht="25.9" customHeight="1">
      <c r="B163" s="136"/>
      <c r="D163" s="137" t="s">
        <v>75</v>
      </c>
      <c r="E163" s="138" t="s">
        <v>244</v>
      </c>
      <c r="F163" s="138" t="s">
        <v>1429</v>
      </c>
      <c r="I163" s="139"/>
      <c r="J163" s="140">
        <f>BK163</f>
        <v>0</v>
      </c>
      <c r="L163" s="136"/>
      <c r="M163" s="141"/>
      <c r="N163" s="142"/>
      <c r="O163" s="142"/>
      <c r="P163" s="143">
        <f>SUM(P164:P178)</f>
        <v>0</v>
      </c>
      <c r="Q163" s="142"/>
      <c r="R163" s="143">
        <f>SUM(R164:R178)</f>
        <v>0</v>
      </c>
      <c r="S163" s="142"/>
      <c r="T163" s="144">
        <f>SUM(T164:T178)</f>
        <v>0</v>
      </c>
      <c r="AR163" s="137" t="s">
        <v>83</v>
      </c>
      <c r="AT163" s="145" t="s">
        <v>75</v>
      </c>
      <c r="AU163" s="145" t="s">
        <v>76</v>
      </c>
      <c r="AY163" s="137" t="s">
        <v>180</v>
      </c>
      <c r="BK163" s="146">
        <f>SUM(BK164:BK178)</f>
        <v>0</v>
      </c>
    </row>
    <row r="164" spans="1:65" s="2" customFormat="1" ht="16.5" customHeight="1">
      <c r="A164" s="33"/>
      <c r="B164" s="149"/>
      <c r="C164" s="150" t="s">
        <v>76</v>
      </c>
      <c r="D164" s="150" t="s">
        <v>182</v>
      </c>
      <c r="E164" s="151" t="s">
        <v>1430</v>
      </c>
      <c r="F164" s="152" t="s">
        <v>1431</v>
      </c>
      <c r="G164" s="153" t="s">
        <v>185</v>
      </c>
      <c r="H164" s="154">
        <v>25.44</v>
      </c>
      <c r="I164" s="155"/>
      <c r="J164" s="156">
        <f>ROUND(I164*H164,2)</f>
        <v>0</v>
      </c>
      <c r="K164" s="152" t="s">
        <v>1</v>
      </c>
      <c r="L164" s="34"/>
      <c r="M164" s="157" t="s">
        <v>1</v>
      </c>
      <c r="N164" s="158" t="s">
        <v>41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187</v>
      </c>
      <c r="AT164" s="161" t="s">
        <v>182</v>
      </c>
      <c r="AU164" s="161" t="s">
        <v>83</v>
      </c>
      <c r="AY164" s="18" t="s">
        <v>180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83</v>
      </c>
      <c r="BK164" s="162">
        <f>ROUND(I164*H164,2)</f>
        <v>0</v>
      </c>
      <c r="BL164" s="18" t="s">
        <v>187</v>
      </c>
      <c r="BM164" s="161" t="s">
        <v>451</v>
      </c>
    </row>
    <row r="165" spans="1:65" s="2" customFormat="1" ht="11.25">
      <c r="A165" s="33"/>
      <c r="B165" s="34"/>
      <c r="C165" s="33"/>
      <c r="D165" s="163" t="s">
        <v>189</v>
      </c>
      <c r="E165" s="33"/>
      <c r="F165" s="164" t="s">
        <v>1431</v>
      </c>
      <c r="G165" s="33"/>
      <c r="H165" s="33"/>
      <c r="I165" s="165"/>
      <c r="J165" s="33"/>
      <c r="K165" s="33"/>
      <c r="L165" s="34"/>
      <c r="M165" s="166"/>
      <c r="N165" s="167"/>
      <c r="O165" s="59"/>
      <c r="P165" s="59"/>
      <c r="Q165" s="59"/>
      <c r="R165" s="59"/>
      <c r="S165" s="59"/>
      <c r="T165" s="60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189</v>
      </c>
      <c r="AU165" s="18" t="s">
        <v>83</v>
      </c>
    </row>
    <row r="166" spans="1:65" s="2" customFormat="1" ht="21.75" customHeight="1">
      <c r="A166" s="33"/>
      <c r="B166" s="149"/>
      <c r="C166" s="150" t="s">
        <v>76</v>
      </c>
      <c r="D166" s="150" t="s">
        <v>182</v>
      </c>
      <c r="E166" s="151" t="s">
        <v>1432</v>
      </c>
      <c r="F166" s="152" t="s">
        <v>1433</v>
      </c>
      <c r="G166" s="153" t="s">
        <v>185</v>
      </c>
      <c r="H166" s="154">
        <v>75.150000000000006</v>
      </c>
      <c r="I166" s="155"/>
      <c r="J166" s="156">
        <f>ROUND(I166*H166,2)</f>
        <v>0</v>
      </c>
      <c r="K166" s="152" t="s">
        <v>1</v>
      </c>
      <c r="L166" s="34"/>
      <c r="M166" s="157" t="s">
        <v>1</v>
      </c>
      <c r="N166" s="158" t="s">
        <v>41</v>
      </c>
      <c r="O166" s="59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187</v>
      </c>
      <c r="AT166" s="161" t="s">
        <v>182</v>
      </c>
      <c r="AU166" s="161" t="s">
        <v>83</v>
      </c>
      <c r="AY166" s="18" t="s">
        <v>180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8" t="s">
        <v>83</v>
      </c>
      <c r="BK166" s="162">
        <f>ROUND(I166*H166,2)</f>
        <v>0</v>
      </c>
      <c r="BL166" s="18" t="s">
        <v>187</v>
      </c>
      <c r="BM166" s="161" t="s">
        <v>471</v>
      </c>
    </row>
    <row r="167" spans="1:65" s="2" customFormat="1" ht="11.25">
      <c r="A167" s="33"/>
      <c r="B167" s="34"/>
      <c r="C167" s="33"/>
      <c r="D167" s="163" t="s">
        <v>189</v>
      </c>
      <c r="E167" s="33"/>
      <c r="F167" s="164" t="s">
        <v>1433</v>
      </c>
      <c r="G167" s="33"/>
      <c r="H167" s="33"/>
      <c r="I167" s="165"/>
      <c r="J167" s="33"/>
      <c r="K167" s="33"/>
      <c r="L167" s="34"/>
      <c r="M167" s="166"/>
      <c r="N167" s="167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189</v>
      </c>
      <c r="AU167" s="18" t="s">
        <v>83</v>
      </c>
    </row>
    <row r="168" spans="1:65" s="2" customFormat="1" ht="24.2" customHeight="1">
      <c r="A168" s="33"/>
      <c r="B168" s="149"/>
      <c r="C168" s="150" t="s">
        <v>76</v>
      </c>
      <c r="D168" s="150" t="s">
        <v>182</v>
      </c>
      <c r="E168" s="151" t="s">
        <v>1434</v>
      </c>
      <c r="F168" s="152" t="s">
        <v>1435</v>
      </c>
      <c r="G168" s="153" t="s">
        <v>185</v>
      </c>
      <c r="H168" s="154">
        <v>75.150000000000006</v>
      </c>
      <c r="I168" s="155"/>
      <c r="J168" s="156">
        <f>ROUND(I168*H168,2)</f>
        <v>0</v>
      </c>
      <c r="K168" s="152" t="s">
        <v>1</v>
      </c>
      <c r="L168" s="34"/>
      <c r="M168" s="157" t="s">
        <v>1</v>
      </c>
      <c r="N168" s="158" t="s">
        <v>41</v>
      </c>
      <c r="O168" s="59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187</v>
      </c>
      <c r="AT168" s="161" t="s">
        <v>182</v>
      </c>
      <c r="AU168" s="161" t="s">
        <v>83</v>
      </c>
      <c r="AY168" s="18" t="s">
        <v>180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8" t="s">
        <v>83</v>
      </c>
      <c r="BK168" s="162">
        <f>ROUND(I168*H168,2)</f>
        <v>0</v>
      </c>
      <c r="BL168" s="18" t="s">
        <v>187</v>
      </c>
      <c r="BM168" s="161" t="s">
        <v>489</v>
      </c>
    </row>
    <row r="169" spans="1:65" s="2" customFormat="1" ht="19.5">
      <c r="A169" s="33"/>
      <c r="B169" s="34"/>
      <c r="C169" s="33"/>
      <c r="D169" s="163" t="s">
        <v>189</v>
      </c>
      <c r="E169" s="33"/>
      <c r="F169" s="164" t="s">
        <v>1435</v>
      </c>
      <c r="G169" s="33"/>
      <c r="H169" s="33"/>
      <c r="I169" s="165"/>
      <c r="J169" s="33"/>
      <c r="K169" s="33"/>
      <c r="L169" s="34"/>
      <c r="M169" s="166"/>
      <c r="N169" s="167"/>
      <c r="O169" s="59"/>
      <c r="P169" s="59"/>
      <c r="Q169" s="59"/>
      <c r="R169" s="59"/>
      <c r="S169" s="59"/>
      <c r="T169" s="60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189</v>
      </c>
      <c r="AU169" s="18" t="s">
        <v>83</v>
      </c>
    </row>
    <row r="170" spans="1:65" s="2" customFormat="1" ht="21.75" customHeight="1">
      <c r="A170" s="33"/>
      <c r="B170" s="149"/>
      <c r="C170" s="150" t="s">
        <v>76</v>
      </c>
      <c r="D170" s="150" t="s">
        <v>182</v>
      </c>
      <c r="E170" s="151" t="s">
        <v>1436</v>
      </c>
      <c r="F170" s="152" t="s">
        <v>1437</v>
      </c>
      <c r="G170" s="153" t="s">
        <v>185</v>
      </c>
      <c r="H170" s="154">
        <v>75.150000000000006</v>
      </c>
      <c r="I170" s="155"/>
      <c r="J170" s="156">
        <f>ROUND(I170*H170,2)</f>
        <v>0</v>
      </c>
      <c r="K170" s="152" t="s">
        <v>1</v>
      </c>
      <c r="L170" s="34"/>
      <c r="M170" s="157" t="s">
        <v>1</v>
      </c>
      <c r="N170" s="158" t="s">
        <v>41</v>
      </c>
      <c r="O170" s="59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187</v>
      </c>
      <c r="AT170" s="161" t="s">
        <v>182</v>
      </c>
      <c r="AU170" s="161" t="s">
        <v>83</v>
      </c>
      <c r="AY170" s="18" t="s">
        <v>180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8" t="s">
        <v>83</v>
      </c>
      <c r="BK170" s="162">
        <f>ROUND(I170*H170,2)</f>
        <v>0</v>
      </c>
      <c r="BL170" s="18" t="s">
        <v>187</v>
      </c>
      <c r="BM170" s="161" t="s">
        <v>521</v>
      </c>
    </row>
    <row r="171" spans="1:65" s="2" customFormat="1" ht="11.25">
      <c r="A171" s="33"/>
      <c r="B171" s="34"/>
      <c r="C171" s="33"/>
      <c r="D171" s="163" t="s">
        <v>189</v>
      </c>
      <c r="E171" s="33"/>
      <c r="F171" s="164" t="s">
        <v>1437</v>
      </c>
      <c r="G171" s="33"/>
      <c r="H171" s="33"/>
      <c r="I171" s="165"/>
      <c r="J171" s="33"/>
      <c r="K171" s="33"/>
      <c r="L171" s="34"/>
      <c r="M171" s="166"/>
      <c r="N171" s="167"/>
      <c r="O171" s="59"/>
      <c r="P171" s="59"/>
      <c r="Q171" s="59"/>
      <c r="R171" s="59"/>
      <c r="S171" s="59"/>
      <c r="T171" s="60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8" t="s">
        <v>189</v>
      </c>
      <c r="AU171" s="18" t="s">
        <v>83</v>
      </c>
    </row>
    <row r="172" spans="1:65" s="2" customFormat="1" ht="16.5" customHeight="1">
      <c r="A172" s="33"/>
      <c r="B172" s="149"/>
      <c r="C172" s="150" t="s">
        <v>76</v>
      </c>
      <c r="D172" s="150" t="s">
        <v>182</v>
      </c>
      <c r="E172" s="151" t="s">
        <v>1438</v>
      </c>
      <c r="F172" s="152" t="s">
        <v>1439</v>
      </c>
      <c r="G172" s="153" t="s">
        <v>185</v>
      </c>
      <c r="H172" s="154">
        <v>25.44</v>
      </c>
      <c r="I172" s="155"/>
      <c r="J172" s="156">
        <f>ROUND(I172*H172,2)</f>
        <v>0</v>
      </c>
      <c r="K172" s="152" t="s">
        <v>1</v>
      </c>
      <c r="L172" s="34"/>
      <c r="M172" s="157" t="s">
        <v>1</v>
      </c>
      <c r="N172" s="158" t="s">
        <v>41</v>
      </c>
      <c r="O172" s="59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187</v>
      </c>
      <c r="AT172" s="161" t="s">
        <v>182</v>
      </c>
      <c r="AU172" s="161" t="s">
        <v>83</v>
      </c>
      <c r="AY172" s="18" t="s">
        <v>180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83</v>
      </c>
      <c r="BK172" s="162">
        <f>ROUND(I172*H172,2)</f>
        <v>0</v>
      </c>
      <c r="BL172" s="18" t="s">
        <v>187</v>
      </c>
      <c r="BM172" s="161" t="s">
        <v>538</v>
      </c>
    </row>
    <row r="173" spans="1:65" s="2" customFormat="1" ht="11.25">
      <c r="A173" s="33"/>
      <c r="B173" s="34"/>
      <c r="C173" s="33"/>
      <c r="D173" s="163" t="s">
        <v>189</v>
      </c>
      <c r="E173" s="33"/>
      <c r="F173" s="164" t="s">
        <v>1439</v>
      </c>
      <c r="G173" s="33"/>
      <c r="H173" s="33"/>
      <c r="I173" s="165"/>
      <c r="J173" s="33"/>
      <c r="K173" s="33"/>
      <c r="L173" s="34"/>
      <c r="M173" s="166"/>
      <c r="N173" s="167"/>
      <c r="O173" s="59"/>
      <c r="P173" s="59"/>
      <c r="Q173" s="59"/>
      <c r="R173" s="59"/>
      <c r="S173" s="59"/>
      <c r="T173" s="60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8" t="s">
        <v>189</v>
      </c>
      <c r="AU173" s="18" t="s">
        <v>83</v>
      </c>
    </row>
    <row r="174" spans="1:65" s="2" customFormat="1" ht="16.5" customHeight="1">
      <c r="A174" s="33"/>
      <c r="B174" s="149"/>
      <c r="C174" s="150" t="s">
        <v>76</v>
      </c>
      <c r="D174" s="150" t="s">
        <v>182</v>
      </c>
      <c r="E174" s="151" t="s">
        <v>1440</v>
      </c>
      <c r="F174" s="152" t="s">
        <v>1441</v>
      </c>
      <c r="G174" s="153" t="s">
        <v>185</v>
      </c>
      <c r="H174" s="154">
        <v>15.03</v>
      </c>
      <c r="I174" s="155"/>
      <c r="J174" s="156">
        <f>ROUND(I174*H174,2)</f>
        <v>0</v>
      </c>
      <c r="K174" s="152" t="s">
        <v>1</v>
      </c>
      <c r="L174" s="34"/>
      <c r="M174" s="157" t="s">
        <v>1</v>
      </c>
      <c r="N174" s="158" t="s">
        <v>41</v>
      </c>
      <c r="O174" s="59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187</v>
      </c>
      <c r="AT174" s="161" t="s">
        <v>182</v>
      </c>
      <c r="AU174" s="161" t="s">
        <v>83</v>
      </c>
      <c r="AY174" s="18" t="s">
        <v>180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8" t="s">
        <v>83</v>
      </c>
      <c r="BK174" s="162">
        <f>ROUND(I174*H174,2)</f>
        <v>0</v>
      </c>
      <c r="BL174" s="18" t="s">
        <v>187</v>
      </c>
      <c r="BM174" s="161" t="s">
        <v>555</v>
      </c>
    </row>
    <row r="175" spans="1:65" s="2" customFormat="1" ht="11.25">
      <c r="A175" s="33"/>
      <c r="B175" s="34"/>
      <c r="C175" s="33"/>
      <c r="D175" s="163" t="s">
        <v>189</v>
      </c>
      <c r="E175" s="33"/>
      <c r="F175" s="164" t="s">
        <v>1441</v>
      </c>
      <c r="G175" s="33"/>
      <c r="H175" s="33"/>
      <c r="I175" s="165"/>
      <c r="J175" s="33"/>
      <c r="K175" s="33"/>
      <c r="L175" s="34"/>
      <c r="M175" s="166"/>
      <c r="N175" s="167"/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189</v>
      </c>
      <c r="AU175" s="18" t="s">
        <v>83</v>
      </c>
    </row>
    <row r="176" spans="1:65" s="13" customFormat="1" ht="11.25">
      <c r="B176" s="170"/>
      <c r="D176" s="163" t="s">
        <v>193</v>
      </c>
      <c r="E176" s="171" t="s">
        <v>1</v>
      </c>
      <c r="F176" s="172" t="s">
        <v>1442</v>
      </c>
      <c r="H176" s="171" t="s">
        <v>1</v>
      </c>
      <c r="I176" s="173"/>
      <c r="L176" s="170"/>
      <c r="M176" s="174"/>
      <c r="N176" s="175"/>
      <c r="O176" s="175"/>
      <c r="P176" s="175"/>
      <c r="Q176" s="175"/>
      <c r="R176" s="175"/>
      <c r="S176" s="175"/>
      <c r="T176" s="176"/>
      <c r="AT176" s="171" t="s">
        <v>193</v>
      </c>
      <c r="AU176" s="171" t="s">
        <v>83</v>
      </c>
      <c r="AV176" s="13" t="s">
        <v>83</v>
      </c>
      <c r="AW176" s="13" t="s">
        <v>32</v>
      </c>
      <c r="AX176" s="13" t="s">
        <v>76</v>
      </c>
      <c r="AY176" s="171" t="s">
        <v>180</v>
      </c>
    </row>
    <row r="177" spans="1:65" s="14" customFormat="1" ht="11.25">
      <c r="B177" s="177"/>
      <c r="D177" s="163" t="s">
        <v>193</v>
      </c>
      <c r="E177" s="178" t="s">
        <v>1</v>
      </c>
      <c r="F177" s="179" t="s">
        <v>1443</v>
      </c>
      <c r="H177" s="180">
        <v>15.03</v>
      </c>
      <c r="I177" s="181"/>
      <c r="L177" s="177"/>
      <c r="M177" s="182"/>
      <c r="N177" s="183"/>
      <c r="O177" s="183"/>
      <c r="P177" s="183"/>
      <c r="Q177" s="183"/>
      <c r="R177" s="183"/>
      <c r="S177" s="183"/>
      <c r="T177" s="184"/>
      <c r="AT177" s="178" t="s">
        <v>193</v>
      </c>
      <c r="AU177" s="178" t="s">
        <v>83</v>
      </c>
      <c r="AV177" s="14" t="s">
        <v>85</v>
      </c>
      <c r="AW177" s="14" t="s">
        <v>32</v>
      </c>
      <c r="AX177" s="14" t="s">
        <v>76</v>
      </c>
      <c r="AY177" s="178" t="s">
        <v>180</v>
      </c>
    </row>
    <row r="178" spans="1:65" s="16" customFormat="1" ht="11.25">
      <c r="B178" s="193"/>
      <c r="D178" s="163" t="s">
        <v>193</v>
      </c>
      <c r="E178" s="194" t="s">
        <v>1</v>
      </c>
      <c r="F178" s="195" t="s">
        <v>198</v>
      </c>
      <c r="H178" s="196">
        <v>15.03</v>
      </c>
      <c r="I178" s="197"/>
      <c r="L178" s="193"/>
      <c r="M178" s="198"/>
      <c r="N178" s="199"/>
      <c r="O178" s="199"/>
      <c r="P178" s="199"/>
      <c r="Q178" s="199"/>
      <c r="R178" s="199"/>
      <c r="S178" s="199"/>
      <c r="T178" s="200"/>
      <c r="AT178" s="194" t="s">
        <v>193</v>
      </c>
      <c r="AU178" s="194" t="s">
        <v>83</v>
      </c>
      <c r="AV178" s="16" t="s">
        <v>187</v>
      </c>
      <c r="AW178" s="16" t="s">
        <v>32</v>
      </c>
      <c r="AX178" s="16" t="s">
        <v>83</v>
      </c>
      <c r="AY178" s="194" t="s">
        <v>180</v>
      </c>
    </row>
    <row r="179" spans="1:65" s="12" customFormat="1" ht="25.9" customHeight="1">
      <c r="B179" s="136"/>
      <c r="D179" s="137" t="s">
        <v>75</v>
      </c>
      <c r="E179" s="138" t="s">
        <v>252</v>
      </c>
      <c r="F179" s="138" t="s">
        <v>1444</v>
      </c>
      <c r="I179" s="139"/>
      <c r="J179" s="140">
        <f>BK179</f>
        <v>0</v>
      </c>
      <c r="L179" s="136"/>
      <c r="M179" s="141"/>
      <c r="N179" s="142"/>
      <c r="O179" s="142"/>
      <c r="P179" s="143">
        <f>SUM(P180:P195)</f>
        <v>0</v>
      </c>
      <c r="Q179" s="142"/>
      <c r="R179" s="143">
        <f>SUM(R180:R195)</f>
        <v>0</v>
      </c>
      <c r="S179" s="142"/>
      <c r="T179" s="144">
        <f>SUM(T180:T195)</f>
        <v>0</v>
      </c>
      <c r="AR179" s="137" t="s">
        <v>83</v>
      </c>
      <c r="AT179" s="145" t="s">
        <v>75</v>
      </c>
      <c r="AU179" s="145" t="s">
        <v>76</v>
      </c>
      <c r="AY179" s="137" t="s">
        <v>180</v>
      </c>
      <c r="BK179" s="146">
        <f>SUM(BK180:BK195)</f>
        <v>0</v>
      </c>
    </row>
    <row r="180" spans="1:65" s="2" customFormat="1" ht="21.75" customHeight="1">
      <c r="A180" s="33"/>
      <c r="B180" s="149"/>
      <c r="C180" s="150" t="s">
        <v>76</v>
      </c>
      <c r="D180" s="150" t="s">
        <v>182</v>
      </c>
      <c r="E180" s="151" t="s">
        <v>1445</v>
      </c>
      <c r="F180" s="152" t="s">
        <v>1446</v>
      </c>
      <c r="G180" s="153" t="s">
        <v>185</v>
      </c>
      <c r="H180" s="154">
        <v>567.55999999999995</v>
      </c>
      <c r="I180" s="155"/>
      <c r="J180" s="156">
        <f>ROUND(I180*H180,2)</f>
        <v>0</v>
      </c>
      <c r="K180" s="152" t="s">
        <v>1</v>
      </c>
      <c r="L180" s="34"/>
      <c r="M180" s="157" t="s">
        <v>1</v>
      </c>
      <c r="N180" s="158" t="s">
        <v>41</v>
      </c>
      <c r="O180" s="59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187</v>
      </c>
      <c r="AT180" s="161" t="s">
        <v>182</v>
      </c>
      <c r="AU180" s="161" t="s">
        <v>83</v>
      </c>
      <c r="AY180" s="18" t="s">
        <v>180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8" t="s">
        <v>83</v>
      </c>
      <c r="BK180" s="162">
        <f>ROUND(I180*H180,2)</f>
        <v>0</v>
      </c>
      <c r="BL180" s="18" t="s">
        <v>187</v>
      </c>
      <c r="BM180" s="161" t="s">
        <v>568</v>
      </c>
    </row>
    <row r="181" spans="1:65" s="2" customFormat="1" ht="11.25">
      <c r="A181" s="33"/>
      <c r="B181" s="34"/>
      <c r="C181" s="33"/>
      <c r="D181" s="163" t="s">
        <v>189</v>
      </c>
      <c r="E181" s="33"/>
      <c r="F181" s="164" t="s">
        <v>1446</v>
      </c>
      <c r="G181" s="33"/>
      <c r="H181" s="33"/>
      <c r="I181" s="165"/>
      <c r="J181" s="33"/>
      <c r="K181" s="33"/>
      <c r="L181" s="34"/>
      <c r="M181" s="166"/>
      <c r="N181" s="167"/>
      <c r="O181" s="59"/>
      <c r="P181" s="59"/>
      <c r="Q181" s="59"/>
      <c r="R181" s="59"/>
      <c r="S181" s="59"/>
      <c r="T181" s="60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189</v>
      </c>
      <c r="AU181" s="18" t="s">
        <v>83</v>
      </c>
    </row>
    <row r="182" spans="1:65" s="2" customFormat="1" ht="21.75" customHeight="1">
      <c r="A182" s="33"/>
      <c r="B182" s="149"/>
      <c r="C182" s="150" t="s">
        <v>76</v>
      </c>
      <c r="D182" s="150" t="s">
        <v>182</v>
      </c>
      <c r="E182" s="151" t="s">
        <v>1447</v>
      </c>
      <c r="F182" s="152" t="s">
        <v>1448</v>
      </c>
      <c r="G182" s="153" t="s">
        <v>185</v>
      </c>
      <c r="H182" s="154">
        <v>536.55999999999995</v>
      </c>
      <c r="I182" s="155"/>
      <c r="J182" s="156">
        <f>ROUND(I182*H182,2)</f>
        <v>0</v>
      </c>
      <c r="K182" s="152" t="s">
        <v>1</v>
      </c>
      <c r="L182" s="34"/>
      <c r="M182" s="157" t="s">
        <v>1</v>
      </c>
      <c r="N182" s="158" t="s">
        <v>41</v>
      </c>
      <c r="O182" s="59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187</v>
      </c>
      <c r="AT182" s="161" t="s">
        <v>182</v>
      </c>
      <c r="AU182" s="161" t="s">
        <v>83</v>
      </c>
      <c r="AY182" s="18" t="s">
        <v>180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83</v>
      </c>
      <c r="BK182" s="162">
        <f>ROUND(I182*H182,2)</f>
        <v>0</v>
      </c>
      <c r="BL182" s="18" t="s">
        <v>187</v>
      </c>
      <c r="BM182" s="161" t="s">
        <v>583</v>
      </c>
    </row>
    <row r="183" spans="1:65" s="2" customFormat="1" ht="11.25">
      <c r="A183" s="33"/>
      <c r="B183" s="34"/>
      <c r="C183" s="33"/>
      <c r="D183" s="163" t="s">
        <v>189</v>
      </c>
      <c r="E183" s="33"/>
      <c r="F183" s="164" t="s">
        <v>1448</v>
      </c>
      <c r="G183" s="33"/>
      <c r="H183" s="33"/>
      <c r="I183" s="165"/>
      <c r="J183" s="33"/>
      <c r="K183" s="33"/>
      <c r="L183" s="34"/>
      <c r="M183" s="166"/>
      <c r="N183" s="167"/>
      <c r="O183" s="59"/>
      <c r="P183" s="59"/>
      <c r="Q183" s="59"/>
      <c r="R183" s="59"/>
      <c r="S183" s="59"/>
      <c r="T183" s="6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189</v>
      </c>
      <c r="AU183" s="18" t="s">
        <v>83</v>
      </c>
    </row>
    <row r="184" spans="1:65" s="2" customFormat="1" ht="16.5" customHeight="1">
      <c r="A184" s="33"/>
      <c r="B184" s="149"/>
      <c r="C184" s="150" t="s">
        <v>76</v>
      </c>
      <c r="D184" s="150" t="s">
        <v>182</v>
      </c>
      <c r="E184" s="151" t="s">
        <v>1449</v>
      </c>
      <c r="F184" s="152" t="s">
        <v>1450</v>
      </c>
      <c r="G184" s="153" t="s">
        <v>185</v>
      </c>
      <c r="H184" s="154">
        <v>567.55999999999995</v>
      </c>
      <c r="I184" s="155"/>
      <c r="J184" s="156">
        <f>ROUND(I184*H184,2)</f>
        <v>0</v>
      </c>
      <c r="K184" s="152" t="s">
        <v>1</v>
      </c>
      <c r="L184" s="34"/>
      <c r="M184" s="157" t="s">
        <v>1</v>
      </c>
      <c r="N184" s="158" t="s">
        <v>41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187</v>
      </c>
      <c r="AT184" s="161" t="s">
        <v>182</v>
      </c>
      <c r="AU184" s="161" t="s">
        <v>83</v>
      </c>
      <c r="AY184" s="18" t="s">
        <v>180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83</v>
      </c>
      <c r="BK184" s="162">
        <f>ROUND(I184*H184,2)</f>
        <v>0</v>
      </c>
      <c r="BL184" s="18" t="s">
        <v>187</v>
      </c>
      <c r="BM184" s="161" t="s">
        <v>591</v>
      </c>
    </row>
    <row r="185" spans="1:65" s="2" customFormat="1" ht="11.25">
      <c r="A185" s="33"/>
      <c r="B185" s="34"/>
      <c r="C185" s="33"/>
      <c r="D185" s="163" t="s">
        <v>189</v>
      </c>
      <c r="E185" s="33"/>
      <c r="F185" s="164" t="s">
        <v>1450</v>
      </c>
      <c r="G185" s="33"/>
      <c r="H185" s="33"/>
      <c r="I185" s="165"/>
      <c r="J185" s="33"/>
      <c r="K185" s="33"/>
      <c r="L185" s="34"/>
      <c r="M185" s="166"/>
      <c r="N185" s="167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189</v>
      </c>
      <c r="AU185" s="18" t="s">
        <v>83</v>
      </c>
    </row>
    <row r="186" spans="1:65" s="2" customFormat="1" ht="16.5" customHeight="1">
      <c r="A186" s="33"/>
      <c r="B186" s="149"/>
      <c r="C186" s="150" t="s">
        <v>76</v>
      </c>
      <c r="D186" s="150" t="s">
        <v>182</v>
      </c>
      <c r="E186" s="151" t="s">
        <v>1449</v>
      </c>
      <c r="F186" s="152" t="s">
        <v>1450</v>
      </c>
      <c r="G186" s="153" t="s">
        <v>185</v>
      </c>
      <c r="H186" s="154">
        <v>567.55999999999995</v>
      </c>
      <c r="I186" s="155"/>
      <c r="J186" s="156">
        <f>ROUND(I186*H186,2)</f>
        <v>0</v>
      </c>
      <c r="K186" s="152" t="s">
        <v>1</v>
      </c>
      <c r="L186" s="34"/>
      <c r="M186" s="157" t="s">
        <v>1</v>
      </c>
      <c r="N186" s="158" t="s">
        <v>41</v>
      </c>
      <c r="O186" s="59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187</v>
      </c>
      <c r="AT186" s="161" t="s">
        <v>182</v>
      </c>
      <c r="AU186" s="161" t="s">
        <v>83</v>
      </c>
      <c r="AY186" s="18" t="s">
        <v>180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83</v>
      </c>
      <c r="BK186" s="162">
        <f>ROUND(I186*H186,2)</f>
        <v>0</v>
      </c>
      <c r="BL186" s="18" t="s">
        <v>187</v>
      </c>
      <c r="BM186" s="161" t="s">
        <v>602</v>
      </c>
    </row>
    <row r="187" spans="1:65" s="2" customFormat="1" ht="11.25">
      <c r="A187" s="33"/>
      <c r="B187" s="34"/>
      <c r="C187" s="33"/>
      <c r="D187" s="163" t="s">
        <v>189</v>
      </c>
      <c r="E187" s="33"/>
      <c r="F187" s="164" t="s">
        <v>1450</v>
      </c>
      <c r="G187" s="33"/>
      <c r="H187" s="33"/>
      <c r="I187" s="165"/>
      <c r="J187" s="33"/>
      <c r="K187" s="33"/>
      <c r="L187" s="34"/>
      <c r="M187" s="166"/>
      <c r="N187" s="167"/>
      <c r="O187" s="59"/>
      <c r="P187" s="59"/>
      <c r="Q187" s="59"/>
      <c r="R187" s="59"/>
      <c r="S187" s="59"/>
      <c r="T187" s="60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189</v>
      </c>
      <c r="AU187" s="18" t="s">
        <v>83</v>
      </c>
    </row>
    <row r="188" spans="1:65" s="2" customFormat="1" ht="16.5" customHeight="1">
      <c r="A188" s="33"/>
      <c r="B188" s="149"/>
      <c r="C188" s="150" t="s">
        <v>76</v>
      </c>
      <c r="D188" s="150" t="s">
        <v>182</v>
      </c>
      <c r="E188" s="151" t="s">
        <v>1451</v>
      </c>
      <c r="F188" s="152" t="s">
        <v>1452</v>
      </c>
      <c r="G188" s="153" t="s">
        <v>185</v>
      </c>
      <c r="H188" s="154">
        <v>567.55999999999995</v>
      </c>
      <c r="I188" s="155"/>
      <c r="J188" s="156">
        <f>ROUND(I188*H188,2)</f>
        <v>0</v>
      </c>
      <c r="K188" s="152" t="s">
        <v>1</v>
      </c>
      <c r="L188" s="34"/>
      <c r="M188" s="157" t="s">
        <v>1</v>
      </c>
      <c r="N188" s="158" t="s">
        <v>41</v>
      </c>
      <c r="O188" s="59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187</v>
      </c>
      <c r="AT188" s="161" t="s">
        <v>182</v>
      </c>
      <c r="AU188" s="161" t="s">
        <v>83</v>
      </c>
      <c r="AY188" s="18" t="s">
        <v>180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8" t="s">
        <v>83</v>
      </c>
      <c r="BK188" s="162">
        <f>ROUND(I188*H188,2)</f>
        <v>0</v>
      </c>
      <c r="BL188" s="18" t="s">
        <v>187</v>
      </c>
      <c r="BM188" s="161" t="s">
        <v>616</v>
      </c>
    </row>
    <row r="189" spans="1:65" s="2" customFormat="1" ht="11.25">
      <c r="A189" s="33"/>
      <c r="B189" s="34"/>
      <c r="C189" s="33"/>
      <c r="D189" s="163" t="s">
        <v>189</v>
      </c>
      <c r="E189" s="33"/>
      <c r="F189" s="164" t="s">
        <v>1452</v>
      </c>
      <c r="G189" s="33"/>
      <c r="H189" s="33"/>
      <c r="I189" s="165"/>
      <c r="J189" s="33"/>
      <c r="K189" s="33"/>
      <c r="L189" s="34"/>
      <c r="M189" s="166"/>
      <c r="N189" s="167"/>
      <c r="O189" s="59"/>
      <c r="P189" s="59"/>
      <c r="Q189" s="59"/>
      <c r="R189" s="59"/>
      <c r="S189" s="59"/>
      <c r="T189" s="6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189</v>
      </c>
      <c r="AU189" s="18" t="s">
        <v>83</v>
      </c>
    </row>
    <row r="190" spans="1:65" s="2" customFormat="1" ht="24.2" customHeight="1">
      <c r="A190" s="33"/>
      <c r="B190" s="149"/>
      <c r="C190" s="150" t="s">
        <v>76</v>
      </c>
      <c r="D190" s="150" t="s">
        <v>182</v>
      </c>
      <c r="E190" s="151" t="s">
        <v>1453</v>
      </c>
      <c r="F190" s="152" t="s">
        <v>1454</v>
      </c>
      <c r="G190" s="153" t="s">
        <v>1455</v>
      </c>
      <c r="H190" s="154">
        <v>256.5</v>
      </c>
      <c r="I190" s="155"/>
      <c r="J190" s="156">
        <f>ROUND(I190*H190,2)</f>
        <v>0</v>
      </c>
      <c r="K190" s="152" t="s">
        <v>1</v>
      </c>
      <c r="L190" s="34"/>
      <c r="M190" s="157" t="s">
        <v>1</v>
      </c>
      <c r="N190" s="158" t="s">
        <v>41</v>
      </c>
      <c r="O190" s="59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187</v>
      </c>
      <c r="AT190" s="161" t="s">
        <v>182</v>
      </c>
      <c r="AU190" s="161" t="s">
        <v>83</v>
      </c>
      <c r="AY190" s="18" t="s">
        <v>180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8" t="s">
        <v>83</v>
      </c>
      <c r="BK190" s="162">
        <f>ROUND(I190*H190,2)</f>
        <v>0</v>
      </c>
      <c r="BL190" s="18" t="s">
        <v>187</v>
      </c>
      <c r="BM190" s="161" t="s">
        <v>631</v>
      </c>
    </row>
    <row r="191" spans="1:65" s="2" customFormat="1" ht="19.5">
      <c r="A191" s="33"/>
      <c r="B191" s="34"/>
      <c r="C191" s="33"/>
      <c r="D191" s="163" t="s">
        <v>189</v>
      </c>
      <c r="E191" s="33"/>
      <c r="F191" s="164" t="s">
        <v>1454</v>
      </c>
      <c r="G191" s="33"/>
      <c r="H191" s="33"/>
      <c r="I191" s="165"/>
      <c r="J191" s="33"/>
      <c r="K191" s="33"/>
      <c r="L191" s="34"/>
      <c r="M191" s="166"/>
      <c r="N191" s="167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189</v>
      </c>
      <c r="AU191" s="18" t="s">
        <v>83</v>
      </c>
    </row>
    <row r="192" spans="1:65" s="2" customFormat="1" ht="16.5" customHeight="1">
      <c r="A192" s="33"/>
      <c r="B192" s="149"/>
      <c r="C192" s="150" t="s">
        <v>76</v>
      </c>
      <c r="D192" s="150" t="s">
        <v>182</v>
      </c>
      <c r="E192" s="151" t="s">
        <v>1456</v>
      </c>
      <c r="F192" s="152" t="s">
        <v>1457</v>
      </c>
      <c r="G192" s="153" t="s">
        <v>185</v>
      </c>
      <c r="H192" s="154">
        <v>1131.22</v>
      </c>
      <c r="I192" s="155"/>
      <c r="J192" s="156">
        <f>ROUND(I192*H192,2)</f>
        <v>0</v>
      </c>
      <c r="K192" s="152" t="s">
        <v>1</v>
      </c>
      <c r="L192" s="34"/>
      <c r="M192" s="157" t="s">
        <v>1</v>
      </c>
      <c r="N192" s="158" t="s">
        <v>41</v>
      </c>
      <c r="O192" s="59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187</v>
      </c>
      <c r="AT192" s="161" t="s">
        <v>182</v>
      </c>
      <c r="AU192" s="161" t="s">
        <v>83</v>
      </c>
      <c r="AY192" s="18" t="s">
        <v>180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8" t="s">
        <v>83</v>
      </c>
      <c r="BK192" s="162">
        <f>ROUND(I192*H192,2)</f>
        <v>0</v>
      </c>
      <c r="BL192" s="18" t="s">
        <v>187</v>
      </c>
      <c r="BM192" s="161" t="s">
        <v>654</v>
      </c>
    </row>
    <row r="193" spans="1:65" s="2" customFormat="1" ht="11.25">
      <c r="A193" s="33"/>
      <c r="B193" s="34"/>
      <c r="C193" s="33"/>
      <c r="D193" s="163" t="s">
        <v>189</v>
      </c>
      <c r="E193" s="33"/>
      <c r="F193" s="164" t="s">
        <v>1457</v>
      </c>
      <c r="G193" s="33"/>
      <c r="H193" s="33"/>
      <c r="I193" s="165"/>
      <c r="J193" s="33"/>
      <c r="K193" s="33"/>
      <c r="L193" s="34"/>
      <c r="M193" s="166"/>
      <c r="N193" s="167"/>
      <c r="O193" s="59"/>
      <c r="P193" s="59"/>
      <c r="Q193" s="59"/>
      <c r="R193" s="59"/>
      <c r="S193" s="59"/>
      <c r="T193" s="60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189</v>
      </c>
      <c r="AU193" s="18" t="s">
        <v>83</v>
      </c>
    </row>
    <row r="194" spans="1:65" s="2" customFormat="1" ht="24.2" customHeight="1">
      <c r="A194" s="33"/>
      <c r="B194" s="149"/>
      <c r="C194" s="150" t="s">
        <v>76</v>
      </c>
      <c r="D194" s="150" t="s">
        <v>182</v>
      </c>
      <c r="E194" s="151" t="s">
        <v>1458</v>
      </c>
      <c r="F194" s="152" t="s">
        <v>1459</v>
      </c>
      <c r="G194" s="153" t="s">
        <v>185</v>
      </c>
      <c r="H194" s="154">
        <v>567.55999999999995</v>
      </c>
      <c r="I194" s="155"/>
      <c r="J194" s="156">
        <f>ROUND(I194*H194,2)</f>
        <v>0</v>
      </c>
      <c r="K194" s="152" t="s">
        <v>1</v>
      </c>
      <c r="L194" s="34"/>
      <c r="M194" s="157" t="s">
        <v>1</v>
      </c>
      <c r="N194" s="158" t="s">
        <v>41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187</v>
      </c>
      <c r="AT194" s="161" t="s">
        <v>182</v>
      </c>
      <c r="AU194" s="161" t="s">
        <v>83</v>
      </c>
      <c r="AY194" s="18" t="s">
        <v>180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83</v>
      </c>
      <c r="BK194" s="162">
        <f>ROUND(I194*H194,2)</f>
        <v>0</v>
      </c>
      <c r="BL194" s="18" t="s">
        <v>187</v>
      </c>
      <c r="BM194" s="161" t="s">
        <v>674</v>
      </c>
    </row>
    <row r="195" spans="1:65" s="2" customFormat="1" ht="11.25">
      <c r="A195" s="33"/>
      <c r="B195" s="34"/>
      <c r="C195" s="33"/>
      <c r="D195" s="163" t="s">
        <v>189</v>
      </c>
      <c r="E195" s="33"/>
      <c r="F195" s="164" t="s">
        <v>1459</v>
      </c>
      <c r="G195" s="33"/>
      <c r="H195" s="33"/>
      <c r="I195" s="165"/>
      <c r="J195" s="33"/>
      <c r="K195" s="33"/>
      <c r="L195" s="34"/>
      <c r="M195" s="166"/>
      <c r="N195" s="167"/>
      <c r="O195" s="59"/>
      <c r="P195" s="59"/>
      <c r="Q195" s="59"/>
      <c r="R195" s="59"/>
      <c r="S195" s="59"/>
      <c r="T195" s="60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189</v>
      </c>
      <c r="AU195" s="18" t="s">
        <v>83</v>
      </c>
    </row>
    <row r="196" spans="1:65" s="12" customFormat="1" ht="25.9" customHeight="1">
      <c r="B196" s="136"/>
      <c r="D196" s="137" t="s">
        <v>75</v>
      </c>
      <c r="E196" s="138" t="s">
        <v>1009</v>
      </c>
      <c r="F196" s="138" t="s">
        <v>1460</v>
      </c>
      <c r="I196" s="139"/>
      <c r="J196" s="140">
        <f>BK196</f>
        <v>0</v>
      </c>
      <c r="L196" s="136"/>
      <c r="M196" s="141"/>
      <c r="N196" s="142"/>
      <c r="O196" s="142"/>
      <c r="P196" s="143">
        <f>SUM(P197:P200)</f>
        <v>0</v>
      </c>
      <c r="Q196" s="142"/>
      <c r="R196" s="143">
        <f>SUM(R197:R200)</f>
        <v>0</v>
      </c>
      <c r="S196" s="142"/>
      <c r="T196" s="144">
        <f>SUM(T197:T200)</f>
        <v>0</v>
      </c>
      <c r="AR196" s="137" t="s">
        <v>83</v>
      </c>
      <c r="AT196" s="145" t="s">
        <v>75</v>
      </c>
      <c r="AU196" s="145" t="s">
        <v>76</v>
      </c>
      <c r="AY196" s="137" t="s">
        <v>180</v>
      </c>
      <c r="BK196" s="146">
        <f>SUM(BK197:BK200)</f>
        <v>0</v>
      </c>
    </row>
    <row r="197" spans="1:65" s="2" customFormat="1" ht="16.5" customHeight="1">
      <c r="A197" s="33"/>
      <c r="B197" s="149"/>
      <c r="C197" s="150" t="s">
        <v>76</v>
      </c>
      <c r="D197" s="150" t="s">
        <v>182</v>
      </c>
      <c r="E197" s="151" t="s">
        <v>1461</v>
      </c>
      <c r="F197" s="152" t="s">
        <v>1462</v>
      </c>
      <c r="G197" s="153" t="s">
        <v>185</v>
      </c>
      <c r="H197" s="154">
        <v>1131.22</v>
      </c>
      <c r="I197" s="155"/>
      <c r="J197" s="156">
        <f>ROUND(I197*H197,2)</f>
        <v>0</v>
      </c>
      <c r="K197" s="152" t="s">
        <v>1</v>
      </c>
      <c r="L197" s="34"/>
      <c r="M197" s="157" t="s">
        <v>1</v>
      </c>
      <c r="N197" s="158" t="s">
        <v>41</v>
      </c>
      <c r="O197" s="59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187</v>
      </c>
      <c r="AT197" s="161" t="s">
        <v>182</v>
      </c>
      <c r="AU197" s="161" t="s">
        <v>83</v>
      </c>
      <c r="AY197" s="18" t="s">
        <v>180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83</v>
      </c>
      <c r="BK197" s="162">
        <f>ROUND(I197*H197,2)</f>
        <v>0</v>
      </c>
      <c r="BL197" s="18" t="s">
        <v>187</v>
      </c>
      <c r="BM197" s="161" t="s">
        <v>713</v>
      </c>
    </row>
    <row r="198" spans="1:65" s="2" customFormat="1" ht="11.25">
      <c r="A198" s="33"/>
      <c r="B198" s="34"/>
      <c r="C198" s="33"/>
      <c r="D198" s="163" t="s">
        <v>189</v>
      </c>
      <c r="E198" s="33"/>
      <c r="F198" s="164" t="s">
        <v>1462</v>
      </c>
      <c r="G198" s="33"/>
      <c r="H198" s="33"/>
      <c r="I198" s="165"/>
      <c r="J198" s="33"/>
      <c r="K198" s="33"/>
      <c r="L198" s="34"/>
      <c r="M198" s="166"/>
      <c r="N198" s="167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189</v>
      </c>
      <c r="AU198" s="18" t="s">
        <v>83</v>
      </c>
    </row>
    <row r="199" spans="1:65" s="2" customFormat="1" ht="21.75" customHeight="1">
      <c r="A199" s="33"/>
      <c r="B199" s="149"/>
      <c r="C199" s="150" t="s">
        <v>76</v>
      </c>
      <c r="D199" s="150" t="s">
        <v>182</v>
      </c>
      <c r="E199" s="151" t="s">
        <v>1463</v>
      </c>
      <c r="F199" s="152" t="s">
        <v>1464</v>
      </c>
      <c r="G199" s="153" t="s">
        <v>185</v>
      </c>
      <c r="H199" s="154">
        <v>1131.22</v>
      </c>
      <c r="I199" s="155"/>
      <c r="J199" s="156">
        <f>ROUND(I199*H199,2)</f>
        <v>0</v>
      </c>
      <c r="K199" s="152" t="s">
        <v>1</v>
      </c>
      <c r="L199" s="34"/>
      <c r="M199" s="157" t="s">
        <v>1</v>
      </c>
      <c r="N199" s="158" t="s">
        <v>41</v>
      </c>
      <c r="O199" s="59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187</v>
      </c>
      <c r="AT199" s="161" t="s">
        <v>182</v>
      </c>
      <c r="AU199" s="161" t="s">
        <v>83</v>
      </c>
      <c r="AY199" s="18" t="s">
        <v>180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8" t="s">
        <v>83</v>
      </c>
      <c r="BK199" s="162">
        <f>ROUND(I199*H199,2)</f>
        <v>0</v>
      </c>
      <c r="BL199" s="18" t="s">
        <v>187</v>
      </c>
      <c r="BM199" s="161" t="s">
        <v>727</v>
      </c>
    </row>
    <row r="200" spans="1:65" s="2" customFormat="1" ht="11.25">
      <c r="A200" s="33"/>
      <c r="B200" s="34"/>
      <c r="C200" s="33"/>
      <c r="D200" s="163" t="s">
        <v>189</v>
      </c>
      <c r="E200" s="33"/>
      <c r="F200" s="164" t="s">
        <v>1464</v>
      </c>
      <c r="G200" s="33"/>
      <c r="H200" s="33"/>
      <c r="I200" s="165"/>
      <c r="J200" s="33"/>
      <c r="K200" s="33"/>
      <c r="L200" s="34"/>
      <c r="M200" s="166"/>
      <c r="N200" s="167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189</v>
      </c>
      <c r="AU200" s="18" t="s">
        <v>83</v>
      </c>
    </row>
    <row r="201" spans="1:65" s="12" customFormat="1" ht="25.9" customHeight="1">
      <c r="B201" s="136"/>
      <c r="D201" s="137" t="s">
        <v>75</v>
      </c>
      <c r="E201" s="138" t="s">
        <v>1465</v>
      </c>
      <c r="F201" s="138" t="s">
        <v>1466</v>
      </c>
      <c r="I201" s="139"/>
      <c r="J201" s="140">
        <f>BK201</f>
        <v>0</v>
      </c>
      <c r="L201" s="136"/>
      <c r="M201" s="141"/>
      <c r="N201" s="142"/>
      <c r="O201" s="142"/>
      <c r="P201" s="143">
        <f>SUM(P202:P207)</f>
        <v>0</v>
      </c>
      <c r="Q201" s="142"/>
      <c r="R201" s="143">
        <f>SUM(R202:R207)</f>
        <v>0</v>
      </c>
      <c r="S201" s="142"/>
      <c r="T201" s="144">
        <f>SUM(T202:T207)</f>
        <v>0</v>
      </c>
      <c r="AR201" s="137" t="s">
        <v>83</v>
      </c>
      <c r="AT201" s="145" t="s">
        <v>75</v>
      </c>
      <c r="AU201" s="145" t="s">
        <v>76</v>
      </c>
      <c r="AY201" s="137" t="s">
        <v>180</v>
      </c>
      <c r="BK201" s="146">
        <f>SUM(BK202:BK207)</f>
        <v>0</v>
      </c>
    </row>
    <row r="202" spans="1:65" s="2" customFormat="1" ht="16.5" customHeight="1">
      <c r="A202" s="33"/>
      <c r="B202" s="149"/>
      <c r="C202" s="150" t="s">
        <v>76</v>
      </c>
      <c r="D202" s="150" t="s">
        <v>182</v>
      </c>
      <c r="E202" s="151" t="s">
        <v>1467</v>
      </c>
      <c r="F202" s="152" t="s">
        <v>1468</v>
      </c>
      <c r="G202" s="153" t="s">
        <v>508</v>
      </c>
      <c r="H202" s="154">
        <v>33.9</v>
      </c>
      <c r="I202" s="155"/>
      <c r="J202" s="156">
        <f>ROUND(I202*H202,2)</f>
        <v>0</v>
      </c>
      <c r="K202" s="152" t="s">
        <v>1</v>
      </c>
      <c r="L202" s="34"/>
      <c r="M202" s="157" t="s">
        <v>1</v>
      </c>
      <c r="N202" s="158" t="s">
        <v>41</v>
      </c>
      <c r="O202" s="59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187</v>
      </c>
      <c r="AT202" s="161" t="s">
        <v>182</v>
      </c>
      <c r="AU202" s="161" t="s">
        <v>83</v>
      </c>
      <c r="AY202" s="18" t="s">
        <v>180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8" t="s">
        <v>83</v>
      </c>
      <c r="BK202" s="162">
        <f>ROUND(I202*H202,2)</f>
        <v>0</v>
      </c>
      <c r="BL202" s="18" t="s">
        <v>187</v>
      </c>
      <c r="BM202" s="161" t="s">
        <v>753</v>
      </c>
    </row>
    <row r="203" spans="1:65" s="2" customFormat="1" ht="11.25">
      <c r="A203" s="33"/>
      <c r="B203" s="34"/>
      <c r="C203" s="33"/>
      <c r="D203" s="163" t="s">
        <v>189</v>
      </c>
      <c r="E203" s="33"/>
      <c r="F203" s="164" t="s">
        <v>1468</v>
      </c>
      <c r="G203" s="33"/>
      <c r="H203" s="33"/>
      <c r="I203" s="165"/>
      <c r="J203" s="33"/>
      <c r="K203" s="33"/>
      <c r="L203" s="34"/>
      <c r="M203" s="166"/>
      <c r="N203" s="167"/>
      <c r="O203" s="59"/>
      <c r="P203" s="59"/>
      <c r="Q203" s="59"/>
      <c r="R203" s="59"/>
      <c r="S203" s="59"/>
      <c r="T203" s="60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189</v>
      </c>
      <c r="AU203" s="18" t="s">
        <v>83</v>
      </c>
    </row>
    <row r="204" spans="1:65" s="14" customFormat="1" ht="22.5">
      <c r="B204" s="177"/>
      <c r="D204" s="163" t="s">
        <v>193</v>
      </c>
      <c r="E204" s="178" t="s">
        <v>1</v>
      </c>
      <c r="F204" s="179" t="s">
        <v>1469</v>
      </c>
      <c r="H204" s="180">
        <v>33.9</v>
      </c>
      <c r="I204" s="181"/>
      <c r="L204" s="177"/>
      <c r="M204" s="182"/>
      <c r="N204" s="183"/>
      <c r="O204" s="183"/>
      <c r="P204" s="183"/>
      <c r="Q204" s="183"/>
      <c r="R204" s="183"/>
      <c r="S204" s="183"/>
      <c r="T204" s="184"/>
      <c r="AT204" s="178" t="s">
        <v>193</v>
      </c>
      <c r="AU204" s="178" t="s">
        <v>83</v>
      </c>
      <c r="AV204" s="14" t="s">
        <v>85</v>
      </c>
      <c r="AW204" s="14" t="s">
        <v>32</v>
      </c>
      <c r="AX204" s="14" t="s">
        <v>76</v>
      </c>
      <c r="AY204" s="178" t="s">
        <v>180</v>
      </c>
    </row>
    <row r="205" spans="1:65" s="16" customFormat="1" ht="11.25">
      <c r="B205" s="193"/>
      <c r="D205" s="163" t="s">
        <v>193</v>
      </c>
      <c r="E205" s="194" t="s">
        <v>1</v>
      </c>
      <c r="F205" s="195" t="s">
        <v>198</v>
      </c>
      <c r="H205" s="196">
        <v>33.9</v>
      </c>
      <c r="I205" s="197"/>
      <c r="L205" s="193"/>
      <c r="M205" s="198"/>
      <c r="N205" s="199"/>
      <c r="O205" s="199"/>
      <c r="P205" s="199"/>
      <c r="Q205" s="199"/>
      <c r="R205" s="199"/>
      <c r="S205" s="199"/>
      <c r="T205" s="200"/>
      <c r="AT205" s="194" t="s">
        <v>193</v>
      </c>
      <c r="AU205" s="194" t="s">
        <v>83</v>
      </c>
      <c r="AV205" s="16" t="s">
        <v>187</v>
      </c>
      <c r="AW205" s="16" t="s">
        <v>32</v>
      </c>
      <c r="AX205" s="16" t="s">
        <v>83</v>
      </c>
      <c r="AY205" s="194" t="s">
        <v>180</v>
      </c>
    </row>
    <row r="206" spans="1:65" s="2" customFormat="1" ht="33" customHeight="1">
      <c r="A206" s="33"/>
      <c r="B206" s="149"/>
      <c r="C206" s="150" t="s">
        <v>76</v>
      </c>
      <c r="D206" s="150" t="s">
        <v>182</v>
      </c>
      <c r="E206" s="151" t="s">
        <v>1470</v>
      </c>
      <c r="F206" s="152" t="s">
        <v>1471</v>
      </c>
      <c r="G206" s="153" t="s">
        <v>508</v>
      </c>
      <c r="H206" s="154">
        <v>34</v>
      </c>
      <c r="I206" s="155"/>
      <c r="J206" s="156">
        <f>ROUND(I206*H206,2)</f>
        <v>0</v>
      </c>
      <c r="K206" s="152" t="s">
        <v>1</v>
      </c>
      <c r="L206" s="34"/>
      <c r="M206" s="157" t="s">
        <v>1</v>
      </c>
      <c r="N206" s="158" t="s">
        <v>41</v>
      </c>
      <c r="O206" s="59"/>
      <c r="P206" s="159">
        <f>O206*H206</f>
        <v>0</v>
      </c>
      <c r="Q206" s="159">
        <v>0</v>
      </c>
      <c r="R206" s="159">
        <f>Q206*H206</f>
        <v>0</v>
      </c>
      <c r="S206" s="159">
        <v>0</v>
      </c>
      <c r="T206" s="160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1" t="s">
        <v>187</v>
      </c>
      <c r="AT206" s="161" t="s">
        <v>182</v>
      </c>
      <c r="AU206" s="161" t="s">
        <v>83</v>
      </c>
      <c r="AY206" s="18" t="s">
        <v>180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18" t="s">
        <v>83</v>
      </c>
      <c r="BK206" s="162">
        <f>ROUND(I206*H206,2)</f>
        <v>0</v>
      </c>
      <c r="BL206" s="18" t="s">
        <v>187</v>
      </c>
      <c r="BM206" s="161" t="s">
        <v>782</v>
      </c>
    </row>
    <row r="207" spans="1:65" s="2" customFormat="1" ht="19.5">
      <c r="A207" s="33"/>
      <c r="B207" s="34"/>
      <c r="C207" s="33"/>
      <c r="D207" s="163" t="s">
        <v>189</v>
      </c>
      <c r="E207" s="33"/>
      <c r="F207" s="164" t="s">
        <v>1471</v>
      </c>
      <c r="G207" s="33"/>
      <c r="H207" s="33"/>
      <c r="I207" s="165"/>
      <c r="J207" s="33"/>
      <c r="K207" s="33"/>
      <c r="L207" s="34"/>
      <c r="M207" s="166"/>
      <c r="N207" s="167"/>
      <c r="O207" s="59"/>
      <c r="P207" s="59"/>
      <c r="Q207" s="59"/>
      <c r="R207" s="59"/>
      <c r="S207" s="59"/>
      <c r="T207" s="60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8" t="s">
        <v>189</v>
      </c>
      <c r="AU207" s="18" t="s">
        <v>83</v>
      </c>
    </row>
    <row r="208" spans="1:65" s="12" customFormat="1" ht="25.9" customHeight="1">
      <c r="B208" s="136"/>
      <c r="D208" s="137" t="s">
        <v>75</v>
      </c>
      <c r="E208" s="138" t="s">
        <v>1472</v>
      </c>
      <c r="F208" s="138" t="s">
        <v>1473</v>
      </c>
      <c r="I208" s="139"/>
      <c r="J208" s="140">
        <f>BK208</f>
        <v>0</v>
      </c>
      <c r="L208" s="136"/>
      <c r="M208" s="141"/>
      <c r="N208" s="142"/>
      <c r="O208" s="142"/>
      <c r="P208" s="143">
        <f>SUM(P209:P229)</f>
        <v>0</v>
      </c>
      <c r="Q208" s="142"/>
      <c r="R208" s="143">
        <f>SUM(R209:R229)</f>
        <v>0</v>
      </c>
      <c r="S208" s="142"/>
      <c r="T208" s="144">
        <f>SUM(T209:T229)</f>
        <v>0</v>
      </c>
      <c r="AR208" s="137" t="s">
        <v>83</v>
      </c>
      <c r="AT208" s="145" t="s">
        <v>75</v>
      </c>
      <c r="AU208" s="145" t="s">
        <v>76</v>
      </c>
      <c r="AY208" s="137" t="s">
        <v>180</v>
      </c>
      <c r="BK208" s="146">
        <f>SUM(BK209:BK229)</f>
        <v>0</v>
      </c>
    </row>
    <row r="209" spans="1:65" s="2" customFormat="1" ht="33" customHeight="1">
      <c r="A209" s="33"/>
      <c r="B209" s="149"/>
      <c r="C209" s="150" t="s">
        <v>76</v>
      </c>
      <c r="D209" s="150" t="s">
        <v>182</v>
      </c>
      <c r="E209" s="151" t="s">
        <v>1474</v>
      </c>
      <c r="F209" s="152" t="s">
        <v>1475</v>
      </c>
      <c r="G209" s="153" t="s">
        <v>185</v>
      </c>
      <c r="H209" s="154">
        <v>109.82</v>
      </c>
      <c r="I209" s="155"/>
      <c r="J209" s="156">
        <f>ROUND(I209*H209,2)</f>
        <v>0</v>
      </c>
      <c r="K209" s="152" t="s">
        <v>1</v>
      </c>
      <c r="L209" s="34"/>
      <c r="M209" s="157" t="s">
        <v>1</v>
      </c>
      <c r="N209" s="158" t="s">
        <v>41</v>
      </c>
      <c r="O209" s="59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187</v>
      </c>
      <c r="AT209" s="161" t="s">
        <v>182</v>
      </c>
      <c r="AU209" s="161" t="s">
        <v>83</v>
      </c>
      <c r="AY209" s="18" t="s">
        <v>180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83</v>
      </c>
      <c r="BK209" s="162">
        <f>ROUND(I209*H209,2)</f>
        <v>0</v>
      </c>
      <c r="BL209" s="18" t="s">
        <v>187</v>
      </c>
      <c r="BM209" s="161" t="s">
        <v>577</v>
      </c>
    </row>
    <row r="210" spans="1:65" s="2" customFormat="1" ht="19.5">
      <c r="A210" s="33"/>
      <c r="B210" s="34"/>
      <c r="C210" s="33"/>
      <c r="D210" s="163" t="s">
        <v>189</v>
      </c>
      <c r="E210" s="33"/>
      <c r="F210" s="164" t="s">
        <v>1475</v>
      </c>
      <c r="G210" s="33"/>
      <c r="H210" s="33"/>
      <c r="I210" s="165"/>
      <c r="J210" s="33"/>
      <c r="K210" s="33"/>
      <c r="L210" s="34"/>
      <c r="M210" s="166"/>
      <c r="N210" s="167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189</v>
      </c>
      <c r="AU210" s="18" t="s">
        <v>83</v>
      </c>
    </row>
    <row r="211" spans="1:65" s="13" customFormat="1" ht="33.75">
      <c r="B211" s="170"/>
      <c r="D211" s="163" t="s">
        <v>193</v>
      </c>
      <c r="E211" s="171" t="s">
        <v>1</v>
      </c>
      <c r="F211" s="172" t="s">
        <v>1476</v>
      </c>
      <c r="H211" s="171" t="s">
        <v>1</v>
      </c>
      <c r="I211" s="173"/>
      <c r="L211" s="170"/>
      <c r="M211" s="174"/>
      <c r="N211" s="175"/>
      <c r="O211" s="175"/>
      <c r="P211" s="175"/>
      <c r="Q211" s="175"/>
      <c r="R211" s="175"/>
      <c r="S211" s="175"/>
      <c r="T211" s="176"/>
      <c r="AT211" s="171" t="s">
        <v>193</v>
      </c>
      <c r="AU211" s="171" t="s">
        <v>83</v>
      </c>
      <c r="AV211" s="13" t="s">
        <v>83</v>
      </c>
      <c r="AW211" s="13" t="s">
        <v>32</v>
      </c>
      <c r="AX211" s="13" t="s">
        <v>76</v>
      </c>
      <c r="AY211" s="171" t="s">
        <v>180</v>
      </c>
    </row>
    <row r="212" spans="1:65" s="14" customFormat="1" ht="11.25">
      <c r="B212" s="177"/>
      <c r="D212" s="163" t="s">
        <v>193</v>
      </c>
      <c r="E212" s="178" t="s">
        <v>1</v>
      </c>
      <c r="F212" s="179" t="s">
        <v>1477</v>
      </c>
      <c r="H212" s="180">
        <v>1.54</v>
      </c>
      <c r="I212" s="181"/>
      <c r="L212" s="177"/>
      <c r="M212" s="182"/>
      <c r="N212" s="183"/>
      <c r="O212" s="183"/>
      <c r="P212" s="183"/>
      <c r="Q212" s="183"/>
      <c r="R212" s="183"/>
      <c r="S212" s="183"/>
      <c r="T212" s="184"/>
      <c r="AT212" s="178" t="s">
        <v>193</v>
      </c>
      <c r="AU212" s="178" t="s">
        <v>83</v>
      </c>
      <c r="AV212" s="14" t="s">
        <v>85</v>
      </c>
      <c r="AW212" s="14" t="s">
        <v>32</v>
      </c>
      <c r="AX212" s="14" t="s">
        <v>76</v>
      </c>
      <c r="AY212" s="178" t="s">
        <v>180</v>
      </c>
    </row>
    <row r="213" spans="1:65" s="14" customFormat="1" ht="11.25">
      <c r="B213" s="177"/>
      <c r="D213" s="163" t="s">
        <v>193</v>
      </c>
      <c r="E213" s="178" t="s">
        <v>1</v>
      </c>
      <c r="F213" s="179" t="s">
        <v>1478</v>
      </c>
      <c r="H213" s="180">
        <v>10.54</v>
      </c>
      <c r="I213" s="181"/>
      <c r="L213" s="177"/>
      <c r="M213" s="182"/>
      <c r="N213" s="183"/>
      <c r="O213" s="183"/>
      <c r="P213" s="183"/>
      <c r="Q213" s="183"/>
      <c r="R213" s="183"/>
      <c r="S213" s="183"/>
      <c r="T213" s="184"/>
      <c r="AT213" s="178" t="s">
        <v>193</v>
      </c>
      <c r="AU213" s="178" t="s">
        <v>83</v>
      </c>
      <c r="AV213" s="14" t="s">
        <v>85</v>
      </c>
      <c r="AW213" s="14" t="s">
        <v>32</v>
      </c>
      <c r="AX213" s="14" t="s">
        <v>76</v>
      </c>
      <c r="AY213" s="178" t="s">
        <v>180</v>
      </c>
    </row>
    <row r="214" spans="1:65" s="14" customFormat="1" ht="11.25">
      <c r="B214" s="177"/>
      <c r="D214" s="163" t="s">
        <v>193</v>
      </c>
      <c r="E214" s="178" t="s">
        <v>1</v>
      </c>
      <c r="F214" s="179" t="s">
        <v>1479</v>
      </c>
      <c r="H214" s="180">
        <v>14.45</v>
      </c>
      <c r="I214" s="181"/>
      <c r="L214" s="177"/>
      <c r="M214" s="182"/>
      <c r="N214" s="183"/>
      <c r="O214" s="183"/>
      <c r="P214" s="183"/>
      <c r="Q214" s="183"/>
      <c r="R214" s="183"/>
      <c r="S214" s="183"/>
      <c r="T214" s="184"/>
      <c r="AT214" s="178" t="s">
        <v>193</v>
      </c>
      <c r="AU214" s="178" t="s">
        <v>83</v>
      </c>
      <c r="AV214" s="14" t="s">
        <v>85</v>
      </c>
      <c r="AW214" s="14" t="s">
        <v>32</v>
      </c>
      <c r="AX214" s="14" t="s">
        <v>76</v>
      </c>
      <c r="AY214" s="178" t="s">
        <v>180</v>
      </c>
    </row>
    <row r="215" spans="1:65" s="14" customFormat="1" ht="11.25">
      <c r="B215" s="177"/>
      <c r="D215" s="163" t="s">
        <v>193</v>
      </c>
      <c r="E215" s="178" t="s">
        <v>1</v>
      </c>
      <c r="F215" s="179" t="s">
        <v>1480</v>
      </c>
      <c r="H215" s="180">
        <v>6.97</v>
      </c>
      <c r="I215" s="181"/>
      <c r="L215" s="177"/>
      <c r="M215" s="182"/>
      <c r="N215" s="183"/>
      <c r="O215" s="183"/>
      <c r="P215" s="183"/>
      <c r="Q215" s="183"/>
      <c r="R215" s="183"/>
      <c r="S215" s="183"/>
      <c r="T215" s="184"/>
      <c r="AT215" s="178" t="s">
        <v>193</v>
      </c>
      <c r="AU215" s="178" t="s">
        <v>83</v>
      </c>
      <c r="AV215" s="14" t="s">
        <v>85</v>
      </c>
      <c r="AW215" s="14" t="s">
        <v>32</v>
      </c>
      <c r="AX215" s="14" t="s">
        <v>76</v>
      </c>
      <c r="AY215" s="178" t="s">
        <v>180</v>
      </c>
    </row>
    <row r="216" spans="1:65" s="14" customFormat="1" ht="11.25">
      <c r="B216" s="177"/>
      <c r="D216" s="163" t="s">
        <v>193</v>
      </c>
      <c r="E216" s="178" t="s">
        <v>1</v>
      </c>
      <c r="F216" s="179" t="s">
        <v>1480</v>
      </c>
      <c r="H216" s="180">
        <v>6.97</v>
      </c>
      <c r="I216" s="181"/>
      <c r="L216" s="177"/>
      <c r="M216" s="182"/>
      <c r="N216" s="183"/>
      <c r="O216" s="183"/>
      <c r="P216" s="183"/>
      <c r="Q216" s="183"/>
      <c r="R216" s="183"/>
      <c r="S216" s="183"/>
      <c r="T216" s="184"/>
      <c r="AT216" s="178" t="s">
        <v>193</v>
      </c>
      <c r="AU216" s="178" t="s">
        <v>83</v>
      </c>
      <c r="AV216" s="14" t="s">
        <v>85</v>
      </c>
      <c r="AW216" s="14" t="s">
        <v>32</v>
      </c>
      <c r="AX216" s="14" t="s">
        <v>76</v>
      </c>
      <c r="AY216" s="178" t="s">
        <v>180</v>
      </c>
    </row>
    <row r="217" spans="1:65" s="14" customFormat="1" ht="11.25">
      <c r="B217" s="177"/>
      <c r="D217" s="163" t="s">
        <v>193</v>
      </c>
      <c r="E217" s="178" t="s">
        <v>1</v>
      </c>
      <c r="F217" s="179" t="s">
        <v>1481</v>
      </c>
      <c r="H217" s="180">
        <v>1.52</v>
      </c>
      <c r="I217" s="181"/>
      <c r="L217" s="177"/>
      <c r="M217" s="182"/>
      <c r="N217" s="183"/>
      <c r="O217" s="183"/>
      <c r="P217" s="183"/>
      <c r="Q217" s="183"/>
      <c r="R217" s="183"/>
      <c r="S217" s="183"/>
      <c r="T217" s="184"/>
      <c r="AT217" s="178" t="s">
        <v>193</v>
      </c>
      <c r="AU217" s="178" t="s">
        <v>83</v>
      </c>
      <c r="AV217" s="14" t="s">
        <v>85</v>
      </c>
      <c r="AW217" s="14" t="s">
        <v>32</v>
      </c>
      <c r="AX217" s="14" t="s">
        <v>76</v>
      </c>
      <c r="AY217" s="178" t="s">
        <v>180</v>
      </c>
    </row>
    <row r="218" spans="1:65" s="14" customFormat="1" ht="11.25">
      <c r="B218" s="177"/>
      <c r="D218" s="163" t="s">
        <v>193</v>
      </c>
      <c r="E218" s="178" t="s">
        <v>1</v>
      </c>
      <c r="F218" s="179" t="s">
        <v>1482</v>
      </c>
      <c r="H218" s="180">
        <v>10.199999999999999</v>
      </c>
      <c r="I218" s="181"/>
      <c r="L218" s="177"/>
      <c r="M218" s="182"/>
      <c r="N218" s="183"/>
      <c r="O218" s="183"/>
      <c r="P218" s="183"/>
      <c r="Q218" s="183"/>
      <c r="R218" s="183"/>
      <c r="S218" s="183"/>
      <c r="T218" s="184"/>
      <c r="AT218" s="178" t="s">
        <v>193</v>
      </c>
      <c r="AU218" s="178" t="s">
        <v>83</v>
      </c>
      <c r="AV218" s="14" t="s">
        <v>85</v>
      </c>
      <c r="AW218" s="14" t="s">
        <v>32</v>
      </c>
      <c r="AX218" s="14" t="s">
        <v>76</v>
      </c>
      <c r="AY218" s="178" t="s">
        <v>180</v>
      </c>
    </row>
    <row r="219" spans="1:65" s="14" customFormat="1" ht="11.25">
      <c r="B219" s="177"/>
      <c r="D219" s="163" t="s">
        <v>193</v>
      </c>
      <c r="E219" s="178" t="s">
        <v>1</v>
      </c>
      <c r="F219" s="179" t="s">
        <v>1482</v>
      </c>
      <c r="H219" s="180">
        <v>10.199999999999999</v>
      </c>
      <c r="I219" s="181"/>
      <c r="L219" s="177"/>
      <c r="M219" s="182"/>
      <c r="N219" s="183"/>
      <c r="O219" s="183"/>
      <c r="P219" s="183"/>
      <c r="Q219" s="183"/>
      <c r="R219" s="183"/>
      <c r="S219" s="183"/>
      <c r="T219" s="184"/>
      <c r="AT219" s="178" t="s">
        <v>193</v>
      </c>
      <c r="AU219" s="178" t="s">
        <v>83</v>
      </c>
      <c r="AV219" s="14" t="s">
        <v>85</v>
      </c>
      <c r="AW219" s="14" t="s">
        <v>32</v>
      </c>
      <c r="AX219" s="14" t="s">
        <v>76</v>
      </c>
      <c r="AY219" s="178" t="s">
        <v>180</v>
      </c>
    </row>
    <row r="220" spans="1:65" s="14" customFormat="1" ht="11.25">
      <c r="B220" s="177"/>
      <c r="D220" s="163" t="s">
        <v>193</v>
      </c>
      <c r="E220" s="178" t="s">
        <v>1</v>
      </c>
      <c r="F220" s="179" t="s">
        <v>1483</v>
      </c>
      <c r="H220" s="180">
        <v>10.71</v>
      </c>
      <c r="I220" s="181"/>
      <c r="L220" s="177"/>
      <c r="M220" s="182"/>
      <c r="N220" s="183"/>
      <c r="O220" s="183"/>
      <c r="P220" s="183"/>
      <c r="Q220" s="183"/>
      <c r="R220" s="183"/>
      <c r="S220" s="183"/>
      <c r="T220" s="184"/>
      <c r="AT220" s="178" t="s">
        <v>193</v>
      </c>
      <c r="AU220" s="178" t="s">
        <v>83</v>
      </c>
      <c r="AV220" s="14" t="s">
        <v>85</v>
      </c>
      <c r="AW220" s="14" t="s">
        <v>32</v>
      </c>
      <c r="AX220" s="14" t="s">
        <v>76</v>
      </c>
      <c r="AY220" s="178" t="s">
        <v>180</v>
      </c>
    </row>
    <row r="221" spans="1:65" s="14" customFormat="1" ht="11.25">
      <c r="B221" s="177"/>
      <c r="D221" s="163" t="s">
        <v>193</v>
      </c>
      <c r="E221" s="178" t="s">
        <v>1</v>
      </c>
      <c r="F221" s="179" t="s">
        <v>1484</v>
      </c>
      <c r="H221" s="180">
        <v>6.88</v>
      </c>
      <c r="I221" s="181"/>
      <c r="L221" s="177"/>
      <c r="M221" s="182"/>
      <c r="N221" s="183"/>
      <c r="O221" s="183"/>
      <c r="P221" s="183"/>
      <c r="Q221" s="183"/>
      <c r="R221" s="183"/>
      <c r="S221" s="183"/>
      <c r="T221" s="184"/>
      <c r="AT221" s="178" t="s">
        <v>193</v>
      </c>
      <c r="AU221" s="178" t="s">
        <v>83</v>
      </c>
      <c r="AV221" s="14" t="s">
        <v>85</v>
      </c>
      <c r="AW221" s="14" t="s">
        <v>32</v>
      </c>
      <c r="AX221" s="14" t="s">
        <v>76</v>
      </c>
      <c r="AY221" s="178" t="s">
        <v>180</v>
      </c>
    </row>
    <row r="222" spans="1:65" s="14" customFormat="1" ht="11.25">
      <c r="B222" s="177"/>
      <c r="D222" s="163" t="s">
        <v>193</v>
      </c>
      <c r="E222" s="178" t="s">
        <v>1</v>
      </c>
      <c r="F222" s="179" t="s">
        <v>1485</v>
      </c>
      <c r="H222" s="180">
        <v>7.22</v>
      </c>
      <c r="I222" s="181"/>
      <c r="L222" s="177"/>
      <c r="M222" s="182"/>
      <c r="N222" s="183"/>
      <c r="O222" s="183"/>
      <c r="P222" s="183"/>
      <c r="Q222" s="183"/>
      <c r="R222" s="183"/>
      <c r="S222" s="183"/>
      <c r="T222" s="184"/>
      <c r="AT222" s="178" t="s">
        <v>193</v>
      </c>
      <c r="AU222" s="178" t="s">
        <v>83</v>
      </c>
      <c r="AV222" s="14" t="s">
        <v>85</v>
      </c>
      <c r="AW222" s="14" t="s">
        <v>32</v>
      </c>
      <c r="AX222" s="14" t="s">
        <v>76</v>
      </c>
      <c r="AY222" s="178" t="s">
        <v>180</v>
      </c>
    </row>
    <row r="223" spans="1:65" s="14" customFormat="1" ht="11.25">
      <c r="B223" s="177"/>
      <c r="D223" s="163" t="s">
        <v>193</v>
      </c>
      <c r="E223" s="178" t="s">
        <v>1</v>
      </c>
      <c r="F223" s="179" t="s">
        <v>1486</v>
      </c>
      <c r="H223" s="180">
        <v>2.73</v>
      </c>
      <c r="I223" s="181"/>
      <c r="L223" s="177"/>
      <c r="M223" s="182"/>
      <c r="N223" s="183"/>
      <c r="O223" s="183"/>
      <c r="P223" s="183"/>
      <c r="Q223" s="183"/>
      <c r="R223" s="183"/>
      <c r="S223" s="183"/>
      <c r="T223" s="184"/>
      <c r="AT223" s="178" t="s">
        <v>193</v>
      </c>
      <c r="AU223" s="178" t="s">
        <v>83</v>
      </c>
      <c r="AV223" s="14" t="s">
        <v>85</v>
      </c>
      <c r="AW223" s="14" t="s">
        <v>32</v>
      </c>
      <c r="AX223" s="14" t="s">
        <v>76</v>
      </c>
      <c r="AY223" s="178" t="s">
        <v>180</v>
      </c>
    </row>
    <row r="224" spans="1:65" s="14" customFormat="1" ht="11.25">
      <c r="B224" s="177"/>
      <c r="D224" s="163" t="s">
        <v>193</v>
      </c>
      <c r="E224" s="178" t="s">
        <v>1</v>
      </c>
      <c r="F224" s="179" t="s">
        <v>1487</v>
      </c>
      <c r="H224" s="180">
        <v>6.63</v>
      </c>
      <c r="I224" s="181"/>
      <c r="L224" s="177"/>
      <c r="M224" s="182"/>
      <c r="N224" s="183"/>
      <c r="O224" s="183"/>
      <c r="P224" s="183"/>
      <c r="Q224" s="183"/>
      <c r="R224" s="183"/>
      <c r="S224" s="183"/>
      <c r="T224" s="184"/>
      <c r="AT224" s="178" t="s">
        <v>193</v>
      </c>
      <c r="AU224" s="178" t="s">
        <v>83</v>
      </c>
      <c r="AV224" s="14" t="s">
        <v>85</v>
      </c>
      <c r="AW224" s="14" t="s">
        <v>32</v>
      </c>
      <c r="AX224" s="14" t="s">
        <v>76</v>
      </c>
      <c r="AY224" s="178" t="s">
        <v>180</v>
      </c>
    </row>
    <row r="225" spans="1:65" s="14" customFormat="1" ht="11.25">
      <c r="B225" s="177"/>
      <c r="D225" s="163" t="s">
        <v>193</v>
      </c>
      <c r="E225" s="178" t="s">
        <v>1</v>
      </c>
      <c r="F225" s="179" t="s">
        <v>1487</v>
      </c>
      <c r="H225" s="180">
        <v>6.63</v>
      </c>
      <c r="I225" s="181"/>
      <c r="L225" s="177"/>
      <c r="M225" s="182"/>
      <c r="N225" s="183"/>
      <c r="O225" s="183"/>
      <c r="P225" s="183"/>
      <c r="Q225" s="183"/>
      <c r="R225" s="183"/>
      <c r="S225" s="183"/>
      <c r="T225" s="184"/>
      <c r="AT225" s="178" t="s">
        <v>193</v>
      </c>
      <c r="AU225" s="178" t="s">
        <v>83</v>
      </c>
      <c r="AV225" s="14" t="s">
        <v>85</v>
      </c>
      <c r="AW225" s="14" t="s">
        <v>32</v>
      </c>
      <c r="AX225" s="14" t="s">
        <v>76</v>
      </c>
      <c r="AY225" s="178" t="s">
        <v>180</v>
      </c>
    </row>
    <row r="226" spans="1:65" s="14" customFormat="1" ht="11.25">
      <c r="B226" s="177"/>
      <c r="D226" s="163" t="s">
        <v>193</v>
      </c>
      <c r="E226" s="178" t="s">
        <v>1</v>
      </c>
      <c r="F226" s="179" t="s">
        <v>1487</v>
      </c>
      <c r="H226" s="180">
        <v>6.63</v>
      </c>
      <c r="I226" s="181"/>
      <c r="L226" s="177"/>
      <c r="M226" s="182"/>
      <c r="N226" s="183"/>
      <c r="O226" s="183"/>
      <c r="P226" s="183"/>
      <c r="Q226" s="183"/>
      <c r="R226" s="183"/>
      <c r="S226" s="183"/>
      <c r="T226" s="184"/>
      <c r="AT226" s="178" t="s">
        <v>193</v>
      </c>
      <c r="AU226" s="178" t="s">
        <v>83</v>
      </c>
      <c r="AV226" s="14" t="s">
        <v>85</v>
      </c>
      <c r="AW226" s="14" t="s">
        <v>32</v>
      </c>
      <c r="AX226" s="14" t="s">
        <v>76</v>
      </c>
      <c r="AY226" s="178" t="s">
        <v>180</v>
      </c>
    </row>
    <row r="227" spans="1:65" s="16" customFormat="1" ht="11.25">
      <c r="B227" s="193"/>
      <c r="D227" s="163" t="s">
        <v>193</v>
      </c>
      <c r="E227" s="194" t="s">
        <v>1</v>
      </c>
      <c r="F227" s="195" t="s">
        <v>198</v>
      </c>
      <c r="H227" s="196">
        <v>109.81999999999998</v>
      </c>
      <c r="I227" s="197"/>
      <c r="L227" s="193"/>
      <c r="M227" s="198"/>
      <c r="N227" s="199"/>
      <c r="O227" s="199"/>
      <c r="P227" s="199"/>
      <c r="Q227" s="199"/>
      <c r="R227" s="199"/>
      <c r="S227" s="199"/>
      <c r="T227" s="200"/>
      <c r="AT227" s="194" t="s">
        <v>193</v>
      </c>
      <c r="AU227" s="194" t="s">
        <v>83</v>
      </c>
      <c r="AV227" s="16" t="s">
        <v>187</v>
      </c>
      <c r="AW227" s="16" t="s">
        <v>32</v>
      </c>
      <c r="AX227" s="16" t="s">
        <v>83</v>
      </c>
      <c r="AY227" s="194" t="s">
        <v>180</v>
      </c>
    </row>
    <row r="228" spans="1:65" s="2" customFormat="1" ht="33" customHeight="1">
      <c r="A228" s="33"/>
      <c r="B228" s="149"/>
      <c r="C228" s="150" t="s">
        <v>76</v>
      </c>
      <c r="D228" s="150" t="s">
        <v>182</v>
      </c>
      <c r="E228" s="151" t="s">
        <v>1488</v>
      </c>
      <c r="F228" s="152" t="s">
        <v>1489</v>
      </c>
      <c r="G228" s="153" t="s">
        <v>185</v>
      </c>
      <c r="H228" s="154">
        <v>33.520000000000003</v>
      </c>
      <c r="I228" s="155"/>
      <c r="J228" s="156">
        <f>ROUND(I228*H228,2)</f>
        <v>0</v>
      </c>
      <c r="K228" s="152" t="s">
        <v>1</v>
      </c>
      <c r="L228" s="34"/>
      <c r="M228" s="157" t="s">
        <v>1</v>
      </c>
      <c r="N228" s="158" t="s">
        <v>41</v>
      </c>
      <c r="O228" s="59"/>
      <c r="P228" s="159">
        <f>O228*H228</f>
        <v>0</v>
      </c>
      <c r="Q228" s="159">
        <v>0</v>
      </c>
      <c r="R228" s="159">
        <f>Q228*H228</f>
        <v>0</v>
      </c>
      <c r="S228" s="159">
        <v>0</v>
      </c>
      <c r="T228" s="160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187</v>
      </c>
      <c r="AT228" s="161" t="s">
        <v>182</v>
      </c>
      <c r="AU228" s="161" t="s">
        <v>83</v>
      </c>
      <c r="AY228" s="18" t="s">
        <v>180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8" t="s">
        <v>83</v>
      </c>
      <c r="BK228" s="162">
        <f>ROUND(I228*H228,2)</f>
        <v>0</v>
      </c>
      <c r="BL228" s="18" t="s">
        <v>187</v>
      </c>
      <c r="BM228" s="161" t="s">
        <v>810</v>
      </c>
    </row>
    <row r="229" spans="1:65" s="2" customFormat="1" ht="19.5">
      <c r="A229" s="33"/>
      <c r="B229" s="34"/>
      <c r="C229" s="33"/>
      <c r="D229" s="163" t="s">
        <v>189</v>
      </c>
      <c r="E229" s="33"/>
      <c r="F229" s="164" t="s">
        <v>1489</v>
      </c>
      <c r="G229" s="33"/>
      <c r="H229" s="33"/>
      <c r="I229" s="165"/>
      <c r="J229" s="33"/>
      <c r="K229" s="33"/>
      <c r="L229" s="34"/>
      <c r="M229" s="166"/>
      <c r="N229" s="167"/>
      <c r="O229" s="59"/>
      <c r="P229" s="59"/>
      <c r="Q229" s="59"/>
      <c r="R229" s="59"/>
      <c r="S229" s="59"/>
      <c r="T229" s="60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8" t="s">
        <v>189</v>
      </c>
      <c r="AU229" s="18" t="s">
        <v>83</v>
      </c>
    </row>
    <row r="230" spans="1:65" s="12" customFormat="1" ht="25.9" customHeight="1">
      <c r="B230" s="136"/>
      <c r="D230" s="137" t="s">
        <v>75</v>
      </c>
      <c r="E230" s="138" t="s">
        <v>833</v>
      </c>
      <c r="F230" s="138" t="s">
        <v>1490</v>
      </c>
      <c r="I230" s="139"/>
      <c r="J230" s="140">
        <f>BK230</f>
        <v>0</v>
      </c>
      <c r="L230" s="136"/>
      <c r="M230" s="141"/>
      <c r="N230" s="142"/>
      <c r="O230" s="142"/>
      <c r="P230" s="143">
        <f>SUM(P231:P238)</f>
        <v>0</v>
      </c>
      <c r="Q230" s="142"/>
      <c r="R230" s="143">
        <f>SUM(R231:R238)</f>
        <v>0</v>
      </c>
      <c r="S230" s="142"/>
      <c r="T230" s="144">
        <f>SUM(T231:T238)</f>
        <v>0</v>
      </c>
      <c r="AR230" s="137" t="s">
        <v>85</v>
      </c>
      <c r="AT230" s="145" t="s">
        <v>75</v>
      </c>
      <c r="AU230" s="145" t="s">
        <v>76</v>
      </c>
      <c r="AY230" s="137" t="s">
        <v>180</v>
      </c>
      <c r="BK230" s="146">
        <f>SUM(BK231:BK238)</f>
        <v>0</v>
      </c>
    </row>
    <row r="231" spans="1:65" s="2" customFormat="1" ht="24.2" customHeight="1">
      <c r="A231" s="33"/>
      <c r="B231" s="149"/>
      <c r="C231" s="150" t="s">
        <v>76</v>
      </c>
      <c r="D231" s="150" t="s">
        <v>182</v>
      </c>
      <c r="E231" s="151" t="s">
        <v>1491</v>
      </c>
      <c r="F231" s="152" t="s">
        <v>1492</v>
      </c>
      <c r="G231" s="153" t="s">
        <v>185</v>
      </c>
      <c r="H231" s="154">
        <v>31.62</v>
      </c>
      <c r="I231" s="155"/>
      <c r="J231" s="156">
        <f>ROUND(I231*H231,2)</f>
        <v>0</v>
      </c>
      <c r="K231" s="152" t="s">
        <v>1</v>
      </c>
      <c r="L231" s="34"/>
      <c r="M231" s="157" t="s">
        <v>1</v>
      </c>
      <c r="N231" s="158" t="s">
        <v>41</v>
      </c>
      <c r="O231" s="59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341</v>
      </c>
      <c r="AT231" s="161" t="s">
        <v>182</v>
      </c>
      <c r="AU231" s="161" t="s">
        <v>83</v>
      </c>
      <c r="AY231" s="18" t="s">
        <v>180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8" t="s">
        <v>83</v>
      </c>
      <c r="BK231" s="162">
        <f>ROUND(I231*H231,2)</f>
        <v>0</v>
      </c>
      <c r="BL231" s="18" t="s">
        <v>341</v>
      </c>
      <c r="BM231" s="161" t="s">
        <v>825</v>
      </c>
    </row>
    <row r="232" spans="1:65" s="2" customFormat="1" ht="19.5">
      <c r="A232" s="33"/>
      <c r="B232" s="34"/>
      <c r="C232" s="33"/>
      <c r="D232" s="163" t="s">
        <v>189</v>
      </c>
      <c r="E232" s="33"/>
      <c r="F232" s="164" t="s">
        <v>1492</v>
      </c>
      <c r="G232" s="33"/>
      <c r="H232" s="33"/>
      <c r="I232" s="165"/>
      <c r="J232" s="33"/>
      <c r="K232" s="33"/>
      <c r="L232" s="34"/>
      <c r="M232" s="166"/>
      <c r="N232" s="167"/>
      <c r="O232" s="59"/>
      <c r="P232" s="59"/>
      <c r="Q232" s="59"/>
      <c r="R232" s="59"/>
      <c r="S232" s="59"/>
      <c r="T232" s="60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189</v>
      </c>
      <c r="AU232" s="18" t="s">
        <v>83</v>
      </c>
    </row>
    <row r="233" spans="1:65" s="2" customFormat="1" ht="24.2" customHeight="1">
      <c r="A233" s="33"/>
      <c r="B233" s="149"/>
      <c r="C233" s="150" t="s">
        <v>76</v>
      </c>
      <c r="D233" s="150" t="s">
        <v>182</v>
      </c>
      <c r="E233" s="151" t="s">
        <v>1493</v>
      </c>
      <c r="F233" s="152" t="s">
        <v>1494</v>
      </c>
      <c r="G233" s="153" t="s">
        <v>185</v>
      </c>
      <c r="H233" s="154">
        <v>31.62</v>
      </c>
      <c r="I233" s="155"/>
      <c r="J233" s="156">
        <f>ROUND(I233*H233,2)</f>
        <v>0</v>
      </c>
      <c r="K233" s="152" t="s">
        <v>1</v>
      </c>
      <c r="L233" s="34"/>
      <c r="M233" s="157" t="s">
        <v>1</v>
      </c>
      <c r="N233" s="158" t="s">
        <v>41</v>
      </c>
      <c r="O233" s="59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341</v>
      </c>
      <c r="AT233" s="161" t="s">
        <v>182</v>
      </c>
      <c r="AU233" s="161" t="s">
        <v>83</v>
      </c>
      <c r="AY233" s="18" t="s">
        <v>180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83</v>
      </c>
      <c r="BK233" s="162">
        <f>ROUND(I233*H233,2)</f>
        <v>0</v>
      </c>
      <c r="BL233" s="18" t="s">
        <v>341</v>
      </c>
      <c r="BM233" s="161" t="s">
        <v>844</v>
      </c>
    </row>
    <row r="234" spans="1:65" s="2" customFormat="1" ht="19.5">
      <c r="A234" s="33"/>
      <c r="B234" s="34"/>
      <c r="C234" s="33"/>
      <c r="D234" s="163" t="s">
        <v>189</v>
      </c>
      <c r="E234" s="33"/>
      <c r="F234" s="164" t="s">
        <v>1494</v>
      </c>
      <c r="G234" s="33"/>
      <c r="H234" s="33"/>
      <c r="I234" s="165"/>
      <c r="J234" s="33"/>
      <c r="K234" s="33"/>
      <c r="L234" s="34"/>
      <c r="M234" s="166"/>
      <c r="N234" s="167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189</v>
      </c>
      <c r="AU234" s="18" t="s">
        <v>83</v>
      </c>
    </row>
    <row r="235" spans="1:65" s="2" customFormat="1" ht="24.2" customHeight="1">
      <c r="A235" s="33"/>
      <c r="B235" s="149"/>
      <c r="C235" s="150" t="s">
        <v>76</v>
      </c>
      <c r="D235" s="150" t="s">
        <v>182</v>
      </c>
      <c r="E235" s="151" t="s">
        <v>1495</v>
      </c>
      <c r="F235" s="152" t="s">
        <v>1496</v>
      </c>
      <c r="G235" s="153" t="s">
        <v>508</v>
      </c>
      <c r="H235" s="154">
        <v>84.8</v>
      </c>
      <c r="I235" s="155"/>
      <c r="J235" s="156">
        <f>ROUND(I235*H235,2)</f>
        <v>0</v>
      </c>
      <c r="K235" s="152" t="s">
        <v>1</v>
      </c>
      <c r="L235" s="34"/>
      <c r="M235" s="157" t="s">
        <v>1</v>
      </c>
      <c r="N235" s="158" t="s">
        <v>41</v>
      </c>
      <c r="O235" s="59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341</v>
      </c>
      <c r="AT235" s="161" t="s">
        <v>182</v>
      </c>
      <c r="AU235" s="161" t="s">
        <v>83</v>
      </c>
      <c r="AY235" s="18" t="s">
        <v>180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83</v>
      </c>
      <c r="BK235" s="162">
        <f>ROUND(I235*H235,2)</f>
        <v>0</v>
      </c>
      <c r="BL235" s="18" t="s">
        <v>341</v>
      </c>
      <c r="BM235" s="161" t="s">
        <v>868</v>
      </c>
    </row>
    <row r="236" spans="1:65" s="2" customFormat="1" ht="11.25">
      <c r="A236" s="33"/>
      <c r="B236" s="34"/>
      <c r="C236" s="33"/>
      <c r="D236" s="163" t="s">
        <v>189</v>
      </c>
      <c r="E236" s="33"/>
      <c r="F236" s="164" t="s">
        <v>1496</v>
      </c>
      <c r="G236" s="33"/>
      <c r="H236" s="33"/>
      <c r="I236" s="165"/>
      <c r="J236" s="33"/>
      <c r="K236" s="33"/>
      <c r="L236" s="34"/>
      <c r="M236" s="166"/>
      <c r="N236" s="167"/>
      <c r="O236" s="59"/>
      <c r="P236" s="59"/>
      <c r="Q236" s="59"/>
      <c r="R236" s="59"/>
      <c r="S236" s="59"/>
      <c r="T236" s="60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8" t="s">
        <v>189</v>
      </c>
      <c r="AU236" s="18" t="s">
        <v>83</v>
      </c>
    </row>
    <row r="237" spans="1:65" s="2" customFormat="1" ht="24.2" customHeight="1">
      <c r="A237" s="33"/>
      <c r="B237" s="149"/>
      <c r="C237" s="150" t="s">
        <v>76</v>
      </c>
      <c r="D237" s="150" t="s">
        <v>182</v>
      </c>
      <c r="E237" s="151" t="s">
        <v>1497</v>
      </c>
      <c r="F237" s="152" t="s">
        <v>1498</v>
      </c>
      <c r="G237" s="153" t="s">
        <v>185</v>
      </c>
      <c r="H237" s="154">
        <v>67.84</v>
      </c>
      <c r="I237" s="155"/>
      <c r="J237" s="156">
        <f>ROUND(I237*H237,2)</f>
        <v>0</v>
      </c>
      <c r="K237" s="152" t="s">
        <v>1</v>
      </c>
      <c r="L237" s="34"/>
      <c r="M237" s="157" t="s">
        <v>1</v>
      </c>
      <c r="N237" s="158" t="s">
        <v>41</v>
      </c>
      <c r="O237" s="59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341</v>
      </c>
      <c r="AT237" s="161" t="s">
        <v>182</v>
      </c>
      <c r="AU237" s="161" t="s">
        <v>83</v>
      </c>
      <c r="AY237" s="18" t="s">
        <v>180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8" t="s">
        <v>83</v>
      </c>
      <c r="BK237" s="162">
        <f>ROUND(I237*H237,2)</f>
        <v>0</v>
      </c>
      <c r="BL237" s="18" t="s">
        <v>341</v>
      </c>
      <c r="BM237" s="161" t="s">
        <v>878</v>
      </c>
    </row>
    <row r="238" spans="1:65" s="2" customFormat="1" ht="19.5">
      <c r="A238" s="33"/>
      <c r="B238" s="34"/>
      <c r="C238" s="33"/>
      <c r="D238" s="163" t="s">
        <v>189</v>
      </c>
      <c r="E238" s="33"/>
      <c r="F238" s="164" t="s">
        <v>1498</v>
      </c>
      <c r="G238" s="33"/>
      <c r="H238" s="33"/>
      <c r="I238" s="165"/>
      <c r="J238" s="33"/>
      <c r="K238" s="33"/>
      <c r="L238" s="34"/>
      <c r="M238" s="166"/>
      <c r="N238" s="167"/>
      <c r="O238" s="59"/>
      <c r="P238" s="59"/>
      <c r="Q238" s="59"/>
      <c r="R238" s="59"/>
      <c r="S238" s="59"/>
      <c r="T238" s="60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8" t="s">
        <v>189</v>
      </c>
      <c r="AU238" s="18" t="s">
        <v>83</v>
      </c>
    </row>
    <row r="239" spans="1:65" s="12" customFormat="1" ht="25.9" customHeight="1">
      <c r="B239" s="136"/>
      <c r="D239" s="137" t="s">
        <v>75</v>
      </c>
      <c r="E239" s="138" t="s">
        <v>1499</v>
      </c>
      <c r="F239" s="138" t="s">
        <v>1500</v>
      </c>
      <c r="I239" s="139"/>
      <c r="J239" s="140">
        <f>BK239</f>
        <v>0</v>
      </c>
      <c r="L239" s="136"/>
      <c r="M239" s="141"/>
      <c r="N239" s="142"/>
      <c r="O239" s="142"/>
      <c r="P239" s="143">
        <f>SUM(P240:P241)</f>
        <v>0</v>
      </c>
      <c r="Q239" s="142"/>
      <c r="R239" s="143">
        <f>SUM(R240:R241)</f>
        <v>0</v>
      </c>
      <c r="S239" s="142"/>
      <c r="T239" s="144">
        <f>SUM(T240:T241)</f>
        <v>0</v>
      </c>
      <c r="AR239" s="137" t="s">
        <v>83</v>
      </c>
      <c r="AT239" s="145" t="s">
        <v>75</v>
      </c>
      <c r="AU239" s="145" t="s">
        <v>76</v>
      </c>
      <c r="AY239" s="137" t="s">
        <v>180</v>
      </c>
      <c r="BK239" s="146">
        <f>SUM(BK240:BK241)</f>
        <v>0</v>
      </c>
    </row>
    <row r="240" spans="1:65" s="2" customFormat="1" ht="37.9" customHeight="1">
      <c r="A240" s="33"/>
      <c r="B240" s="149"/>
      <c r="C240" s="150" t="s">
        <v>76</v>
      </c>
      <c r="D240" s="150" t="s">
        <v>182</v>
      </c>
      <c r="E240" s="151" t="s">
        <v>1501</v>
      </c>
      <c r="F240" s="152" t="s">
        <v>1502</v>
      </c>
      <c r="G240" s="153" t="s">
        <v>1503</v>
      </c>
      <c r="H240" s="154">
        <v>3</v>
      </c>
      <c r="I240" s="155"/>
      <c r="J240" s="156">
        <f>ROUND(I240*H240,2)</f>
        <v>0</v>
      </c>
      <c r="K240" s="152" t="s">
        <v>1</v>
      </c>
      <c r="L240" s="34"/>
      <c r="M240" s="157" t="s">
        <v>1</v>
      </c>
      <c r="N240" s="158" t="s">
        <v>41</v>
      </c>
      <c r="O240" s="59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1" t="s">
        <v>187</v>
      </c>
      <c r="AT240" s="161" t="s">
        <v>182</v>
      </c>
      <c r="AU240" s="161" t="s">
        <v>83</v>
      </c>
      <c r="AY240" s="18" t="s">
        <v>180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8" t="s">
        <v>83</v>
      </c>
      <c r="BK240" s="162">
        <f>ROUND(I240*H240,2)</f>
        <v>0</v>
      </c>
      <c r="BL240" s="18" t="s">
        <v>187</v>
      </c>
      <c r="BM240" s="161" t="s">
        <v>889</v>
      </c>
    </row>
    <row r="241" spans="1:65" s="2" customFormat="1" ht="19.5">
      <c r="A241" s="33"/>
      <c r="B241" s="34"/>
      <c r="C241" s="33"/>
      <c r="D241" s="163" t="s">
        <v>189</v>
      </c>
      <c r="E241" s="33"/>
      <c r="F241" s="164" t="s">
        <v>1502</v>
      </c>
      <c r="G241" s="33"/>
      <c r="H241" s="33"/>
      <c r="I241" s="165"/>
      <c r="J241" s="33"/>
      <c r="K241" s="33"/>
      <c r="L241" s="34"/>
      <c r="M241" s="166"/>
      <c r="N241" s="167"/>
      <c r="O241" s="59"/>
      <c r="P241" s="59"/>
      <c r="Q241" s="59"/>
      <c r="R241" s="59"/>
      <c r="S241" s="59"/>
      <c r="T241" s="60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189</v>
      </c>
      <c r="AU241" s="18" t="s">
        <v>83</v>
      </c>
    </row>
    <row r="242" spans="1:65" s="12" customFormat="1" ht="25.9" customHeight="1">
      <c r="B242" s="136"/>
      <c r="D242" s="137" t="s">
        <v>75</v>
      </c>
      <c r="E242" s="138" t="s">
        <v>1504</v>
      </c>
      <c r="F242" s="138" t="s">
        <v>1505</v>
      </c>
      <c r="I242" s="139"/>
      <c r="J242" s="140">
        <f>BK242</f>
        <v>0</v>
      </c>
      <c r="L242" s="136"/>
      <c r="M242" s="141"/>
      <c r="N242" s="142"/>
      <c r="O242" s="142"/>
      <c r="P242" s="143">
        <f>SUM(P243:P272)</f>
        <v>0</v>
      </c>
      <c r="Q242" s="142"/>
      <c r="R242" s="143">
        <f>SUM(R243:R272)</f>
        <v>0</v>
      </c>
      <c r="S242" s="142"/>
      <c r="T242" s="144">
        <f>SUM(T243:T272)</f>
        <v>0</v>
      </c>
      <c r="AR242" s="137" t="s">
        <v>83</v>
      </c>
      <c r="AT242" s="145" t="s">
        <v>75</v>
      </c>
      <c r="AU242" s="145" t="s">
        <v>76</v>
      </c>
      <c r="AY242" s="137" t="s">
        <v>180</v>
      </c>
      <c r="BK242" s="146">
        <f>SUM(BK243:BK272)</f>
        <v>0</v>
      </c>
    </row>
    <row r="243" spans="1:65" s="2" customFormat="1" ht="24.2" customHeight="1">
      <c r="A243" s="33"/>
      <c r="B243" s="149"/>
      <c r="C243" s="150" t="s">
        <v>76</v>
      </c>
      <c r="D243" s="150" t="s">
        <v>182</v>
      </c>
      <c r="E243" s="151" t="s">
        <v>1506</v>
      </c>
      <c r="F243" s="152" t="s">
        <v>1507</v>
      </c>
      <c r="G243" s="153" t="s">
        <v>1508</v>
      </c>
      <c r="H243" s="154">
        <v>25</v>
      </c>
      <c r="I243" s="155"/>
      <c r="J243" s="156">
        <f>ROUND(I243*H243,2)</f>
        <v>0</v>
      </c>
      <c r="K243" s="152" t="s">
        <v>1</v>
      </c>
      <c r="L243" s="34"/>
      <c r="M243" s="157" t="s">
        <v>1</v>
      </c>
      <c r="N243" s="158" t="s">
        <v>41</v>
      </c>
      <c r="O243" s="59"/>
      <c r="P243" s="159">
        <f>O243*H243</f>
        <v>0</v>
      </c>
      <c r="Q243" s="159">
        <v>0</v>
      </c>
      <c r="R243" s="159">
        <f>Q243*H243</f>
        <v>0</v>
      </c>
      <c r="S243" s="159">
        <v>0</v>
      </c>
      <c r="T243" s="160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187</v>
      </c>
      <c r="AT243" s="161" t="s">
        <v>182</v>
      </c>
      <c r="AU243" s="161" t="s">
        <v>83</v>
      </c>
      <c r="AY243" s="18" t="s">
        <v>180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8" t="s">
        <v>83</v>
      </c>
      <c r="BK243" s="162">
        <f>ROUND(I243*H243,2)</f>
        <v>0</v>
      </c>
      <c r="BL243" s="18" t="s">
        <v>187</v>
      </c>
      <c r="BM243" s="161" t="s">
        <v>900</v>
      </c>
    </row>
    <row r="244" spans="1:65" s="2" customFormat="1" ht="11.25">
      <c r="A244" s="33"/>
      <c r="B244" s="34"/>
      <c r="C244" s="33"/>
      <c r="D244" s="163" t="s">
        <v>189</v>
      </c>
      <c r="E244" s="33"/>
      <c r="F244" s="164" t="s">
        <v>1507</v>
      </c>
      <c r="G244" s="33"/>
      <c r="H244" s="33"/>
      <c r="I244" s="165"/>
      <c r="J244" s="33"/>
      <c r="K244" s="33"/>
      <c r="L244" s="34"/>
      <c r="M244" s="166"/>
      <c r="N244" s="167"/>
      <c r="O244" s="59"/>
      <c r="P244" s="59"/>
      <c r="Q244" s="59"/>
      <c r="R244" s="59"/>
      <c r="S244" s="59"/>
      <c r="T244" s="60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8" t="s">
        <v>189</v>
      </c>
      <c r="AU244" s="18" t="s">
        <v>83</v>
      </c>
    </row>
    <row r="245" spans="1:65" s="2" customFormat="1" ht="24.2" customHeight="1">
      <c r="A245" s="33"/>
      <c r="B245" s="149"/>
      <c r="C245" s="150" t="s">
        <v>76</v>
      </c>
      <c r="D245" s="150" t="s">
        <v>182</v>
      </c>
      <c r="E245" s="151" t="s">
        <v>1509</v>
      </c>
      <c r="F245" s="152" t="s">
        <v>1510</v>
      </c>
      <c r="G245" s="153" t="s">
        <v>1503</v>
      </c>
      <c r="H245" s="154">
        <v>3</v>
      </c>
      <c r="I245" s="155"/>
      <c r="J245" s="156">
        <f>ROUND(I245*H245,2)</f>
        <v>0</v>
      </c>
      <c r="K245" s="152" t="s">
        <v>1</v>
      </c>
      <c r="L245" s="34"/>
      <c r="M245" s="157" t="s">
        <v>1</v>
      </c>
      <c r="N245" s="158" t="s">
        <v>41</v>
      </c>
      <c r="O245" s="59"/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1" t="s">
        <v>187</v>
      </c>
      <c r="AT245" s="161" t="s">
        <v>182</v>
      </c>
      <c r="AU245" s="161" t="s">
        <v>83</v>
      </c>
      <c r="AY245" s="18" t="s">
        <v>180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8" t="s">
        <v>83</v>
      </c>
      <c r="BK245" s="162">
        <f>ROUND(I245*H245,2)</f>
        <v>0</v>
      </c>
      <c r="BL245" s="18" t="s">
        <v>187</v>
      </c>
      <c r="BM245" s="161" t="s">
        <v>915</v>
      </c>
    </row>
    <row r="246" spans="1:65" s="2" customFormat="1" ht="19.5">
      <c r="A246" s="33"/>
      <c r="B246" s="34"/>
      <c r="C246" s="33"/>
      <c r="D246" s="163" t="s">
        <v>189</v>
      </c>
      <c r="E246" s="33"/>
      <c r="F246" s="164" t="s">
        <v>1510</v>
      </c>
      <c r="G246" s="33"/>
      <c r="H246" s="33"/>
      <c r="I246" s="165"/>
      <c r="J246" s="33"/>
      <c r="K246" s="33"/>
      <c r="L246" s="34"/>
      <c r="M246" s="166"/>
      <c r="N246" s="167"/>
      <c r="O246" s="59"/>
      <c r="P246" s="59"/>
      <c r="Q246" s="59"/>
      <c r="R246" s="59"/>
      <c r="S246" s="59"/>
      <c r="T246" s="60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189</v>
      </c>
      <c r="AU246" s="18" t="s">
        <v>83</v>
      </c>
    </row>
    <row r="247" spans="1:65" s="2" customFormat="1" ht="24.2" customHeight="1">
      <c r="A247" s="33"/>
      <c r="B247" s="149"/>
      <c r="C247" s="150" t="s">
        <v>76</v>
      </c>
      <c r="D247" s="150" t="s">
        <v>182</v>
      </c>
      <c r="E247" s="151" t="s">
        <v>1511</v>
      </c>
      <c r="F247" s="152" t="s">
        <v>1512</v>
      </c>
      <c r="G247" s="153" t="s">
        <v>1455</v>
      </c>
      <c r="H247" s="154">
        <v>238</v>
      </c>
      <c r="I247" s="155"/>
      <c r="J247" s="156">
        <f>ROUND(I247*H247,2)</f>
        <v>0</v>
      </c>
      <c r="K247" s="152" t="s">
        <v>1</v>
      </c>
      <c r="L247" s="34"/>
      <c r="M247" s="157" t="s">
        <v>1</v>
      </c>
      <c r="N247" s="158" t="s">
        <v>41</v>
      </c>
      <c r="O247" s="59"/>
      <c r="P247" s="159">
        <f>O247*H247</f>
        <v>0</v>
      </c>
      <c r="Q247" s="159">
        <v>0</v>
      </c>
      <c r="R247" s="159">
        <f>Q247*H247</f>
        <v>0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187</v>
      </c>
      <c r="AT247" s="161" t="s">
        <v>182</v>
      </c>
      <c r="AU247" s="161" t="s">
        <v>83</v>
      </c>
      <c r="AY247" s="18" t="s">
        <v>180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83</v>
      </c>
      <c r="BK247" s="162">
        <f>ROUND(I247*H247,2)</f>
        <v>0</v>
      </c>
      <c r="BL247" s="18" t="s">
        <v>187</v>
      </c>
      <c r="BM247" s="161" t="s">
        <v>926</v>
      </c>
    </row>
    <row r="248" spans="1:65" s="2" customFormat="1" ht="19.5">
      <c r="A248" s="33"/>
      <c r="B248" s="34"/>
      <c r="C248" s="33"/>
      <c r="D248" s="163" t="s">
        <v>189</v>
      </c>
      <c r="E248" s="33"/>
      <c r="F248" s="164" t="s">
        <v>1512</v>
      </c>
      <c r="G248" s="33"/>
      <c r="H248" s="33"/>
      <c r="I248" s="165"/>
      <c r="J248" s="33"/>
      <c r="K248" s="33"/>
      <c r="L248" s="34"/>
      <c r="M248" s="166"/>
      <c r="N248" s="167"/>
      <c r="O248" s="59"/>
      <c r="P248" s="59"/>
      <c r="Q248" s="59"/>
      <c r="R248" s="59"/>
      <c r="S248" s="59"/>
      <c r="T248" s="60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8" t="s">
        <v>189</v>
      </c>
      <c r="AU248" s="18" t="s">
        <v>83</v>
      </c>
    </row>
    <row r="249" spans="1:65" s="13" customFormat="1" ht="33.75">
      <c r="B249" s="170"/>
      <c r="D249" s="163" t="s">
        <v>193</v>
      </c>
      <c r="E249" s="171" t="s">
        <v>1</v>
      </c>
      <c r="F249" s="172" t="s">
        <v>1513</v>
      </c>
      <c r="H249" s="171" t="s">
        <v>1</v>
      </c>
      <c r="I249" s="173"/>
      <c r="L249" s="170"/>
      <c r="M249" s="174"/>
      <c r="N249" s="175"/>
      <c r="O249" s="175"/>
      <c r="P249" s="175"/>
      <c r="Q249" s="175"/>
      <c r="R249" s="175"/>
      <c r="S249" s="175"/>
      <c r="T249" s="176"/>
      <c r="AT249" s="171" t="s">
        <v>193</v>
      </c>
      <c r="AU249" s="171" t="s">
        <v>83</v>
      </c>
      <c r="AV249" s="13" t="s">
        <v>83</v>
      </c>
      <c r="AW249" s="13" t="s">
        <v>32</v>
      </c>
      <c r="AX249" s="13" t="s">
        <v>76</v>
      </c>
      <c r="AY249" s="171" t="s">
        <v>180</v>
      </c>
    </row>
    <row r="250" spans="1:65" s="14" customFormat="1" ht="22.5">
      <c r="B250" s="177"/>
      <c r="D250" s="163" t="s">
        <v>193</v>
      </c>
      <c r="E250" s="178" t="s">
        <v>1</v>
      </c>
      <c r="F250" s="179" t="s">
        <v>1514</v>
      </c>
      <c r="H250" s="180">
        <v>238</v>
      </c>
      <c r="I250" s="181"/>
      <c r="L250" s="177"/>
      <c r="M250" s="182"/>
      <c r="N250" s="183"/>
      <c r="O250" s="183"/>
      <c r="P250" s="183"/>
      <c r="Q250" s="183"/>
      <c r="R250" s="183"/>
      <c r="S250" s="183"/>
      <c r="T250" s="184"/>
      <c r="AT250" s="178" t="s">
        <v>193</v>
      </c>
      <c r="AU250" s="178" t="s">
        <v>83</v>
      </c>
      <c r="AV250" s="14" t="s">
        <v>85</v>
      </c>
      <c r="AW250" s="14" t="s">
        <v>32</v>
      </c>
      <c r="AX250" s="14" t="s">
        <v>76</v>
      </c>
      <c r="AY250" s="178" t="s">
        <v>180</v>
      </c>
    </row>
    <row r="251" spans="1:65" s="16" customFormat="1" ht="11.25">
      <c r="B251" s="193"/>
      <c r="D251" s="163" t="s">
        <v>193</v>
      </c>
      <c r="E251" s="194" t="s">
        <v>1</v>
      </c>
      <c r="F251" s="195" t="s">
        <v>198</v>
      </c>
      <c r="H251" s="196">
        <v>238</v>
      </c>
      <c r="I251" s="197"/>
      <c r="L251" s="193"/>
      <c r="M251" s="198"/>
      <c r="N251" s="199"/>
      <c r="O251" s="199"/>
      <c r="P251" s="199"/>
      <c r="Q251" s="199"/>
      <c r="R251" s="199"/>
      <c r="S251" s="199"/>
      <c r="T251" s="200"/>
      <c r="AT251" s="194" t="s">
        <v>193</v>
      </c>
      <c r="AU251" s="194" t="s">
        <v>83</v>
      </c>
      <c r="AV251" s="16" t="s">
        <v>187</v>
      </c>
      <c r="AW251" s="16" t="s">
        <v>32</v>
      </c>
      <c r="AX251" s="16" t="s">
        <v>83</v>
      </c>
      <c r="AY251" s="194" t="s">
        <v>180</v>
      </c>
    </row>
    <row r="252" spans="1:65" s="2" customFormat="1" ht="24.2" customHeight="1">
      <c r="A252" s="33"/>
      <c r="B252" s="149"/>
      <c r="C252" s="150" t="s">
        <v>76</v>
      </c>
      <c r="D252" s="150" t="s">
        <v>182</v>
      </c>
      <c r="E252" s="151" t="s">
        <v>1515</v>
      </c>
      <c r="F252" s="152" t="s">
        <v>1516</v>
      </c>
      <c r="G252" s="153" t="s">
        <v>1503</v>
      </c>
      <c r="H252" s="154">
        <v>34</v>
      </c>
      <c r="I252" s="155"/>
      <c r="J252" s="156">
        <f>ROUND(I252*H252,2)</f>
        <v>0</v>
      </c>
      <c r="K252" s="152" t="s">
        <v>1</v>
      </c>
      <c r="L252" s="34"/>
      <c r="M252" s="157" t="s">
        <v>1</v>
      </c>
      <c r="N252" s="158" t="s">
        <v>41</v>
      </c>
      <c r="O252" s="59"/>
      <c r="P252" s="159">
        <f>O252*H252</f>
        <v>0</v>
      </c>
      <c r="Q252" s="159">
        <v>0</v>
      </c>
      <c r="R252" s="159">
        <f>Q252*H252</f>
        <v>0</v>
      </c>
      <c r="S252" s="159">
        <v>0</v>
      </c>
      <c r="T252" s="160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1" t="s">
        <v>187</v>
      </c>
      <c r="AT252" s="161" t="s">
        <v>182</v>
      </c>
      <c r="AU252" s="161" t="s">
        <v>83</v>
      </c>
      <c r="AY252" s="18" t="s">
        <v>180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8" t="s">
        <v>83</v>
      </c>
      <c r="BK252" s="162">
        <f>ROUND(I252*H252,2)</f>
        <v>0</v>
      </c>
      <c r="BL252" s="18" t="s">
        <v>187</v>
      </c>
      <c r="BM252" s="161" t="s">
        <v>938</v>
      </c>
    </row>
    <row r="253" spans="1:65" s="2" customFormat="1" ht="19.5">
      <c r="A253" s="33"/>
      <c r="B253" s="34"/>
      <c r="C253" s="33"/>
      <c r="D253" s="163" t="s">
        <v>189</v>
      </c>
      <c r="E253" s="33"/>
      <c r="F253" s="164" t="s">
        <v>1516</v>
      </c>
      <c r="G253" s="33"/>
      <c r="H253" s="33"/>
      <c r="I253" s="165"/>
      <c r="J253" s="33"/>
      <c r="K253" s="33"/>
      <c r="L253" s="34"/>
      <c r="M253" s="166"/>
      <c r="N253" s="167"/>
      <c r="O253" s="59"/>
      <c r="P253" s="59"/>
      <c r="Q253" s="59"/>
      <c r="R253" s="59"/>
      <c r="S253" s="59"/>
      <c r="T253" s="60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8" t="s">
        <v>189</v>
      </c>
      <c r="AU253" s="18" t="s">
        <v>83</v>
      </c>
    </row>
    <row r="254" spans="1:65" s="2" customFormat="1" ht="24.2" customHeight="1">
      <c r="A254" s="33"/>
      <c r="B254" s="149"/>
      <c r="C254" s="150" t="s">
        <v>76</v>
      </c>
      <c r="D254" s="150" t="s">
        <v>182</v>
      </c>
      <c r="E254" s="151" t="s">
        <v>1517</v>
      </c>
      <c r="F254" s="152" t="s">
        <v>1518</v>
      </c>
      <c r="G254" s="153" t="s">
        <v>1455</v>
      </c>
      <c r="H254" s="154">
        <v>70.400000000000006</v>
      </c>
      <c r="I254" s="155"/>
      <c r="J254" s="156">
        <f>ROUND(I254*H254,2)</f>
        <v>0</v>
      </c>
      <c r="K254" s="152" t="s">
        <v>1</v>
      </c>
      <c r="L254" s="34"/>
      <c r="M254" s="157" t="s">
        <v>1</v>
      </c>
      <c r="N254" s="158" t="s">
        <v>41</v>
      </c>
      <c r="O254" s="59"/>
      <c r="P254" s="159">
        <f>O254*H254</f>
        <v>0</v>
      </c>
      <c r="Q254" s="159">
        <v>0</v>
      </c>
      <c r="R254" s="159">
        <f>Q254*H254</f>
        <v>0</v>
      </c>
      <c r="S254" s="159">
        <v>0</v>
      </c>
      <c r="T254" s="160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1" t="s">
        <v>187</v>
      </c>
      <c r="AT254" s="161" t="s">
        <v>182</v>
      </c>
      <c r="AU254" s="161" t="s">
        <v>83</v>
      </c>
      <c r="AY254" s="18" t="s">
        <v>180</v>
      </c>
      <c r="BE254" s="162">
        <f>IF(N254="základní",J254,0)</f>
        <v>0</v>
      </c>
      <c r="BF254" s="162">
        <f>IF(N254="snížená",J254,0)</f>
        <v>0</v>
      </c>
      <c r="BG254" s="162">
        <f>IF(N254="zákl. přenesená",J254,0)</f>
        <v>0</v>
      </c>
      <c r="BH254" s="162">
        <f>IF(N254="sníž. přenesená",J254,0)</f>
        <v>0</v>
      </c>
      <c r="BI254" s="162">
        <f>IF(N254="nulová",J254,0)</f>
        <v>0</v>
      </c>
      <c r="BJ254" s="18" t="s">
        <v>83</v>
      </c>
      <c r="BK254" s="162">
        <f>ROUND(I254*H254,2)</f>
        <v>0</v>
      </c>
      <c r="BL254" s="18" t="s">
        <v>187</v>
      </c>
      <c r="BM254" s="161" t="s">
        <v>950</v>
      </c>
    </row>
    <row r="255" spans="1:65" s="2" customFormat="1" ht="11.25">
      <c r="A255" s="33"/>
      <c r="B255" s="34"/>
      <c r="C255" s="33"/>
      <c r="D255" s="163" t="s">
        <v>189</v>
      </c>
      <c r="E255" s="33"/>
      <c r="F255" s="164" t="s">
        <v>1518</v>
      </c>
      <c r="G255" s="33"/>
      <c r="H255" s="33"/>
      <c r="I255" s="165"/>
      <c r="J255" s="33"/>
      <c r="K255" s="33"/>
      <c r="L255" s="34"/>
      <c r="M255" s="166"/>
      <c r="N255" s="167"/>
      <c r="O255" s="59"/>
      <c r="P255" s="59"/>
      <c r="Q255" s="59"/>
      <c r="R255" s="59"/>
      <c r="S255" s="59"/>
      <c r="T255" s="60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8" t="s">
        <v>189</v>
      </c>
      <c r="AU255" s="18" t="s">
        <v>83</v>
      </c>
    </row>
    <row r="256" spans="1:65" s="13" customFormat="1" ht="11.25">
      <c r="B256" s="170"/>
      <c r="D256" s="163" t="s">
        <v>193</v>
      </c>
      <c r="E256" s="171" t="s">
        <v>1</v>
      </c>
      <c r="F256" s="172" t="s">
        <v>1519</v>
      </c>
      <c r="H256" s="171" t="s">
        <v>1</v>
      </c>
      <c r="I256" s="173"/>
      <c r="L256" s="170"/>
      <c r="M256" s="174"/>
      <c r="N256" s="175"/>
      <c r="O256" s="175"/>
      <c r="P256" s="175"/>
      <c r="Q256" s="175"/>
      <c r="R256" s="175"/>
      <c r="S256" s="175"/>
      <c r="T256" s="176"/>
      <c r="AT256" s="171" t="s">
        <v>193</v>
      </c>
      <c r="AU256" s="171" t="s">
        <v>83</v>
      </c>
      <c r="AV256" s="13" t="s">
        <v>83</v>
      </c>
      <c r="AW256" s="13" t="s">
        <v>32</v>
      </c>
      <c r="AX256" s="13" t="s">
        <v>76</v>
      </c>
      <c r="AY256" s="171" t="s">
        <v>180</v>
      </c>
    </row>
    <row r="257" spans="1:65" s="14" customFormat="1" ht="22.5">
      <c r="B257" s="177"/>
      <c r="D257" s="163" t="s">
        <v>193</v>
      </c>
      <c r="E257" s="178" t="s">
        <v>1</v>
      </c>
      <c r="F257" s="179" t="s">
        <v>1520</v>
      </c>
      <c r="H257" s="180">
        <v>70.400000000000006</v>
      </c>
      <c r="I257" s="181"/>
      <c r="L257" s="177"/>
      <c r="M257" s="182"/>
      <c r="N257" s="183"/>
      <c r="O257" s="183"/>
      <c r="P257" s="183"/>
      <c r="Q257" s="183"/>
      <c r="R257" s="183"/>
      <c r="S257" s="183"/>
      <c r="T257" s="184"/>
      <c r="AT257" s="178" t="s">
        <v>193</v>
      </c>
      <c r="AU257" s="178" t="s">
        <v>83</v>
      </c>
      <c r="AV257" s="14" t="s">
        <v>85</v>
      </c>
      <c r="AW257" s="14" t="s">
        <v>32</v>
      </c>
      <c r="AX257" s="14" t="s">
        <v>76</v>
      </c>
      <c r="AY257" s="178" t="s">
        <v>180</v>
      </c>
    </row>
    <row r="258" spans="1:65" s="16" customFormat="1" ht="11.25">
      <c r="B258" s="193"/>
      <c r="D258" s="163" t="s">
        <v>193</v>
      </c>
      <c r="E258" s="194" t="s">
        <v>1</v>
      </c>
      <c r="F258" s="195" t="s">
        <v>198</v>
      </c>
      <c r="H258" s="196">
        <v>70.400000000000006</v>
      </c>
      <c r="I258" s="197"/>
      <c r="L258" s="193"/>
      <c r="M258" s="198"/>
      <c r="N258" s="199"/>
      <c r="O258" s="199"/>
      <c r="P258" s="199"/>
      <c r="Q258" s="199"/>
      <c r="R258" s="199"/>
      <c r="S258" s="199"/>
      <c r="T258" s="200"/>
      <c r="AT258" s="194" t="s">
        <v>193</v>
      </c>
      <c r="AU258" s="194" t="s">
        <v>83</v>
      </c>
      <c r="AV258" s="16" t="s">
        <v>187</v>
      </c>
      <c r="AW258" s="16" t="s">
        <v>32</v>
      </c>
      <c r="AX258" s="16" t="s">
        <v>83</v>
      </c>
      <c r="AY258" s="194" t="s">
        <v>180</v>
      </c>
    </row>
    <row r="259" spans="1:65" s="2" customFormat="1" ht="24.2" customHeight="1">
      <c r="A259" s="33"/>
      <c r="B259" s="149"/>
      <c r="C259" s="150" t="s">
        <v>76</v>
      </c>
      <c r="D259" s="150" t="s">
        <v>182</v>
      </c>
      <c r="E259" s="151" t="s">
        <v>1521</v>
      </c>
      <c r="F259" s="152" t="s">
        <v>1522</v>
      </c>
      <c r="G259" s="153" t="s">
        <v>1503</v>
      </c>
      <c r="H259" s="154">
        <v>12</v>
      </c>
      <c r="I259" s="155"/>
      <c r="J259" s="156">
        <f>ROUND(I259*H259,2)</f>
        <v>0</v>
      </c>
      <c r="K259" s="152" t="s">
        <v>1</v>
      </c>
      <c r="L259" s="34"/>
      <c r="M259" s="157" t="s">
        <v>1</v>
      </c>
      <c r="N259" s="158" t="s">
        <v>41</v>
      </c>
      <c r="O259" s="59"/>
      <c r="P259" s="159">
        <f>O259*H259</f>
        <v>0</v>
      </c>
      <c r="Q259" s="159">
        <v>0</v>
      </c>
      <c r="R259" s="159">
        <f>Q259*H259</f>
        <v>0</v>
      </c>
      <c r="S259" s="159">
        <v>0</v>
      </c>
      <c r="T259" s="160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1" t="s">
        <v>187</v>
      </c>
      <c r="AT259" s="161" t="s">
        <v>182</v>
      </c>
      <c r="AU259" s="161" t="s">
        <v>83</v>
      </c>
      <c r="AY259" s="18" t="s">
        <v>180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8" t="s">
        <v>83</v>
      </c>
      <c r="BK259" s="162">
        <f>ROUND(I259*H259,2)</f>
        <v>0</v>
      </c>
      <c r="BL259" s="18" t="s">
        <v>187</v>
      </c>
      <c r="BM259" s="161" t="s">
        <v>961</v>
      </c>
    </row>
    <row r="260" spans="1:65" s="2" customFormat="1" ht="19.5">
      <c r="A260" s="33"/>
      <c r="B260" s="34"/>
      <c r="C260" s="33"/>
      <c r="D260" s="163" t="s">
        <v>189</v>
      </c>
      <c r="E260" s="33"/>
      <c r="F260" s="164" t="s">
        <v>1522</v>
      </c>
      <c r="G260" s="33"/>
      <c r="H260" s="33"/>
      <c r="I260" s="165"/>
      <c r="J260" s="33"/>
      <c r="K260" s="33"/>
      <c r="L260" s="34"/>
      <c r="M260" s="166"/>
      <c r="N260" s="167"/>
      <c r="O260" s="59"/>
      <c r="P260" s="59"/>
      <c r="Q260" s="59"/>
      <c r="R260" s="59"/>
      <c r="S260" s="59"/>
      <c r="T260" s="6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8" t="s">
        <v>189</v>
      </c>
      <c r="AU260" s="18" t="s">
        <v>83</v>
      </c>
    </row>
    <row r="261" spans="1:65" s="2" customFormat="1" ht="44.25" customHeight="1">
      <c r="A261" s="33"/>
      <c r="B261" s="149"/>
      <c r="C261" s="150" t="s">
        <v>76</v>
      </c>
      <c r="D261" s="150" t="s">
        <v>182</v>
      </c>
      <c r="E261" s="151" t="s">
        <v>1523</v>
      </c>
      <c r="F261" s="152" t="s">
        <v>1524</v>
      </c>
      <c r="G261" s="153" t="s">
        <v>1503</v>
      </c>
      <c r="H261" s="154">
        <v>4</v>
      </c>
      <c r="I261" s="155"/>
      <c r="J261" s="156">
        <f>ROUND(I261*H261,2)</f>
        <v>0</v>
      </c>
      <c r="K261" s="152" t="s">
        <v>1</v>
      </c>
      <c r="L261" s="34"/>
      <c r="M261" s="157" t="s">
        <v>1</v>
      </c>
      <c r="N261" s="158" t="s">
        <v>41</v>
      </c>
      <c r="O261" s="59"/>
      <c r="P261" s="159">
        <f>O261*H261</f>
        <v>0</v>
      </c>
      <c r="Q261" s="159">
        <v>0</v>
      </c>
      <c r="R261" s="159">
        <f>Q261*H261</f>
        <v>0</v>
      </c>
      <c r="S261" s="159">
        <v>0</v>
      </c>
      <c r="T261" s="160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1" t="s">
        <v>187</v>
      </c>
      <c r="AT261" s="161" t="s">
        <v>182</v>
      </c>
      <c r="AU261" s="161" t="s">
        <v>83</v>
      </c>
      <c r="AY261" s="18" t="s">
        <v>180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8" t="s">
        <v>83</v>
      </c>
      <c r="BK261" s="162">
        <f>ROUND(I261*H261,2)</f>
        <v>0</v>
      </c>
      <c r="BL261" s="18" t="s">
        <v>187</v>
      </c>
      <c r="BM261" s="161" t="s">
        <v>972</v>
      </c>
    </row>
    <row r="262" spans="1:65" s="2" customFormat="1" ht="29.25">
      <c r="A262" s="33"/>
      <c r="B262" s="34"/>
      <c r="C262" s="33"/>
      <c r="D262" s="163" t="s">
        <v>189</v>
      </c>
      <c r="E262" s="33"/>
      <c r="F262" s="164" t="s">
        <v>1524</v>
      </c>
      <c r="G262" s="33"/>
      <c r="H262" s="33"/>
      <c r="I262" s="165"/>
      <c r="J262" s="33"/>
      <c r="K262" s="33"/>
      <c r="L262" s="34"/>
      <c r="M262" s="166"/>
      <c r="N262" s="167"/>
      <c r="O262" s="59"/>
      <c r="P262" s="59"/>
      <c r="Q262" s="59"/>
      <c r="R262" s="59"/>
      <c r="S262" s="59"/>
      <c r="T262" s="60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8" t="s">
        <v>189</v>
      </c>
      <c r="AU262" s="18" t="s">
        <v>83</v>
      </c>
    </row>
    <row r="263" spans="1:65" s="2" customFormat="1" ht="24.2" customHeight="1">
      <c r="A263" s="33"/>
      <c r="B263" s="149"/>
      <c r="C263" s="150" t="s">
        <v>76</v>
      </c>
      <c r="D263" s="150" t="s">
        <v>182</v>
      </c>
      <c r="E263" s="151" t="s">
        <v>1525</v>
      </c>
      <c r="F263" s="152" t="s">
        <v>1526</v>
      </c>
      <c r="G263" s="153" t="s">
        <v>185</v>
      </c>
      <c r="H263" s="154">
        <v>83.3</v>
      </c>
      <c r="I263" s="155"/>
      <c r="J263" s="156">
        <f>ROUND(I263*H263,2)</f>
        <v>0</v>
      </c>
      <c r="K263" s="152" t="s">
        <v>1</v>
      </c>
      <c r="L263" s="34"/>
      <c r="M263" s="157" t="s">
        <v>1</v>
      </c>
      <c r="N263" s="158" t="s">
        <v>41</v>
      </c>
      <c r="O263" s="59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1" t="s">
        <v>187</v>
      </c>
      <c r="AT263" s="161" t="s">
        <v>182</v>
      </c>
      <c r="AU263" s="161" t="s">
        <v>83</v>
      </c>
      <c r="AY263" s="18" t="s">
        <v>180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8" t="s">
        <v>83</v>
      </c>
      <c r="BK263" s="162">
        <f>ROUND(I263*H263,2)</f>
        <v>0</v>
      </c>
      <c r="BL263" s="18" t="s">
        <v>187</v>
      </c>
      <c r="BM263" s="161" t="s">
        <v>984</v>
      </c>
    </row>
    <row r="264" spans="1:65" s="2" customFormat="1" ht="19.5">
      <c r="A264" s="33"/>
      <c r="B264" s="34"/>
      <c r="C264" s="33"/>
      <c r="D264" s="163" t="s">
        <v>189</v>
      </c>
      <c r="E264" s="33"/>
      <c r="F264" s="164" t="s">
        <v>1526</v>
      </c>
      <c r="G264" s="33"/>
      <c r="H264" s="33"/>
      <c r="I264" s="165"/>
      <c r="J264" s="33"/>
      <c r="K264" s="33"/>
      <c r="L264" s="34"/>
      <c r="M264" s="166"/>
      <c r="N264" s="167"/>
      <c r="O264" s="59"/>
      <c r="P264" s="59"/>
      <c r="Q264" s="59"/>
      <c r="R264" s="59"/>
      <c r="S264" s="59"/>
      <c r="T264" s="60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8" t="s">
        <v>189</v>
      </c>
      <c r="AU264" s="18" t="s">
        <v>83</v>
      </c>
    </row>
    <row r="265" spans="1:65" s="14" customFormat="1" ht="22.5">
      <c r="B265" s="177"/>
      <c r="D265" s="163" t="s">
        <v>193</v>
      </c>
      <c r="E265" s="178" t="s">
        <v>1</v>
      </c>
      <c r="F265" s="179" t="s">
        <v>1527</v>
      </c>
      <c r="H265" s="180">
        <v>83.3</v>
      </c>
      <c r="I265" s="181"/>
      <c r="L265" s="177"/>
      <c r="M265" s="182"/>
      <c r="N265" s="183"/>
      <c r="O265" s="183"/>
      <c r="P265" s="183"/>
      <c r="Q265" s="183"/>
      <c r="R265" s="183"/>
      <c r="S265" s="183"/>
      <c r="T265" s="184"/>
      <c r="AT265" s="178" t="s">
        <v>193</v>
      </c>
      <c r="AU265" s="178" t="s">
        <v>83</v>
      </c>
      <c r="AV265" s="14" t="s">
        <v>85</v>
      </c>
      <c r="AW265" s="14" t="s">
        <v>32</v>
      </c>
      <c r="AX265" s="14" t="s">
        <v>76</v>
      </c>
      <c r="AY265" s="178" t="s">
        <v>180</v>
      </c>
    </row>
    <row r="266" spans="1:65" s="16" customFormat="1" ht="11.25">
      <c r="B266" s="193"/>
      <c r="D266" s="163" t="s">
        <v>193</v>
      </c>
      <c r="E266" s="194" t="s">
        <v>1</v>
      </c>
      <c r="F266" s="195" t="s">
        <v>198</v>
      </c>
      <c r="H266" s="196">
        <v>83.3</v>
      </c>
      <c r="I266" s="197"/>
      <c r="L266" s="193"/>
      <c r="M266" s="198"/>
      <c r="N266" s="199"/>
      <c r="O266" s="199"/>
      <c r="P266" s="199"/>
      <c r="Q266" s="199"/>
      <c r="R266" s="199"/>
      <c r="S266" s="199"/>
      <c r="T266" s="200"/>
      <c r="AT266" s="194" t="s">
        <v>193</v>
      </c>
      <c r="AU266" s="194" t="s">
        <v>83</v>
      </c>
      <c r="AV266" s="16" t="s">
        <v>187</v>
      </c>
      <c r="AW266" s="16" t="s">
        <v>32</v>
      </c>
      <c r="AX266" s="16" t="s">
        <v>83</v>
      </c>
      <c r="AY266" s="194" t="s">
        <v>180</v>
      </c>
    </row>
    <row r="267" spans="1:65" s="2" customFormat="1" ht="24.2" customHeight="1">
      <c r="A267" s="33"/>
      <c r="B267" s="149"/>
      <c r="C267" s="150" t="s">
        <v>76</v>
      </c>
      <c r="D267" s="150" t="s">
        <v>182</v>
      </c>
      <c r="E267" s="151" t="s">
        <v>1528</v>
      </c>
      <c r="F267" s="152" t="s">
        <v>1529</v>
      </c>
      <c r="G267" s="153" t="s">
        <v>185</v>
      </c>
      <c r="H267" s="154">
        <v>83.3</v>
      </c>
      <c r="I267" s="155"/>
      <c r="J267" s="156">
        <f>ROUND(I267*H267,2)</f>
        <v>0</v>
      </c>
      <c r="K267" s="152" t="s">
        <v>1</v>
      </c>
      <c r="L267" s="34"/>
      <c r="M267" s="157" t="s">
        <v>1</v>
      </c>
      <c r="N267" s="158" t="s">
        <v>41</v>
      </c>
      <c r="O267" s="59"/>
      <c r="P267" s="159">
        <f>O267*H267</f>
        <v>0</v>
      </c>
      <c r="Q267" s="159">
        <v>0</v>
      </c>
      <c r="R267" s="159">
        <f>Q267*H267</f>
        <v>0</v>
      </c>
      <c r="S267" s="159">
        <v>0</v>
      </c>
      <c r="T267" s="160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1" t="s">
        <v>187</v>
      </c>
      <c r="AT267" s="161" t="s">
        <v>182</v>
      </c>
      <c r="AU267" s="161" t="s">
        <v>83</v>
      </c>
      <c r="AY267" s="18" t="s">
        <v>180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8" t="s">
        <v>83</v>
      </c>
      <c r="BK267" s="162">
        <f>ROUND(I267*H267,2)</f>
        <v>0</v>
      </c>
      <c r="BL267" s="18" t="s">
        <v>187</v>
      </c>
      <c r="BM267" s="161" t="s">
        <v>998</v>
      </c>
    </row>
    <row r="268" spans="1:65" s="2" customFormat="1" ht="11.25">
      <c r="A268" s="33"/>
      <c r="B268" s="34"/>
      <c r="C268" s="33"/>
      <c r="D268" s="163" t="s">
        <v>189</v>
      </c>
      <c r="E268" s="33"/>
      <c r="F268" s="164" t="s">
        <v>1529</v>
      </c>
      <c r="G268" s="33"/>
      <c r="H268" s="33"/>
      <c r="I268" s="165"/>
      <c r="J268" s="33"/>
      <c r="K268" s="33"/>
      <c r="L268" s="34"/>
      <c r="M268" s="166"/>
      <c r="N268" s="167"/>
      <c r="O268" s="59"/>
      <c r="P268" s="59"/>
      <c r="Q268" s="59"/>
      <c r="R268" s="59"/>
      <c r="S268" s="59"/>
      <c r="T268" s="60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8" t="s">
        <v>189</v>
      </c>
      <c r="AU268" s="18" t="s">
        <v>83</v>
      </c>
    </row>
    <row r="269" spans="1:65" s="14" customFormat="1" ht="22.5">
      <c r="B269" s="177"/>
      <c r="D269" s="163" t="s">
        <v>193</v>
      </c>
      <c r="E269" s="178" t="s">
        <v>1</v>
      </c>
      <c r="F269" s="179" t="s">
        <v>1527</v>
      </c>
      <c r="H269" s="180">
        <v>83.3</v>
      </c>
      <c r="I269" s="181"/>
      <c r="L269" s="177"/>
      <c r="M269" s="182"/>
      <c r="N269" s="183"/>
      <c r="O269" s="183"/>
      <c r="P269" s="183"/>
      <c r="Q269" s="183"/>
      <c r="R269" s="183"/>
      <c r="S269" s="183"/>
      <c r="T269" s="184"/>
      <c r="AT269" s="178" t="s">
        <v>193</v>
      </c>
      <c r="AU269" s="178" t="s">
        <v>83</v>
      </c>
      <c r="AV269" s="14" t="s">
        <v>85</v>
      </c>
      <c r="AW269" s="14" t="s">
        <v>32</v>
      </c>
      <c r="AX269" s="14" t="s">
        <v>76</v>
      </c>
      <c r="AY269" s="178" t="s">
        <v>180</v>
      </c>
    </row>
    <row r="270" spans="1:65" s="16" customFormat="1" ht="11.25">
      <c r="B270" s="193"/>
      <c r="D270" s="163" t="s">
        <v>193</v>
      </c>
      <c r="E270" s="194" t="s">
        <v>1</v>
      </c>
      <c r="F270" s="195" t="s">
        <v>198</v>
      </c>
      <c r="H270" s="196">
        <v>83.3</v>
      </c>
      <c r="I270" s="197"/>
      <c r="L270" s="193"/>
      <c r="M270" s="198"/>
      <c r="N270" s="199"/>
      <c r="O270" s="199"/>
      <c r="P270" s="199"/>
      <c r="Q270" s="199"/>
      <c r="R270" s="199"/>
      <c r="S270" s="199"/>
      <c r="T270" s="200"/>
      <c r="AT270" s="194" t="s">
        <v>193</v>
      </c>
      <c r="AU270" s="194" t="s">
        <v>83</v>
      </c>
      <c r="AV270" s="16" t="s">
        <v>187</v>
      </c>
      <c r="AW270" s="16" t="s">
        <v>32</v>
      </c>
      <c r="AX270" s="16" t="s">
        <v>83</v>
      </c>
      <c r="AY270" s="194" t="s">
        <v>180</v>
      </c>
    </row>
    <row r="271" spans="1:65" s="2" customFormat="1" ht="24.2" customHeight="1">
      <c r="A271" s="33"/>
      <c r="B271" s="149"/>
      <c r="C271" s="150" t="s">
        <v>76</v>
      </c>
      <c r="D271" s="150" t="s">
        <v>182</v>
      </c>
      <c r="E271" s="151" t="s">
        <v>1530</v>
      </c>
      <c r="F271" s="152" t="s">
        <v>1531</v>
      </c>
      <c r="G271" s="153" t="s">
        <v>185</v>
      </c>
      <c r="H271" s="154">
        <v>67.8</v>
      </c>
      <c r="I271" s="155"/>
      <c r="J271" s="156">
        <f>ROUND(I271*H271,2)</f>
        <v>0</v>
      </c>
      <c r="K271" s="152" t="s">
        <v>1</v>
      </c>
      <c r="L271" s="34"/>
      <c r="M271" s="157" t="s">
        <v>1</v>
      </c>
      <c r="N271" s="158" t="s">
        <v>41</v>
      </c>
      <c r="O271" s="59"/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1" t="s">
        <v>187</v>
      </c>
      <c r="AT271" s="161" t="s">
        <v>182</v>
      </c>
      <c r="AU271" s="161" t="s">
        <v>83</v>
      </c>
      <c r="AY271" s="18" t="s">
        <v>180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8" t="s">
        <v>83</v>
      </c>
      <c r="BK271" s="162">
        <f>ROUND(I271*H271,2)</f>
        <v>0</v>
      </c>
      <c r="BL271" s="18" t="s">
        <v>187</v>
      </c>
      <c r="BM271" s="161" t="s">
        <v>1009</v>
      </c>
    </row>
    <row r="272" spans="1:65" s="2" customFormat="1" ht="19.5">
      <c r="A272" s="33"/>
      <c r="B272" s="34"/>
      <c r="C272" s="33"/>
      <c r="D272" s="163" t="s">
        <v>189</v>
      </c>
      <c r="E272" s="33"/>
      <c r="F272" s="164" t="s">
        <v>1531</v>
      </c>
      <c r="G272" s="33"/>
      <c r="H272" s="33"/>
      <c r="I272" s="165"/>
      <c r="J272" s="33"/>
      <c r="K272" s="33"/>
      <c r="L272" s="34"/>
      <c r="M272" s="166"/>
      <c r="N272" s="167"/>
      <c r="O272" s="59"/>
      <c r="P272" s="59"/>
      <c r="Q272" s="59"/>
      <c r="R272" s="59"/>
      <c r="S272" s="59"/>
      <c r="T272" s="6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189</v>
      </c>
      <c r="AU272" s="18" t="s">
        <v>83</v>
      </c>
    </row>
    <row r="273" spans="1:65" s="12" customFormat="1" ht="25.9" customHeight="1">
      <c r="B273" s="136"/>
      <c r="D273" s="137" t="s">
        <v>75</v>
      </c>
      <c r="E273" s="138" t="s">
        <v>1532</v>
      </c>
      <c r="F273" s="138" t="s">
        <v>1533</v>
      </c>
      <c r="I273" s="139"/>
      <c r="J273" s="140">
        <f>BK273</f>
        <v>0</v>
      </c>
      <c r="L273" s="136"/>
      <c r="M273" s="141"/>
      <c r="N273" s="142"/>
      <c r="O273" s="142"/>
      <c r="P273" s="143">
        <f>SUM(P274:P300)</f>
        <v>0</v>
      </c>
      <c r="Q273" s="142"/>
      <c r="R273" s="143">
        <f>SUM(R274:R300)</f>
        <v>0</v>
      </c>
      <c r="S273" s="142"/>
      <c r="T273" s="144">
        <f>SUM(T274:T300)</f>
        <v>0</v>
      </c>
      <c r="AR273" s="137" t="s">
        <v>83</v>
      </c>
      <c r="AT273" s="145" t="s">
        <v>75</v>
      </c>
      <c r="AU273" s="145" t="s">
        <v>76</v>
      </c>
      <c r="AY273" s="137" t="s">
        <v>180</v>
      </c>
      <c r="BK273" s="146">
        <f>SUM(BK274:BK300)</f>
        <v>0</v>
      </c>
    </row>
    <row r="274" spans="1:65" s="2" customFormat="1" ht="21.75" customHeight="1">
      <c r="A274" s="33"/>
      <c r="B274" s="149"/>
      <c r="C274" s="150" t="s">
        <v>76</v>
      </c>
      <c r="D274" s="150" t="s">
        <v>182</v>
      </c>
      <c r="E274" s="151" t="s">
        <v>1534</v>
      </c>
      <c r="F274" s="152" t="s">
        <v>1535</v>
      </c>
      <c r="G274" s="153" t="s">
        <v>318</v>
      </c>
      <c r="H274" s="154">
        <v>107.46599999999999</v>
      </c>
      <c r="I274" s="155"/>
      <c r="J274" s="156">
        <f>ROUND(I274*H274,2)</f>
        <v>0</v>
      </c>
      <c r="K274" s="152" t="s">
        <v>1</v>
      </c>
      <c r="L274" s="34"/>
      <c r="M274" s="157" t="s">
        <v>1</v>
      </c>
      <c r="N274" s="158" t="s">
        <v>41</v>
      </c>
      <c r="O274" s="59"/>
      <c r="P274" s="159">
        <f>O274*H274</f>
        <v>0</v>
      </c>
      <c r="Q274" s="159">
        <v>0</v>
      </c>
      <c r="R274" s="159">
        <f>Q274*H274</f>
        <v>0</v>
      </c>
      <c r="S274" s="159">
        <v>0</v>
      </c>
      <c r="T274" s="160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1" t="s">
        <v>187</v>
      </c>
      <c r="AT274" s="161" t="s">
        <v>182</v>
      </c>
      <c r="AU274" s="161" t="s">
        <v>83</v>
      </c>
      <c r="AY274" s="18" t="s">
        <v>180</v>
      </c>
      <c r="BE274" s="162">
        <f>IF(N274="základní",J274,0)</f>
        <v>0</v>
      </c>
      <c r="BF274" s="162">
        <f>IF(N274="snížená",J274,0)</f>
        <v>0</v>
      </c>
      <c r="BG274" s="162">
        <f>IF(N274="zákl. přenesená",J274,0)</f>
        <v>0</v>
      </c>
      <c r="BH274" s="162">
        <f>IF(N274="sníž. přenesená",J274,0)</f>
        <v>0</v>
      </c>
      <c r="BI274" s="162">
        <f>IF(N274="nulová",J274,0)</f>
        <v>0</v>
      </c>
      <c r="BJ274" s="18" t="s">
        <v>83</v>
      </c>
      <c r="BK274" s="162">
        <f>ROUND(I274*H274,2)</f>
        <v>0</v>
      </c>
      <c r="BL274" s="18" t="s">
        <v>187</v>
      </c>
      <c r="BM274" s="161" t="s">
        <v>1020</v>
      </c>
    </row>
    <row r="275" spans="1:65" s="2" customFormat="1" ht="11.25">
      <c r="A275" s="33"/>
      <c r="B275" s="34"/>
      <c r="C275" s="33"/>
      <c r="D275" s="163" t="s">
        <v>189</v>
      </c>
      <c r="E275" s="33"/>
      <c r="F275" s="164" t="s">
        <v>1535</v>
      </c>
      <c r="G275" s="33"/>
      <c r="H275" s="33"/>
      <c r="I275" s="165"/>
      <c r="J275" s="33"/>
      <c r="K275" s="33"/>
      <c r="L275" s="34"/>
      <c r="M275" s="166"/>
      <c r="N275" s="167"/>
      <c r="O275" s="59"/>
      <c r="P275" s="59"/>
      <c r="Q275" s="59"/>
      <c r="R275" s="59"/>
      <c r="S275" s="59"/>
      <c r="T275" s="60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8" t="s">
        <v>189</v>
      </c>
      <c r="AU275" s="18" t="s">
        <v>83</v>
      </c>
    </row>
    <row r="276" spans="1:65" s="14" customFormat="1" ht="11.25">
      <c r="B276" s="177"/>
      <c r="D276" s="163" t="s">
        <v>193</v>
      </c>
      <c r="E276" s="178" t="s">
        <v>1</v>
      </c>
      <c r="F276" s="179" t="s">
        <v>1536</v>
      </c>
      <c r="H276" s="180">
        <v>107.46599999999999</v>
      </c>
      <c r="I276" s="181"/>
      <c r="L276" s="177"/>
      <c r="M276" s="182"/>
      <c r="N276" s="183"/>
      <c r="O276" s="183"/>
      <c r="P276" s="183"/>
      <c r="Q276" s="183"/>
      <c r="R276" s="183"/>
      <c r="S276" s="183"/>
      <c r="T276" s="184"/>
      <c r="AT276" s="178" t="s">
        <v>193</v>
      </c>
      <c r="AU276" s="178" t="s">
        <v>83</v>
      </c>
      <c r="AV276" s="14" t="s">
        <v>85</v>
      </c>
      <c r="AW276" s="14" t="s">
        <v>32</v>
      </c>
      <c r="AX276" s="14" t="s">
        <v>76</v>
      </c>
      <c r="AY276" s="178" t="s">
        <v>180</v>
      </c>
    </row>
    <row r="277" spans="1:65" s="16" customFormat="1" ht="11.25">
      <c r="B277" s="193"/>
      <c r="D277" s="163" t="s">
        <v>193</v>
      </c>
      <c r="E277" s="194" t="s">
        <v>1</v>
      </c>
      <c r="F277" s="195" t="s">
        <v>198</v>
      </c>
      <c r="H277" s="196">
        <v>107.46599999999999</v>
      </c>
      <c r="I277" s="197"/>
      <c r="L277" s="193"/>
      <c r="M277" s="198"/>
      <c r="N277" s="199"/>
      <c r="O277" s="199"/>
      <c r="P277" s="199"/>
      <c r="Q277" s="199"/>
      <c r="R277" s="199"/>
      <c r="S277" s="199"/>
      <c r="T277" s="200"/>
      <c r="AT277" s="194" t="s">
        <v>193</v>
      </c>
      <c r="AU277" s="194" t="s">
        <v>83</v>
      </c>
      <c r="AV277" s="16" t="s">
        <v>187</v>
      </c>
      <c r="AW277" s="16" t="s">
        <v>32</v>
      </c>
      <c r="AX277" s="16" t="s">
        <v>83</v>
      </c>
      <c r="AY277" s="194" t="s">
        <v>180</v>
      </c>
    </row>
    <row r="278" spans="1:65" s="2" customFormat="1" ht="16.5" customHeight="1">
      <c r="A278" s="33"/>
      <c r="B278" s="149"/>
      <c r="C278" s="150" t="s">
        <v>76</v>
      </c>
      <c r="D278" s="150" t="s">
        <v>182</v>
      </c>
      <c r="E278" s="151" t="s">
        <v>1537</v>
      </c>
      <c r="F278" s="152" t="s">
        <v>1538</v>
      </c>
      <c r="G278" s="153" t="s">
        <v>318</v>
      </c>
      <c r="H278" s="154">
        <v>2149.3180000000002</v>
      </c>
      <c r="I278" s="155"/>
      <c r="J278" s="156">
        <f>ROUND(I278*H278,2)</f>
        <v>0</v>
      </c>
      <c r="K278" s="152" t="s">
        <v>1</v>
      </c>
      <c r="L278" s="34"/>
      <c r="M278" s="157" t="s">
        <v>1</v>
      </c>
      <c r="N278" s="158" t="s">
        <v>41</v>
      </c>
      <c r="O278" s="59"/>
      <c r="P278" s="159">
        <f>O278*H278</f>
        <v>0</v>
      </c>
      <c r="Q278" s="159">
        <v>0</v>
      </c>
      <c r="R278" s="159">
        <f>Q278*H278</f>
        <v>0</v>
      </c>
      <c r="S278" s="159">
        <v>0</v>
      </c>
      <c r="T278" s="160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1" t="s">
        <v>187</v>
      </c>
      <c r="AT278" s="161" t="s">
        <v>182</v>
      </c>
      <c r="AU278" s="161" t="s">
        <v>83</v>
      </c>
      <c r="AY278" s="18" t="s">
        <v>180</v>
      </c>
      <c r="BE278" s="162">
        <f>IF(N278="základní",J278,0)</f>
        <v>0</v>
      </c>
      <c r="BF278" s="162">
        <f>IF(N278="snížená",J278,0)</f>
        <v>0</v>
      </c>
      <c r="BG278" s="162">
        <f>IF(N278="zákl. přenesená",J278,0)</f>
        <v>0</v>
      </c>
      <c r="BH278" s="162">
        <f>IF(N278="sníž. přenesená",J278,0)</f>
        <v>0</v>
      </c>
      <c r="BI278" s="162">
        <f>IF(N278="nulová",J278,0)</f>
        <v>0</v>
      </c>
      <c r="BJ278" s="18" t="s">
        <v>83</v>
      </c>
      <c r="BK278" s="162">
        <f>ROUND(I278*H278,2)</f>
        <v>0</v>
      </c>
      <c r="BL278" s="18" t="s">
        <v>187</v>
      </c>
      <c r="BM278" s="161" t="s">
        <v>1034</v>
      </c>
    </row>
    <row r="279" spans="1:65" s="2" customFormat="1" ht="11.25">
      <c r="A279" s="33"/>
      <c r="B279" s="34"/>
      <c r="C279" s="33"/>
      <c r="D279" s="163" t="s">
        <v>189</v>
      </c>
      <c r="E279" s="33"/>
      <c r="F279" s="164" t="s">
        <v>1538</v>
      </c>
      <c r="G279" s="33"/>
      <c r="H279" s="33"/>
      <c r="I279" s="165"/>
      <c r="J279" s="33"/>
      <c r="K279" s="33"/>
      <c r="L279" s="34"/>
      <c r="M279" s="166"/>
      <c r="N279" s="167"/>
      <c r="O279" s="59"/>
      <c r="P279" s="59"/>
      <c r="Q279" s="59"/>
      <c r="R279" s="59"/>
      <c r="S279" s="59"/>
      <c r="T279" s="60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8" t="s">
        <v>189</v>
      </c>
      <c r="AU279" s="18" t="s">
        <v>83</v>
      </c>
    </row>
    <row r="280" spans="1:65" s="13" customFormat="1" ht="11.25">
      <c r="B280" s="170"/>
      <c r="D280" s="163" t="s">
        <v>193</v>
      </c>
      <c r="E280" s="171" t="s">
        <v>1</v>
      </c>
      <c r="F280" s="172" t="s">
        <v>1539</v>
      </c>
      <c r="H280" s="171" t="s">
        <v>1</v>
      </c>
      <c r="I280" s="173"/>
      <c r="L280" s="170"/>
      <c r="M280" s="174"/>
      <c r="N280" s="175"/>
      <c r="O280" s="175"/>
      <c r="P280" s="175"/>
      <c r="Q280" s="175"/>
      <c r="R280" s="175"/>
      <c r="S280" s="175"/>
      <c r="T280" s="176"/>
      <c r="AT280" s="171" t="s">
        <v>193</v>
      </c>
      <c r="AU280" s="171" t="s">
        <v>83</v>
      </c>
      <c r="AV280" s="13" t="s">
        <v>83</v>
      </c>
      <c r="AW280" s="13" t="s">
        <v>32</v>
      </c>
      <c r="AX280" s="13" t="s">
        <v>76</v>
      </c>
      <c r="AY280" s="171" t="s">
        <v>180</v>
      </c>
    </row>
    <row r="281" spans="1:65" s="14" customFormat="1" ht="11.25">
      <c r="B281" s="177"/>
      <c r="D281" s="163" t="s">
        <v>193</v>
      </c>
      <c r="E281" s="178" t="s">
        <v>1</v>
      </c>
      <c r="F281" s="179" t="s">
        <v>1540</v>
      </c>
      <c r="H281" s="180">
        <v>2149.3180000000002</v>
      </c>
      <c r="I281" s="181"/>
      <c r="L281" s="177"/>
      <c r="M281" s="182"/>
      <c r="N281" s="183"/>
      <c r="O281" s="183"/>
      <c r="P281" s="183"/>
      <c r="Q281" s="183"/>
      <c r="R281" s="183"/>
      <c r="S281" s="183"/>
      <c r="T281" s="184"/>
      <c r="AT281" s="178" t="s">
        <v>193</v>
      </c>
      <c r="AU281" s="178" t="s">
        <v>83</v>
      </c>
      <c r="AV281" s="14" t="s">
        <v>85</v>
      </c>
      <c r="AW281" s="14" t="s">
        <v>32</v>
      </c>
      <c r="AX281" s="14" t="s">
        <v>76</v>
      </c>
      <c r="AY281" s="178" t="s">
        <v>180</v>
      </c>
    </row>
    <row r="282" spans="1:65" s="16" customFormat="1" ht="11.25">
      <c r="B282" s="193"/>
      <c r="D282" s="163" t="s">
        <v>193</v>
      </c>
      <c r="E282" s="194" t="s">
        <v>1</v>
      </c>
      <c r="F282" s="195" t="s">
        <v>198</v>
      </c>
      <c r="H282" s="196">
        <v>2149.3180000000002</v>
      </c>
      <c r="I282" s="197"/>
      <c r="L282" s="193"/>
      <c r="M282" s="198"/>
      <c r="N282" s="199"/>
      <c r="O282" s="199"/>
      <c r="P282" s="199"/>
      <c r="Q282" s="199"/>
      <c r="R282" s="199"/>
      <c r="S282" s="199"/>
      <c r="T282" s="200"/>
      <c r="AT282" s="194" t="s">
        <v>193</v>
      </c>
      <c r="AU282" s="194" t="s">
        <v>83</v>
      </c>
      <c r="AV282" s="16" t="s">
        <v>187</v>
      </c>
      <c r="AW282" s="16" t="s">
        <v>32</v>
      </c>
      <c r="AX282" s="16" t="s">
        <v>83</v>
      </c>
      <c r="AY282" s="194" t="s">
        <v>180</v>
      </c>
    </row>
    <row r="283" spans="1:65" s="2" customFormat="1" ht="16.5" customHeight="1">
      <c r="A283" s="33"/>
      <c r="B283" s="149"/>
      <c r="C283" s="150" t="s">
        <v>76</v>
      </c>
      <c r="D283" s="150" t="s">
        <v>182</v>
      </c>
      <c r="E283" s="151" t="s">
        <v>1541</v>
      </c>
      <c r="F283" s="152" t="s">
        <v>1542</v>
      </c>
      <c r="G283" s="153" t="s">
        <v>318</v>
      </c>
      <c r="H283" s="154">
        <v>107.46599999999999</v>
      </c>
      <c r="I283" s="155"/>
      <c r="J283" s="156">
        <f>ROUND(I283*H283,2)</f>
        <v>0</v>
      </c>
      <c r="K283" s="152" t="s">
        <v>1</v>
      </c>
      <c r="L283" s="34"/>
      <c r="M283" s="157" t="s">
        <v>1</v>
      </c>
      <c r="N283" s="158" t="s">
        <v>41</v>
      </c>
      <c r="O283" s="59"/>
      <c r="P283" s="159">
        <f>O283*H283</f>
        <v>0</v>
      </c>
      <c r="Q283" s="159">
        <v>0</v>
      </c>
      <c r="R283" s="159">
        <f>Q283*H283</f>
        <v>0</v>
      </c>
      <c r="S283" s="159">
        <v>0</v>
      </c>
      <c r="T283" s="160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1" t="s">
        <v>187</v>
      </c>
      <c r="AT283" s="161" t="s">
        <v>182</v>
      </c>
      <c r="AU283" s="161" t="s">
        <v>83</v>
      </c>
      <c r="AY283" s="18" t="s">
        <v>180</v>
      </c>
      <c r="BE283" s="162">
        <f>IF(N283="základní",J283,0)</f>
        <v>0</v>
      </c>
      <c r="BF283" s="162">
        <f>IF(N283="snížená",J283,0)</f>
        <v>0</v>
      </c>
      <c r="BG283" s="162">
        <f>IF(N283="zákl. přenesená",J283,0)</f>
        <v>0</v>
      </c>
      <c r="BH283" s="162">
        <f>IF(N283="sníž. přenesená",J283,0)</f>
        <v>0</v>
      </c>
      <c r="BI283" s="162">
        <f>IF(N283="nulová",J283,0)</f>
        <v>0</v>
      </c>
      <c r="BJ283" s="18" t="s">
        <v>83</v>
      </c>
      <c r="BK283" s="162">
        <f>ROUND(I283*H283,2)</f>
        <v>0</v>
      </c>
      <c r="BL283" s="18" t="s">
        <v>187</v>
      </c>
      <c r="BM283" s="161" t="s">
        <v>1044</v>
      </c>
    </row>
    <row r="284" spans="1:65" s="2" customFormat="1" ht="11.25">
      <c r="A284" s="33"/>
      <c r="B284" s="34"/>
      <c r="C284" s="33"/>
      <c r="D284" s="163" t="s">
        <v>189</v>
      </c>
      <c r="E284" s="33"/>
      <c r="F284" s="164" t="s">
        <v>1542</v>
      </c>
      <c r="G284" s="33"/>
      <c r="H284" s="33"/>
      <c r="I284" s="165"/>
      <c r="J284" s="33"/>
      <c r="K284" s="33"/>
      <c r="L284" s="34"/>
      <c r="M284" s="166"/>
      <c r="N284" s="167"/>
      <c r="O284" s="59"/>
      <c r="P284" s="59"/>
      <c r="Q284" s="59"/>
      <c r="R284" s="59"/>
      <c r="S284" s="59"/>
      <c r="T284" s="60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8" t="s">
        <v>189</v>
      </c>
      <c r="AU284" s="18" t="s">
        <v>83</v>
      </c>
    </row>
    <row r="285" spans="1:65" s="14" customFormat="1" ht="11.25">
      <c r="B285" s="177"/>
      <c r="D285" s="163" t="s">
        <v>193</v>
      </c>
      <c r="E285" s="178" t="s">
        <v>1</v>
      </c>
      <c r="F285" s="179" t="s">
        <v>1536</v>
      </c>
      <c r="H285" s="180">
        <v>107.46599999999999</v>
      </c>
      <c r="I285" s="181"/>
      <c r="L285" s="177"/>
      <c r="M285" s="182"/>
      <c r="N285" s="183"/>
      <c r="O285" s="183"/>
      <c r="P285" s="183"/>
      <c r="Q285" s="183"/>
      <c r="R285" s="183"/>
      <c r="S285" s="183"/>
      <c r="T285" s="184"/>
      <c r="AT285" s="178" t="s">
        <v>193</v>
      </c>
      <c r="AU285" s="178" t="s">
        <v>83</v>
      </c>
      <c r="AV285" s="14" t="s">
        <v>85</v>
      </c>
      <c r="AW285" s="14" t="s">
        <v>32</v>
      </c>
      <c r="AX285" s="14" t="s">
        <v>76</v>
      </c>
      <c r="AY285" s="178" t="s">
        <v>180</v>
      </c>
    </row>
    <row r="286" spans="1:65" s="16" customFormat="1" ht="11.25">
      <c r="B286" s="193"/>
      <c r="D286" s="163" t="s">
        <v>193</v>
      </c>
      <c r="E286" s="194" t="s">
        <v>1</v>
      </c>
      <c r="F286" s="195" t="s">
        <v>198</v>
      </c>
      <c r="H286" s="196">
        <v>107.46599999999999</v>
      </c>
      <c r="I286" s="197"/>
      <c r="L286" s="193"/>
      <c r="M286" s="198"/>
      <c r="N286" s="199"/>
      <c r="O286" s="199"/>
      <c r="P286" s="199"/>
      <c r="Q286" s="199"/>
      <c r="R286" s="199"/>
      <c r="S286" s="199"/>
      <c r="T286" s="200"/>
      <c r="AT286" s="194" t="s">
        <v>193</v>
      </c>
      <c r="AU286" s="194" t="s">
        <v>83</v>
      </c>
      <c r="AV286" s="16" t="s">
        <v>187</v>
      </c>
      <c r="AW286" s="16" t="s">
        <v>32</v>
      </c>
      <c r="AX286" s="16" t="s">
        <v>83</v>
      </c>
      <c r="AY286" s="194" t="s">
        <v>180</v>
      </c>
    </row>
    <row r="287" spans="1:65" s="2" customFormat="1" ht="16.5" customHeight="1">
      <c r="A287" s="33"/>
      <c r="B287" s="149"/>
      <c r="C287" s="150" t="s">
        <v>76</v>
      </c>
      <c r="D287" s="150" t="s">
        <v>182</v>
      </c>
      <c r="E287" s="151" t="s">
        <v>1543</v>
      </c>
      <c r="F287" s="152" t="s">
        <v>1544</v>
      </c>
      <c r="G287" s="153" t="s">
        <v>318</v>
      </c>
      <c r="H287" s="154">
        <v>1074.6590000000001</v>
      </c>
      <c r="I287" s="155"/>
      <c r="J287" s="156">
        <f>ROUND(I287*H287,2)</f>
        <v>0</v>
      </c>
      <c r="K287" s="152" t="s">
        <v>1</v>
      </c>
      <c r="L287" s="34"/>
      <c r="M287" s="157" t="s">
        <v>1</v>
      </c>
      <c r="N287" s="158" t="s">
        <v>41</v>
      </c>
      <c r="O287" s="59"/>
      <c r="P287" s="159">
        <f>O287*H287</f>
        <v>0</v>
      </c>
      <c r="Q287" s="159">
        <v>0</v>
      </c>
      <c r="R287" s="159">
        <f>Q287*H287</f>
        <v>0</v>
      </c>
      <c r="S287" s="159">
        <v>0</v>
      </c>
      <c r="T287" s="160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1" t="s">
        <v>187</v>
      </c>
      <c r="AT287" s="161" t="s">
        <v>182</v>
      </c>
      <c r="AU287" s="161" t="s">
        <v>83</v>
      </c>
      <c r="AY287" s="18" t="s">
        <v>180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8" t="s">
        <v>83</v>
      </c>
      <c r="BK287" s="162">
        <f>ROUND(I287*H287,2)</f>
        <v>0</v>
      </c>
      <c r="BL287" s="18" t="s">
        <v>187</v>
      </c>
      <c r="BM287" s="161" t="s">
        <v>1054</v>
      </c>
    </row>
    <row r="288" spans="1:65" s="2" customFormat="1" ht="11.25">
      <c r="A288" s="33"/>
      <c r="B288" s="34"/>
      <c r="C288" s="33"/>
      <c r="D288" s="163" t="s">
        <v>189</v>
      </c>
      <c r="E288" s="33"/>
      <c r="F288" s="164" t="s">
        <v>1544</v>
      </c>
      <c r="G288" s="33"/>
      <c r="H288" s="33"/>
      <c r="I288" s="165"/>
      <c r="J288" s="33"/>
      <c r="K288" s="33"/>
      <c r="L288" s="34"/>
      <c r="M288" s="166"/>
      <c r="N288" s="167"/>
      <c r="O288" s="59"/>
      <c r="P288" s="59"/>
      <c r="Q288" s="59"/>
      <c r="R288" s="59"/>
      <c r="S288" s="59"/>
      <c r="T288" s="60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8" t="s">
        <v>189</v>
      </c>
      <c r="AU288" s="18" t="s">
        <v>83</v>
      </c>
    </row>
    <row r="289" spans="1:65" s="14" customFormat="1" ht="11.25">
      <c r="B289" s="177"/>
      <c r="D289" s="163" t="s">
        <v>193</v>
      </c>
      <c r="E289" s="178" t="s">
        <v>1</v>
      </c>
      <c r="F289" s="179" t="s">
        <v>1545</v>
      </c>
      <c r="H289" s="180">
        <v>1074.6590000000001</v>
      </c>
      <c r="I289" s="181"/>
      <c r="L289" s="177"/>
      <c r="M289" s="182"/>
      <c r="N289" s="183"/>
      <c r="O289" s="183"/>
      <c r="P289" s="183"/>
      <c r="Q289" s="183"/>
      <c r="R289" s="183"/>
      <c r="S289" s="183"/>
      <c r="T289" s="184"/>
      <c r="AT289" s="178" t="s">
        <v>193</v>
      </c>
      <c r="AU289" s="178" t="s">
        <v>83</v>
      </c>
      <c r="AV289" s="14" t="s">
        <v>85</v>
      </c>
      <c r="AW289" s="14" t="s">
        <v>32</v>
      </c>
      <c r="AX289" s="14" t="s">
        <v>76</v>
      </c>
      <c r="AY289" s="178" t="s">
        <v>180</v>
      </c>
    </row>
    <row r="290" spans="1:65" s="16" customFormat="1" ht="11.25">
      <c r="B290" s="193"/>
      <c r="D290" s="163" t="s">
        <v>193</v>
      </c>
      <c r="E290" s="194" t="s">
        <v>1</v>
      </c>
      <c r="F290" s="195" t="s">
        <v>198</v>
      </c>
      <c r="H290" s="196">
        <v>1074.6590000000001</v>
      </c>
      <c r="I290" s="197"/>
      <c r="L290" s="193"/>
      <c r="M290" s="198"/>
      <c r="N290" s="199"/>
      <c r="O290" s="199"/>
      <c r="P290" s="199"/>
      <c r="Q290" s="199"/>
      <c r="R290" s="199"/>
      <c r="S290" s="199"/>
      <c r="T290" s="200"/>
      <c r="AT290" s="194" t="s">
        <v>193</v>
      </c>
      <c r="AU290" s="194" t="s">
        <v>83</v>
      </c>
      <c r="AV290" s="16" t="s">
        <v>187</v>
      </c>
      <c r="AW290" s="16" t="s">
        <v>32</v>
      </c>
      <c r="AX290" s="16" t="s">
        <v>83</v>
      </c>
      <c r="AY290" s="194" t="s">
        <v>180</v>
      </c>
    </row>
    <row r="291" spans="1:65" s="2" customFormat="1" ht="21.75" customHeight="1">
      <c r="A291" s="33"/>
      <c r="B291" s="149"/>
      <c r="C291" s="150" t="s">
        <v>76</v>
      </c>
      <c r="D291" s="150" t="s">
        <v>182</v>
      </c>
      <c r="E291" s="151" t="s">
        <v>1546</v>
      </c>
      <c r="F291" s="152" t="s">
        <v>1547</v>
      </c>
      <c r="G291" s="153" t="s">
        <v>318</v>
      </c>
      <c r="H291" s="154">
        <v>107.46599999999999</v>
      </c>
      <c r="I291" s="155"/>
      <c r="J291" s="156">
        <f>ROUND(I291*H291,2)</f>
        <v>0</v>
      </c>
      <c r="K291" s="152" t="s">
        <v>1</v>
      </c>
      <c r="L291" s="34"/>
      <c r="M291" s="157" t="s">
        <v>1</v>
      </c>
      <c r="N291" s="158" t="s">
        <v>41</v>
      </c>
      <c r="O291" s="59"/>
      <c r="P291" s="159">
        <f>O291*H291</f>
        <v>0</v>
      </c>
      <c r="Q291" s="159">
        <v>0</v>
      </c>
      <c r="R291" s="159">
        <f>Q291*H291</f>
        <v>0</v>
      </c>
      <c r="S291" s="159">
        <v>0</v>
      </c>
      <c r="T291" s="160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1" t="s">
        <v>187</v>
      </c>
      <c r="AT291" s="161" t="s">
        <v>182</v>
      </c>
      <c r="AU291" s="161" t="s">
        <v>83</v>
      </c>
      <c r="AY291" s="18" t="s">
        <v>180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8" t="s">
        <v>83</v>
      </c>
      <c r="BK291" s="162">
        <f>ROUND(I291*H291,2)</f>
        <v>0</v>
      </c>
      <c r="BL291" s="18" t="s">
        <v>187</v>
      </c>
      <c r="BM291" s="161" t="s">
        <v>1068</v>
      </c>
    </row>
    <row r="292" spans="1:65" s="2" customFormat="1" ht="11.25">
      <c r="A292" s="33"/>
      <c r="B292" s="34"/>
      <c r="C292" s="33"/>
      <c r="D292" s="163" t="s">
        <v>189</v>
      </c>
      <c r="E292" s="33"/>
      <c r="F292" s="164" t="s">
        <v>1547</v>
      </c>
      <c r="G292" s="33"/>
      <c r="H292" s="33"/>
      <c r="I292" s="165"/>
      <c r="J292" s="33"/>
      <c r="K292" s="33"/>
      <c r="L292" s="34"/>
      <c r="M292" s="166"/>
      <c r="N292" s="167"/>
      <c r="O292" s="59"/>
      <c r="P292" s="59"/>
      <c r="Q292" s="59"/>
      <c r="R292" s="59"/>
      <c r="S292" s="59"/>
      <c r="T292" s="60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8" t="s">
        <v>189</v>
      </c>
      <c r="AU292" s="18" t="s">
        <v>83</v>
      </c>
    </row>
    <row r="293" spans="1:65" s="14" customFormat="1" ht="11.25">
      <c r="B293" s="177"/>
      <c r="D293" s="163" t="s">
        <v>193</v>
      </c>
      <c r="E293" s="178" t="s">
        <v>1</v>
      </c>
      <c r="F293" s="179" t="s">
        <v>1536</v>
      </c>
      <c r="H293" s="180">
        <v>107.46599999999999</v>
      </c>
      <c r="I293" s="181"/>
      <c r="L293" s="177"/>
      <c r="M293" s="182"/>
      <c r="N293" s="183"/>
      <c r="O293" s="183"/>
      <c r="P293" s="183"/>
      <c r="Q293" s="183"/>
      <c r="R293" s="183"/>
      <c r="S293" s="183"/>
      <c r="T293" s="184"/>
      <c r="AT293" s="178" t="s">
        <v>193</v>
      </c>
      <c r="AU293" s="178" t="s">
        <v>83</v>
      </c>
      <c r="AV293" s="14" t="s">
        <v>85</v>
      </c>
      <c r="AW293" s="14" t="s">
        <v>32</v>
      </c>
      <c r="AX293" s="14" t="s">
        <v>76</v>
      </c>
      <c r="AY293" s="178" t="s">
        <v>180</v>
      </c>
    </row>
    <row r="294" spans="1:65" s="16" customFormat="1" ht="11.25">
      <c r="B294" s="193"/>
      <c r="D294" s="163" t="s">
        <v>193</v>
      </c>
      <c r="E294" s="194" t="s">
        <v>1</v>
      </c>
      <c r="F294" s="195" t="s">
        <v>198</v>
      </c>
      <c r="H294" s="196">
        <v>107.46599999999999</v>
      </c>
      <c r="I294" s="197"/>
      <c r="L294" s="193"/>
      <c r="M294" s="198"/>
      <c r="N294" s="199"/>
      <c r="O294" s="199"/>
      <c r="P294" s="199"/>
      <c r="Q294" s="199"/>
      <c r="R294" s="199"/>
      <c r="S294" s="199"/>
      <c r="T294" s="200"/>
      <c r="AT294" s="194" t="s">
        <v>193</v>
      </c>
      <c r="AU294" s="194" t="s">
        <v>83</v>
      </c>
      <c r="AV294" s="16" t="s">
        <v>187</v>
      </c>
      <c r="AW294" s="16" t="s">
        <v>32</v>
      </c>
      <c r="AX294" s="16" t="s">
        <v>83</v>
      </c>
      <c r="AY294" s="194" t="s">
        <v>180</v>
      </c>
    </row>
    <row r="295" spans="1:65" s="2" customFormat="1" ht="21.75" customHeight="1">
      <c r="A295" s="33"/>
      <c r="B295" s="149"/>
      <c r="C295" s="150" t="s">
        <v>76</v>
      </c>
      <c r="D295" s="150" t="s">
        <v>182</v>
      </c>
      <c r="E295" s="151" t="s">
        <v>1548</v>
      </c>
      <c r="F295" s="152" t="s">
        <v>1549</v>
      </c>
      <c r="G295" s="153" t="s">
        <v>318</v>
      </c>
      <c r="H295" s="154">
        <v>107.46599999999999</v>
      </c>
      <c r="I295" s="155"/>
      <c r="J295" s="156">
        <f>ROUND(I295*H295,2)</f>
        <v>0</v>
      </c>
      <c r="K295" s="152" t="s">
        <v>1</v>
      </c>
      <c r="L295" s="34"/>
      <c r="M295" s="157" t="s">
        <v>1</v>
      </c>
      <c r="N295" s="158" t="s">
        <v>41</v>
      </c>
      <c r="O295" s="59"/>
      <c r="P295" s="159">
        <f>O295*H295</f>
        <v>0</v>
      </c>
      <c r="Q295" s="159">
        <v>0</v>
      </c>
      <c r="R295" s="159">
        <f>Q295*H295</f>
        <v>0</v>
      </c>
      <c r="S295" s="159">
        <v>0</v>
      </c>
      <c r="T295" s="160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1" t="s">
        <v>187</v>
      </c>
      <c r="AT295" s="161" t="s">
        <v>182</v>
      </c>
      <c r="AU295" s="161" t="s">
        <v>83</v>
      </c>
      <c r="AY295" s="18" t="s">
        <v>180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8" t="s">
        <v>83</v>
      </c>
      <c r="BK295" s="162">
        <f>ROUND(I295*H295,2)</f>
        <v>0</v>
      </c>
      <c r="BL295" s="18" t="s">
        <v>187</v>
      </c>
      <c r="BM295" s="161" t="s">
        <v>1082</v>
      </c>
    </row>
    <row r="296" spans="1:65" s="2" customFormat="1" ht="11.25">
      <c r="A296" s="33"/>
      <c r="B296" s="34"/>
      <c r="C296" s="33"/>
      <c r="D296" s="163" t="s">
        <v>189</v>
      </c>
      <c r="E296" s="33"/>
      <c r="F296" s="164" t="s">
        <v>1549</v>
      </c>
      <c r="G296" s="33"/>
      <c r="H296" s="33"/>
      <c r="I296" s="165"/>
      <c r="J296" s="33"/>
      <c r="K296" s="33"/>
      <c r="L296" s="34"/>
      <c r="M296" s="166"/>
      <c r="N296" s="167"/>
      <c r="O296" s="59"/>
      <c r="P296" s="59"/>
      <c r="Q296" s="59"/>
      <c r="R296" s="59"/>
      <c r="S296" s="59"/>
      <c r="T296" s="60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8" t="s">
        <v>189</v>
      </c>
      <c r="AU296" s="18" t="s">
        <v>83</v>
      </c>
    </row>
    <row r="297" spans="1:65" s="14" customFormat="1" ht="11.25">
      <c r="B297" s="177"/>
      <c r="D297" s="163" t="s">
        <v>193</v>
      </c>
      <c r="E297" s="178" t="s">
        <v>1</v>
      </c>
      <c r="F297" s="179" t="s">
        <v>1536</v>
      </c>
      <c r="H297" s="180">
        <v>107.46599999999999</v>
      </c>
      <c r="I297" s="181"/>
      <c r="L297" s="177"/>
      <c r="M297" s="182"/>
      <c r="N297" s="183"/>
      <c r="O297" s="183"/>
      <c r="P297" s="183"/>
      <c r="Q297" s="183"/>
      <c r="R297" s="183"/>
      <c r="S297" s="183"/>
      <c r="T297" s="184"/>
      <c r="AT297" s="178" t="s">
        <v>193</v>
      </c>
      <c r="AU297" s="178" t="s">
        <v>83</v>
      </c>
      <c r="AV297" s="14" t="s">
        <v>85</v>
      </c>
      <c r="AW297" s="14" t="s">
        <v>32</v>
      </c>
      <c r="AX297" s="14" t="s">
        <v>76</v>
      </c>
      <c r="AY297" s="178" t="s">
        <v>180</v>
      </c>
    </row>
    <row r="298" spans="1:65" s="16" customFormat="1" ht="11.25">
      <c r="B298" s="193"/>
      <c r="D298" s="163" t="s">
        <v>193</v>
      </c>
      <c r="E298" s="194" t="s">
        <v>1</v>
      </c>
      <c r="F298" s="195" t="s">
        <v>198</v>
      </c>
      <c r="H298" s="196">
        <v>107.46599999999999</v>
      </c>
      <c r="I298" s="197"/>
      <c r="L298" s="193"/>
      <c r="M298" s="198"/>
      <c r="N298" s="199"/>
      <c r="O298" s="199"/>
      <c r="P298" s="199"/>
      <c r="Q298" s="199"/>
      <c r="R298" s="199"/>
      <c r="S298" s="199"/>
      <c r="T298" s="200"/>
      <c r="AT298" s="194" t="s">
        <v>193</v>
      </c>
      <c r="AU298" s="194" t="s">
        <v>83</v>
      </c>
      <c r="AV298" s="16" t="s">
        <v>187</v>
      </c>
      <c r="AW298" s="16" t="s">
        <v>32</v>
      </c>
      <c r="AX298" s="16" t="s">
        <v>83</v>
      </c>
      <c r="AY298" s="194" t="s">
        <v>180</v>
      </c>
    </row>
    <row r="299" spans="1:65" s="2" customFormat="1" ht="21.75" customHeight="1">
      <c r="A299" s="33"/>
      <c r="B299" s="149"/>
      <c r="C299" s="150" t="s">
        <v>76</v>
      </c>
      <c r="D299" s="150" t="s">
        <v>182</v>
      </c>
      <c r="E299" s="151" t="s">
        <v>1550</v>
      </c>
      <c r="F299" s="152" t="s">
        <v>1551</v>
      </c>
      <c r="G299" s="153" t="s">
        <v>318</v>
      </c>
      <c r="H299" s="154">
        <v>105.73699999999999</v>
      </c>
      <c r="I299" s="155"/>
      <c r="J299" s="156">
        <f>ROUND(I299*H299,2)</f>
        <v>0</v>
      </c>
      <c r="K299" s="152" t="s">
        <v>1</v>
      </c>
      <c r="L299" s="34"/>
      <c r="M299" s="157" t="s">
        <v>1</v>
      </c>
      <c r="N299" s="158" t="s">
        <v>41</v>
      </c>
      <c r="O299" s="59"/>
      <c r="P299" s="159">
        <f>O299*H299</f>
        <v>0</v>
      </c>
      <c r="Q299" s="159">
        <v>0</v>
      </c>
      <c r="R299" s="159">
        <f>Q299*H299</f>
        <v>0</v>
      </c>
      <c r="S299" s="159">
        <v>0</v>
      </c>
      <c r="T299" s="160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1" t="s">
        <v>187</v>
      </c>
      <c r="AT299" s="161" t="s">
        <v>182</v>
      </c>
      <c r="AU299" s="161" t="s">
        <v>83</v>
      </c>
      <c r="AY299" s="18" t="s">
        <v>180</v>
      </c>
      <c r="BE299" s="162">
        <f>IF(N299="základní",J299,0)</f>
        <v>0</v>
      </c>
      <c r="BF299" s="162">
        <f>IF(N299="snížená",J299,0)</f>
        <v>0</v>
      </c>
      <c r="BG299" s="162">
        <f>IF(N299="zákl. přenesená",J299,0)</f>
        <v>0</v>
      </c>
      <c r="BH299" s="162">
        <f>IF(N299="sníž. přenesená",J299,0)</f>
        <v>0</v>
      </c>
      <c r="BI299" s="162">
        <f>IF(N299="nulová",J299,0)</f>
        <v>0</v>
      </c>
      <c r="BJ299" s="18" t="s">
        <v>83</v>
      </c>
      <c r="BK299" s="162">
        <f>ROUND(I299*H299,2)</f>
        <v>0</v>
      </c>
      <c r="BL299" s="18" t="s">
        <v>187</v>
      </c>
      <c r="BM299" s="161" t="s">
        <v>1094</v>
      </c>
    </row>
    <row r="300" spans="1:65" s="2" customFormat="1" ht="11.25">
      <c r="A300" s="33"/>
      <c r="B300" s="34"/>
      <c r="C300" s="33"/>
      <c r="D300" s="163" t="s">
        <v>189</v>
      </c>
      <c r="E300" s="33"/>
      <c r="F300" s="164" t="s">
        <v>1551</v>
      </c>
      <c r="G300" s="33"/>
      <c r="H300" s="33"/>
      <c r="I300" s="165"/>
      <c r="J300" s="33"/>
      <c r="K300" s="33"/>
      <c r="L300" s="34"/>
      <c r="M300" s="166"/>
      <c r="N300" s="167"/>
      <c r="O300" s="59"/>
      <c r="P300" s="59"/>
      <c r="Q300" s="59"/>
      <c r="R300" s="59"/>
      <c r="S300" s="59"/>
      <c r="T300" s="60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8" t="s">
        <v>189</v>
      </c>
      <c r="AU300" s="18" t="s">
        <v>83</v>
      </c>
    </row>
    <row r="301" spans="1:65" s="12" customFormat="1" ht="25.9" customHeight="1">
      <c r="B301" s="136"/>
      <c r="D301" s="137" t="s">
        <v>75</v>
      </c>
      <c r="E301" s="138" t="s">
        <v>1552</v>
      </c>
      <c r="F301" s="138" t="s">
        <v>1553</v>
      </c>
      <c r="I301" s="139"/>
      <c r="J301" s="140">
        <f>BK301</f>
        <v>0</v>
      </c>
      <c r="L301" s="136"/>
      <c r="M301" s="141"/>
      <c r="N301" s="142"/>
      <c r="O301" s="142"/>
      <c r="P301" s="143">
        <f>SUM(P302:P303)</f>
        <v>0</v>
      </c>
      <c r="Q301" s="142"/>
      <c r="R301" s="143">
        <f>SUM(R302:R303)</f>
        <v>0</v>
      </c>
      <c r="S301" s="142"/>
      <c r="T301" s="144">
        <f>SUM(T302:T303)</f>
        <v>0</v>
      </c>
      <c r="AR301" s="137" t="s">
        <v>83</v>
      </c>
      <c r="AT301" s="145" t="s">
        <v>75</v>
      </c>
      <c r="AU301" s="145" t="s">
        <v>76</v>
      </c>
      <c r="AY301" s="137" t="s">
        <v>180</v>
      </c>
      <c r="BK301" s="146">
        <f>SUM(BK302:BK303)</f>
        <v>0</v>
      </c>
    </row>
    <row r="302" spans="1:65" s="2" customFormat="1" ht="16.5" customHeight="1">
      <c r="A302" s="33"/>
      <c r="B302" s="149"/>
      <c r="C302" s="150" t="s">
        <v>76</v>
      </c>
      <c r="D302" s="150" t="s">
        <v>182</v>
      </c>
      <c r="E302" s="151" t="s">
        <v>1554</v>
      </c>
      <c r="F302" s="152" t="s">
        <v>1555</v>
      </c>
      <c r="G302" s="153" t="s">
        <v>1556</v>
      </c>
      <c r="H302" s="215"/>
      <c r="I302" s="155"/>
      <c r="J302" s="156">
        <f>ROUND(I302*H302,2)</f>
        <v>0</v>
      </c>
      <c r="K302" s="152" t="s">
        <v>1</v>
      </c>
      <c r="L302" s="34"/>
      <c r="M302" s="157" t="s">
        <v>1</v>
      </c>
      <c r="N302" s="158" t="s">
        <v>41</v>
      </c>
      <c r="O302" s="59"/>
      <c r="P302" s="159">
        <f>O302*H302</f>
        <v>0</v>
      </c>
      <c r="Q302" s="159">
        <v>0</v>
      </c>
      <c r="R302" s="159">
        <f>Q302*H302</f>
        <v>0</v>
      </c>
      <c r="S302" s="159">
        <v>0</v>
      </c>
      <c r="T302" s="160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1" t="s">
        <v>187</v>
      </c>
      <c r="AT302" s="161" t="s">
        <v>182</v>
      </c>
      <c r="AU302" s="161" t="s">
        <v>83</v>
      </c>
      <c r="AY302" s="18" t="s">
        <v>180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8" t="s">
        <v>83</v>
      </c>
      <c r="BK302" s="162">
        <f>ROUND(I302*H302,2)</f>
        <v>0</v>
      </c>
      <c r="BL302" s="18" t="s">
        <v>187</v>
      </c>
      <c r="BM302" s="161" t="s">
        <v>1104</v>
      </c>
    </row>
    <row r="303" spans="1:65" s="2" customFormat="1" ht="11.25">
      <c r="A303" s="33"/>
      <c r="B303" s="34"/>
      <c r="C303" s="33"/>
      <c r="D303" s="163" t="s">
        <v>189</v>
      </c>
      <c r="E303" s="33"/>
      <c r="F303" s="164" t="s">
        <v>1555</v>
      </c>
      <c r="G303" s="33"/>
      <c r="H303" s="33"/>
      <c r="I303" s="165"/>
      <c r="J303" s="33"/>
      <c r="K303" s="33"/>
      <c r="L303" s="34"/>
      <c r="M303" s="216"/>
      <c r="N303" s="217"/>
      <c r="O303" s="218"/>
      <c r="P303" s="218"/>
      <c r="Q303" s="218"/>
      <c r="R303" s="218"/>
      <c r="S303" s="218"/>
      <c r="T303" s="219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T303" s="18" t="s">
        <v>189</v>
      </c>
      <c r="AU303" s="18" t="s">
        <v>83</v>
      </c>
    </row>
    <row r="304" spans="1:65" s="2" customFormat="1" ht="6.95" customHeight="1">
      <c r="A304" s="33"/>
      <c r="B304" s="48"/>
      <c r="C304" s="49"/>
      <c r="D304" s="49"/>
      <c r="E304" s="49"/>
      <c r="F304" s="49"/>
      <c r="G304" s="49"/>
      <c r="H304" s="49"/>
      <c r="I304" s="49"/>
      <c r="J304" s="49"/>
      <c r="K304" s="49"/>
      <c r="L304" s="34"/>
      <c r="M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</row>
  </sheetData>
  <autoFilter ref="C132:K303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8" t="s">
        <v>96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133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26.25" customHeight="1">
      <c r="B7" s="21"/>
      <c r="E7" s="264" t="str">
        <f>'Rekapitulace stavby'!K6</f>
        <v>STAVEBNÍ ÚPRAVY ČÁSTI 1. PP BUDOVY ZBROJNICE UNIVERZITY PALACKÉHO V OLOMOUCI</v>
      </c>
      <c r="F7" s="265"/>
      <c r="G7" s="265"/>
      <c r="H7" s="265"/>
      <c r="L7" s="21"/>
    </row>
    <row r="8" spans="1:46" s="1" customFormat="1" ht="12" customHeight="1">
      <c r="B8" s="21"/>
      <c r="D8" s="28" t="s">
        <v>134</v>
      </c>
      <c r="L8" s="21"/>
    </row>
    <row r="9" spans="1:46" s="2" customFormat="1" ht="16.5" customHeight="1">
      <c r="A9" s="33"/>
      <c r="B9" s="34"/>
      <c r="C9" s="33"/>
      <c r="D9" s="33"/>
      <c r="E9" s="264" t="s">
        <v>135</v>
      </c>
      <c r="F9" s="266"/>
      <c r="G9" s="266"/>
      <c r="H9" s="26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6" t="s">
        <v>1557</v>
      </c>
      <c r="F11" s="266"/>
      <c r="G11" s="266"/>
      <c r="H11" s="266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23. 7. 2024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7" t="str">
        <f>'Rekapitulace stavby'!E14</f>
        <v>Vyplň údaj</v>
      </c>
      <c r="F20" s="231"/>
      <c r="G20" s="231"/>
      <c r="H20" s="231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27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6" t="s">
        <v>1</v>
      </c>
      <c r="F29" s="236"/>
      <c r="G29" s="236"/>
      <c r="H29" s="23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ROUND(J130,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ROUND((SUM(BE130:BE238)),  2)</f>
        <v>0</v>
      </c>
      <c r="G35" s="33"/>
      <c r="H35" s="33"/>
      <c r="I35" s="106">
        <v>0.21</v>
      </c>
      <c r="J35" s="105">
        <f>ROUND(((SUM(BE130:BE238))*I35),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ROUND((SUM(BF130:BF238)),  2)</f>
        <v>0</v>
      </c>
      <c r="G36" s="33"/>
      <c r="H36" s="33"/>
      <c r="I36" s="106">
        <v>0.12</v>
      </c>
      <c r="J36" s="105">
        <f>ROUND(((SUM(BF130:BF238))*I36),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ROUND((SUM(BG130:BG238)),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ROUND((SUM(BH130:BH238)),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ROUND((SUM(BI130:BI238)),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4" t="str">
        <f>E7</f>
        <v>STAVEBNÍ ÚPRAVY ČÁSTI 1. PP BUDOVY ZBROJNICE UNIVERZITY PALACKÉHO V OLOMOUCI</v>
      </c>
      <c r="F85" s="265"/>
      <c r="G85" s="265"/>
      <c r="H85" s="26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134</v>
      </c>
      <c r="L86" s="21"/>
    </row>
    <row r="87" spans="1:31" s="2" customFormat="1" ht="16.5" customHeight="1">
      <c r="A87" s="33"/>
      <c r="B87" s="34"/>
      <c r="C87" s="33"/>
      <c r="D87" s="33"/>
      <c r="E87" s="264" t="s">
        <v>135</v>
      </c>
      <c r="F87" s="266"/>
      <c r="G87" s="266"/>
      <c r="H87" s="26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6" t="str">
        <f>E11</f>
        <v>01.03 - Zdravotechnické instalace</v>
      </c>
      <c r="F89" s="266"/>
      <c r="G89" s="266"/>
      <c r="H89" s="266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Biskupské nám. 842/1,Olomouc</v>
      </c>
      <c r="G91" s="33"/>
      <c r="H91" s="33"/>
      <c r="I91" s="28" t="s">
        <v>22</v>
      </c>
      <c r="J91" s="56" t="str">
        <f>IF(J14="","",J14)</f>
        <v>23. 7. 2024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Univerzita Palackého v Olomouci</v>
      </c>
      <c r="G93" s="33"/>
      <c r="H93" s="33"/>
      <c r="I93" s="28" t="s">
        <v>30</v>
      </c>
      <c r="J93" s="31" t="str">
        <f>E23</f>
        <v>ATELIER POLÁCH &amp; BRAVENEC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Zdeněk Závodník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139</v>
      </c>
      <c r="D96" s="107"/>
      <c r="E96" s="107"/>
      <c r="F96" s="107"/>
      <c r="G96" s="107"/>
      <c r="H96" s="107"/>
      <c r="I96" s="107"/>
      <c r="J96" s="116" t="s">
        <v>140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141</v>
      </c>
      <c r="D98" s="33"/>
      <c r="E98" s="33"/>
      <c r="F98" s="33"/>
      <c r="G98" s="33"/>
      <c r="H98" s="33"/>
      <c r="I98" s="33"/>
      <c r="J98" s="72">
        <f>J130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142</v>
      </c>
    </row>
    <row r="99" spans="1:47" s="9" customFormat="1" ht="24.95" customHeight="1">
      <c r="B99" s="118"/>
      <c r="D99" s="119" t="s">
        <v>1558</v>
      </c>
      <c r="E99" s="120"/>
      <c r="F99" s="120"/>
      <c r="G99" s="120"/>
      <c r="H99" s="120"/>
      <c r="I99" s="120"/>
      <c r="J99" s="121">
        <f>J131</f>
        <v>0</v>
      </c>
      <c r="L99" s="118"/>
    </row>
    <row r="100" spans="1:47" s="9" customFormat="1" ht="24.95" customHeight="1">
      <c r="B100" s="118"/>
      <c r="D100" s="119" t="s">
        <v>1559</v>
      </c>
      <c r="E100" s="120"/>
      <c r="F100" s="120"/>
      <c r="G100" s="120"/>
      <c r="H100" s="120"/>
      <c r="I100" s="120"/>
      <c r="J100" s="121">
        <f>J138</f>
        <v>0</v>
      </c>
      <c r="L100" s="118"/>
    </row>
    <row r="101" spans="1:47" s="9" customFormat="1" ht="24.95" customHeight="1">
      <c r="B101" s="118"/>
      <c r="D101" s="119" t="s">
        <v>1560</v>
      </c>
      <c r="E101" s="120"/>
      <c r="F101" s="120"/>
      <c r="G101" s="120"/>
      <c r="H101" s="120"/>
      <c r="I101" s="120"/>
      <c r="J101" s="121">
        <f>J143</f>
        <v>0</v>
      </c>
      <c r="L101" s="118"/>
    </row>
    <row r="102" spans="1:47" s="9" customFormat="1" ht="24.95" customHeight="1">
      <c r="B102" s="118"/>
      <c r="D102" s="119" t="s">
        <v>1561</v>
      </c>
      <c r="E102" s="120"/>
      <c r="F102" s="120"/>
      <c r="G102" s="120"/>
      <c r="H102" s="120"/>
      <c r="I102" s="120"/>
      <c r="J102" s="121">
        <f>J146</f>
        <v>0</v>
      </c>
      <c r="L102" s="118"/>
    </row>
    <row r="103" spans="1:47" s="9" customFormat="1" ht="24.95" customHeight="1">
      <c r="B103" s="118"/>
      <c r="D103" s="119" t="s">
        <v>1562</v>
      </c>
      <c r="E103" s="120"/>
      <c r="F103" s="120"/>
      <c r="G103" s="120"/>
      <c r="H103" s="120"/>
      <c r="I103" s="120"/>
      <c r="J103" s="121">
        <f>J173</f>
        <v>0</v>
      </c>
      <c r="L103" s="118"/>
    </row>
    <row r="104" spans="1:47" s="9" customFormat="1" ht="24.95" customHeight="1">
      <c r="B104" s="118"/>
      <c r="D104" s="119" t="s">
        <v>1563</v>
      </c>
      <c r="E104" s="120"/>
      <c r="F104" s="120"/>
      <c r="G104" s="120"/>
      <c r="H104" s="120"/>
      <c r="I104" s="120"/>
      <c r="J104" s="121">
        <f>J196</f>
        <v>0</v>
      </c>
      <c r="L104" s="118"/>
    </row>
    <row r="105" spans="1:47" s="9" customFormat="1" ht="24.95" customHeight="1">
      <c r="B105" s="118"/>
      <c r="D105" s="119" t="s">
        <v>1394</v>
      </c>
      <c r="E105" s="120"/>
      <c r="F105" s="120"/>
      <c r="G105" s="120"/>
      <c r="H105" s="120"/>
      <c r="I105" s="120"/>
      <c r="J105" s="121">
        <f>J213</f>
        <v>0</v>
      </c>
      <c r="L105" s="118"/>
    </row>
    <row r="106" spans="1:47" s="9" customFormat="1" ht="24.95" customHeight="1">
      <c r="B106" s="118"/>
      <c r="D106" s="119" t="s">
        <v>1564</v>
      </c>
      <c r="E106" s="120"/>
      <c r="F106" s="120"/>
      <c r="G106" s="120"/>
      <c r="H106" s="120"/>
      <c r="I106" s="120"/>
      <c r="J106" s="121">
        <f>J222</f>
        <v>0</v>
      </c>
      <c r="L106" s="118"/>
    </row>
    <row r="107" spans="1:47" s="9" customFormat="1" ht="24.95" customHeight="1">
      <c r="B107" s="118"/>
      <c r="D107" s="119" t="s">
        <v>1565</v>
      </c>
      <c r="E107" s="120"/>
      <c r="F107" s="120"/>
      <c r="G107" s="120"/>
      <c r="H107" s="120"/>
      <c r="I107" s="120"/>
      <c r="J107" s="121">
        <f>J229</f>
        <v>0</v>
      </c>
      <c r="L107" s="118"/>
    </row>
    <row r="108" spans="1:47" s="9" customFormat="1" ht="24.95" customHeight="1">
      <c r="B108" s="118"/>
      <c r="D108" s="119" t="s">
        <v>1566</v>
      </c>
      <c r="E108" s="120"/>
      <c r="F108" s="120"/>
      <c r="G108" s="120"/>
      <c r="H108" s="120"/>
      <c r="I108" s="120"/>
      <c r="J108" s="121">
        <f>J234</f>
        <v>0</v>
      </c>
      <c r="L108" s="118"/>
    </row>
    <row r="109" spans="1:47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31" s="2" customFormat="1" ht="6.95" customHeight="1">
      <c r="A114" s="33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24.95" customHeight="1">
      <c r="A115" s="33"/>
      <c r="B115" s="34"/>
      <c r="C115" s="22" t="s">
        <v>165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2" customHeight="1">
      <c r="A117" s="33"/>
      <c r="B117" s="34"/>
      <c r="C117" s="28" t="s">
        <v>16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6.25" customHeight="1">
      <c r="A118" s="33"/>
      <c r="B118" s="34"/>
      <c r="C118" s="33"/>
      <c r="D118" s="33"/>
      <c r="E118" s="264" t="str">
        <f>E7</f>
        <v>STAVEBNÍ ÚPRAVY ČÁSTI 1. PP BUDOVY ZBROJNICE UNIVERZITY PALACKÉHO V OLOMOUCI</v>
      </c>
      <c r="F118" s="265"/>
      <c r="G118" s="265"/>
      <c r="H118" s="265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1" customFormat="1" ht="12" customHeight="1">
      <c r="B119" s="21"/>
      <c r="C119" s="28" t="s">
        <v>134</v>
      </c>
      <c r="L119" s="21"/>
    </row>
    <row r="120" spans="1:31" s="2" customFormat="1" ht="16.5" customHeight="1">
      <c r="A120" s="33"/>
      <c r="B120" s="34"/>
      <c r="C120" s="33"/>
      <c r="D120" s="33"/>
      <c r="E120" s="264" t="s">
        <v>135</v>
      </c>
      <c r="F120" s="266"/>
      <c r="G120" s="266"/>
      <c r="H120" s="266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136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26" t="str">
        <f>E11</f>
        <v>01.03 - Zdravotechnické instalace</v>
      </c>
      <c r="F122" s="266"/>
      <c r="G122" s="266"/>
      <c r="H122" s="266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20</v>
      </c>
      <c r="D124" s="33"/>
      <c r="E124" s="33"/>
      <c r="F124" s="26" t="str">
        <f>F14</f>
        <v>Biskupské nám. 842/1,Olomouc</v>
      </c>
      <c r="G124" s="33"/>
      <c r="H124" s="33"/>
      <c r="I124" s="28" t="s">
        <v>22</v>
      </c>
      <c r="J124" s="56" t="str">
        <f>IF(J14="","",J14)</f>
        <v>23. 7. 2024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5.7" customHeight="1">
      <c r="A126" s="33"/>
      <c r="B126" s="34"/>
      <c r="C126" s="28" t="s">
        <v>24</v>
      </c>
      <c r="D126" s="33"/>
      <c r="E126" s="33"/>
      <c r="F126" s="26" t="str">
        <f>E17</f>
        <v>Univerzita Palackého v Olomouci</v>
      </c>
      <c r="G126" s="33"/>
      <c r="H126" s="33"/>
      <c r="I126" s="28" t="s">
        <v>30</v>
      </c>
      <c r="J126" s="31" t="str">
        <f>E23</f>
        <v>ATELIER POLÁCH &amp; BRAVENEC s.r.o.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28</v>
      </c>
      <c r="D127" s="33"/>
      <c r="E127" s="33"/>
      <c r="F127" s="26" t="str">
        <f>IF(E20="","",E20)</f>
        <v>Vyplň údaj</v>
      </c>
      <c r="G127" s="33"/>
      <c r="H127" s="33"/>
      <c r="I127" s="28" t="s">
        <v>33</v>
      </c>
      <c r="J127" s="31" t="str">
        <f>E26</f>
        <v>Zdeněk Závodník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26"/>
      <c r="B129" s="127"/>
      <c r="C129" s="128" t="s">
        <v>166</v>
      </c>
      <c r="D129" s="129" t="s">
        <v>61</v>
      </c>
      <c r="E129" s="129" t="s">
        <v>57</v>
      </c>
      <c r="F129" s="129" t="s">
        <v>58</v>
      </c>
      <c r="G129" s="129" t="s">
        <v>167</v>
      </c>
      <c r="H129" s="129" t="s">
        <v>168</v>
      </c>
      <c r="I129" s="129" t="s">
        <v>169</v>
      </c>
      <c r="J129" s="129" t="s">
        <v>140</v>
      </c>
      <c r="K129" s="130" t="s">
        <v>170</v>
      </c>
      <c r="L129" s="131"/>
      <c r="M129" s="63" t="s">
        <v>1</v>
      </c>
      <c r="N129" s="64" t="s">
        <v>40</v>
      </c>
      <c r="O129" s="64" t="s">
        <v>171</v>
      </c>
      <c r="P129" s="64" t="s">
        <v>172</v>
      </c>
      <c r="Q129" s="64" t="s">
        <v>173</v>
      </c>
      <c r="R129" s="64" t="s">
        <v>174</v>
      </c>
      <c r="S129" s="64" t="s">
        <v>175</v>
      </c>
      <c r="T129" s="65" t="s">
        <v>176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>
      <c r="A130" s="33"/>
      <c r="B130" s="34"/>
      <c r="C130" s="70" t="s">
        <v>177</v>
      </c>
      <c r="D130" s="33"/>
      <c r="E130" s="33"/>
      <c r="F130" s="33"/>
      <c r="G130" s="33"/>
      <c r="H130" s="33"/>
      <c r="I130" s="33"/>
      <c r="J130" s="132">
        <f>BK130</f>
        <v>0</v>
      </c>
      <c r="K130" s="33"/>
      <c r="L130" s="34"/>
      <c r="M130" s="66"/>
      <c r="N130" s="57"/>
      <c r="O130" s="67"/>
      <c r="P130" s="133">
        <f>P131+P138+P143+P146+P173+P196+P213+P222+P229+P234</f>
        <v>0</v>
      </c>
      <c r="Q130" s="67"/>
      <c r="R130" s="133">
        <f>R131+R138+R143+R146+R173+R196+R213+R222+R229+R234</f>
        <v>0</v>
      </c>
      <c r="S130" s="67"/>
      <c r="T130" s="134">
        <f>T131+T138+T143+T146+T173+T196+T213+T222+T229+T234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75</v>
      </c>
      <c r="AU130" s="18" t="s">
        <v>142</v>
      </c>
      <c r="BK130" s="135">
        <f>BK131+BK138+BK143+BK146+BK173+BK196+BK213+BK222+BK229+BK234</f>
        <v>0</v>
      </c>
    </row>
    <row r="131" spans="1:65" s="12" customFormat="1" ht="25.9" customHeight="1">
      <c r="B131" s="136"/>
      <c r="D131" s="137" t="s">
        <v>75</v>
      </c>
      <c r="E131" s="138" t="s">
        <v>314</v>
      </c>
      <c r="F131" s="138" t="s">
        <v>1567</v>
      </c>
      <c r="I131" s="139"/>
      <c r="J131" s="140">
        <f>BK131</f>
        <v>0</v>
      </c>
      <c r="L131" s="136"/>
      <c r="M131" s="141"/>
      <c r="N131" s="142"/>
      <c r="O131" s="142"/>
      <c r="P131" s="143">
        <f>SUM(P132:P137)</f>
        <v>0</v>
      </c>
      <c r="Q131" s="142"/>
      <c r="R131" s="143">
        <f>SUM(R132:R137)</f>
        <v>0</v>
      </c>
      <c r="S131" s="142"/>
      <c r="T131" s="144">
        <f>SUM(T132:T137)</f>
        <v>0</v>
      </c>
      <c r="AR131" s="137" t="s">
        <v>83</v>
      </c>
      <c r="AT131" s="145" t="s">
        <v>75</v>
      </c>
      <c r="AU131" s="145" t="s">
        <v>76</v>
      </c>
      <c r="AY131" s="137" t="s">
        <v>180</v>
      </c>
      <c r="BK131" s="146">
        <f>SUM(BK132:BK137)</f>
        <v>0</v>
      </c>
    </row>
    <row r="132" spans="1:65" s="2" customFormat="1" ht="16.5" customHeight="1">
      <c r="A132" s="33"/>
      <c r="B132" s="149"/>
      <c r="C132" s="150" t="s">
        <v>76</v>
      </c>
      <c r="D132" s="150" t="s">
        <v>182</v>
      </c>
      <c r="E132" s="151" t="s">
        <v>1568</v>
      </c>
      <c r="F132" s="152" t="s">
        <v>1569</v>
      </c>
      <c r="G132" s="153" t="s">
        <v>201</v>
      </c>
      <c r="H132" s="154">
        <v>27.65</v>
      </c>
      <c r="I132" s="155"/>
      <c r="J132" s="156">
        <f>ROUND(I132*H132,2)</f>
        <v>0</v>
      </c>
      <c r="K132" s="152" t="s">
        <v>1</v>
      </c>
      <c r="L132" s="34"/>
      <c r="M132" s="157" t="s">
        <v>1</v>
      </c>
      <c r="N132" s="158" t="s">
        <v>41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187</v>
      </c>
      <c r="AT132" s="161" t="s">
        <v>182</v>
      </c>
      <c r="AU132" s="161" t="s">
        <v>83</v>
      </c>
      <c r="AY132" s="18" t="s">
        <v>180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83</v>
      </c>
      <c r="BK132" s="162">
        <f>ROUND(I132*H132,2)</f>
        <v>0</v>
      </c>
      <c r="BL132" s="18" t="s">
        <v>187</v>
      </c>
      <c r="BM132" s="161" t="s">
        <v>85</v>
      </c>
    </row>
    <row r="133" spans="1:65" s="2" customFormat="1" ht="11.25">
      <c r="A133" s="33"/>
      <c r="B133" s="34"/>
      <c r="C133" s="33"/>
      <c r="D133" s="163" t="s">
        <v>189</v>
      </c>
      <c r="E133" s="33"/>
      <c r="F133" s="164" t="s">
        <v>1569</v>
      </c>
      <c r="G133" s="33"/>
      <c r="H133" s="33"/>
      <c r="I133" s="165"/>
      <c r="J133" s="33"/>
      <c r="K133" s="33"/>
      <c r="L133" s="34"/>
      <c r="M133" s="166"/>
      <c r="N133" s="167"/>
      <c r="O133" s="59"/>
      <c r="P133" s="59"/>
      <c r="Q133" s="59"/>
      <c r="R133" s="59"/>
      <c r="S133" s="59"/>
      <c r="T133" s="60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189</v>
      </c>
      <c r="AU133" s="18" t="s">
        <v>83</v>
      </c>
    </row>
    <row r="134" spans="1:65" s="2" customFormat="1" ht="21.75" customHeight="1">
      <c r="A134" s="33"/>
      <c r="B134" s="149"/>
      <c r="C134" s="150" t="s">
        <v>76</v>
      </c>
      <c r="D134" s="150" t="s">
        <v>182</v>
      </c>
      <c r="E134" s="151" t="s">
        <v>1570</v>
      </c>
      <c r="F134" s="152" t="s">
        <v>1571</v>
      </c>
      <c r="G134" s="153" t="s">
        <v>201</v>
      </c>
      <c r="H134" s="154">
        <v>51.84</v>
      </c>
      <c r="I134" s="155"/>
      <c r="J134" s="156">
        <f>ROUND(I134*H134,2)</f>
        <v>0</v>
      </c>
      <c r="K134" s="152" t="s">
        <v>1</v>
      </c>
      <c r="L134" s="34"/>
      <c r="M134" s="157" t="s">
        <v>1</v>
      </c>
      <c r="N134" s="158" t="s">
        <v>41</v>
      </c>
      <c r="O134" s="59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187</v>
      </c>
      <c r="AT134" s="161" t="s">
        <v>182</v>
      </c>
      <c r="AU134" s="161" t="s">
        <v>83</v>
      </c>
      <c r="AY134" s="18" t="s">
        <v>180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8" t="s">
        <v>83</v>
      </c>
      <c r="BK134" s="162">
        <f>ROUND(I134*H134,2)</f>
        <v>0</v>
      </c>
      <c r="BL134" s="18" t="s">
        <v>187</v>
      </c>
      <c r="BM134" s="161" t="s">
        <v>187</v>
      </c>
    </row>
    <row r="135" spans="1:65" s="2" customFormat="1" ht="11.25">
      <c r="A135" s="33"/>
      <c r="B135" s="34"/>
      <c r="C135" s="33"/>
      <c r="D135" s="163" t="s">
        <v>189</v>
      </c>
      <c r="E135" s="33"/>
      <c r="F135" s="164" t="s">
        <v>1571</v>
      </c>
      <c r="G135" s="33"/>
      <c r="H135" s="33"/>
      <c r="I135" s="165"/>
      <c r="J135" s="33"/>
      <c r="K135" s="33"/>
      <c r="L135" s="34"/>
      <c r="M135" s="166"/>
      <c r="N135" s="167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189</v>
      </c>
      <c r="AU135" s="18" t="s">
        <v>83</v>
      </c>
    </row>
    <row r="136" spans="1:65" s="2" customFormat="1" ht="21.75" customHeight="1">
      <c r="A136" s="33"/>
      <c r="B136" s="149"/>
      <c r="C136" s="150" t="s">
        <v>76</v>
      </c>
      <c r="D136" s="150" t="s">
        <v>182</v>
      </c>
      <c r="E136" s="151" t="s">
        <v>1572</v>
      </c>
      <c r="F136" s="152" t="s">
        <v>1573</v>
      </c>
      <c r="G136" s="153" t="s">
        <v>201</v>
      </c>
      <c r="H136" s="154">
        <v>51.84</v>
      </c>
      <c r="I136" s="155"/>
      <c r="J136" s="156">
        <f>ROUND(I136*H136,2)</f>
        <v>0</v>
      </c>
      <c r="K136" s="152" t="s">
        <v>1</v>
      </c>
      <c r="L136" s="34"/>
      <c r="M136" s="157" t="s">
        <v>1</v>
      </c>
      <c r="N136" s="158" t="s">
        <v>41</v>
      </c>
      <c r="O136" s="59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187</v>
      </c>
      <c r="AT136" s="161" t="s">
        <v>182</v>
      </c>
      <c r="AU136" s="161" t="s">
        <v>83</v>
      </c>
      <c r="AY136" s="18" t="s">
        <v>180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8" t="s">
        <v>83</v>
      </c>
      <c r="BK136" s="162">
        <f>ROUND(I136*H136,2)</f>
        <v>0</v>
      </c>
      <c r="BL136" s="18" t="s">
        <v>187</v>
      </c>
      <c r="BM136" s="161" t="s">
        <v>252</v>
      </c>
    </row>
    <row r="137" spans="1:65" s="2" customFormat="1" ht="11.25">
      <c r="A137" s="33"/>
      <c r="B137" s="34"/>
      <c r="C137" s="33"/>
      <c r="D137" s="163" t="s">
        <v>189</v>
      </c>
      <c r="E137" s="33"/>
      <c r="F137" s="164" t="s">
        <v>1573</v>
      </c>
      <c r="G137" s="33"/>
      <c r="H137" s="33"/>
      <c r="I137" s="165"/>
      <c r="J137" s="33"/>
      <c r="K137" s="33"/>
      <c r="L137" s="34"/>
      <c r="M137" s="166"/>
      <c r="N137" s="167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189</v>
      </c>
      <c r="AU137" s="18" t="s">
        <v>83</v>
      </c>
    </row>
    <row r="138" spans="1:65" s="12" customFormat="1" ht="25.9" customHeight="1">
      <c r="B138" s="136"/>
      <c r="D138" s="137" t="s">
        <v>75</v>
      </c>
      <c r="E138" s="138" t="s">
        <v>348</v>
      </c>
      <c r="F138" s="138" t="s">
        <v>1574</v>
      </c>
      <c r="I138" s="139"/>
      <c r="J138" s="140">
        <f>BK138</f>
        <v>0</v>
      </c>
      <c r="L138" s="136"/>
      <c r="M138" s="141"/>
      <c r="N138" s="142"/>
      <c r="O138" s="142"/>
      <c r="P138" s="143">
        <f>SUM(P139:P142)</f>
        <v>0</v>
      </c>
      <c r="Q138" s="142"/>
      <c r="R138" s="143">
        <f>SUM(R139:R142)</f>
        <v>0</v>
      </c>
      <c r="S138" s="142"/>
      <c r="T138" s="144">
        <f>SUM(T139:T142)</f>
        <v>0</v>
      </c>
      <c r="AR138" s="137" t="s">
        <v>83</v>
      </c>
      <c r="AT138" s="145" t="s">
        <v>75</v>
      </c>
      <c r="AU138" s="145" t="s">
        <v>76</v>
      </c>
      <c r="AY138" s="137" t="s">
        <v>180</v>
      </c>
      <c r="BK138" s="146">
        <f>SUM(BK139:BK142)</f>
        <v>0</v>
      </c>
    </row>
    <row r="139" spans="1:65" s="2" customFormat="1" ht="24.2" customHeight="1">
      <c r="A139" s="33"/>
      <c r="B139" s="149"/>
      <c r="C139" s="150" t="s">
        <v>76</v>
      </c>
      <c r="D139" s="150" t="s">
        <v>182</v>
      </c>
      <c r="E139" s="151" t="s">
        <v>1575</v>
      </c>
      <c r="F139" s="152" t="s">
        <v>1576</v>
      </c>
      <c r="G139" s="153" t="s">
        <v>201</v>
      </c>
      <c r="H139" s="154">
        <v>26.33</v>
      </c>
      <c r="I139" s="155"/>
      <c r="J139" s="156">
        <f>ROUND(I139*H139,2)</f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187</v>
      </c>
      <c r="AT139" s="161" t="s">
        <v>182</v>
      </c>
      <c r="AU139" s="161" t="s">
        <v>83</v>
      </c>
      <c r="AY139" s="18" t="s">
        <v>180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83</v>
      </c>
      <c r="BK139" s="162">
        <f>ROUND(I139*H139,2)</f>
        <v>0</v>
      </c>
      <c r="BL139" s="18" t="s">
        <v>187</v>
      </c>
      <c r="BM139" s="161" t="s">
        <v>265</v>
      </c>
    </row>
    <row r="140" spans="1:65" s="2" customFormat="1" ht="19.5">
      <c r="A140" s="33"/>
      <c r="B140" s="34"/>
      <c r="C140" s="33"/>
      <c r="D140" s="163" t="s">
        <v>189</v>
      </c>
      <c r="E140" s="33"/>
      <c r="F140" s="164" t="s">
        <v>1576</v>
      </c>
      <c r="G140" s="33"/>
      <c r="H140" s="33"/>
      <c r="I140" s="165"/>
      <c r="J140" s="33"/>
      <c r="K140" s="33"/>
      <c r="L140" s="34"/>
      <c r="M140" s="166"/>
      <c r="N140" s="167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189</v>
      </c>
      <c r="AU140" s="18" t="s">
        <v>83</v>
      </c>
    </row>
    <row r="141" spans="1:65" s="2" customFormat="1" ht="16.5" customHeight="1">
      <c r="A141" s="33"/>
      <c r="B141" s="149"/>
      <c r="C141" s="150" t="s">
        <v>76</v>
      </c>
      <c r="D141" s="150" t="s">
        <v>182</v>
      </c>
      <c r="E141" s="151" t="s">
        <v>1577</v>
      </c>
      <c r="F141" s="152" t="s">
        <v>1578</v>
      </c>
      <c r="G141" s="153" t="s">
        <v>201</v>
      </c>
      <c r="H141" s="154">
        <v>82.4</v>
      </c>
      <c r="I141" s="155"/>
      <c r="J141" s="156">
        <f>ROUND(I141*H141,2)</f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187</v>
      </c>
      <c r="AT141" s="161" t="s">
        <v>182</v>
      </c>
      <c r="AU141" s="161" t="s">
        <v>83</v>
      </c>
      <c r="AY141" s="18" t="s">
        <v>180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83</v>
      </c>
      <c r="BK141" s="162">
        <f>ROUND(I141*H141,2)</f>
        <v>0</v>
      </c>
      <c r="BL141" s="18" t="s">
        <v>187</v>
      </c>
      <c r="BM141" s="161" t="s">
        <v>278</v>
      </c>
    </row>
    <row r="142" spans="1:65" s="2" customFormat="1" ht="11.25">
      <c r="A142" s="33"/>
      <c r="B142" s="34"/>
      <c r="C142" s="33"/>
      <c r="D142" s="163" t="s">
        <v>189</v>
      </c>
      <c r="E142" s="33"/>
      <c r="F142" s="164" t="s">
        <v>1578</v>
      </c>
      <c r="G142" s="33"/>
      <c r="H142" s="33"/>
      <c r="I142" s="165"/>
      <c r="J142" s="33"/>
      <c r="K142" s="33"/>
      <c r="L142" s="34"/>
      <c r="M142" s="166"/>
      <c r="N142" s="167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189</v>
      </c>
      <c r="AU142" s="18" t="s">
        <v>83</v>
      </c>
    </row>
    <row r="143" spans="1:65" s="12" customFormat="1" ht="25.9" customHeight="1">
      <c r="B143" s="136"/>
      <c r="D143" s="137" t="s">
        <v>75</v>
      </c>
      <c r="E143" s="138" t="s">
        <v>761</v>
      </c>
      <c r="F143" s="138" t="s">
        <v>1579</v>
      </c>
      <c r="I143" s="139"/>
      <c r="J143" s="140">
        <f>BK143</f>
        <v>0</v>
      </c>
      <c r="L143" s="136"/>
      <c r="M143" s="141"/>
      <c r="N143" s="142"/>
      <c r="O143" s="142"/>
      <c r="P143" s="143">
        <f>SUM(P144:P145)</f>
        <v>0</v>
      </c>
      <c r="Q143" s="142"/>
      <c r="R143" s="143">
        <f>SUM(R144:R145)</f>
        <v>0</v>
      </c>
      <c r="S143" s="142"/>
      <c r="T143" s="144">
        <f>SUM(T144:T145)</f>
        <v>0</v>
      </c>
      <c r="AR143" s="137" t="s">
        <v>83</v>
      </c>
      <c r="AT143" s="145" t="s">
        <v>75</v>
      </c>
      <c r="AU143" s="145" t="s">
        <v>76</v>
      </c>
      <c r="AY143" s="137" t="s">
        <v>180</v>
      </c>
      <c r="BK143" s="146">
        <f>SUM(BK144:BK145)</f>
        <v>0</v>
      </c>
    </row>
    <row r="144" spans="1:65" s="2" customFormat="1" ht="21.75" customHeight="1">
      <c r="A144" s="33"/>
      <c r="B144" s="149"/>
      <c r="C144" s="150" t="s">
        <v>76</v>
      </c>
      <c r="D144" s="150" t="s">
        <v>182</v>
      </c>
      <c r="E144" s="151" t="s">
        <v>1580</v>
      </c>
      <c r="F144" s="152" t="s">
        <v>1581</v>
      </c>
      <c r="G144" s="153" t="s">
        <v>508</v>
      </c>
      <c r="H144" s="154">
        <v>147</v>
      </c>
      <c r="I144" s="155"/>
      <c r="J144" s="156">
        <f>ROUND(I144*H144,2)</f>
        <v>0</v>
      </c>
      <c r="K144" s="152" t="s">
        <v>1</v>
      </c>
      <c r="L144" s="34"/>
      <c r="M144" s="157" t="s">
        <v>1</v>
      </c>
      <c r="N144" s="158" t="s">
        <v>41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187</v>
      </c>
      <c r="AT144" s="161" t="s">
        <v>182</v>
      </c>
      <c r="AU144" s="161" t="s">
        <v>83</v>
      </c>
      <c r="AY144" s="18" t="s">
        <v>180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83</v>
      </c>
      <c r="BK144" s="162">
        <f>ROUND(I144*H144,2)</f>
        <v>0</v>
      </c>
      <c r="BL144" s="18" t="s">
        <v>187</v>
      </c>
      <c r="BM144" s="161" t="s">
        <v>8</v>
      </c>
    </row>
    <row r="145" spans="1:65" s="2" customFormat="1" ht="11.25">
      <c r="A145" s="33"/>
      <c r="B145" s="34"/>
      <c r="C145" s="33"/>
      <c r="D145" s="163" t="s">
        <v>189</v>
      </c>
      <c r="E145" s="33"/>
      <c r="F145" s="164" t="s">
        <v>1581</v>
      </c>
      <c r="G145" s="33"/>
      <c r="H145" s="33"/>
      <c r="I145" s="165"/>
      <c r="J145" s="33"/>
      <c r="K145" s="33"/>
      <c r="L145" s="34"/>
      <c r="M145" s="166"/>
      <c r="N145" s="167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189</v>
      </c>
      <c r="AU145" s="18" t="s">
        <v>83</v>
      </c>
    </row>
    <row r="146" spans="1:65" s="12" customFormat="1" ht="25.9" customHeight="1">
      <c r="B146" s="136"/>
      <c r="D146" s="137" t="s">
        <v>75</v>
      </c>
      <c r="E146" s="138" t="s">
        <v>1582</v>
      </c>
      <c r="F146" s="138" t="s">
        <v>1583</v>
      </c>
      <c r="I146" s="139"/>
      <c r="J146" s="140">
        <f>BK146</f>
        <v>0</v>
      </c>
      <c r="L146" s="136"/>
      <c r="M146" s="141"/>
      <c r="N146" s="142"/>
      <c r="O146" s="142"/>
      <c r="P146" s="143">
        <f>SUM(P147:P172)</f>
        <v>0</v>
      </c>
      <c r="Q146" s="142"/>
      <c r="R146" s="143">
        <f>SUM(R147:R172)</f>
        <v>0</v>
      </c>
      <c r="S146" s="142"/>
      <c r="T146" s="144">
        <f>SUM(T147:T172)</f>
        <v>0</v>
      </c>
      <c r="AR146" s="137" t="s">
        <v>85</v>
      </c>
      <c r="AT146" s="145" t="s">
        <v>75</v>
      </c>
      <c r="AU146" s="145" t="s">
        <v>76</v>
      </c>
      <c r="AY146" s="137" t="s">
        <v>180</v>
      </c>
      <c r="BK146" s="146">
        <f>SUM(BK147:BK172)</f>
        <v>0</v>
      </c>
    </row>
    <row r="147" spans="1:65" s="2" customFormat="1" ht="33" customHeight="1">
      <c r="A147" s="33"/>
      <c r="B147" s="149"/>
      <c r="C147" s="150" t="s">
        <v>76</v>
      </c>
      <c r="D147" s="150" t="s">
        <v>182</v>
      </c>
      <c r="E147" s="151" t="s">
        <v>1584</v>
      </c>
      <c r="F147" s="152" t="s">
        <v>1585</v>
      </c>
      <c r="G147" s="153" t="s">
        <v>423</v>
      </c>
      <c r="H147" s="154">
        <v>1</v>
      </c>
      <c r="I147" s="155"/>
      <c r="J147" s="156">
        <f>ROUND(I147*H147,2)</f>
        <v>0</v>
      </c>
      <c r="K147" s="152" t="s">
        <v>1</v>
      </c>
      <c r="L147" s="34"/>
      <c r="M147" s="157" t="s">
        <v>1</v>
      </c>
      <c r="N147" s="158" t="s">
        <v>41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341</v>
      </c>
      <c r="AT147" s="161" t="s">
        <v>182</v>
      </c>
      <c r="AU147" s="161" t="s">
        <v>83</v>
      </c>
      <c r="AY147" s="18" t="s">
        <v>180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83</v>
      </c>
      <c r="BK147" s="162">
        <f>ROUND(I147*H147,2)</f>
        <v>0</v>
      </c>
      <c r="BL147" s="18" t="s">
        <v>341</v>
      </c>
      <c r="BM147" s="161" t="s">
        <v>322</v>
      </c>
    </row>
    <row r="148" spans="1:65" s="2" customFormat="1" ht="19.5">
      <c r="A148" s="33"/>
      <c r="B148" s="34"/>
      <c r="C148" s="33"/>
      <c r="D148" s="163" t="s">
        <v>189</v>
      </c>
      <c r="E148" s="33"/>
      <c r="F148" s="164" t="s">
        <v>1585</v>
      </c>
      <c r="G148" s="33"/>
      <c r="H148" s="33"/>
      <c r="I148" s="165"/>
      <c r="J148" s="33"/>
      <c r="K148" s="33"/>
      <c r="L148" s="34"/>
      <c r="M148" s="166"/>
      <c r="N148" s="167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189</v>
      </c>
      <c r="AU148" s="18" t="s">
        <v>83</v>
      </c>
    </row>
    <row r="149" spans="1:65" s="2" customFormat="1" ht="16.5" customHeight="1">
      <c r="A149" s="33"/>
      <c r="B149" s="149"/>
      <c r="C149" s="150" t="s">
        <v>76</v>
      </c>
      <c r="D149" s="150" t="s">
        <v>182</v>
      </c>
      <c r="E149" s="151" t="s">
        <v>1586</v>
      </c>
      <c r="F149" s="152" t="s">
        <v>1587</v>
      </c>
      <c r="G149" s="153" t="s">
        <v>508</v>
      </c>
      <c r="H149" s="154">
        <v>15</v>
      </c>
      <c r="I149" s="155"/>
      <c r="J149" s="156">
        <f>ROUND(I149*H149,2)</f>
        <v>0</v>
      </c>
      <c r="K149" s="152" t="s">
        <v>1</v>
      </c>
      <c r="L149" s="34"/>
      <c r="M149" s="157" t="s">
        <v>1</v>
      </c>
      <c r="N149" s="158" t="s">
        <v>41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341</v>
      </c>
      <c r="AT149" s="161" t="s">
        <v>182</v>
      </c>
      <c r="AU149" s="161" t="s">
        <v>83</v>
      </c>
      <c r="AY149" s="18" t="s">
        <v>180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83</v>
      </c>
      <c r="BK149" s="162">
        <f>ROUND(I149*H149,2)</f>
        <v>0</v>
      </c>
      <c r="BL149" s="18" t="s">
        <v>341</v>
      </c>
      <c r="BM149" s="161" t="s">
        <v>341</v>
      </c>
    </row>
    <row r="150" spans="1:65" s="2" customFormat="1" ht="11.25">
      <c r="A150" s="33"/>
      <c r="B150" s="34"/>
      <c r="C150" s="33"/>
      <c r="D150" s="163" t="s">
        <v>189</v>
      </c>
      <c r="E150" s="33"/>
      <c r="F150" s="164" t="s">
        <v>1587</v>
      </c>
      <c r="G150" s="33"/>
      <c r="H150" s="33"/>
      <c r="I150" s="165"/>
      <c r="J150" s="33"/>
      <c r="K150" s="33"/>
      <c r="L150" s="34"/>
      <c r="M150" s="166"/>
      <c r="N150" s="167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189</v>
      </c>
      <c r="AU150" s="18" t="s">
        <v>83</v>
      </c>
    </row>
    <row r="151" spans="1:65" s="2" customFormat="1" ht="16.5" customHeight="1">
      <c r="A151" s="33"/>
      <c r="B151" s="149"/>
      <c r="C151" s="150" t="s">
        <v>76</v>
      </c>
      <c r="D151" s="150" t="s">
        <v>182</v>
      </c>
      <c r="E151" s="151" t="s">
        <v>1588</v>
      </c>
      <c r="F151" s="152" t="s">
        <v>1589</v>
      </c>
      <c r="G151" s="153" t="s">
        <v>508</v>
      </c>
      <c r="H151" s="154">
        <v>35</v>
      </c>
      <c r="I151" s="155"/>
      <c r="J151" s="156">
        <f>ROUND(I151*H151,2)</f>
        <v>0</v>
      </c>
      <c r="K151" s="152" t="s">
        <v>1</v>
      </c>
      <c r="L151" s="34"/>
      <c r="M151" s="157" t="s">
        <v>1</v>
      </c>
      <c r="N151" s="158" t="s">
        <v>41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341</v>
      </c>
      <c r="AT151" s="161" t="s">
        <v>182</v>
      </c>
      <c r="AU151" s="161" t="s">
        <v>83</v>
      </c>
      <c r="AY151" s="18" t="s">
        <v>180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83</v>
      </c>
      <c r="BK151" s="162">
        <f>ROUND(I151*H151,2)</f>
        <v>0</v>
      </c>
      <c r="BL151" s="18" t="s">
        <v>341</v>
      </c>
      <c r="BM151" s="161" t="s">
        <v>355</v>
      </c>
    </row>
    <row r="152" spans="1:65" s="2" customFormat="1" ht="11.25">
      <c r="A152" s="33"/>
      <c r="B152" s="34"/>
      <c r="C152" s="33"/>
      <c r="D152" s="163" t="s">
        <v>189</v>
      </c>
      <c r="E152" s="33"/>
      <c r="F152" s="164" t="s">
        <v>1589</v>
      </c>
      <c r="G152" s="33"/>
      <c r="H152" s="33"/>
      <c r="I152" s="165"/>
      <c r="J152" s="33"/>
      <c r="K152" s="33"/>
      <c r="L152" s="34"/>
      <c r="M152" s="166"/>
      <c r="N152" s="167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189</v>
      </c>
      <c r="AU152" s="18" t="s">
        <v>83</v>
      </c>
    </row>
    <row r="153" spans="1:65" s="2" customFormat="1" ht="16.5" customHeight="1">
      <c r="A153" s="33"/>
      <c r="B153" s="149"/>
      <c r="C153" s="150" t="s">
        <v>76</v>
      </c>
      <c r="D153" s="150" t="s">
        <v>182</v>
      </c>
      <c r="E153" s="151" t="s">
        <v>1590</v>
      </c>
      <c r="F153" s="152" t="s">
        <v>1591</v>
      </c>
      <c r="G153" s="153" t="s">
        <v>508</v>
      </c>
      <c r="H153" s="154">
        <v>2</v>
      </c>
      <c r="I153" s="155"/>
      <c r="J153" s="156">
        <f>ROUND(I153*H153,2)</f>
        <v>0</v>
      </c>
      <c r="K153" s="152" t="s">
        <v>1</v>
      </c>
      <c r="L153" s="34"/>
      <c r="M153" s="157" t="s">
        <v>1</v>
      </c>
      <c r="N153" s="158" t="s">
        <v>41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341</v>
      </c>
      <c r="AT153" s="161" t="s">
        <v>182</v>
      </c>
      <c r="AU153" s="161" t="s">
        <v>83</v>
      </c>
      <c r="AY153" s="18" t="s">
        <v>180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83</v>
      </c>
      <c r="BK153" s="162">
        <f>ROUND(I153*H153,2)</f>
        <v>0</v>
      </c>
      <c r="BL153" s="18" t="s">
        <v>341</v>
      </c>
      <c r="BM153" s="161" t="s">
        <v>388</v>
      </c>
    </row>
    <row r="154" spans="1:65" s="2" customFormat="1" ht="11.25">
      <c r="A154" s="33"/>
      <c r="B154" s="34"/>
      <c r="C154" s="33"/>
      <c r="D154" s="163" t="s">
        <v>189</v>
      </c>
      <c r="E154" s="33"/>
      <c r="F154" s="164" t="s">
        <v>1591</v>
      </c>
      <c r="G154" s="33"/>
      <c r="H154" s="33"/>
      <c r="I154" s="165"/>
      <c r="J154" s="33"/>
      <c r="K154" s="33"/>
      <c r="L154" s="34"/>
      <c r="M154" s="166"/>
      <c r="N154" s="167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189</v>
      </c>
      <c r="AU154" s="18" t="s">
        <v>83</v>
      </c>
    </row>
    <row r="155" spans="1:65" s="2" customFormat="1" ht="21.75" customHeight="1">
      <c r="A155" s="33"/>
      <c r="B155" s="149"/>
      <c r="C155" s="150" t="s">
        <v>76</v>
      </c>
      <c r="D155" s="150" t="s">
        <v>182</v>
      </c>
      <c r="E155" s="151" t="s">
        <v>1592</v>
      </c>
      <c r="F155" s="152" t="s">
        <v>1593</v>
      </c>
      <c r="G155" s="153" t="s">
        <v>508</v>
      </c>
      <c r="H155" s="154">
        <v>85</v>
      </c>
      <c r="I155" s="155"/>
      <c r="J155" s="156">
        <f>ROUND(I155*H155,2)</f>
        <v>0</v>
      </c>
      <c r="K155" s="152" t="s">
        <v>1</v>
      </c>
      <c r="L155" s="34"/>
      <c r="M155" s="157" t="s">
        <v>1</v>
      </c>
      <c r="N155" s="158" t="s">
        <v>41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341</v>
      </c>
      <c r="AT155" s="161" t="s">
        <v>182</v>
      </c>
      <c r="AU155" s="161" t="s">
        <v>83</v>
      </c>
      <c r="AY155" s="18" t="s">
        <v>180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83</v>
      </c>
      <c r="BK155" s="162">
        <f>ROUND(I155*H155,2)</f>
        <v>0</v>
      </c>
      <c r="BL155" s="18" t="s">
        <v>341</v>
      </c>
      <c r="BM155" s="161" t="s">
        <v>402</v>
      </c>
    </row>
    <row r="156" spans="1:65" s="2" customFormat="1" ht="11.25">
      <c r="A156" s="33"/>
      <c r="B156" s="34"/>
      <c r="C156" s="33"/>
      <c r="D156" s="163" t="s">
        <v>189</v>
      </c>
      <c r="E156" s="33"/>
      <c r="F156" s="164" t="s">
        <v>1593</v>
      </c>
      <c r="G156" s="33"/>
      <c r="H156" s="33"/>
      <c r="I156" s="165"/>
      <c r="J156" s="33"/>
      <c r="K156" s="33"/>
      <c r="L156" s="34"/>
      <c r="M156" s="166"/>
      <c r="N156" s="167"/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189</v>
      </c>
      <c r="AU156" s="18" t="s">
        <v>83</v>
      </c>
    </row>
    <row r="157" spans="1:65" s="2" customFormat="1" ht="16.5" customHeight="1">
      <c r="A157" s="33"/>
      <c r="B157" s="149"/>
      <c r="C157" s="150" t="s">
        <v>76</v>
      </c>
      <c r="D157" s="150" t="s">
        <v>182</v>
      </c>
      <c r="E157" s="151" t="s">
        <v>1594</v>
      </c>
      <c r="F157" s="152" t="s">
        <v>1595</v>
      </c>
      <c r="G157" s="153" t="s">
        <v>423</v>
      </c>
      <c r="H157" s="154">
        <v>4</v>
      </c>
      <c r="I157" s="155"/>
      <c r="J157" s="156">
        <f>ROUND(I157*H157,2)</f>
        <v>0</v>
      </c>
      <c r="K157" s="152" t="s">
        <v>1</v>
      </c>
      <c r="L157" s="34"/>
      <c r="M157" s="157" t="s">
        <v>1</v>
      </c>
      <c r="N157" s="158" t="s">
        <v>41</v>
      </c>
      <c r="O157" s="59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341</v>
      </c>
      <c r="AT157" s="161" t="s">
        <v>182</v>
      </c>
      <c r="AU157" s="161" t="s">
        <v>83</v>
      </c>
      <c r="AY157" s="18" t="s">
        <v>180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8" t="s">
        <v>83</v>
      </c>
      <c r="BK157" s="162">
        <f>ROUND(I157*H157,2)</f>
        <v>0</v>
      </c>
      <c r="BL157" s="18" t="s">
        <v>341</v>
      </c>
      <c r="BM157" s="161" t="s">
        <v>420</v>
      </c>
    </row>
    <row r="158" spans="1:65" s="2" customFormat="1" ht="11.25">
      <c r="A158" s="33"/>
      <c r="B158" s="34"/>
      <c r="C158" s="33"/>
      <c r="D158" s="163" t="s">
        <v>189</v>
      </c>
      <c r="E158" s="33"/>
      <c r="F158" s="164" t="s">
        <v>1595</v>
      </c>
      <c r="G158" s="33"/>
      <c r="H158" s="33"/>
      <c r="I158" s="165"/>
      <c r="J158" s="33"/>
      <c r="K158" s="33"/>
      <c r="L158" s="34"/>
      <c r="M158" s="166"/>
      <c r="N158" s="167"/>
      <c r="O158" s="59"/>
      <c r="P158" s="59"/>
      <c r="Q158" s="59"/>
      <c r="R158" s="59"/>
      <c r="S158" s="59"/>
      <c r="T158" s="6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189</v>
      </c>
      <c r="AU158" s="18" t="s">
        <v>83</v>
      </c>
    </row>
    <row r="159" spans="1:65" s="2" customFormat="1" ht="16.5" customHeight="1">
      <c r="A159" s="33"/>
      <c r="B159" s="149"/>
      <c r="C159" s="150" t="s">
        <v>76</v>
      </c>
      <c r="D159" s="150" t="s">
        <v>182</v>
      </c>
      <c r="E159" s="151" t="s">
        <v>1596</v>
      </c>
      <c r="F159" s="152" t="s">
        <v>1597</v>
      </c>
      <c r="G159" s="153" t="s">
        <v>423</v>
      </c>
      <c r="H159" s="154">
        <v>1</v>
      </c>
      <c r="I159" s="155"/>
      <c r="J159" s="156">
        <f>ROUND(I159*H159,2)</f>
        <v>0</v>
      </c>
      <c r="K159" s="152" t="s">
        <v>1</v>
      </c>
      <c r="L159" s="34"/>
      <c r="M159" s="157" t="s">
        <v>1</v>
      </c>
      <c r="N159" s="158" t="s">
        <v>41</v>
      </c>
      <c r="O159" s="59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341</v>
      </c>
      <c r="AT159" s="161" t="s">
        <v>182</v>
      </c>
      <c r="AU159" s="161" t="s">
        <v>83</v>
      </c>
      <c r="AY159" s="18" t="s">
        <v>180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8" t="s">
        <v>83</v>
      </c>
      <c r="BK159" s="162">
        <f>ROUND(I159*H159,2)</f>
        <v>0</v>
      </c>
      <c r="BL159" s="18" t="s">
        <v>341</v>
      </c>
      <c r="BM159" s="161" t="s">
        <v>434</v>
      </c>
    </row>
    <row r="160" spans="1:65" s="2" customFormat="1" ht="11.25">
      <c r="A160" s="33"/>
      <c r="B160" s="34"/>
      <c r="C160" s="33"/>
      <c r="D160" s="163" t="s">
        <v>189</v>
      </c>
      <c r="E160" s="33"/>
      <c r="F160" s="164" t="s">
        <v>1597</v>
      </c>
      <c r="G160" s="33"/>
      <c r="H160" s="33"/>
      <c r="I160" s="165"/>
      <c r="J160" s="33"/>
      <c r="K160" s="33"/>
      <c r="L160" s="34"/>
      <c r="M160" s="166"/>
      <c r="N160" s="167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189</v>
      </c>
      <c r="AU160" s="18" t="s">
        <v>83</v>
      </c>
    </row>
    <row r="161" spans="1:65" s="2" customFormat="1" ht="21.75" customHeight="1">
      <c r="A161" s="33"/>
      <c r="B161" s="149"/>
      <c r="C161" s="150" t="s">
        <v>76</v>
      </c>
      <c r="D161" s="150" t="s">
        <v>182</v>
      </c>
      <c r="E161" s="151" t="s">
        <v>1598</v>
      </c>
      <c r="F161" s="152" t="s">
        <v>1599</v>
      </c>
      <c r="G161" s="153" t="s">
        <v>423</v>
      </c>
      <c r="H161" s="154">
        <v>8</v>
      </c>
      <c r="I161" s="155"/>
      <c r="J161" s="156">
        <f>ROUND(I161*H161,2)</f>
        <v>0</v>
      </c>
      <c r="K161" s="152" t="s">
        <v>1</v>
      </c>
      <c r="L161" s="34"/>
      <c r="M161" s="157" t="s">
        <v>1</v>
      </c>
      <c r="N161" s="158" t="s">
        <v>41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341</v>
      </c>
      <c r="AT161" s="161" t="s">
        <v>182</v>
      </c>
      <c r="AU161" s="161" t="s">
        <v>83</v>
      </c>
      <c r="AY161" s="18" t="s">
        <v>180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83</v>
      </c>
      <c r="BK161" s="162">
        <f>ROUND(I161*H161,2)</f>
        <v>0</v>
      </c>
      <c r="BL161" s="18" t="s">
        <v>341</v>
      </c>
      <c r="BM161" s="161" t="s">
        <v>451</v>
      </c>
    </row>
    <row r="162" spans="1:65" s="2" customFormat="1" ht="11.25">
      <c r="A162" s="33"/>
      <c r="B162" s="34"/>
      <c r="C162" s="33"/>
      <c r="D162" s="163" t="s">
        <v>189</v>
      </c>
      <c r="E162" s="33"/>
      <c r="F162" s="164" t="s">
        <v>1599</v>
      </c>
      <c r="G162" s="33"/>
      <c r="H162" s="33"/>
      <c r="I162" s="165"/>
      <c r="J162" s="33"/>
      <c r="K162" s="33"/>
      <c r="L162" s="34"/>
      <c r="M162" s="166"/>
      <c r="N162" s="167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189</v>
      </c>
      <c r="AU162" s="18" t="s">
        <v>83</v>
      </c>
    </row>
    <row r="163" spans="1:65" s="2" customFormat="1" ht="21.75" customHeight="1">
      <c r="A163" s="33"/>
      <c r="B163" s="149"/>
      <c r="C163" s="150" t="s">
        <v>76</v>
      </c>
      <c r="D163" s="150" t="s">
        <v>182</v>
      </c>
      <c r="E163" s="151" t="s">
        <v>1600</v>
      </c>
      <c r="F163" s="152" t="s">
        <v>1601</v>
      </c>
      <c r="G163" s="153" t="s">
        <v>508</v>
      </c>
      <c r="H163" s="154">
        <v>32</v>
      </c>
      <c r="I163" s="155"/>
      <c r="J163" s="156">
        <f>ROUND(I163*H163,2)</f>
        <v>0</v>
      </c>
      <c r="K163" s="152" t="s">
        <v>1</v>
      </c>
      <c r="L163" s="34"/>
      <c r="M163" s="157" t="s">
        <v>1</v>
      </c>
      <c r="N163" s="158" t="s">
        <v>41</v>
      </c>
      <c r="O163" s="59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341</v>
      </c>
      <c r="AT163" s="161" t="s">
        <v>182</v>
      </c>
      <c r="AU163" s="161" t="s">
        <v>83</v>
      </c>
      <c r="AY163" s="18" t="s">
        <v>180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8" t="s">
        <v>83</v>
      </c>
      <c r="BK163" s="162">
        <f>ROUND(I163*H163,2)</f>
        <v>0</v>
      </c>
      <c r="BL163" s="18" t="s">
        <v>341</v>
      </c>
      <c r="BM163" s="161" t="s">
        <v>471</v>
      </c>
    </row>
    <row r="164" spans="1:65" s="2" customFormat="1" ht="11.25">
      <c r="A164" s="33"/>
      <c r="B164" s="34"/>
      <c r="C164" s="33"/>
      <c r="D164" s="163" t="s">
        <v>189</v>
      </c>
      <c r="E164" s="33"/>
      <c r="F164" s="164" t="s">
        <v>1601</v>
      </c>
      <c r="G164" s="33"/>
      <c r="H164" s="33"/>
      <c r="I164" s="165"/>
      <c r="J164" s="33"/>
      <c r="K164" s="33"/>
      <c r="L164" s="34"/>
      <c r="M164" s="166"/>
      <c r="N164" s="167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189</v>
      </c>
      <c r="AU164" s="18" t="s">
        <v>83</v>
      </c>
    </row>
    <row r="165" spans="1:65" s="2" customFormat="1" ht="16.5" customHeight="1">
      <c r="A165" s="33"/>
      <c r="B165" s="149"/>
      <c r="C165" s="150" t="s">
        <v>76</v>
      </c>
      <c r="D165" s="150" t="s">
        <v>182</v>
      </c>
      <c r="E165" s="151" t="s">
        <v>1602</v>
      </c>
      <c r="F165" s="152" t="s">
        <v>1603</v>
      </c>
      <c r="G165" s="153" t="s">
        <v>1604</v>
      </c>
      <c r="H165" s="154">
        <v>2</v>
      </c>
      <c r="I165" s="155"/>
      <c r="J165" s="156">
        <f>ROUND(I165*H165,2)</f>
        <v>0</v>
      </c>
      <c r="K165" s="152" t="s">
        <v>1</v>
      </c>
      <c r="L165" s="34"/>
      <c r="M165" s="157" t="s">
        <v>1</v>
      </c>
      <c r="N165" s="158" t="s">
        <v>41</v>
      </c>
      <c r="O165" s="59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341</v>
      </c>
      <c r="AT165" s="161" t="s">
        <v>182</v>
      </c>
      <c r="AU165" s="161" t="s">
        <v>83</v>
      </c>
      <c r="AY165" s="18" t="s">
        <v>180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83</v>
      </c>
      <c r="BK165" s="162">
        <f>ROUND(I165*H165,2)</f>
        <v>0</v>
      </c>
      <c r="BL165" s="18" t="s">
        <v>341</v>
      </c>
      <c r="BM165" s="161" t="s">
        <v>489</v>
      </c>
    </row>
    <row r="166" spans="1:65" s="2" customFormat="1" ht="11.25">
      <c r="A166" s="33"/>
      <c r="B166" s="34"/>
      <c r="C166" s="33"/>
      <c r="D166" s="163" t="s">
        <v>189</v>
      </c>
      <c r="E166" s="33"/>
      <c r="F166" s="164" t="s">
        <v>1603</v>
      </c>
      <c r="G166" s="33"/>
      <c r="H166" s="33"/>
      <c r="I166" s="165"/>
      <c r="J166" s="33"/>
      <c r="K166" s="33"/>
      <c r="L166" s="34"/>
      <c r="M166" s="166"/>
      <c r="N166" s="167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189</v>
      </c>
      <c r="AU166" s="18" t="s">
        <v>83</v>
      </c>
    </row>
    <row r="167" spans="1:65" s="2" customFormat="1" ht="29.25">
      <c r="A167" s="33"/>
      <c r="B167" s="34"/>
      <c r="C167" s="33"/>
      <c r="D167" s="163" t="s">
        <v>912</v>
      </c>
      <c r="E167" s="33"/>
      <c r="F167" s="211" t="s">
        <v>1605</v>
      </c>
      <c r="G167" s="33"/>
      <c r="H167" s="33"/>
      <c r="I167" s="165"/>
      <c r="J167" s="33"/>
      <c r="K167" s="33"/>
      <c r="L167" s="34"/>
      <c r="M167" s="166"/>
      <c r="N167" s="167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912</v>
      </c>
      <c r="AU167" s="18" t="s">
        <v>83</v>
      </c>
    </row>
    <row r="168" spans="1:65" s="2" customFormat="1" ht="16.5" customHeight="1">
      <c r="A168" s="33"/>
      <c r="B168" s="149"/>
      <c r="C168" s="150" t="s">
        <v>76</v>
      </c>
      <c r="D168" s="150" t="s">
        <v>182</v>
      </c>
      <c r="E168" s="151" t="s">
        <v>1606</v>
      </c>
      <c r="F168" s="152" t="s">
        <v>1607</v>
      </c>
      <c r="G168" s="153" t="s">
        <v>1604</v>
      </c>
      <c r="H168" s="154">
        <v>4</v>
      </c>
      <c r="I168" s="155"/>
      <c r="J168" s="156">
        <f>ROUND(I168*H168,2)</f>
        <v>0</v>
      </c>
      <c r="K168" s="152" t="s">
        <v>1</v>
      </c>
      <c r="L168" s="34"/>
      <c r="M168" s="157" t="s">
        <v>1</v>
      </c>
      <c r="N168" s="158" t="s">
        <v>41</v>
      </c>
      <c r="O168" s="59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341</v>
      </c>
      <c r="AT168" s="161" t="s">
        <v>182</v>
      </c>
      <c r="AU168" s="161" t="s">
        <v>83</v>
      </c>
      <c r="AY168" s="18" t="s">
        <v>180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8" t="s">
        <v>83</v>
      </c>
      <c r="BK168" s="162">
        <f>ROUND(I168*H168,2)</f>
        <v>0</v>
      </c>
      <c r="BL168" s="18" t="s">
        <v>341</v>
      </c>
      <c r="BM168" s="161" t="s">
        <v>521</v>
      </c>
    </row>
    <row r="169" spans="1:65" s="2" customFormat="1" ht="11.25">
      <c r="A169" s="33"/>
      <c r="B169" s="34"/>
      <c r="C169" s="33"/>
      <c r="D169" s="163" t="s">
        <v>189</v>
      </c>
      <c r="E169" s="33"/>
      <c r="F169" s="164" t="s">
        <v>1607</v>
      </c>
      <c r="G169" s="33"/>
      <c r="H169" s="33"/>
      <c r="I169" s="165"/>
      <c r="J169" s="33"/>
      <c r="K169" s="33"/>
      <c r="L169" s="34"/>
      <c r="M169" s="166"/>
      <c r="N169" s="167"/>
      <c r="O169" s="59"/>
      <c r="P169" s="59"/>
      <c r="Q169" s="59"/>
      <c r="R169" s="59"/>
      <c r="S169" s="59"/>
      <c r="T169" s="60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189</v>
      </c>
      <c r="AU169" s="18" t="s">
        <v>83</v>
      </c>
    </row>
    <row r="170" spans="1:65" s="2" customFormat="1" ht="29.25">
      <c r="A170" s="33"/>
      <c r="B170" s="34"/>
      <c r="C170" s="33"/>
      <c r="D170" s="163" t="s">
        <v>912</v>
      </c>
      <c r="E170" s="33"/>
      <c r="F170" s="211" t="s">
        <v>1608</v>
      </c>
      <c r="G170" s="33"/>
      <c r="H170" s="33"/>
      <c r="I170" s="165"/>
      <c r="J170" s="33"/>
      <c r="K170" s="33"/>
      <c r="L170" s="34"/>
      <c r="M170" s="166"/>
      <c r="N170" s="167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912</v>
      </c>
      <c r="AU170" s="18" t="s">
        <v>83</v>
      </c>
    </row>
    <row r="171" spans="1:65" s="2" customFormat="1" ht="16.5" customHeight="1">
      <c r="A171" s="33"/>
      <c r="B171" s="149"/>
      <c r="C171" s="150" t="s">
        <v>76</v>
      </c>
      <c r="D171" s="150" t="s">
        <v>182</v>
      </c>
      <c r="E171" s="151" t="s">
        <v>1609</v>
      </c>
      <c r="F171" s="152" t="s">
        <v>1610</v>
      </c>
      <c r="G171" s="153" t="s">
        <v>508</v>
      </c>
      <c r="H171" s="154">
        <v>169</v>
      </c>
      <c r="I171" s="155"/>
      <c r="J171" s="156">
        <f>ROUND(I171*H171,2)</f>
        <v>0</v>
      </c>
      <c r="K171" s="152" t="s">
        <v>1</v>
      </c>
      <c r="L171" s="34"/>
      <c r="M171" s="157" t="s">
        <v>1</v>
      </c>
      <c r="N171" s="158" t="s">
        <v>41</v>
      </c>
      <c r="O171" s="59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341</v>
      </c>
      <c r="AT171" s="161" t="s">
        <v>182</v>
      </c>
      <c r="AU171" s="161" t="s">
        <v>83</v>
      </c>
      <c r="AY171" s="18" t="s">
        <v>180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8" t="s">
        <v>83</v>
      </c>
      <c r="BK171" s="162">
        <f>ROUND(I171*H171,2)</f>
        <v>0</v>
      </c>
      <c r="BL171" s="18" t="s">
        <v>341</v>
      </c>
      <c r="BM171" s="161" t="s">
        <v>538</v>
      </c>
    </row>
    <row r="172" spans="1:65" s="2" customFormat="1" ht="11.25">
      <c r="A172" s="33"/>
      <c r="B172" s="34"/>
      <c r="C172" s="33"/>
      <c r="D172" s="163" t="s">
        <v>189</v>
      </c>
      <c r="E172" s="33"/>
      <c r="F172" s="164" t="s">
        <v>1610</v>
      </c>
      <c r="G172" s="33"/>
      <c r="H172" s="33"/>
      <c r="I172" s="165"/>
      <c r="J172" s="33"/>
      <c r="K172" s="33"/>
      <c r="L172" s="34"/>
      <c r="M172" s="166"/>
      <c r="N172" s="167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189</v>
      </c>
      <c r="AU172" s="18" t="s">
        <v>83</v>
      </c>
    </row>
    <row r="173" spans="1:65" s="12" customFormat="1" ht="25.9" customHeight="1">
      <c r="B173" s="136"/>
      <c r="D173" s="137" t="s">
        <v>75</v>
      </c>
      <c r="E173" s="138" t="s">
        <v>1611</v>
      </c>
      <c r="F173" s="138" t="s">
        <v>1612</v>
      </c>
      <c r="I173" s="139"/>
      <c r="J173" s="140">
        <f>BK173</f>
        <v>0</v>
      </c>
      <c r="L173" s="136"/>
      <c r="M173" s="141"/>
      <c r="N173" s="142"/>
      <c r="O173" s="142"/>
      <c r="P173" s="143">
        <f>SUM(P174:P195)</f>
        <v>0</v>
      </c>
      <c r="Q173" s="142"/>
      <c r="R173" s="143">
        <f>SUM(R174:R195)</f>
        <v>0</v>
      </c>
      <c r="S173" s="142"/>
      <c r="T173" s="144">
        <f>SUM(T174:T195)</f>
        <v>0</v>
      </c>
      <c r="AR173" s="137" t="s">
        <v>85</v>
      </c>
      <c r="AT173" s="145" t="s">
        <v>75</v>
      </c>
      <c r="AU173" s="145" t="s">
        <v>76</v>
      </c>
      <c r="AY173" s="137" t="s">
        <v>180</v>
      </c>
      <c r="BK173" s="146">
        <f>SUM(BK174:BK195)</f>
        <v>0</v>
      </c>
    </row>
    <row r="174" spans="1:65" s="2" customFormat="1" ht="24.2" customHeight="1">
      <c r="A174" s="33"/>
      <c r="B174" s="149"/>
      <c r="C174" s="150" t="s">
        <v>76</v>
      </c>
      <c r="D174" s="150" t="s">
        <v>182</v>
      </c>
      <c r="E174" s="151" t="s">
        <v>1613</v>
      </c>
      <c r="F174" s="152" t="s">
        <v>1614</v>
      </c>
      <c r="G174" s="153" t="s">
        <v>508</v>
      </c>
      <c r="H174" s="154">
        <v>9</v>
      </c>
      <c r="I174" s="155"/>
      <c r="J174" s="156">
        <f>ROUND(I174*H174,2)</f>
        <v>0</v>
      </c>
      <c r="K174" s="152" t="s">
        <v>1</v>
      </c>
      <c r="L174" s="34"/>
      <c r="M174" s="157" t="s">
        <v>1</v>
      </c>
      <c r="N174" s="158" t="s">
        <v>41</v>
      </c>
      <c r="O174" s="59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341</v>
      </c>
      <c r="AT174" s="161" t="s">
        <v>182</v>
      </c>
      <c r="AU174" s="161" t="s">
        <v>83</v>
      </c>
      <c r="AY174" s="18" t="s">
        <v>180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8" t="s">
        <v>83</v>
      </c>
      <c r="BK174" s="162">
        <f>ROUND(I174*H174,2)</f>
        <v>0</v>
      </c>
      <c r="BL174" s="18" t="s">
        <v>341</v>
      </c>
      <c r="BM174" s="161" t="s">
        <v>555</v>
      </c>
    </row>
    <row r="175" spans="1:65" s="2" customFormat="1" ht="19.5">
      <c r="A175" s="33"/>
      <c r="B175" s="34"/>
      <c r="C175" s="33"/>
      <c r="D175" s="163" t="s">
        <v>189</v>
      </c>
      <c r="E175" s="33"/>
      <c r="F175" s="164" t="s">
        <v>1614</v>
      </c>
      <c r="G175" s="33"/>
      <c r="H175" s="33"/>
      <c r="I175" s="165"/>
      <c r="J175" s="33"/>
      <c r="K175" s="33"/>
      <c r="L175" s="34"/>
      <c r="M175" s="166"/>
      <c r="N175" s="167"/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189</v>
      </c>
      <c r="AU175" s="18" t="s">
        <v>83</v>
      </c>
    </row>
    <row r="176" spans="1:65" s="2" customFormat="1" ht="24.2" customHeight="1">
      <c r="A176" s="33"/>
      <c r="B176" s="149"/>
      <c r="C176" s="150" t="s">
        <v>76</v>
      </c>
      <c r="D176" s="150" t="s">
        <v>182</v>
      </c>
      <c r="E176" s="151" t="s">
        <v>1615</v>
      </c>
      <c r="F176" s="152" t="s">
        <v>1616</v>
      </c>
      <c r="G176" s="153" t="s">
        <v>508</v>
      </c>
      <c r="H176" s="154">
        <v>20</v>
      </c>
      <c r="I176" s="155"/>
      <c r="J176" s="156">
        <f>ROUND(I176*H176,2)</f>
        <v>0</v>
      </c>
      <c r="K176" s="152" t="s">
        <v>1</v>
      </c>
      <c r="L176" s="34"/>
      <c r="M176" s="157" t="s">
        <v>1</v>
      </c>
      <c r="N176" s="158" t="s">
        <v>41</v>
      </c>
      <c r="O176" s="59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341</v>
      </c>
      <c r="AT176" s="161" t="s">
        <v>182</v>
      </c>
      <c r="AU176" s="161" t="s">
        <v>83</v>
      </c>
      <c r="AY176" s="18" t="s">
        <v>180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8" t="s">
        <v>83</v>
      </c>
      <c r="BK176" s="162">
        <f>ROUND(I176*H176,2)</f>
        <v>0</v>
      </c>
      <c r="BL176" s="18" t="s">
        <v>341</v>
      </c>
      <c r="BM176" s="161" t="s">
        <v>568</v>
      </c>
    </row>
    <row r="177" spans="1:65" s="2" customFormat="1" ht="19.5">
      <c r="A177" s="33"/>
      <c r="B177" s="34"/>
      <c r="C177" s="33"/>
      <c r="D177" s="163" t="s">
        <v>189</v>
      </c>
      <c r="E177" s="33"/>
      <c r="F177" s="164" t="s">
        <v>1616</v>
      </c>
      <c r="G177" s="33"/>
      <c r="H177" s="33"/>
      <c r="I177" s="165"/>
      <c r="J177" s="33"/>
      <c r="K177" s="33"/>
      <c r="L177" s="34"/>
      <c r="M177" s="166"/>
      <c r="N177" s="167"/>
      <c r="O177" s="59"/>
      <c r="P177" s="59"/>
      <c r="Q177" s="59"/>
      <c r="R177" s="59"/>
      <c r="S177" s="59"/>
      <c r="T177" s="60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189</v>
      </c>
      <c r="AU177" s="18" t="s">
        <v>83</v>
      </c>
    </row>
    <row r="178" spans="1:65" s="2" customFormat="1" ht="24.2" customHeight="1">
      <c r="A178" s="33"/>
      <c r="B178" s="149"/>
      <c r="C178" s="150" t="s">
        <v>76</v>
      </c>
      <c r="D178" s="150" t="s">
        <v>182</v>
      </c>
      <c r="E178" s="151" t="s">
        <v>1617</v>
      </c>
      <c r="F178" s="152" t="s">
        <v>1618</v>
      </c>
      <c r="G178" s="153" t="s">
        <v>508</v>
      </c>
      <c r="H178" s="154">
        <v>100</v>
      </c>
      <c r="I178" s="155"/>
      <c r="J178" s="156">
        <f>ROUND(I178*H178,2)</f>
        <v>0</v>
      </c>
      <c r="K178" s="152" t="s">
        <v>1</v>
      </c>
      <c r="L178" s="34"/>
      <c r="M178" s="157" t="s">
        <v>1</v>
      </c>
      <c r="N178" s="158" t="s">
        <v>41</v>
      </c>
      <c r="O178" s="59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341</v>
      </c>
      <c r="AT178" s="161" t="s">
        <v>182</v>
      </c>
      <c r="AU178" s="161" t="s">
        <v>83</v>
      </c>
      <c r="AY178" s="18" t="s">
        <v>180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8" t="s">
        <v>83</v>
      </c>
      <c r="BK178" s="162">
        <f>ROUND(I178*H178,2)</f>
        <v>0</v>
      </c>
      <c r="BL178" s="18" t="s">
        <v>341</v>
      </c>
      <c r="BM178" s="161" t="s">
        <v>583</v>
      </c>
    </row>
    <row r="179" spans="1:65" s="2" customFormat="1" ht="19.5">
      <c r="A179" s="33"/>
      <c r="B179" s="34"/>
      <c r="C179" s="33"/>
      <c r="D179" s="163" t="s">
        <v>189</v>
      </c>
      <c r="E179" s="33"/>
      <c r="F179" s="164" t="s">
        <v>1618</v>
      </c>
      <c r="G179" s="33"/>
      <c r="H179" s="33"/>
      <c r="I179" s="165"/>
      <c r="J179" s="33"/>
      <c r="K179" s="33"/>
      <c r="L179" s="34"/>
      <c r="M179" s="166"/>
      <c r="N179" s="167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189</v>
      </c>
      <c r="AU179" s="18" t="s">
        <v>83</v>
      </c>
    </row>
    <row r="180" spans="1:65" s="2" customFormat="1" ht="16.5" customHeight="1">
      <c r="A180" s="33"/>
      <c r="B180" s="149"/>
      <c r="C180" s="150" t="s">
        <v>76</v>
      </c>
      <c r="D180" s="150" t="s">
        <v>182</v>
      </c>
      <c r="E180" s="151" t="s">
        <v>1619</v>
      </c>
      <c r="F180" s="152" t="s">
        <v>1620</v>
      </c>
      <c r="G180" s="153" t="s">
        <v>1604</v>
      </c>
      <c r="H180" s="154">
        <v>1</v>
      </c>
      <c r="I180" s="155"/>
      <c r="J180" s="156">
        <f>ROUND(I180*H180,2)</f>
        <v>0</v>
      </c>
      <c r="K180" s="152" t="s">
        <v>1</v>
      </c>
      <c r="L180" s="34"/>
      <c r="M180" s="157" t="s">
        <v>1</v>
      </c>
      <c r="N180" s="158" t="s">
        <v>41</v>
      </c>
      <c r="O180" s="59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341</v>
      </c>
      <c r="AT180" s="161" t="s">
        <v>182</v>
      </c>
      <c r="AU180" s="161" t="s">
        <v>83</v>
      </c>
      <c r="AY180" s="18" t="s">
        <v>180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8" t="s">
        <v>83</v>
      </c>
      <c r="BK180" s="162">
        <f>ROUND(I180*H180,2)</f>
        <v>0</v>
      </c>
      <c r="BL180" s="18" t="s">
        <v>341</v>
      </c>
      <c r="BM180" s="161" t="s">
        <v>591</v>
      </c>
    </row>
    <row r="181" spans="1:65" s="2" customFormat="1" ht="11.25">
      <c r="A181" s="33"/>
      <c r="B181" s="34"/>
      <c r="C181" s="33"/>
      <c r="D181" s="163" t="s">
        <v>189</v>
      </c>
      <c r="E181" s="33"/>
      <c r="F181" s="164" t="s">
        <v>1620</v>
      </c>
      <c r="G181" s="33"/>
      <c r="H181" s="33"/>
      <c r="I181" s="165"/>
      <c r="J181" s="33"/>
      <c r="K181" s="33"/>
      <c r="L181" s="34"/>
      <c r="M181" s="166"/>
      <c r="N181" s="167"/>
      <c r="O181" s="59"/>
      <c r="P181" s="59"/>
      <c r="Q181" s="59"/>
      <c r="R181" s="59"/>
      <c r="S181" s="59"/>
      <c r="T181" s="60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189</v>
      </c>
      <c r="AU181" s="18" t="s">
        <v>83</v>
      </c>
    </row>
    <row r="182" spans="1:65" s="2" customFormat="1" ht="16.5" customHeight="1">
      <c r="A182" s="33"/>
      <c r="B182" s="149"/>
      <c r="C182" s="150" t="s">
        <v>76</v>
      </c>
      <c r="D182" s="150" t="s">
        <v>182</v>
      </c>
      <c r="E182" s="151" t="s">
        <v>1621</v>
      </c>
      <c r="F182" s="152" t="s">
        <v>1622</v>
      </c>
      <c r="G182" s="153" t="s">
        <v>423</v>
      </c>
      <c r="H182" s="154">
        <v>1</v>
      </c>
      <c r="I182" s="155"/>
      <c r="J182" s="156">
        <f>ROUND(I182*H182,2)</f>
        <v>0</v>
      </c>
      <c r="K182" s="152" t="s">
        <v>1</v>
      </c>
      <c r="L182" s="34"/>
      <c r="M182" s="157" t="s">
        <v>1</v>
      </c>
      <c r="N182" s="158" t="s">
        <v>41</v>
      </c>
      <c r="O182" s="59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341</v>
      </c>
      <c r="AT182" s="161" t="s">
        <v>182</v>
      </c>
      <c r="AU182" s="161" t="s">
        <v>83</v>
      </c>
      <c r="AY182" s="18" t="s">
        <v>180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83</v>
      </c>
      <c r="BK182" s="162">
        <f>ROUND(I182*H182,2)</f>
        <v>0</v>
      </c>
      <c r="BL182" s="18" t="s">
        <v>341</v>
      </c>
      <c r="BM182" s="161" t="s">
        <v>602</v>
      </c>
    </row>
    <row r="183" spans="1:65" s="2" customFormat="1" ht="11.25">
      <c r="A183" s="33"/>
      <c r="B183" s="34"/>
      <c r="C183" s="33"/>
      <c r="D183" s="163" t="s">
        <v>189</v>
      </c>
      <c r="E183" s="33"/>
      <c r="F183" s="164" t="s">
        <v>1622</v>
      </c>
      <c r="G183" s="33"/>
      <c r="H183" s="33"/>
      <c r="I183" s="165"/>
      <c r="J183" s="33"/>
      <c r="K183" s="33"/>
      <c r="L183" s="34"/>
      <c r="M183" s="166"/>
      <c r="N183" s="167"/>
      <c r="O183" s="59"/>
      <c r="P183" s="59"/>
      <c r="Q183" s="59"/>
      <c r="R183" s="59"/>
      <c r="S183" s="59"/>
      <c r="T183" s="6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189</v>
      </c>
      <c r="AU183" s="18" t="s">
        <v>83</v>
      </c>
    </row>
    <row r="184" spans="1:65" s="2" customFormat="1" ht="16.5" customHeight="1">
      <c r="A184" s="33"/>
      <c r="B184" s="149"/>
      <c r="C184" s="150" t="s">
        <v>76</v>
      </c>
      <c r="D184" s="150" t="s">
        <v>182</v>
      </c>
      <c r="E184" s="151" t="s">
        <v>1623</v>
      </c>
      <c r="F184" s="152" t="s">
        <v>1624</v>
      </c>
      <c r="G184" s="153" t="s">
        <v>508</v>
      </c>
      <c r="H184" s="154">
        <v>129</v>
      </c>
      <c r="I184" s="155"/>
      <c r="J184" s="156">
        <f>ROUND(I184*H184,2)</f>
        <v>0</v>
      </c>
      <c r="K184" s="152" t="s">
        <v>1</v>
      </c>
      <c r="L184" s="34"/>
      <c r="M184" s="157" t="s">
        <v>1</v>
      </c>
      <c r="N184" s="158" t="s">
        <v>41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341</v>
      </c>
      <c r="AT184" s="161" t="s">
        <v>182</v>
      </c>
      <c r="AU184" s="161" t="s">
        <v>83</v>
      </c>
      <c r="AY184" s="18" t="s">
        <v>180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83</v>
      </c>
      <c r="BK184" s="162">
        <f>ROUND(I184*H184,2)</f>
        <v>0</v>
      </c>
      <c r="BL184" s="18" t="s">
        <v>341</v>
      </c>
      <c r="BM184" s="161" t="s">
        <v>616</v>
      </c>
    </row>
    <row r="185" spans="1:65" s="2" customFormat="1" ht="11.25">
      <c r="A185" s="33"/>
      <c r="B185" s="34"/>
      <c r="C185" s="33"/>
      <c r="D185" s="163" t="s">
        <v>189</v>
      </c>
      <c r="E185" s="33"/>
      <c r="F185" s="164" t="s">
        <v>1624</v>
      </c>
      <c r="G185" s="33"/>
      <c r="H185" s="33"/>
      <c r="I185" s="165"/>
      <c r="J185" s="33"/>
      <c r="K185" s="33"/>
      <c r="L185" s="34"/>
      <c r="M185" s="166"/>
      <c r="N185" s="167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189</v>
      </c>
      <c r="AU185" s="18" t="s">
        <v>83</v>
      </c>
    </row>
    <row r="186" spans="1:65" s="2" customFormat="1" ht="21.75" customHeight="1">
      <c r="A186" s="33"/>
      <c r="B186" s="149"/>
      <c r="C186" s="150" t="s">
        <v>76</v>
      </c>
      <c r="D186" s="150" t="s">
        <v>182</v>
      </c>
      <c r="E186" s="151" t="s">
        <v>1625</v>
      </c>
      <c r="F186" s="152" t="s">
        <v>1626</v>
      </c>
      <c r="G186" s="153" t="s">
        <v>508</v>
      </c>
      <c r="H186" s="154">
        <v>129</v>
      </c>
      <c r="I186" s="155"/>
      <c r="J186" s="156">
        <f>ROUND(I186*H186,2)</f>
        <v>0</v>
      </c>
      <c r="K186" s="152" t="s">
        <v>1</v>
      </c>
      <c r="L186" s="34"/>
      <c r="M186" s="157" t="s">
        <v>1</v>
      </c>
      <c r="N186" s="158" t="s">
        <v>41</v>
      </c>
      <c r="O186" s="59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341</v>
      </c>
      <c r="AT186" s="161" t="s">
        <v>182</v>
      </c>
      <c r="AU186" s="161" t="s">
        <v>83</v>
      </c>
      <c r="AY186" s="18" t="s">
        <v>180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83</v>
      </c>
      <c r="BK186" s="162">
        <f>ROUND(I186*H186,2)</f>
        <v>0</v>
      </c>
      <c r="BL186" s="18" t="s">
        <v>341</v>
      </c>
      <c r="BM186" s="161" t="s">
        <v>631</v>
      </c>
    </row>
    <row r="187" spans="1:65" s="2" customFormat="1" ht="11.25">
      <c r="A187" s="33"/>
      <c r="B187" s="34"/>
      <c r="C187" s="33"/>
      <c r="D187" s="163" t="s">
        <v>189</v>
      </c>
      <c r="E187" s="33"/>
      <c r="F187" s="164" t="s">
        <v>1626</v>
      </c>
      <c r="G187" s="33"/>
      <c r="H187" s="33"/>
      <c r="I187" s="165"/>
      <c r="J187" s="33"/>
      <c r="K187" s="33"/>
      <c r="L187" s="34"/>
      <c r="M187" s="166"/>
      <c r="N187" s="167"/>
      <c r="O187" s="59"/>
      <c r="P187" s="59"/>
      <c r="Q187" s="59"/>
      <c r="R187" s="59"/>
      <c r="S187" s="59"/>
      <c r="T187" s="60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189</v>
      </c>
      <c r="AU187" s="18" t="s">
        <v>83</v>
      </c>
    </row>
    <row r="188" spans="1:65" s="2" customFormat="1" ht="24.2" customHeight="1">
      <c r="A188" s="33"/>
      <c r="B188" s="149"/>
      <c r="C188" s="150" t="s">
        <v>76</v>
      </c>
      <c r="D188" s="150" t="s">
        <v>182</v>
      </c>
      <c r="E188" s="151" t="s">
        <v>1627</v>
      </c>
      <c r="F188" s="152" t="s">
        <v>1628</v>
      </c>
      <c r="G188" s="153" t="s">
        <v>423</v>
      </c>
      <c r="H188" s="154">
        <v>2</v>
      </c>
      <c r="I188" s="155"/>
      <c r="J188" s="156">
        <f>ROUND(I188*H188,2)</f>
        <v>0</v>
      </c>
      <c r="K188" s="152" t="s">
        <v>1</v>
      </c>
      <c r="L188" s="34"/>
      <c r="M188" s="157" t="s">
        <v>1</v>
      </c>
      <c r="N188" s="158" t="s">
        <v>41</v>
      </c>
      <c r="O188" s="59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341</v>
      </c>
      <c r="AT188" s="161" t="s">
        <v>182</v>
      </c>
      <c r="AU188" s="161" t="s">
        <v>83</v>
      </c>
      <c r="AY188" s="18" t="s">
        <v>180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8" t="s">
        <v>83</v>
      </c>
      <c r="BK188" s="162">
        <f>ROUND(I188*H188,2)</f>
        <v>0</v>
      </c>
      <c r="BL188" s="18" t="s">
        <v>341</v>
      </c>
      <c r="BM188" s="161" t="s">
        <v>654</v>
      </c>
    </row>
    <row r="189" spans="1:65" s="2" customFormat="1" ht="19.5">
      <c r="A189" s="33"/>
      <c r="B189" s="34"/>
      <c r="C189" s="33"/>
      <c r="D189" s="163" t="s">
        <v>189</v>
      </c>
      <c r="E189" s="33"/>
      <c r="F189" s="164" t="s">
        <v>1628</v>
      </c>
      <c r="G189" s="33"/>
      <c r="H189" s="33"/>
      <c r="I189" s="165"/>
      <c r="J189" s="33"/>
      <c r="K189" s="33"/>
      <c r="L189" s="34"/>
      <c r="M189" s="166"/>
      <c r="N189" s="167"/>
      <c r="O189" s="59"/>
      <c r="P189" s="59"/>
      <c r="Q189" s="59"/>
      <c r="R189" s="59"/>
      <c r="S189" s="59"/>
      <c r="T189" s="6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189</v>
      </c>
      <c r="AU189" s="18" t="s">
        <v>83</v>
      </c>
    </row>
    <row r="190" spans="1:65" s="2" customFormat="1" ht="21.75" customHeight="1">
      <c r="A190" s="33"/>
      <c r="B190" s="149"/>
      <c r="C190" s="150" t="s">
        <v>76</v>
      </c>
      <c r="D190" s="150" t="s">
        <v>182</v>
      </c>
      <c r="E190" s="151" t="s">
        <v>1629</v>
      </c>
      <c r="F190" s="152" t="s">
        <v>1630</v>
      </c>
      <c r="G190" s="153" t="s">
        <v>508</v>
      </c>
      <c r="H190" s="154">
        <v>9</v>
      </c>
      <c r="I190" s="155"/>
      <c r="J190" s="156">
        <f>ROUND(I190*H190,2)</f>
        <v>0</v>
      </c>
      <c r="K190" s="152" t="s">
        <v>1</v>
      </c>
      <c r="L190" s="34"/>
      <c r="M190" s="157" t="s">
        <v>1</v>
      </c>
      <c r="N190" s="158" t="s">
        <v>41</v>
      </c>
      <c r="O190" s="59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341</v>
      </c>
      <c r="AT190" s="161" t="s">
        <v>182</v>
      </c>
      <c r="AU190" s="161" t="s">
        <v>83</v>
      </c>
      <c r="AY190" s="18" t="s">
        <v>180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8" t="s">
        <v>83</v>
      </c>
      <c r="BK190" s="162">
        <f>ROUND(I190*H190,2)</f>
        <v>0</v>
      </c>
      <c r="BL190" s="18" t="s">
        <v>341</v>
      </c>
      <c r="BM190" s="161" t="s">
        <v>674</v>
      </c>
    </row>
    <row r="191" spans="1:65" s="2" customFormat="1" ht="11.25">
      <c r="A191" s="33"/>
      <c r="B191" s="34"/>
      <c r="C191" s="33"/>
      <c r="D191" s="163" t="s">
        <v>189</v>
      </c>
      <c r="E191" s="33"/>
      <c r="F191" s="164" t="s">
        <v>1630</v>
      </c>
      <c r="G191" s="33"/>
      <c r="H191" s="33"/>
      <c r="I191" s="165"/>
      <c r="J191" s="33"/>
      <c r="K191" s="33"/>
      <c r="L191" s="34"/>
      <c r="M191" s="166"/>
      <c r="N191" s="167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189</v>
      </c>
      <c r="AU191" s="18" t="s">
        <v>83</v>
      </c>
    </row>
    <row r="192" spans="1:65" s="2" customFormat="1" ht="21.75" customHeight="1">
      <c r="A192" s="33"/>
      <c r="B192" s="149"/>
      <c r="C192" s="150" t="s">
        <v>76</v>
      </c>
      <c r="D192" s="150" t="s">
        <v>182</v>
      </c>
      <c r="E192" s="151" t="s">
        <v>1631</v>
      </c>
      <c r="F192" s="152" t="s">
        <v>1632</v>
      </c>
      <c r="G192" s="153" t="s">
        <v>508</v>
      </c>
      <c r="H192" s="154">
        <v>20</v>
      </c>
      <c r="I192" s="155"/>
      <c r="J192" s="156">
        <f>ROUND(I192*H192,2)</f>
        <v>0</v>
      </c>
      <c r="K192" s="152" t="s">
        <v>1</v>
      </c>
      <c r="L192" s="34"/>
      <c r="M192" s="157" t="s">
        <v>1</v>
      </c>
      <c r="N192" s="158" t="s">
        <v>41</v>
      </c>
      <c r="O192" s="59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341</v>
      </c>
      <c r="AT192" s="161" t="s">
        <v>182</v>
      </c>
      <c r="AU192" s="161" t="s">
        <v>83</v>
      </c>
      <c r="AY192" s="18" t="s">
        <v>180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8" t="s">
        <v>83</v>
      </c>
      <c r="BK192" s="162">
        <f>ROUND(I192*H192,2)</f>
        <v>0</v>
      </c>
      <c r="BL192" s="18" t="s">
        <v>341</v>
      </c>
      <c r="BM192" s="161" t="s">
        <v>713</v>
      </c>
    </row>
    <row r="193" spans="1:65" s="2" customFormat="1" ht="11.25">
      <c r="A193" s="33"/>
      <c r="B193" s="34"/>
      <c r="C193" s="33"/>
      <c r="D193" s="163" t="s">
        <v>189</v>
      </c>
      <c r="E193" s="33"/>
      <c r="F193" s="164" t="s">
        <v>1632</v>
      </c>
      <c r="G193" s="33"/>
      <c r="H193" s="33"/>
      <c r="I193" s="165"/>
      <c r="J193" s="33"/>
      <c r="K193" s="33"/>
      <c r="L193" s="34"/>
      <c r="M193" s="166"/>
      <c r="N193" s="167"/>
      <c r="O193" s="59"/>
      <c r="P193" s="59"/>
      <c r="Q193" s="59"/>
      <c r="R193" s="59"/>
      <c r="S193" s="59"/>
      <c r="T193" s="60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189</v>
      </c>
      <c r="AU193" s="18" t="s">
        <v>83</v>
      </c>
    </row>
    <row r="194" spans="1:65" s="2" customFormat="1" ht="21.75" customHeight="1">
      <c r="A194" s="33"/>
      <c r="B194" s="149"/>
      <c r="C194" s="150" t="s">
        <v>76</v>
      </c>
      <c r="D194" s="150" t="s">
        <v>182</v>
      </c>
      <c r="E194" s="151" t="s">
        <v>1633</v>
      </c>
      <c r="F194" s="152" t="s">
        <v>1634</v>
      </c>
      <c r="G194" s="153" t="s">
        <v>508</v>
      </c>
      <c r="H194" s="154">
        <v>100</v>
      </c>
      <c r="I194" s="155"/>
      <c r="J194" s="156">
        <f>ROUND(I194*H194,2)</f>
        <v>0</v>
      </c>
      <c r="K194" s="152" t="s">
        <v>1</v>
      </c>
      <c r="L194" s="34"/>
      <c r="M194" s="157" t="s">
        <v>1</v>
      </c>
      <c r="N194" s="158" t="s">
        <v>41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341</v>
      </c>
      <c r="AT194" s="161" t="s">
        <v>182</v>
      </c>
      <c r="AU194" s="161" t="s">
        <v>83</v>
      </c>
      <c r="AY194" s="18" t="s">
        <v>180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83</v>
      </c>
      <c r="BK194" s="162">
        <f>ROUND(I194*H194,2)</f>
        <v>0</v>
      </c>
      <c r="BL194" s="18" t="s">
        <v>341</v>
      </c>
      <c r="BM194" s="161" t="s">
        <v>727</v>
      </c>
    </row>
    <row r="195" spans="1:65" s="2" customFormat="1" ht="11.25">
      <c r="A195" s="33"/>
      <c r="B195" s="34"/>
      <c r="C195" s="33"/>
      <c r="D195" s="163" t="s">
        <v>189</v>
      </c>
      <c r="E195" s="33"/>
      <c r="F195" s="164" t="s">
        <v>1634</v>
      </c>
      <c r="G195" s="33"/>
      <c r="H195" s="33"/>
      <c r="I195" s="165"/>
      <c r="J195" s="33"/>
      <c r="K195" s="33"/>
      <c r="L195" s="34"/>
      <c r="M195" s="166"/>
      <c r="N195" s="167"/>
      <c r="O195" s="59"/>
      <c r="P195" s="59"/>
      <c r="Q195" s="59"/>
      <c r="R195" s="59"/>
      <c r="S195" s="59"/>
      <c r="T195" s="60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189</v>
      </c>
      <c r="AU195" s="18" t="s">
        <v>83</v>
      </c>
    </row>
    <row r="196" spans="1:65" s="12" customFormat="1" ht="25.9" customHeight="1">
      <c r="B196" s="136"/>
      <c r="D196" s="137" t="s">
        <v>75</v>
      </c>
      <c r="E196" s="138" t="s">
        <v>1635</v>
      </c>
      <c r="F196" s="138" t="s">
        <v>1636</v>
      </c>
      <c r="I196" s="139"/>
      <c r="J196" s="140">
        <f>BK196</f>
        <v>0</v>
      </c>
      <c r="L196" s="136"/>
      <c r="M196" s="141"/>
      <c r="N196" s="142"/>
      <c r="O196" s="142"/>
      <c r="P196" s="143">
        <f>SUM(P197:P212)</f>
        <v>0</v>
      </c>
      <c r="Q196" s="142"/>
      <c r="R196" s="143">
        <f>SUM(R197:R212)</f>
        <v>0</v>
      </c>
      <c r="S196" s="142"/>
      <c r="T196" s="144">
        <f>SUM(T197:T212)</f>
        <v>0</v>
      </c>
      <c r="AR196" s="137" t="s">
        <v>85</v>
      </c>
      <c r="AT196" s="145" t="s">
        <v>75</v>
      </c>
      <c r="AU196" s="145" t="s">
        <v>76</v>
      </c>
      <c r="AY196" s="137" t="s">
        <v>180</v>
      </c>
      <c r="BK196" s="146">
        <f>SUM(BK197:BK212)</f>
        <v>0</v>
      </c>
    </row>
    <row r="197" spans="1:65" s="2" customFormat="1" ht="24.2" customHeight="1">
      <c r="A197" s="33"/>
      <c r="B197" s="149"/>
      <c r="C197" s="150" t="s">
        <v>76</v>
      </c>
      <c r="D197" s="150" t="s">
        <v>182</v>
      </c>
      <c r="E197" s="151" t="s">
        <v>1637</v>
      </c>
      <c r="F197" s="152" t="s">
        <v>1638</v>
      </c>
      <c r="G197" s="153" t="s">
        <v>423</v>
      </c>
      <c r="H197" s="154">
        <v>4</v>
      </c>
      <c r="I197" s="155"/>
      <c r="J197" s="156">
        <f>ROUND(I197*H197,2)</f>
        <v>0</v>
      </c>
      <c r="K197" s="152" t="s">
        <v>1</v>
      </c>
      <c r="L197" s="34"/>
      <c r="M197" s="157" t="s">
        <v>1</v>
      </c>
      <c r="N197" s="158" t="s">
        <v>41</v>
      </c>
      <c r="O197" s="59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341</v>
      </c>
      <c r="AT197" s="161" t="s">
        <v>182</v>
      </c>
      <c r="AU197" s="161" t="s">
        <v>83</v>
      </c>
      <c r="AY197" s="18" t="s">
        <v>180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83</v>
      </c>
      <c r="BK197" s="162">
        <f>ROUND(I197*H197,2)</f>
        <v>0</v>
      </c>
      <c r="BL197" s="18" t="s">
        <v>341</v>
      </c>
      <c r="BM197" s="161" t="s">
        <v>753</v>
      </c>
    </row>
    <row r="198" spans="1:65" s="2" customFormat="1" ht="11.25">
      <c r="A198" s="33"/>
      <c r="B198" s="34"/>
      <c r="C198" s="33"/>
      <c r="D198" s="163" t="s">
        <v>189</v>
      </c>
      <c r="E198" s="33"/>
      <c r="F198" s="164" t="s">
        <v>1638</v>
      </c>
      <c r="G198" s="33"/>
      <c r="H198" s="33"/>
      <c r="I198" s="165"/>
      <c r="J198" s="33"/>
      <c r="K198" s="33"/>
      <c r="L198" s="34"/>
      <c r="M198" s="166"/>
      <c r="N198" s="167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189</v>
      </c>
      <c r="AU198" s="18" t="s">
        <v>83</v>
      </c>
    </row>
    <row r="199" spans="1:65" s="2" customFormat="1" ht="16.5" customHeight="1">
      <c r="A199" s="33"/>
      <c r="B199" s="149"/>
      <c r="C199" s="150" t="s">
        <v>76</v>
      </c>
      <c r="D199" s="150" t="s">
        <v>182</v>
      </c>
      <c r="E199" s="151" t="s">
        <v>1639</v>
      </c>
      <c r="F199" s="152" t="s">
        <v>1640</v>
      </c>
      <c r="G199" s="153" t="s">
        <v>423</v>
      </c>
      <c r="H199" s="154">
        <v>1</v>
      </c>
      <c r="I199" s="155"/>
      <c r="J199" s="156">
        <f>ROUND(I199*H199,2)</f>
        <v>0</v>
      </c>
      <c r="K199" s="152" t="s">
        <v>1</v>
      </c>
      <c r="L199" s="34"/>
      <c r="M199" s="157" t="s">
        <v>1</v>
      </c>
      <c r="N199" s="158" t="s">
        <v>41</v>
      </c>
      <c r="O199" s="59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341</v>
      </c>
      <c r="AT199" s="161" t="s">
        <v>182</v>
      </c>
      <c r="AU199" s="161" t="s">
        <v>83</v>
      </c>
      <c r="AY199" s="18" t="s">
        <v>180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8" t="s">
        <v>83</v>
      </c>
      <c r="BK199" s="162">
        <f>ROUND(I199*H199,2)</f>
        <v>0</v>
      </c>
      <c r="BL199" s="18" t="s">
        <v>341</v>
      </c>
      <c r="BM199" s="161" t="s">
        <v>782</v>
      </c>
    </row>
    <row r="200" spans="1:65" s="2" customFormat="1" ht="11.25">
      <c r="A200" s="33"/>
      <c r="B200" s="34"/>
      <c r="C200" s="33"/>
      <c r="D200" s="163" t="s">
        <v>189</v>
      </c>
      <c r="E200" s="33"/>
      <c r="F200" s="164" t="s">
        <v>1640</v>
      </c>
      <c r="G200" s="33"/>
      <c r="H200" s="33"/>
      <c r="I200" s="165"/>
      <c r="J200" s="33"/>
      <c r="K200" s="33"/>
      <c r="L200" s="34"/>
      <c r="M200" s="166"/>
      <c r="N200" s="167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189</v>
      </c>
      <c r="AU200" s="18" t="s">
        <v>83</v>
      </c>
    </row>
    <row r="201" spans="1:65" s="2" customFormat="1" ht="16.5" customHeight="1">
      <c r="A201" s="33"/>
      <c r="B201" s="149"/>
      <c r="C201" s="150" t="s">
        <v>76</v>
      </c>
      <c r="D201" s="150" t="s">
        <v>182</v>
      </c>
      <c r="E201" s="151" t="s">
        <v>1641</v>
      </c>
      <c r="F201" s="152" t="s">
        <v>1642</v>
      </c>
      <c r="G201" s="153" t="s">
        <v>423</v>
      </c>
      <c r="H201" s="154">
        <v>1</v>
      </c>
      <c r="I201" s="155"/>
      <c r="J201" s="156">
        <f>ROUND(I201*H201,2)</f>
        <v>0</v>
      </c>
      <c r="K201" s="152" t="s">
        <v>1</v>
      </c>
      <c r="L201" s="34"/>
      <c r="M201" s="157" t="s">
        <v>1</v>
      </c>
      <c r="N201" s="158" t="s">
        <v>41</v>
      </c>
      <c r="O201" s="59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341</v>
      </c>
      <c r="AT201" s="161" t="s">
        <v>182</v>
      </c>
      <c r="AU201" s="161" t="s">
        <v>83</v>
      </c>
      <c r="AY201" s="18" t="s">
        <v>180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8" t="s">
        <v>83</v>
      </c>
      <c r="BK201" s="162">
        <f>ROUND(I201*H201,2)</f>
        <v>0</v>
      </c>
      <c r="BL201" s="18" t="s">
        <v>341</v>
      </c>
      <c r="BM201" s="161" t="s">
        <v>577</v>
      </c>
    </row>
    <row r="202" spans="1:65" s="2" customFormat="1" ht="11.25">
      <c r="A202" s="33"/>
      <c r="B202" s="34"/>
      <c r="C202" s="33"/>
      <c r="D202" s="163" t="s">
        <v>189</v>
      </c>
      <c r="E202" s="33"/>
      <c r="F202" s="164" t="s">
        <v>1642</v>
      </c>
      <c r="G202" s="33"/>
      <c r="H202" s="33"/>
      <c r="I202" s="165"/>
      <c r="J202" s="33"/>
      <c r="K202" s="33"/>
      <c r="L202" s="34"/>
      <c r="M202" s="166"/>
      <c r="N202" s="167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189</v>
      </c>
      <c r="AU202" s="18" t="s">
        <v>83</v>
      </c>
    </row>
    <row r="203" spans="1:65" s="2" customFormat="1" ht="16.5" customHeight="1">
      <c r="A203" s="33"/>
      <c r="B203" s="149"/>
      <c r="C203" s="150" t="s">
        <v>76</v>
      </c>
      <c r="D203" s="150" t="s">
        <v>182</v>
      </c>
      <c r="E203" s="151" t="s">
        <v>1643</v>
      </c>
      <c r="F203" s="152" t="s">
        <v>1644</v>
      </c>
      <c r="G203" s="153" t="s">
        <v>1604</v>
      </c>
      <c r="H203" s="154">
        <v>4</v>
      </c>
      <c r="I203" s="155"/>
      <c r="J203" s="156">
        <f>ROUND(I203*H203,2)</f>
        <v>0</v>
      </c>
      <c r="K203" s="152" t="s">
        <v>1</v>
      </c>
      <c r="L203" s="34"/>
      <c r="M203" s="157" t="s">
        <v>1</v>
      </c>
      <c r="N203" s="158" t="s">
        <v>41</v>
      </c>
      <c r="O203" s="59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341</v>
      </c>
      <c r="AT203" s="161" t="s">
        <v>182</v>
      </c>
      <c r="AU203" s="161" t="s">
        <v>83</v>
      </c>
      <c r="AY203" s="18" t="s">
        <v>180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8" t="s">
        <v>83</v>
      </c>
      <c r="BK203" s="162">
        <f>ROUND(I203*H203,2)</f>
        <v>0</v>
      </c>
      <c r="BL203" s="18" t="s">
        <v>341</v>
      </c>
      <c r="BM203" s="161" t="s">
        <v>810</v>
      </c>
    </row>
    <row r="204" spans="1:65" s="2" customFormat="1" ht="11.25">
      <c r="A204" s="33"/>
      <c r="B204" s="34"/>
      <c r="C204" s="33"/>
      <c r="D204" s="163" t="s">
        <v>189</v>
      </c>
      <c r="E204" s="33"/>
      <c r="F204" s="164" t="s">
        <v>1644</v>
      </c>
      <c r="G204" s="33"/>
      <c r="H204" s="33"/>
      <c r="I204" s="165"/>
      <c r="J204" s="33"/>
      <c r="K204" s="33"/>
      <c r="L204" s="34"/>
      <c r="M204" s="166"/>
      <c r="N204" s="167"/>
      <c r="O204" s="59"/>
      <c r="P204" s="59"/>
      <c r="Q204" s="59"/>
      <c r="R204" s="59"/>
      <c r="S204" s="59"/>
      <c r="T204" s="60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189</v>
      </c>
      <c r="AU204" s="18" t="s">
        <v>83</v>
      </c>
    </row>
    <row r="205" spans="1:65" s="2" customFormat="1" ht="16.5" customHeight="1">
      <c r="A205" s="33"/>
      <c r="B205" s="149"/>
      <c r="C205" s="150" t="s">
        <v>76</v>
      </c>
      <c r="D205" s="150" t="s">
        <v>182</v>
      </c>
      <c r="E205" s="151" t="s">
        <v>1645</v>
      </c>
      <c r="F205" s="152" t="s">
        <v>1646</v>
      </c>
      <c r="G205" s="153" t="s">
        <v>1604</v>
      </c>
      <c r="H205" s="154">
        <v>4</v>
      </c>
      <c r="I205" s="155"/>
      <c r="J205" s="156">
        <f>ROUND(I205*H205,2)</f>
        <v>0</v>
      </c>
      <c r="K205" s="152" t="s">
        <v>1</v>
      </c>
      <c r="L205" s="34"/>
      <c r="M205" s="157" t="s">
        <v>1</v>
      </c>
      <c r="N205" s="158" t="s">
        <v>41</v>
      </c>
      <c r="O205" s="59"/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1" t="s">
        <v>341</v>
      </c>
      <c r="AT205" s="161" t="s">
        <v>182</v>
      </c>
      <c r="AU205" s="161" t="s">
        <v>83</v>
      </c>
      <c r="AY205" s="18" t="s">
        <v>180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8" t="s">
        <v>83</v>
      </c>
      <c r="BK205" s="162">
        <f>ROUND(I205*H205,2)</f>
        <v>0</v>
      </c>
      <c r="BL205" s="18" t="s">
        <v>341</v>
      </c>
      <c r="BM205" s="161" t="s">
        <v>825</v>
      </c>
    </row>
    <row r="206" spans="1:65" s="2" customFormat="1" ht="11.25">
      <c r="A206" s="33"/>
      <c r="B206" s="34"/>
      <c r="C206" s="33"/>
      <c r="D206" s="163" t="s">
        <v>189</v>
      </c>
      <c r="E206" s="33"/>
      <c r="F206" s="164" t="s">
        <v>1646</v>
      </c>
      <c r="G206" s="33"/>
      <c r="H206" s="33"/>
      <c r="I206" s="165"/>
      <c r="J206" s="33"/>
      <c r="K206" s="33"/>
      <c r="L206" s="34"/>
      <c r="M206" s="166"/>
      <c r="N206" s="167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189</v>
      </c>
      <c r="AU206" s="18" t="s">
        <v>83</v>
      </c>
    </row>
    <row r="207" spans="1:65" s="2" customFormat="1" ht="16.5" customHeight="1">
      <c r="A207" s="33"/>
      <c r="B207" s="149"/>
      <c r="C207" s="150" t="s">
        <v>76</v>
      </c>
      <c r="D207" s="150" t="s">
        <v>182</v>
      </c>
      <c r="E207" s="151" t="s">
        <v>1647</v>
      </c>
      <c r="F207" s="152" t="s">
        <v>1648</v>
      </c>
      <c r="G207" s="153" t="s">
        <v>423</v>
      </c>
      <c r="H207" s="154">
        <v>4</v>
      </c>
      <c r="I207" s="155"/>
      <c r="J207" s="156">
        <f>ROUND(I207*H207,2)</f>
        <v>0</v>
      </c>
      <c r="K207" s="152" t="s">
        <v>1</v>
      </c>
      <c r="L207" s="34"/>
      <c r="M207" s="157" t="s">
        <v>1</v>
      </c>
      <c r="N207" s="158" t="s">
        <v>41</v>
      </c>
      <c r="O207" s="59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341</v>
      </c>
      <c r="AT207" s="161" t="s">
        <v>182</v>
      </c>
      <c r="AU207" s="161" t="s">
        <v>83</v>
      </c>
      <c r="AY207" s="18" t="s">
        <v>180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83</v>
      </c>
      <c r="BK207" s="162">
        <f>ROUND(I207*H207,2)</f>
        <v>0</v>
      </c>
      <c r="BL207" s="18" t="s">
        <v>341</v>
      </c>
      <c r="BM207" s="161" t="s">
        <v>844</v>
      </c>
    </row>
    <row r="208" spans="1:65" s="2" customFormat="1" ht="11.25">
      <c r="A208" s="33"/>
      <c r="B208" s="34"/>
      <c r="C208" s="33"/>
      <c r="D208" s="163" t="s">
        <v>189</v>
      </c>
      <c r="E208" s="33"/>
      <c r="F208" s="164" t="s">
        <v>1648</v>
      </c>
      <c r="G208" s="33"/>
      <c r="H208" s="33"/>
      <c r="I208" s="165"/>
      <c r="J208" s="33"/>
      <c r="K208" s="33"/>
      <c r="L208" s="34"/>
      <c r="M208" s="166"/>
      <c r="N208" s="167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189</v>
      </c>
      <c r="AU208" s="18" t="s">
        <v>83</v>
      </c>
    </row>
    <row r="209" spans="1:65" s="2" customFormat="1" ht="24.2" customHeight="1">
      <c r="A209" s="33"/>
      <c r="B209" s="149"/>
      <c r="C209" s="150" t="s">
        <v>76</v>
      </c>
      <c r="D209" s="150" t="s">
        <v>182</v>
      </c>
      <c r="E209" s="151" t="s">
        <v>1649</v>
      </c>
      <c r="F209" s="152" t="s">
        <v>1650</v>
      </c>
      <c r="G209" s="153" t="s">
        <v>423</v>
      </c>
      <c r="H209" s="154">
        <v>4</v>
      </c>
      <c r="I209" s="155"/>
      <c r="J209" s="156">
        <f>ROUND(I209*H209,2)</f>
        <v>0</v>
      </c>
      <c r="K209" s="152" t="s">
        <v>1</v>
      </c>
      <c r="L209" s="34"/>
      <c r="M209" s="157" t="s">
        <v>1</v>
      </c>
      <c r="N209" s="158" t="s">
        <v>41</v>
      </c>
      <c r="O209" s="59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341</v>
      </c>
      <c r="AT209" s="161" t="s">
        <v>182</v>
      </c>
      <c r="AU209" s="161" t="s">
        <v>83</v>
      </c>
      <c r="AY209" s="18" t="s">
        <v>180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83</v>
      </c>
      <c r="BK209" s="162">
        <f>ROUND(I209*H209,2)</f>
        <v>0</v>
      </c>
      <c r="BL209" s="18" t="s">
        <v>341</v>
      </c>
      <c r="BM209" s="161" t="s">
        <v>868</v>
      </c>
    </row>
    <row r="210" spans="1:65" s="2" customFormat="1" ht="11.25">
      <c r="A210" s="33"/>
      <c r="B210" s="34"/>
      <c r="C210" s="33"/>
      <c r="D210" s="163" t="s">
        <v>189</v>
      </c>
      <c r="E210" s="33"/>
      <c r="F210" s="164" t="s">
        <v>1650</v>
      </c>
      <c r="G210" s="33"/>
      <c r="H210" s="33"/>
      <c r="I210" s="165"/>
      <c r="J210" s="33"/>
      <c r="K210" s="33"/>
      <c r="L210" s="34"/>
      <c r="M210" s="166"/>
      <c r="N210" s="167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189</v>
      </c>
      <c r="AU210" s="18" t="s">
        <v>83</v>
      </c>
    </row>
    <row r="211" spans="1:65" s="2" customFormat="1" ht="16.5" customHeight="1">
      <c r="A211" s="33"/>
      <c r="B211" s="149"/>
      <c r="C211" s="150" t="s">
        <v>76</v>
      </c>
      <c r="D211" s="150" t="s">
        <v>182</v>
      </c>
      <c r="E211" s="151" t="s">
        <v>1651</v>
      </c>
      <c r="F211" s="152" t="s">
        <v>1652</v>
      </c>
      <c r="G211" s="153" t="s">
        <v>423</v>
      </c>
      <c r="H211" s="154">
        <v>4</v>
      </c>
      <c r="I211" s="155"/>
      <c r="J211" s="156">
        <f>ROUND(I211*H211,2)</f>
        <v>0</v>
      </c>
      <c r="K211" s="152" t="s">
        <v>1</v>
      </c>
      <c r="L211" s="34"/>
      <c r="M211" s="157" t="s">
        <v>1</v>
      </c>
      <c r="N211" s="158" t="s">
        <v>41</v>
      </c>
      <c r="O211" s="59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341</v>
      </c>
      <c r="AT211" s="161" t="s">
        <v>182</v>
      </c>
      <c r="AU211" s="161" t="s">
        <v>83</v>
      </c>
      <c r="AY211" s="18" t="s">
        <v>180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83</v>
      </c>
      <c r="BK211" s="162">
        <f>ROUND(I211*H211,2)</f>
        <v>0</v>
      </c>
      <c r="BL211" s="18" t="s">
        <v>341</v>
      </c>
      <c r="BM211" s="161" t="s">
        <v>878</v>
      </c>
    </row>
    <row r="212" spans="1:65" s="2" customFormat="1" ht="11.25">
      <c r="A212" s="33"/>
      <c r="B212" s="34"/>
      <c r="C212" s="33"/>
      <c r="D212" s="163" t="s">
        <v>189</v>
      </c>
      <c r="E212" s="33"/>
      <c r="F212" s="164" t="s">
        <v>1652</v>
      </c>
      <c r="G212" s="33"/>
      <c r="H212" s="33"/>
      <c r="I212" s="165"/>
      <c r="J212" s="33"/>
      <c r="K212" s="33"/>
      <c r="L212" s="34"/>
      <c r="M212" s="166"/>
      <c r="N212" s="167"/>
      <c r="O212" s="59"/>
      <c r="P212" s="59"/>
      <c r="Q212" s="59"/>
      <c r="R212" s="59"/>
      <c r="S212" s="59"/>
      <c r="T212" s="6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189</v>
      </c>
      <c r="AU212" s="18" t="s">
        <v>83</v>
      </c>
    </row>
    <row r="213" spans="1:65" s="12" customFormat="1" ht="25.9" customHeight="1">
      <c r="B213" s="136"/>
      <c r="D213" s="137" t="s">
        <v>75</v>
      </c>
      <c r="E213" s="138" t="s">
        <v>1009</v>
      </c>
      <c r="F213" s="138" t="s">
        <v>1460</v>
      </c>
      <c r="I213" s="139"/>
      <c r="J213" s="140">
        <f>BK213</f>
        <v>0</v>
      </c>
      <c r="L213" s="136"/>
      <c r="M213" s="141"/>
      <c r="N213" s="142"/>
      <c r="O213" s="142"/>
      <c r="P213" s="143">
        <f>SUM(P214:P221)</f>
        <v>0</v>
      </c>
      <c r="Q213" s="142"/>
      <c r="R213" s="143">
        <f>SUM(R214:R221)</f>
        <v>0</v>
      </c>
      <c r="S213" s="142"/>
      <c r="T213" s="144">
        <f>SUM(T214:T221)</f>
        <v>0</v>
      </c>
      <c r="AR213" s="137" t="s">
        <v>83</v>
      </c>
      <c r="AT213" s="145" t="s">
        <v>75</v>
      </c>
      <c r="AU213" s="145" t="s">
        <v>76</v>
      </c>
      <c r="AY213" s="137" t="s">
        <v>180</v>
      </c>
      <c r="BK213" s="146">
        <f>SUM(BK214:BK221)</f>
        <v>0</v>
      </c>
    </row>
    <row r="214" spans="1:65" s="2" customFormat="1" ht="21.75" customHeight="1">
      <c r="A214" s="33"/>
      <c r="B214" s="149"/>
      <c r="C214" s="150" t="s">
        <v>76</v>
      </c>
      <c r="D214" s="150" t="s">
        <v>182</v>
      </c>
      <c r="E214" s="151" t="s">
        <v>1653</v>
      </c>
      <c r="F214" s="152" t="s">
        <v>1654</v>
      </c>
      <c r="G214" s="153" t="s">
        <v>508</v>
      </c>
      <c r="H214" s="154">
        <v>100</v>
      </c>
      <c r="I214" s="155"/>
      <c r="J214" s="156">
        <f>ROUND(I214*H214,2)</f>
        <v>0</v>
      </c>
      <c r="K214" s="152" t="s">
        <v>1</v>
      </c>
      <c r="L214" s="34"/>
      <c r="M214" s="157" t="s">
        <v>1</v>
      </c>
      <c r="N214" s="158" t="s">
        <v>41</v>
      </c>
      <c r="O214" s="59"/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187</v>
      </c>
      <c r="AT214" s="161" t="s">
        <v>182</v>
      </c>
      <c r="AU214" s="161" t="s">
        <v>83</v>
      </c>
      <c r="AY214" s="18" t="s">
        <v>180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8" t="s">
        <v>83</v>
      </c>
      <c r="BK214" s="162">
        <f>ROUND(I214*H214,2)</f>
        <v>0</v>
      </c>
      <c r="BL214" s="18" t="s">
        <v>187</v>
      </c>
      <c r="BM214" s="161" t="s">
        <v>889</v>
      </c>
    </row>
    <row r="215" spans="1:65" s="2" customFormat="1" ht="11.25">
      <c r="A215" s="33"/>
      <c r="B215" s="34"/>
      <c r="C215" s="33"/>
      <c r="D215" s="163" t="s">
        <v>189</v>
      </c>
      <c r="E215" s="33"/>
      <c r="F215" s="164" t="s">
        <v>1654</v>
      </c>
      <c r="G215" s="33"/>
      <c r="H215" s="33"/>
      <c r="I215" s="165"/>
      <c r="J215" s="33"/>
      <c r="K215" s="33"/>
      <c r="L215" s="34"/>
      <c r="M215" s="166"/>
      <c r="N215" s="167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189</v>
      </c>
      <c r="AU215" s="18" t="s">
        <v>83</v>
      </c>
    </row>
    <row r="216" spans="1:65" s="2" customFormat="1" ht="16.5" customHeight="1">
      <c r="A216" s="33"/>
      <c r="B216" s="149"/>
      <c r="C216" s="150" t="s">
        <v>76</v>
      </c>
      <c r="D216" s="150" t="s">
        <v>182</v>
      </c>
      <c r="E216" s="151" t="s">
        <v>1655</v>
      </c>
      <c r="F216" s="152" t="s">
        <v>1656</v>
      </c>
      <c r="G216" s="153" t="s">
        <v>508</v>
      </c>
      <c r="H216" s="154">
        <v>70</v>
      </c>
      <c r="I216" s="155"/>
      <c r="J216" s="156">
        <f>ROUND(I216*H216,2)</f>
        <v>0</v>
      </c>
      <c r="K216" s="152" t="s">
        <v>1</v>
      </c>
      <c r="L216" s="34"/>
      <c r="M216" s="157" t="s">
        <v>1</v>
      </c>
      <c r="N216" s="158" t="s">
        <v>41</v>
      </c>
      <c r="O216" s="59"/>
      <c r="P216" s="159">
        <f>O216*H216</f>
        <v>0</v>
      </c>
      <c r="Q216" s="159">
        <v>0</v>
      </c>
      <c r="R216" s="159">
        <f>Q216*H216</f>
        <v>0</v>
      </c>
      <c r="S216" s="159">
        <v>0</v>
      </c>
      <c r="T216" s="160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1" t="s">
        <v>187</v>
      </c>
      <c r="AT216" s="161" t="s">
        <v>182</v>
      </c>
      <c r="AU216" s="161" t="s">
        <v>83</v>
      </c>
      <c r="AY216" s="18" t="s">
        <v>180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8" t="s">
        <v>83</v>
      </c>
      <c r="BK216" s="162">
        <f>ROUND(I216*H216,2)</f>
        <v>0</v>
      </c>
      <c r="BL216" s="18" t="s">
        <v>187</v>
      </c>
      <c r="BM216" s="161" t="s">
        <v>900</v>
      </c>
    </row>
    <row r="217" spans="1:65" s="2" customFormat="1" ht="11.25">
      <c r="A217" s="33"/>
      <c r="B217" s="34"/>
      <c r="C217" s="33"/>
      <c r="D217" s="163" t="s">
        <v>189</v>
      </c>
      <c r="E217" s="33"/>
      <c r="F217" s="164" t="s">
        <v>1656</v>
      </c>
      <c r="G217" s="33"/>
      <c r="H217" s="33"/>
      <c r="I217" s="165"/>
      <c r="J217" s="33"/>
      <c r="K217" s="33"/>
      <c r="L217" s="34"/>
      <c r="M217" s="166"/>
      <c r="N217" s="167"/>
      <c r="O217" s="59"/>
      <c r="P217" s="59"/>
      <c r="Q217" s="59"/>
      <c r="R217" s="59"/>
      <c r="S217" s="59"/>
      <c r="T217" s="60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8" t="s">
        <v>189</v>
      </c>
      <c r="AU217" s="18" t="s">
        <v>83</v>
      </c>
    </row>
    <row r="218" spans="1:65" s="2" customFormat="1" ht="24.2" customHeight="1">
      <c r="A218" s="33"/>
      <c r="B218" s="149"/>
      <c r="C218" s="150" t="s">
        <v>76</v>
      </c>
      <c r="D218" s="150" t="s">
        <v>182</v>
      </c>
      <c r="E218" s="151" t="s">
        <v>1657</v>
      </c>
      <c r="F218" s="152" t="s">
        <v>1658</v>
      </c>
      <c r="G218" s="153" t="s">
        <v>201</v>
      </c>
      <c r="H218" s="154">
        <v>5.7</v>
      </c>
      <c r="I218" s="155"/>
      <c r="J218" s="156">
        <f>ROUND(I218*H218,2)</f>
        <v>0</v>
      </c>
      <c r="K218" s="152" t="s">
        <v>1</v>
      </c>
      <c r="L218" s="34"/>
      <c r="M218" s="157" t="s">
        <v>1</v>
      </c>
      <c r="N218" s="158" t="s">
        <v>41</v>
      </c>
      <c r="O218" s="59"/>
      <c r="P218" s="159">
        <f>O218*H218</f>
        <v>0</v>
      </c>
      <c r="Q218" s="159">
        <v>0</v>
      </c>
      <c r="R218" s="159">
        <f>Q218*H218</f>
        <v>0</v>
      </c>
      <c r="S218" s="159">
        <v>0</v>
      </c>
      <c r="T218" s="16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187</v>
      </c>
      <c r="AT218" s="161" t="s">
        <v>182</v>
      </c>
      <c r="AU218" s="161" t="s">
        <v>83</v>
      </c>
      <c r="AY218" s="18" t="s">
        <v>180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8" t="s">
        <v>83</v>
      </c>
      <c r="BK218" s="162">
        <f>ROUND(I218*H218,2)</f>
        <v>0</v>
      </c>
      <c r="BL218" s="18" t="s">
        <v>187</v>
      </c>
      <c r="BM218" s="161" t="s">
        <v>915</v>
      </c>
    </row>
    <row r="219" spans="1:65" s="2" customFormat="1" ht="19.5">
      <c r="A219" s="33"/>
      <c r="B219" s="34"/>
      <c r="C219" s="33"/>
      <c r="D219" s="163" t="s">
        <v>189</v>
      </c>
      <c r="E219" s="33"/>
      <c r="F219" s="164" t="s">
        <v>1658</v>
      </c>
      <c r="G219" s="33"/>
      <c r="H219" s="33"/>
      <c r="I219" s="165"/>
      <c r="J219" s="33"/>
      <c r="K219" s="33"/>
      <c r="L219" s="34"/>
      <c r="M219" s="166"/>
      <c r="N219" s="167"/>
      <c r="O219" s="59"/>
      <c r="P219" s="59"/>
      <c r="Q219" s="59"/>
      <c r="R219" s="59"/>
      <c r="S219" s="59"/>
      <c r="T219" s="60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189</v>
      </c>
      <c r="AU219" s="18" t="s">
        <v>83</v>
      </c>
    </row>
    <row r="220" spans="1:65" s="2" customFormat="1" ht="21.75" customHeight="1">
      <c r="A220" s="33"/>
      <c r="B220" s="149"/>
      <c r="C220" s="150" t="s">
        <v>76</v>
      </c>
      <c r="D220" s="150" t="s">
        <v>182</v>
      </c>
      <c r="E220" s="151" t="s">
        <v>1659</v>
      </c>
      <c r="F220" s="152" t="s">
        <v>1660</v>
      </c>
      <c r="G220" s="153" t="s">
        <v>201</v>
      </c>
      <c r="H220" s="154">
        <v>9.5500000000000007</v>
      </c>
      <c r="I220" s="155"/>
      <c r="J220" s="156">
        <f>ROUND(I220*H220,2)</f>
        <v>0</v>
      </c>
      <c r="K220" s="152" t="s">
        <v>1</v>
      </c>
      <c r="L220" s="34"/>
      <c r="M220" s="157" t="s">
        <v>1</v>
      </c>
      <c r="N220" s="158" t="s">
        <v>41</v>
      </c>
      <c r="O220" s="59"/>
      <c r="P220" s="159">
        <f>O220*H220</f>
        <v>0</v>
      </c>
      <c r="Q220" s="159">
        <v>0</v>
      </c>
      <c r="R220" s="159">
        <f>Q220*H220</f>
        <v>0</v>
      </c>
      <c r="S220" s="159">
        <v>0</v>
      </c>
      <c r="T220" s="16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1" t="s">
        <v>187</v>
      </c>
      <c r="AT220" s="161" t="s">
        <v>182</v>
      </c>
      <c r="AU220" s="161" t="s">
        <v>83</v>
      </c>
      <c r="AY220" s="18" t="s">
        <v>180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8" t="s">
        <v>83</v>
      </c>
      <c r="BK220" s="162">
        <f>ROUND(I220*H220,2)</f>
        <v>0</v>
      </c>
      <c r="BL220" s="18" t="s">
        <v>187</v>
      </c>
      <c r="BM220" s="161" t="s">
        <v>926</v>
      </c>
    </row>
    <row r="221" spans="1:65" s="2" customFormat="1" ht="11.25">
      <c r="A221" s="33"/>
      <c r="B221" s="34"/>
      <c r="C221" s="33"/>
      <c r="D221" s="163" t="s">
        <v>189</v>
      </c>
      <c r="E221" s="33"/>
      <c r="F221" s="164" t="s">
        <v>1660</v>
      </c>
      <c r="G221" s="33"/>
      <c r="H221" s="33"/>
      <c r="I221" s="165"/>
      <c r="J221" s="33"/>
      <c r="K221" s="33"/>
      <c r="L221" s="34"/>
      <c r="M221" s="166"/>
      <c r="N221" s="167"/>
      <c r="O221" s="59"/>
      <c r="P221" s="59"/>
      <c r="Q221" s="59"/>
      <c r="R221" s="59"/>
      <c r="S221" s="59"/>
      <c r="T221" s="60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8" t="s">
        <v>189</v>
      </c>
      <c r="AU221" s="18" t="s">
        <v>83</v>
      </c>
    </row>
    <row r="222" spans="1:65" s="12" customFormat="1" ht="25.9" customHeight="1">
      <c r="B222" s="136"/>
      <c r="D222" s="137" t="s">
        <v>75</v>
      </c>
      <c r="E222" s="138" t="s">
        <v>1015</v>
      </c>
      <c r="F222" s="138" t="s">
        <v>1661</v>
      </c>
      <c r="I222" s="139"/>
      <c r="J222" s="140">
        <f>BK222</f>
        <v>0</v>
      </c>
      <c r="L222" s="136"/>
      <c r="M222" s="141"/>
      <c r="N222" s="142"/>
      <c r="O222" s="142"/>
      <c r="P222" s="143">
        <f>SUM(P223:P228)</f>
        <v>0</v>
      </c>
      <c r="Q222" s="142"/>
      <c r="R222" s="143">
        <f>SUM(R223:R228)</f>
        <v>0</v>
      </c>
      <c r="S222" s="142"/>
      <c r="T222" s="144">
        <f>SUM(T223:T228)</f>
        <v>0</v>
      </c>
      <c r="AR222" s="137" t="s">
        <v>83</v>
      </c>
      <c r="AT222" s="145" t="s">
        <v>75</v>
      </c>
      <c r="AU222" s="145" t="s">
        <v>76</v>
      </c>
      <c r="AY222" s="137" t="s">
        <v>180</v>
      </c>
      <c r="BK222" s="146">
        <f>SUM(BK223:BK228)</f>
        <v>0</v>
      </c>
    </row>
    <row r="223" spans="1:65" s="2" customFormat="1" ht="16.5" customHeight="1">
      <c r="A223" s="33"/>
      <c r="B223" s="149"/>
      <c r="C223" s="150" t="s">
        <v>76</v>
      </c>
      <c r="D223" s="150" t="s">
        <v>182</v>
      </c>
      <c r="E223" s="151" t="s">
        <v>1662</v>
      </c>
      <c r="F223" s="152" t="s">
        <v>1663</v>
      </c>
      <c r="G223" s="153" t="s">
        <v>508</v>
      </c>
      <c r="H223" s="154">
        <v>145</v>
      </c>
      <c r="I223" s="155"/>
      <c r="J223" s="156">
        <f>ROUND(I223*H223,2)</f>
        <v>0</v>
      </c>
      <c r="K223" s="152" t="s">
        <v>1</v>
      </c>
      <c r="L223" s="34"/>
      <c r="M223" s="157" t="s">
        <v>1</v>
      </c>
      <c r="N223" s="158" t="s">
        <v>41</v>
      </c>
      <c r="O223" s="59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187</v>
      </c>
      <c r="AT223" s="161" t="s">
        <v>182</v>
      </c>
      <c r="AU223" s="161" t="s">
        <v>83</v>
      </c>
      <c r="AY223" s="18" t="s">
        <v>180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83</v>
      </c>
      <c r="BK223" s="162">
        <f>ROUND(I223*H223,2)</f>
        <v>0</v>
      </c>
      <c r="BL223" s="18" t="s">
        <v>187</v>
      </c>
      <c r="BM223" s="161" t="s">
        <v>938</v>
      </c>
    </row>
    <row r="224" spans="1:65" s="2" customFormat="1" ht="11.25">
      <c r="A224" s="33"/>
      <c r="B224" s="34"/>
      <c r="C224" s="33"/>
      <c r="D224" s="163" t="s">
        <v>189</v>
      </c>
      <c r="E224" s="33"/>
      <c r="F224" s="164" t="s">
        <v>1663</v>
      </c>
      <c r="G224" s="33"/>
      <c r="H224" s="33"/>
      <c r="I224" s="165"/>
      <c r="J224" s="33"/>
      <c r="K224" s="33"/>
      <c r="L224" s="34"/>
      <c r="M224" s="166"/>
      <c r="N224" s="167"/>
      <c r="O224" s="59"/>
      <c r="P224" s="59"/>
      <c r="Q224" s="59"/>
      <c r="R224" s="59"/>
      <c r="S224" s="59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189</v>
      </c>
      <c r="AU224" s="18" t="s">
        <v>83</v>
      </c>
    </row>
    <row r="225" spans="1:65" s="2" customFormat="1" ht="16.5" customHeight="1">
      <c r="A225" s="33"/>
      <c r="B225" s="149"/>
      <c r="C225" s="150" t="s">
        <v>76</v>
      </c>
      <c r="D225" s="150" t="s">
        <v>182</v>
      </c>
      <c r="E225" s="151" t="s">
        <v>1664</v>
      </c>
      <c r="F225" s="152" t="s">
        <v>1665</v>
      </c>
      <c r="G225" s="153" t="s">
        <v>508</v>
      </c>
      <c r="H225" s="154">
        <v>2</v>
      </c>
      <c r="I225" s="155"/>
      <c r="J225" s="156">
        <f>ROUND(I225*H225,2)</f>
        <v>0</v>
      </c>
      <c r="K225" s="152" t="s">
        <v>1</v>
      </c>
      <c r="L225" s="34"/>
      <c r="M225" s="157" t="s">
        <v>1</v>
      </c>
      <c r="N225" s="158" t="s">
        <v>41</v>
      </c>
      <c r="O225" s="59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1" t="s">
        <v>187</v>
      </c>
      <c r="AT225" s="161" t="s">
        <v>182</v>
      </c>
      <c r="AU225" s="161" t="s">
        <v>83</v>
      </c>
      <c r="AY225" s="18" t="s">
        <v>180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8" t="s">
        <v>83</v>
      </c>
      <c r="BK225" s="162">
        <f>ROUND(I225*H225,2)</f>
        <v>0</v>
      </c>
      <c r="BL225" s="18" t="s">
        <v>187</v>
      </c>
      <c r="BM225" s="161" t="s">
        <v>950</v>
      </c>
    </row>
    <row r="226" spans="1:65" s="2" customFormat="1" ht="11.25">
      <c r="A226" s="33"/>
      <c r="B226" s="34"/>
      <c r="C226" s="33"/>
      <c r="D226" s="163" t="s">
        <v>189</v>
      </c>
      <c r="E226" s="33"/>
      <c r="F226" s="164" t="s">
        <v>1665</v>
      </c>
      <c r="G226" s="33"/>
      <c r="H226" s="33"/>
      <c r="I226" s="165"/>
      <c r="J226" s="33"/>
      <c r="K226" s="33"/>
      <c r="L226" s="34"/>
      <c r="M226" s="166"/>
      <c r="N226" s="167"/>
      <c r="O226" s="59"/>
      <c r="P226" s="59"/>
      <c r="Q226" s="59"/>
      <c r="R226" s="59"/>
      <c r="S226" s="59"/>
      <c r="T226" s="60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189</v>
      </c>
      <c r="AU226" s="18" t="s">
        <v>83</v>
      </c>
    </row>
    <row r="227" spans="1:65" s="2" customFormat="1" ht="21.75" customHeight="1">
      <c r="A227" s="33"/>
      <c r="B227" s="149"/>
      <c r="C227" s="150" t="s">
        <v>76</v>
      </c>
      <c r="D227" s="150" t="s">
        <v>182</v>
      </c>
      <c r="E227" s="151" t="s">
        <v>1666</v>
      </c>
      <c r="F227" s="152" t="s">
        <v>1667</v>
      </c>
      <c r="G227" s="153" t="s">
        <v>423</v>
      </c>
      <c r="H227" s="154">
        <v>1</v>
      </c>
      <c r="I227" s="155"/>
      <c r="J227" s="156">
        <f>ROUND(I227*H227,2)</f>
        <v>0</v>
      </c>
      <c r="K227" s="152" t="s">
        <v>1</v>
      </c>
      <c r="L227" s="34"/>
      <c r="M227" s="157" t="s">
        <v>1</v>
      </c>
      <c r="N227" s="158" t="s">
        <v>41</v>
      </c>
      <c r="O227" s="59"/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187</v>
      </c>
      <c r="AT227" s="161" t="s">
        <v>182</v>
      </c>
      <c r="AU227" s="161" t="s">
        <v>83</v>
      </c>
      <c r="AY227" s="18" t="s">
        <v>180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8" t="s">
        <v>83</v>
      </c>
      <c r="BK227" s="162">
        <f>ROUND(I227*H227,2)</f>
        <v>0</v>
      </c>
      <c r="BL227" s="18" t="s">
        <v>187</v>
      </c>
      <c r="BM227" s="161" t="s">
        <v>961</v>
      </c>
    </row>
    <row r="228" spans="1:65" s="2" customFormat="1" ht="11.25">
      <c r="A228" s="33"/>
      <c r="B228" s="34"/>
      <c r="C228" s="33"/>
      <c r="D228" s="163" t="s">
        <v>189</v>
      </c>
      <c r="E228" s="33"/>
      <c r="F228" s="164" t="s">
        <v>1667</v>
      </c>
      <c r="G228" s="33"/>
      <c r="H228" s="33"/>
      <c r="I228" s="165"/>
      <c r="J228" s="33"/>
      <c r="K228" s="33"/>
      <c r="L228" s="34"/>
      <c r="M228" s="166"/>
      <c r="N228" s="167"/>
      <c r="O228" s="59"/>
      <c r="P228" s="59"/>
      <c r="Q228" s="59"/>
      <c r="R228" s="59"/>
      <c r="S228" s="59"/>
      <c r="T228" s="60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189</v>
      </c>
      <c r="AU228" s="18" t="s">
        <v>83</v>
      </c>
    </row>
    <row r="229" spans="1:65" s="12" customFormat="1" ht="25.9" customHeight="1">
      <c r="B229" s="136"/>
      <c r="D229" s="137" t="s">
        <v>75</v>
      </c>
      <c r="E229" s="138" t="s">
        <v>1668</v>
      </c>
      <c r="F229" s="138" t="s">
        <v>1669</v>
      </c>
      <c r="I229" s="139"/>
      <c r="J229" s="140">
        <f>BK229</f>
        <v>0</v>
      </c>
      <c r="L229" s="136"/>
      <c r="M229" s="141"/>
      <c r="N229" s="142"/>
      <c r="O229" s="142"/>
      <c r="P229" s="143">
        <f>SUM(P230:P233)</f>
        <v>0</v>
      </c>
      <c r="Q229" s="142"/>
      <c r="R229" s="143">
        <f>SUM(R230:R233)</f>
        <v>0</v>
      </c>
      <c r="S229" s="142"/>
      <c r="T229" s="144">
        <f>SUM(T230:T233)</f>
        <v>0</v>
      </c>
      <c r="AR229" s="137" t="s">
        <v>83</v>
      </c>
      <c r="AT229" s="145" t="s">
        <v>75</v>
      </c>
      <c r="AU229" s="145" t="s">
        <v>76</v>
      </c>
      <c r="AY229" s="137" t="s">
        <v>180</v>
      </c>
      <c r="BK229" s="146">
        <f>SUM(BK230:BK233)</f>
        <v>0</v>
      </c>
    </row>
    <row r="230" spans="1:65" s="2" customFormat="1" ht="21.75" customHeight="1">
      <c r="A230" s="33"/>
      <c r="B230" s="149"/>
      <c r="C230" s="150" t="s">
        <v>76</v>
      </c>
      <c r="D230" s="150" t="s">
        <v>182</v>
      </c>
      <c r="E230" s="151" t="s">
        <v>1670</v>
      </c>
      <c r="F230" s="152" t="s">
        <v>1671</v>
      </c>
      <c r="G230" s="153" t="s">
        <v>318</v>
      </c>
      <c r="H230" s="154">
        <v>51.88</v>
      </c>
      <c r="I230" s="155"/>
      <c r="J230" s="156">
        <f>ROUND(I230*H230,2)</f>
        <v>0</v>
      </c>
      <c r="K230" s="152" t="s">
        <v>1</v>
      </c>
      <c r="L230" s="34"/>
      <c r="M230" s="157" t="s">
        <v>1</v>
      </c>
      <c r="N230" s="158" t="s">
        <v>41</v>
      </c>
      <c r="O230" s="59"/>
      <c r="P230" s="159">
        <f>O230*H230</f>
        <v>0</v>
      </c>
      <c r="Q230" s="159">
        <v>0</v>
      </c>
      <c r="R230" s="159">
        <f>Q230*H230</f>
        <v>0</v>
      </c>
      <c r="S230" s="159">
        <v>0</v>
      </c>
      <c r="T230" s="16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187</v>
      </c>
      <c r="AT230" s="161" t="s">
        <v>182</v>
      </c>
      <c r="AU230" s="161" t="s">
        <v>83</v>
      </c>
      <c r="AY230" s="18" t="s">
        <v>180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8" t="s">
        <v>83</v>
      </c>
      <c r="BK230" s="162">
        <f>ROUND(I230*H230,2)</f>
        <v>0</v>
      </c>
      <c r="BL230" s="18" t="s">
        <v>187</v>
      </c>
      <c r="BM230" s="161" t="s">
        <v>972</v>
      </c>
    </row>
    <row r="231" spans="1:65" s="2" customFormat="1" ht="11.25">
      <c r="A231" s="33"/>
      <c r="B231" s="34"/>
      <c r="C231" s="33"/>
      <c r="D231" s="163" t="s">
        <v>189</v>
      </c>
      <c r="E231" s="33"/>
      <c r="F231" s="164" t="s">
        <v>1671</v>
      </c>
      <c r="G231" s="33"/>
      <c r="H231" s="33"/>
      <c r="I231" s="165"/>
      <c r="J231" s="33"/>
      <c r="K231" s="33"/>
      <c r="L231" s="34"/>
      <c r="M231" s="166"/>
      <c r="N231" s="167"/>
      <c r="O231" s="59"/>
      <c r="P231" s="59"/>
      <c r="Q231" s="59"/>
      <c r="R231" s="59"/>
      <c r="S231" s="59"/>
      <c r="T231" s="60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8" t="s">
        <v>189</v>
      </c>
      <c r="AU231" s="18" t="s">
        <v>83</v>
      </c>
    </row>
    <row r="232" spans="1:65" s="2" customFormat="1" ht="21.75" customHeight="1">
      <c r="A232" s="33"/>
      <c r="B232" s="149"/>
      <c r="C232" s="150" t="s">
        <v>76</v>
      </c>
      <c r="D232" s="150" t="s">
        <v>182</v>
      </c>
      <c r="E232" s="151" t="s">
        <v>1672</v>
      </c>
      <c r="F232" s="152" t="s">
        <v>1673</v>
      </c>
      <c r="G232" s="153" t="s">
        <v>318</v>
      </c>
      <c r="H232" s="154">
        <v>51.88</v>
      </c>
      <c r="I232" s="155"/>
      <c r="J232" s="156">
        <f>ROUND(I232*H232,2)</f>
        <v>0</v>
      </c>
      <c r="K232" s="152" t="s">
        <v>1</v>
      </c>
      <c r="L232" s="34"/>
      <c r="M232" s="157" t="s">
        <v>1</v>
      </c>
      <c r="N232" s="158" t="s">
        <v>41</v>
      </c>
      <c r="O232" s="59"/>
      <c r="P232" s="159">
        <f>O232*H232</f>
        <v>0</v>
      </c>
      <c r="Q232" s="159">
        <v>0</v>
      </c>
      <c r="R232" s="159">
        <f>Q232*H232</f>
        <v>0</v>
      </c>
      <c r="S232" s="159">
        <v>0</v>
      </c>
      <c r="T232" s="160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1" t="s">
        <v>187</v>
      </c>
      <c r="AT232" s="161" t="s">
        <v>182</v>
      </c>
      <c r="AU232" s="161" t="s">
        <v>83</v>
      </c>
      <c r="AY232" s="18" t="s">
        <v>180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8" t="s">
        <v>83</v>
      </c>
      <c r="BK232" s="162">
        <f>ROUND(I232*H232,2)</f>
        <v>0</v>
      </c>
      <c r="BL232" s="18" t="s">
        <v>187</v>
      </c>
      <c r="BM232" s="161" t="s">
        <v>984</v>
      </c>
    </row>
    <row r="233" spans="1:65" s="2" customFormat="1" ht="11.25">
      <c r="A233" s="33"/>
      <c r="B233" s="34"/>
      <c r="C233" s="33"/>
      <c r="D233" s="163" t="s">
        <v>189</v>
      </c>
      <c r="E233" s="33"/>
      <c r="F233" s="164" t="s">
        <v>1673</v>
      </c>
      <c r="G233" s="33"/>
      <c r="H233" s="33"/>
      <c r="I233" s="165"/>
      <c r="J233" s="33"/>
      <c r="K233" s="33"/>
      <c r="L233" s="34"/>
      <c r="M233" s="166"/>
      <c r="N233" s="167"/>
      <c r="O233" s="59"/>
      <c r="P233" s="59"/>
      <c r="Q233" s="59"/>
      <c r="R233" s="59"/>
      <c r="S233" s="59"/>
      <c r="T233" s="60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8" t="s">
        <v>189</v>
      </c>
      <c r="AU233" s="18" t="s">
        <v>83</v>
      </c>
    </row>
    <row r="234" spans="1:65" s="12" customFormat="1" ht="25.9" customHeight="1">
      <c r="B234" s="136"/>
      <c r="D234" s="137" t="s">
        <v>75</v>
      </c>
      <c r="E234" s="138" t="s">
        <v>1674</v>
      </c>
      <c r="F234" s="138" t="s">
        <v>1675</v>
      </c>
      <c r="I234" s="139"/>
      <c r="J234" s="140">
        <f>BK234</f>
        <v>0</v>
      </c>
      <c r="L234" s="136"/>
      <c r="M234" s="141"/>
      <c r="N234" s="142"/>
      <c r="O234" s="142"/>
      <c r="P234" s="143">
        <f>SUM(P235:P238)</f>
        <v>0</v>
      </c>
      <c r="Q234" s="142"/>
      <c r="R234" s="143">
        <f>SUM(R235:R238)</f>
        <v>0</v>
      </c>
      <c r="S234" s="142"/>
      <c r="T234" s="144">
        <f>SUM(T235:T238)</f>
        <v>0</v>
      </c>
      <c r="AR234" s="137" t="s">
        <v>83</v>
      </c>
      <c r="AT234" s="145" t="s">
        <v>75</v>
      </c>
      <c r="AU234" s="145" t="s">
        <v>76</v>
      </c>
      <c r="AY234" s="137" t="s">
        <v>180</v>
      </c>
      <c r="BK234" s="146">
        <f>SUM(BK235:BK238)</f>
        <v>0</v>
      </c>
    </row>
    <row r="235" spans="1:65" s="2" customFormat="1" ht="21.75" customHeight="1">
      <c r="A235" s="33"/>
      <c r="B235" s="149"/>
      <c r="C235" s="150" t="s">
        <v>76</v>
      </c>
      <c r="D235" s="150" t="s">
        <v>182</v>
      </c>
      <c r="E235" s="151" t="s">
        <v>1534</v>
      </c>
      <c r="F235" s="152" t="s">
        <v>1535</v>
      </c>
      <c r="G235" s="153" t="s">
        <v>318</v>
      </c>
      <c r="H235" s="154">
        <v>35.049999999999997</v>
      </c>
      <c r="I235" s="155"/>
      <c r="J235" s="156">
        <f>ROUND(I235*H235,2)</f>
        <v>0</v>
      </c>
      <c r="K235" s="152" t="s">
        <v>1</v>
      </c>
      <c r="L235" s="34"/>
      <c r="M235" s="157" t="s">
        <v>1</v>
      </c>
      <c r="N235" s="158" t="s">
        <v>41</v>
      </c>
      <c r="O235" s="59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187</v>
      </c>
      <c r="AT235" s="161" t="s">
        <v>182</v>
      </c>
      <c r="AU235" s="161" t="s">
        <v>83</v>
      </c>
      <c r="AY235" s="18" t="s">
        <v>180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83</v>
      </c>
      <c r="BK235" s="162">
        <f>ROUND(I235*H235,2)</f>
        <v>0</v>
      </c>
      <c r="BL235" s="18" t="s">
        <v>187</v>
      </c>
      <c r="BM235" s="161" t="s">
        <v>998</v>
      </c>
    </row>
    <row r="236" spans="1:65" s="2" customFormat="1" ht="11.25">
      <c r="A236" s="33"/>
      <c r="B236" s="34"/>
      <c r="C236" s="33"/>
      <c r="D236" s="163" t="s">
        <v>189</v>
      </c>
      <c r="E236" s="33"/>
      <c r="F236" s="164" t="s">
        <v>1535</v>
      </c>
      <c r="G236" s="33"/>
      <c r="H236" s="33"/>
      <c r="I236" s="165"/>
      <c r="J236" s="33"/>
      <c r="K236" s="33"/>
      <c r="L236" s="34"/>
      <c r="M236" s="166"/>
      <c r="N236" s="167"/>
      <c r="O236" s="59"/>
      <c r="P236" s="59"/>
      <c r="Q236" s="59"/>
      <c r="R236" s="59"/>
      <c r="S236" s="59"/>
      <c r="T236" s="60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8" t="s">
        <v>189</v>
      </c>
      <c r="AU236" s="18" t="s">
        <v>83</v>
      </c>
    </row>
    <row r="237" spans="1:65" s="2" customFormat="1" ht="24.2" customHeight="1">
      <c r="A237" s="33"/>
      <c r="B237" s="149"/>
      <c r="C237" s="150" t="s">
        <v>76</v>
      </c>
      <c r="D237" s="150" t="s">
        <v>182</v>
      </c>
      <c r="E237" s="151" t="s">
        <v>1676</v>
      </c>
      <c r="F237" s="152" t="s">
        <v>1677</v>
      </c>
      <c r="G237" s="153" t="s">
        <v>318</v>
      </c>
      <c r="H237" s="154">
        <v>35.049999999999997</v>
      </c>
      <c r="I237" s="155"/>
      <c r="J237" s="156">
        <f>ROUND(I237*H237,2)</f>
        <v>0</v>
      </c>
      <c r="K237" s="152" t="s">
        <v>1</v>
      </c>
      <c r="L237" s="34"/>
      <c r="M237" s="157" t="s">
        <v>1</v>
      </c>
      <c r="N237" s="158" t="s">
        <v>41</v>
      </c>
      <c r="O237" s="59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187</v>
      </c>
      <c r="AT237" s="161" t="s">
        <v>182</v>
      </c>
      <c r="AU237" s="161" t="s">
        <v>83</v>
      </c>
      <c r="AY237" s="18" t="s">
        <v>180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8" t="s">
        <v>83</v>
      </c>
      <c r="BK237" s="162">
        <f>ROUND(I237*H237,2)</f>
        <v>0</v>
      </c>
      <c r="BL237" s="18" t="s">
        <v>187</v>
      </c>
      <c r="BM237" s="161" t="s">
        <v>1009</v>
      </c>
    </row>
    <row r="238" spans="1:65" s="2" customFormat="1" ht="11.25">
      <c r="A238" s="33"/>
      <c r="B238" s="34"/>
      <c r="C238" s="33"/>
      <c r="D238" s="163" t="s">
        <v>189</v>
      </c>
      <c r="E238" s="33"/>
      <c r="F238" s="164" t="s">
        <v>1677</v>
      </c>
      <c r="G238" s="33"/>
      <c r="H238" s="33"/>
      <c r="I238" s="165"/>
      <c r="J238" s="33"/>
      <c r="K238" s="33"/>
      <c r="L238" s="34"/>
      <c r="M238" s="216"/>
      <c r="N238" s="217"/>
      <c r="O238" s="218"/>
      <c r="P238" s="218"/>
      <c r="Q238" s="218"/>
      <c r="R238" s="218"/>
      <c r="S238" s="218"/>
      <c r="T238" s="219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8" t="s">
        <v>189</v>
      </c>
      <c r="AU238" s="18" t="s">
        <v>83</v>
      </c>
    </row>
    <row r="239" spans="1:65" s="2" customFormat="1" ht="6.95" customHeight="1">
      <c r="A239" s="33"/>
      <c r="B239" s="48"/>
      <c r="C239" s="49"/>
      <c r="D239" s="49"/>
      <c r="E239" s="49"/>
      <c r="F239" s="49"/>
      <c r="G239" s="49"/>
      <c r="H239" s="49"/>
      <c r="I239" s="49"/>
      <c r="J239" s="49"/>
      <c r="K239" s="49"/>
      <c r="L239" s="34"/>
      <c r="M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</row>
  </sheetData>
  <autoFilter ref="C129:K238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8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8" t="s">
        <v>99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133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26.25" customHeight="1">
      <c r="B7" s="21"/>
      <c r="E7" s="264" t="str">
        <f>'Rekapitulace stavby'!K6</f>
        <v>STAVEBNÍ ÚPRAVY ČÁSTI 1. PP BUDOVY ZBROJNICE UNIVERZITY PALACKÉHO V OLOMOUCI</v>
      </c>
      <c r="F7" s="265"/>
      <c r="G7" s="265"/>
      <c r="H7" s="265"/>
      <c r="L7" s="21"/>
    </row>
    <row r="8" spans="1:46" s="1" customFormat="1" ht="12" customHeight="1">
      <c r="B8" s="21"/>
      <c r="D8" s="28" t="s">
        <v>134</v>
      </c>
      <c r="L8" s="21"/>
    </row>
    <row r="9" spans="1:46" s="2" customFormat="1" ht="16.5" customHeight="1">
      <c r="A9" s="33"/>
      <c r="B9" s="34"/>
      <c r="C9" s="33"/>
      <c r="D9" s="33"/>
      <c r="E9" s="264" t="s">
        <v>135</v>
      </c>
      <c r="F9" s="266"/>
      <c r="G9" s="266"/>
      <c r="H9" s="26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6" t="s">
        <v>1678</v>
      </c>
      <c r="F11" s="266"/>
      <c r="G11" s="266"/>
      <c r="H11" s="266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23. 7. 2024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7" t="str">
        <f>'Rekapitulace stavby'!E14</f>
        <v>Vyplň údaj</v>
      </c>
      <c r="F20" s="231"/>
      <c r="G20" s="231"/>
      <c r="H20" s="231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27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6" t="s">
        <v>1</v>
      </c>
      <c r="F29" s="236"/>
      <c r="G29" s="236"/>
      <c r="H29" s="23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ROUND(J131,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ROUND((SUM(BE131:BE380)),  2)</f>
        <v>0</v>
      </c>
      <c r="G35" s="33"/>
      <c r="H35" s="33"/>
      <c r="I35" s="106">
        <v>0.21</v>
      </c>
      <c r="J35" s="105">
        <f>ROUND(((SUM(BE131:BE380))*I35),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ROUND((SUM(BF131:BF380)),  2)</f>
        <v>0</v>
      </c>
      <c r="G36" s="33"/>
      <c r="H36" s="33"/>
      <c r="I36" s="106">
        <v>0.12</v>
      </c>
      <c r="J36" s="105">
        <f>ROUND(((SUM(BF131:BF380))*I36),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ROUND((SUM(BG131:BG380)),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ROUND((SUM(BH131:BH380)),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ROUND((SUM(BI131:BI380)),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4" t="str">
        <f>E7</f>
        <v>STAVEBNÍ ÚPRAVY ČÁSTI 1. PP BUDOVY ZBROJNICE UNIVERZITY PALACKÉHO V OLOMOUCI</v>
      </c>
      <c r="F85" s="265"/>
      <c r="G85" s="265"/>
      <c r="H85" s="26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134</v>
      </c>
      <c r="L86" s="21"/>
    </row>
    <row r="87" spans="1:31" s="2" customFormat="1" ht="16.5" customHeight="1">
      <c r="A87" s="33"/>
      <c r="B87" s="34"/>
      <c r="C87" s="33"/>
      <c r="D87" s="33"/>
      <c r="E87" s="264" t="s">
        <v>135</v>
      </c>
      <c r="F87" s="266"/>
      <c r="G87" s="266"/>
      <c r="H87" s="26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6" t="str">
        <f>E11</f>
        <v xml:space="preserve">01.04 - Vytápění </v>
      </c>
      <c r="F89" s="266"/>
      <c r="G89" s="266"/>
      <c r="H89" s="266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Biskupské nám. 842/1,Olomouc</v>
      </c>
      <c r="G91" s="33"/>
      <c r="H91" s="33"/>
      <c r="I91" s="28" t="s">
        <v>22</v>
      </c>
      <c r="J91" s="56" t="str">
        <f>IF(J14="","",J14)</f>
        <v>23. 7. 2024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Univerzita Palackého v Olomouci</v>
      </c>
      <c r="G93" s="33"/>
      <c r="H93" s="33"/>
      <c r="I93" s="28" t="s">
        <v>30</v>
      </c>
      <c r="J93" s="31" t="str">
        <f>E23</f>
        <v>ATELIER POLÁCH &amp; BRAVENEC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Zdeněk Závodník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139</v>
      </c>
      <c r="D96" s="107"/>
      <c r="E96" s="107"/>
      <c r="F96" s="107"/>
      <c r="G96" s="107"/>
      <c r="H96" s="107"/>
      <c r="I96" s="107"/>
      <c r="J96" s="116" t="s">
        <v>140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141</v>
      </c>
      <c r="D98" s="33"/>
      <c r="E98" s="33"/>
      <c r="F98" s="33"/>
      <c r="G98" s="33"/>
      <c r="H98" s="33"/>
      <c r="I98" s="33"/>
      <c r="J98" s="72">
        <f>J131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142</v>
      </c>
    </row>
    <row r="99" spans="1:47" s="9" customFormat="1" ht="24.95" customHeight="1">
      <c r="B99" s="118"/>
      <c r="D99" s="119" t="s">
        <v>1679</v>
      </c>
      <c r="E99" s="120"/>
      <c r="F99" s="120"/>
      <c r="G99" s="120"/>
      <c r="H99" s="120"/>
      <c r="I99" s="120"/>
      <c r="J99" s="121">
        <f>J132</f>
        <v>0</v>
      </c>
      <c r="L99" s="118"/>
    </row>
    <row r="100" spans="1:47" s="10" customFormat="1" ht="19.899999999999999" customHeight="1">
      <c r="B100" s="122"/>
      <c r="D100" s="123" t="s">
        <v>1680</v>
      </c>
      <c r="E100" s="124"/>
      <c r="F100" s="124"/>
      <c r="G100" s="124"/>
      <c r="H100" s="124"/>
      <c r="I100" s="124"/>
      <c r="J100" s="125">
        <f>J133</f>
        <v>0</v>
      </c>
      <c r="L100" s="122"/>
    </row>
    <row r="101" spans="1:47" s="10" customFormat="1" ht="19.899999999999999" customHeight="1">
      <c r="B101" s="122"/>
      <c r="D101" s="123" t="s">
        <v>1681</v>
      </c>
      <c r="E101" s="124"/>
      <c r="F101" s="124"/>
      <c r="G101" s="124"/>
      <c r="H101" s="124"/>
      <c r="I101" s="124"/>
      <c r="J101" s="125">
        <f>J160</f>
        <v>0</v>
      </c>
      <c r="L101" s="122"/>
    </row>
    <row r="102" spans="1:47" s="10" customFormat="1" ht="19.899999999999999" customHeight="1">
      <c r="B102" s="122"/>
      <c r="D102" s="123" t="s">
        <v>1682</v>
      </c>
      <c r="E102" s="124"/>
      <c r="F102" s="124"/>
      <c r="G102" s="124"/>
      <c r="H102" s="124"/>
      <c r="I102" s="124"/>
      <c r="J102" s="125">
        <f>J195</f>
        <v>0</v>
      </c>
      <c r="L102" s="122"/>
    </row>
    <row r="103" spans="1:47" s="10" customFormat="1" ht="19.899999999999999" customHeight="1">
      <c r="B103" s="122"/>
      <c r="D103" s="123" t="s">
        <v>1683</v>
      </c>
      <c r="E103" s="124"/>
      <c r="F103" s="124"/>
      <c r="G103" s="124"/>
      <c r="H103" s="124"/>
      <c r="I103" s="124"/>
      <c r="J103" s="125">
        <f>J201</f>
        <v>0</v>
      </c>
      <c r="L103" s="122"/>
    </row>
    <row r="104" spans="1:47" s="10" customFormat="1" ht="19.899999999999999" customHeight="1">
      <c r="B104" s="122"/>
      <c r="D104" s="123" t="s">
        <v>1684</v>
      </c>
      <c r="E104" s="124"/>
      <c r="F104" s="124"/>
      <c r="G104" s="124"/>
      <c r="H104" s="124"/>
      <c r="I104" s="124"/>
      <c r="J104" s="125">
        <f>J211</f>
        <v>0</v>
      </c>
      <c r="L104" s="122"/>
    </row>
    <row r="105" spans="1:47" s="10" customFormat="1" ht="19.899999999999999" customHeight="1">
      <c r="B105" s="122"/>
      <c r="D105" s="123" t="s">
        <v>1685</v>
      </c>
      <c r="E105" s="124"/>
      <c r="F105" s="124"/>
      <c r="G105" s="124"/>
      <c r="H105" s="124"/>
      <c r="I105" s="124"/>
      <c r="J105" s="125">
        <f>J216</f>
        <v>0</v>
      </c>
      <c r="L105" s="122"/>
    </row>
    <row r="106" spans="1:47" s="10" customFormat="1" ht="19.899999999999999" customHeight="1">
      <c r="B106" s="122"/>
      <c r="D106" s="123" t="s">
        <v>1686</v>
      </c>
      <c r="E106" s="124"/>
      <c r="F106" s="124"/>
      <c r="G106" s="124"/>
      <c r="H106" s="124"/>
      <c r="I106" s="124"/>
      <c r="J106" s="125">
        <f>J252</f>
        <v>0</v>
      </c>
      <c r="L106" s="122"/>
    </row>
    <row r="107" spans="1:47" s="10" customFormat="1" ht="19.899999999999999" customHeight="1">
      <c r="B107" s="122"/>
      <c r="D107" s="123" t="s">
        <v>1687</v>
      </c>
      <c r="E107" s="124"/>
      <c r="F107" s="124"/>
      <c r="G107" s="124"/>
      <c r="H107" s="124"/>
      <c r="I107" s="124"/>
      <c r="J107" s="125">
        <f>J282</f>
        <v>0</v>
      </c>
      <c r="L107" s="122"/>
    </row>
    <row r="108" spans="1:47" s="10" customFormat="1" ht="19.899999999999999" customHeight="1">
      <c r="B108" s="122"/>
      <c r="D108" s="123" t="s">
        <v>1688</v>
      </c>
      <c r="E108" s="124"/>
      <c r="F108" s="124"/>
      <c r="G108" s="124"/>
      <c r="H108" s="124"/>
      <c r="I108" s="124"/>
      <c r="J108" s="125">
        <f>J370</f>
        <v>0</v>
      </c>
      <c r="L108" s="122"/>
    </row>
    <row r="109" spans="1:47" s="10" customFormat="1" ht="19.899999999999999" customHeight="1">
      <c r="B109" s="122"/>
      <c r="D109" s="123" t="s">
        <v>1689</v>
      </c>
      <c r="E109" s="124"/>
      <c r="F109" s="124"/>
      <c r="G109" s="124"/>
      <c r="H109" s="124"/>
      <c r="I109" s="124"/>
      <c r="J109" s="125">
        <f>J377</f>
        <v>0</v>
      </c>
      <c r="L109" s="122"/>
    </row>
    <row r="110" spans="1:47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2" t="s">
        <v>165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16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6.25" customHeight="1">
      <c r="A119" s="33"/>
      <c r="B119" s="34"/>
      <c r="C119" s="33"/>
      <c r="D119" s="33"/>
      <c r="E119" s="264" t="str">
        <f>E7</f>
        <v>STAVEBNÍ ÚPRAVY ČÁSTI 1. PP BUDOVY ZBROJNICE UNIVERZITY PALACKÉHO V OLOMOUCI</v>
      </c>
      <c r="F119" s="265"/>
      <c r="G119" s="265"/>
      <c r="H119" s="265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1" customFormat="1" ht="12" customHeight="1">
      <c r="B120" s="21"/>
      <c r="C120" s="28" t="s">
        <v>134</v>
      </c>
      <c r="L120" s="21"/>
    </row>
    <row r="121" spans="1:31" s="2" customFormat="1" ht="16.5" customHeight="1">
      <c r="A121" s="33"/>
      <c r="B121" s="34"/>
      <c r="C121" s="33"/>
      <c r="D121" s="33"/>
      <c r="E121" s="264" t="s">
        <v>135</v>
      </c>
      <c r="F121" s="266"/>
      <c r="G121" s="266"/>
      <c r="H121" s="266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136</v>
      </c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26" t="str">
        <f>E11</f>
        <v xml:space="preserve">01.04 - Vytápění </v>
      </c>
      <c r="F123" s="266"/>
      <c r="G123" s="266"/>
      <c r="H123" s="266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20</v>
      </c>
      <c r="D125" s="33"/>
      <c r="E125" s="33"/>
      <c r="F125" s="26" t="str">
        <f>F14</f>
        <v>Biskupské nám. 842/1,Olomouc</v>
      </c>
      <c r="G125" s="33"/>
      <c r="H125" s="33"/>
      <c r="I125" s="28" t="s">
        <v>22</v>
      </c>
      <c r="J125" s="56" t="str">
        <f>IF(J14="","",J14)</f>
        <v>23. 7. 2024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5.7" customHeight="1">
      <c r="A127" s="33"/>
      <c r="B127" s="34"/>
      <c r="C127" s="28" t="s">
        <v>24</v>
      </c>
      <c r="D127" s="33"/>
      <c r="E127" s="33"/>
      <c r="F127" s="26" t="str">
        <f>E17</f>
        <v>Univerzita Palackého v Olomouci</v>
      </c>
      <c r="G127" s="33"/>
      <c r="H127" s="33"/>
      <c r="I127" s="28" t="s">
        <v>30</v>
      </c>
      <c r="J127" s="31" t="str">
        <f>E23</f>
        <v>ATELIER POLÁCH &amp; BRAVENEC s.r.o.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28</v>
      </c>
      <c r="D128" s="33"/>
      <c r="E128" s="33"/>
      <c r="F128" s="26" t="str">
        <f>IF(E20="","",E20)</f>
        <v>Vyplň údaj</v>
      </c>
      <c r="G128" s="33"/>
      <c r="H128" s="33"/>
      <c r="I128" s="28" t="s">
        <v>33</v>
      </c>
      <c r="J128" s="31" t="str">
        <f>E26</f>
        <v>Zdeněk Závodník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26"/>
      <c r="B130" s="127"/>
      <c r="C130" s="128" t="s">
        <v>166</v>
      </c>
      <c r="D130" s="129" t="s">
        <v>61</v>
      </c>
      <c r="E130" s="129" t="s">
        <v>57</v>
      </c>
      <c r="F130" s="129" t="s">
        <v>58</v>
      </c>
      <c r="G130" s="129" t="s">
        <v>167</v>
      </c>
      <c r="H130" s="129" t="s">
        <v>168</v>
      </c>
      <c r="I130" s="129" t="s">
        <v>169</v>
      </c>
      <c r="J130" s="129" t="s">
        <v>140</v>
      </c>
      <c r="K130" s="130" t="s">
        <v>170</v>
      </c>
      <c r="L130" s="131"/>
      <c r="M130" s="63" t="s">
        <v>1</v>
      </c>
      <c r="N130" s="64" t="s">
        <v>40</v>
      </c>
      <c r="O130" s="64" t="s">
        <v>171</v>
      </c>
      <c r="P130" s="64" t="s">
        <v>172</v>
      </c>
      <c r="Q130" s="64" t="s">
        <v>173</v>
      </c>
      <c r="R130" s="64" t="s">
        <v>174</v>
      </c>
      <c r="S130" s="64" t="s">
        <v>175</v>
      </c>
      <c r="T130" s="65" t="s">
        <v>176</v>
      </c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</row>
    <row r="131" spans="1:65" s="2" customFormat="1" ht="22.9" customHeight="1">
      <c r="A131" s="33"/>
      <c r="B131" s="34"/>
      <c r="C131" s="70" t="s">
        <v>177</v>
      </c>
      <c r="D131" s="33"/>
      <c r="E131" s="33"/>
      <c r="F131" s="33"/>
      <c r="G131" s="33"/>
      <c r="H131" s="33"/>
      <c r="I131" s="33"/>
      <c r="J131" s="132">
        <f>BK131</f>
        <v>0</v>
      </c>
      <c r="K131" s="33"/>
      <c r="L131" s="34"/>
      <c r="M131" s="66"/>
      <c r="N131" s="57"/>
      <c r="O131" s="67"/>
      <c r="P131" s="133">
        <f>P132</f>
        <v>0</v>
      </c>
      <c r="Q131" s="67"/>
      <c r="R131" s="133">
        <f>R132</f>
        <v>4.5078899999999997</v>
      </c>
      <c r="S131" s="67"/>
      <c r="T131" s="134">
        <f>T132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75</v>
      </c>
      <c r="AU131" s="18" t="s">
        <v>142</v>
      </c>
      <c r="BK131" s="135">
        <f>BK132</f>
        <v>0</v>
      </c>
    </row>
    <row r="132" spans="1:65" s="12" customFormat="1" ht="25.9" customHeight="1">
      <c r="B132" s="136"/>
      <c r="D132" s="137" t="s">
        <v>75</v>
      </c>
      <c r="E132" s="138" t="s">
        <v>831</v>
      </c>
      <c r="F132" s="138" t="s">
        <v>1690</v>
      </c>
      <c r="I132" s="139"/>
      <c r="J132" s="140">
        <f>BK132</f>
        <v>0</v>
      </c>
      <c r="L132" s="136"/>
      <c r="M132" s="141"/>
      <c r="N132" s="142"/>
      <c r="O132" s="142"/>
      <c r="P132" s="143">
        <f>P133+P160+P195+P201+P211+P216+P252+P282+P370+P377</f>
        <v>0</v>
      </c>
      <c r="Q132" s="142"/>
      <c r="R132" s="143">
        <f>R133+R160+R195+R201+R211+R216+R252+R282+R370+R377</f>
        <v>4.5078899999999997</v>
      </c>
      <c r="S132" s="142"/>
      <c r="T132" s="144">
        <f>T133+T160+T195+T201+T211+T216+T252+T282+T370+T377</f>
        <v>0</v>
      </c>
      <c r="AR132" s="137" t="s">
        <v>85</v>
      </c>
      <c r="AT132" s="145" t="s">
        <v>75</v>
      </c>
      <c r="AU132" s="145" t="s">
        <v>76</v>
      </c>
      <c r="AY132" s="137" t="s">
        <v>180</v>
      </c>
      <c r="BK132" s="146">
        <f>BK133+BK160+BK195+BK201+BK211+BK216+BK252+BK282+BK370+BK377</f>
        <v>0</v>
      </c>
    </row>
    <row r="133" spans="1:65" s="12" customFormat="1" ht="22.9" customHeight="1">
      <c r="B133" s="136"/>
      <c r="D133" s="137" t="s">
        <v>75</v>
      </c>
      <c r="E133" s="147" t="s">
        <v>1691</v>
      </c>
      <c r="F133" s="147" t="s">
        <v>1692</v>
      </c>
      <c r="I133" s="139"/>
      <c r="J133" s="148">
        <f>BK133</f>
        <v>0</v>
      </c>
      <c r="L133" s="136"/>
      <c r="M133" s="141"/>
      <c r="N133" s="142"/>
      <c r="O133" s="142"/>
      <c r="P133" s="143">
        <f>SUM(P134:P159)</f>
        <v>0</v>
      </c>
      <c r="Q133" s="142"/>
      <c r="R133" s="143">
        <f>SUM(R134:R159)</f>
        <v>0.26706999999999997</v>
      </c>
      <c r="S133" s="142"/>
      <c r="T133" s="144">
        <f>SUM(T134:T159)</f>
        <v>0</v>
      </c>
      <c r="AR133" s="137" t="s">
        <v>85</v>
      </c>
      <c r="AT133" s="145" t="s">
        <v>75</v>
      </c>
      <c r="AU133" s="145" t="s">
        <v>83</v>
      </c>
      <c r="AY133" s="137" t="s">
        <v>180</v>
      </c>
      <c r="BK133" s="146">
        <f>SUM(BK134:BK159)</f>
        <v>0</v>
      </c>
    </row>
    <row r="134" spans="1:65" s="2" customFormat="1" ht="33" customHeight="1">
      <c r="A134" s="33"/>
      <c r="B134" s="149"/>
      <c r="C134" s="150" t="s">
        <v>83</v>
      </c>
      <c r="D134" s="150" t="s">
        <v>182</v>
      </c>
      <c r="E134" s="151" t="s">
        <v>1693</v>
      </c>
      <c r="F134" s="152" t="s">
        <v>1694</v>
      </c>
      <c r="G134" s="153" t="s">
        <v>508</v>
      </c>
      <c r="H134" s="154">
        <v>31</v>
      </c>
      <c r="I134" s="155"/>
      <c r="J134" s="156">
        <f>ROUND(I134*H134,2)</f>
        <v>0</v>
      </c>
      <c r="K134" s="152" t="s">
        <v>1</v>
      </c>
      <c r="L134" s="34"/>
      <c r="M134" s="157" t="s">
        <v>1</v>
      </c>
      <c r="N134" s="158" t="s">
        <v>41</v>
      </c>
      <c r="O134" s="59"/>
      <c r="P134" s="159">
        <f>O134*H134</f>
        <v>0</v>
      </c>
      <c r="Q134" s="159">
        <v>9.0000000000000006E-5</v>
      </c>
      <c r="R134" s="159">
        <f>Q134*H134</f>
        <v>2.7900000000000004E-3</v>
      </c>
      <c r="S134" s="159">
        <v>0</v>
      </c>
      <c r="T134" s="16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341</v>
      </c>
      <c r="AT134" s="161" t="s">
        <v>182</v>
      </c>
      <c r="AU134" s="161" t="s">
        <v>85</v>
      </c>
      <c r="AY134" s="18" t="s">
        <v>180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8" t="s">
        <v>83</v>
      </c>
      <c r="BK134" s="162">
        <f>ROUND(I134*H134,2)</f>
        <v>0</v>
      </c>
      <c r="BL134" s="18" t="s">
        <v>341</v>
      </c>
      <c r="BM134" s="161" t="s">
        <v>85</v>
      </c>
    </row>
    <row r="135" spans="1:65" s="2" customFormat="1" ht="19.5">
      <c r="A135" s="33"/>
      <c r="B135" s="34"/>
      <c r="C135" s="33"/>
      <c r="D135" s="163" t="s">
        <v>189</v>
      </c>
      <c r="E135" s="33"/>
      <c r="F135" s="164" t="s">
        <v>1694</v>
      </c>
      <c r="G135" s="33"/>
      <c r="H135" s="33"/>
      <c r="I135" s="165"/>
      <c r="J135" s="33"/>
      <c r="K135" s="33"/>
      <c r="L135" s="34"/>
      <c r="M135" s="166"/>
      <c r="N135" s="167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189</v>
      </c>
      <c r="AU135" s="18" t="s">
        <v>85</v>
      </c>
    </row>
    <row r="136" spans="1:65" s="2" customFormat="1" ht="24.2" customHeight="1">
      <c r="A136" s="33"/>
      <c r="B136" s="149"/>
      <c r="C136" s="201" t="s">
        <v>85</v>
      </c>
      <c r="D136" s="201" t="s">
        <v>315</v>
      </c>
      <c r="E136" s="202" t="s">
        <v>1695</v>
      </c>
      <c r="F136" s="203" t="s">
        <v>1696</v>
      </c>
      <c r="G136" s="204" t="s">
        <v>508</v>
      </c>
      <c r="H136" s="205">
        <v>31</v>
      </c>
      <c r="I136" s="206"/>
      <c r="J136" s="207">
        <f>ROUND(I136*H136,2)</f>
        <v>0</v>
      </c>
      <c r="K136" s="203" t="s">
        <v>1</v>
      </c>
      <c r="L136" s="208"/>
      <c r="M136" s="209" t="s">
        <v>1</v>
      </c>
      <c r="N136" s="210" t="s">
        <v>41</v>
      </c>
      <c r="O136" s="59"/>
      <c r="P136" s="159">
        <f>O136*H136</f>
        <v>0</v>
      </c>
      <c r="Q136" s="159">
        <v>2.9E-4</v>
      </c>
      <c r="R136" s="159">
        <f>Q136*H136</f>
        <v>8.9899999999999997E-3</v>
      </c>
      <c r="S136" s="159">
        <v>0</v>
      </c>
      <c r="T136" s="160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489</v>
      </c>
      <c r="AT136" s="161" t="s">
        <v>315</v>
      </c>
      <c r="AU136" s="161" t="s">
        <v>85</v>
      </c>
      <c r="AY136" s="18" t="s">
        <v>180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8" t="s">
        <v>83</v>
      </c>
      <c r="BK136" s="162">
        <f>ROUND(I136*H136,2)</f>
        <v>0</v>
      </c>
      <c r="BL136" s="18" t="s">
        <v>341</v>
      </c>
      <c r="BM136" s="161" t="s">
        <v>187</v>
      </c>
    </row>
    <row r="137" spans="1:65" s="2" customFormat="1" ht="19.5">
      <c r="A137" s="33"/>
      <c r="B137" s="34"/>
      <c r="C137" s="33"/>
      <c r="D137" s="163" t="s">
        <v>189</v>
      </c>
      <c r="E137" s="33"/>
      <c r="F137" s="164" t="s">
        <v>1696</v>
      </c>
      <c r="G137" s="33"/>
      <c r="H137" s="33"/>
      <c r="I137" s="165"/>
      <c r="J137" s="33"/>
      <c r="K137" s="33"/>
      <c r="L137" s="34"/>
      <c r="M137" s="166"/>
      <c r="N137" s="167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189</v>
      </c>
      <c r="AU137" s="18" t="s">
        <v>85</v>
      </c>
    </row>
    <row r="138" spans="1:65" s="2" customFormat="1" ht="33" customHeight="1">
      <c r="A138" s="33"/>
      <c r="B138" s="149"/>
      <c r="C138" s="150" t="s">
        <v>197</v>
      </c>
      <c r="D138" s="150" t="s">
        <v>182</v>
      </c>
      <c r="E138" s="151" t="s">
        <v>1697</v>
      </c>
      <c r="F138" s="152" t="s">
        <v>1698</v>
      </c>
      <c r="G138" s="153" t="s">
        <v>508</v>
      </c>
      <c r="H138" s="154">
        <v>26</v>
      </c>
      <c r="I138" s="155"/>
      <c r="J138" s="156">
        <f>ROUND(I138*H138,2)</f>
        <v>0</v>
      </c>
      <c r="K138" s="152" t="s">
        <v>1</v>
      </c>
      <c r="L138" s="34"/>
      <c r="M138" s="157" t="s">
        <v>1</v>
      </c>
      <c r="N138" s="158" t="s">
        <v>41</v>
      </c>
      <c r="O138" s="59"/>
      <c r="P138" s="159">
        <f>O138*H138</f>
        <v>0</v>
      </c>
      <c r="Q138" s="159">
        <v>9.0000000000000006E-5</v>
      </c>
      <c r="R138" s="159">
        <f>Q138*H138</f>
        <v>2.3400000000000001E-3</v>
      </c>
      <c r="S138" s="159">
        <v>0</v>
      </c>
      <c r="T138" s="160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341</v>
      </c>
      <c r="AT138" s="161" t="s">
        <v>182</v>
      </c>
      <c r="AU138" s="161" t="s">
        <v>85</v>
      </c>
      <c r="AY138" s="18" t="s">
        <v>180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8" t="s">
        <v>83</v>
      </c>
      <c r="BK138" s="162">
        <f>ROUND(I138*H138,2)</f>
        <v>0</v>
      </c>
      <c r="BL138" s="18" t="s">
        <v>341</v>
      </c>
      <c r="BM138" s="161" t="s">
        <v>252</v>
      </c>
    </row>
    <row r="139" spans="1:65" s="2" customFormat="1" ht="19.5">
      <c r="A139" s="33"/>
      <c r="B139" s="34"/>
      <c r="C139" s="33"/>
      <c r="D139" s="163" t="s">
        <v>189</v>
      </c>
      <c r="E139" s="33"/>
      <c r="F139" s="164" t="s">
        <v>1698</v>
      </c>
      <c r="G139" s="33"/>
      <c r="H139" s="33"/>
      <c r="I139" s="165"/>
      <c r="J139" s="33"/>
      <c r="K139" s="33"/>
      <c r="L139" s="34"/>
      <c r="M139" s="166"/>
      <c r="N139" s="167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189</v>
      </c>
      <c r="AU139" s="18" t="s">
        <v>85</v>
      </c>
    </row>
    <row r="140" spans="1:65" s="2" customFormat="1" ht="19.5">
      <c r="A140" s="33"/>
      <c r="B140" s="34"/>
      <c r="C140" s="33"/>
      <c r="D140" s="163" t="s">
        <v>912</v>
      </c>
      <c r="E140" s="33"/>
      <c r="F140" s="211" t="s">
        <v>1699</v>
      </c>
      <c r="G140" s="33"/>
      <c r="H140" s="33"/>
      <c r="I140" s="165"/>
      <c r="J140" s="33"/>
      <c r="K140" s="33"/>
      <c r="L140" s="34"/>
      <c r="M140" s="166"/>
      <c r="N140" s="167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912</v>
      </c>
      <c r="AU140" s="18" t="s">
        <v>85</v>
      </c>
    </row>
    <row r="141" spans="1:65" s="2" customFormat="1" ht="33" customHeight="1">
      <c r="A141" s="33"/>
      <c r="B141" s="149"/>
      <c r="C141" s="201" t="s">
        <v>187</v>
      </c>
      <c r="D141" s="201" t="s">
        <v>315</v>
      </c>
      <c r="E141" s="202" t="s">
        <v>1700</v>
      </c>
      <c r="F141" s="203" t="s">
        <v>1701</v>
      </c>
      <c r="G141" s="204" t="s">
        <v>508</v>
      </c>
      <c r="H141" s="205">
        <v>26</v>
      </c>
      <c r="I141" s="206"/>
      <c r="J141" s="207">
        <f>ROUND(I141*H141,2)</f>
        <v>0</v>
      </c>
      <c r="K141" s="203" t="s">
        <v>1</v>
      </c>
      <c r="L141" s="208"/>
      <c r="M141" s="209" t="s">
        <v>1</v>
      </c>
      <c r="N141" s="210" t="s">
        <v>41</v>
      </c>
      <c r="O141" s="59"/>
      <c r="P141" s="159">
        <f>O141*H141</f>
        <v>0</v>
      </c>
      <c r="Q141" s="159">
        <v>1E-4</v>
      </c>
      <c r="R141" s="159">
        <f>Q141*H141</f>
        <v>2.6000000000000003E-3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489</v>
      </c>
      <c r="AT141" s="161" t="s">
        <v>315</v>
      </c>
      <c r="AU141" s="161" t="s">
        <v>85</v>
      </c>
      <c r="AY141" s="18" t="s">
        <v>180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83</v>
      </c>
      <c r="BK141" s="162">
        <f>ROUND(I141*H141,2)</f>
        <v>0</v>
      </c>
      <c r="BL141" s="18" t="s">
        <v>341</v>
      </c>
      <c r="BM141" s="161" t="s">
        <v>265</v>
      </c>
    </row>
    <row r="142" spans="1:65" s="2" customFormat="1" ht="19.5">
      <c r="A142" s="33"/>
      <c r="B142" s="34"/>
      <c r="C142" s="33"/>
      <c r="D142" s="163" t="s">
        <v>189</v>
      </c>
      <c r="E142" s="33"/>
      <c r="F142" s="164" t="s">
        <v>1701</v>
      </c>
      <c r="G142" s="33"/>
      <c r="H142" s="33"/>
      <c r="I142" s="165"/>
      <c r="J142" s="33"/>
      <c r="K142" s="33"/>
      <c r="L142" s="34"/>
      <c r="M142" s="166"/>
      <c r="N142" s="167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189</v>
      </c>
      <c r="AU142" s="18" t="s">
        <v>85</v>
      </c>
    </row>
    <row r="143" spans="1:65" s="2" customFormat="1" ht="33" customHeight="1">
      <c r="A143" s="33"/>
      <c r="B143" s="149"/>
      <c r="C143" s="150" t="s">
        <v>244</v>
      </c>
      <c r="D143" s="150" t="s">
        <v>182</v>
      </c>
      <c r="E143" s="151" t="s">
        <v>1702</v>
      </c>
      <c r="F143" s="152" t="s">
        <v>1703</v>
      </c>
      <c r="G143" s="153" t="s">
        <v>508</v>
      </c>
      <c r="H143" s="154">
        <v>113</v>
      </c>
      <c r="I143" s="155"/>
      <c r="J143" s="156">
        <f>ROUND(I143*H143,2)</f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>O143*H143</f>
        <v>0</v>
      </c>
      <c r="Q143" s="159">
        <v>1.8000000000000001E-4</v>
      </c>
      <c r="R143" s="159">
        <f>Q143*H143</f>
        <v>2.034E-2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341</v>
      </c>
      <c r="AT143" s="161" t="s">
        <v>182</v>
      </c>
      <c r="AU143" s="161" t="s">
        <v>85</v>
      </c>
      <c r="AY143" s="18" t="s">
        <v>180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83</v>
      </c>
      <c r="BK143" s="162">
        <f>ROUND(I143*H143,2)</f>
        <v>0</v>
      </c>
      <c r="BL143" s="18" t="s">
        <v>341</v>
      </c>
      <c r="BM143" s="161" t="s">
        <v>278</v>
      </c>
    </row>
    <row r="144" spans="1:65" s="2" customFormat="1" ht="19.5">
      <c r="A144" s="33"/>
      <c r="B144" s="34"/>
      <c r="C144" s="33"/>
      <c r="D144" s="163" t="s">
        <v>189</v>
      </c>
      <c r="E144" s="33"/>
      <c r="F144" s="164" t="s">
        <v>1703</v>
      </c>
      <c r="G144" s="33"/>
      <c r="H144" s="33"/>
      <c r="I144" s="165"/>
      <c r="J144" s="33"/>
      <c r="K144" s="33"/>
      <c r="L144" s="34"/>
      <c r="M144" s="166"/>
      <c r="N144" s="167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189</v>
      </c>
      <c r="AU144" s="18" t="s">
        <v>85</v>
      </c>
    </row>
    <row r="145" spans="1:65" s="2" customFormat="1" ht="39">
      <c r="A145" s="33"/>
      <c r="B145" s="34"/>
      <c r="C145" s="33"/>
      <c r="D145" s="163" t="s">
        <v>912</v>
      </c>
      <c r="E145" s="33"/>
      <c r="F145" s="211" t="s">
        <v>1704</v>
      </c>
      <c r="G145" s="33"/>
      <c r="H145" s="33"/>
      <c r="I145" s="165"/>
      <c r="J145" s="33"/>
      <c r="K145" s="33"/>
      <c r="L145" s="34"/>
      <c r="M145" s="166"/>
      <c r="N145" s="167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912</v>
      </c>
      <c r="AU145" s="18" t="s">
        <v>85</v>
      </c>
    </row>
    <row r="146" spans="1:65" s="2" customFormat="1" ht="24.2" customHeight="1">
      <c r="A146" s="33"/>
      <c r="B146" s="149"/>
      <c r="C146" s="201" t="s">
        <v>252</v>
      </c>
      <c r="D146" s="201" t="s">
        <v>315</v>
      </c>
      <c r="E146" s="202" t="s">
        <v>1705</v>
      </c>
      <c r="F146" s="203" t="s">
        <v>1706</v>
      </c>
      <c r="G146" s="204" t="s">
        <v>508</v>
      </c>
      <c r="H146" s="205">
        <v>70</v>
      </c>
      <c r="I146" s="206"/>
      <c r="J146" s="207">
        <f>ROUND(I146*H146,2)</f>
        <v>0</v>
      </c>
      <c r="K146" s="203" t="s">
        <v>1</v>
      </c>
      <c r="L146" s="208"/>
      <c r="M146" s="209" t="s">
        <v>1</v>
      </c>
      <c r="N146" s="210" t="s">
        <v>41</v>
      </c>
      <c r="O146" s="59"/>
      <c r="P146" s="159">
        <f>O146*H146</f>
        <v>0</v>
      </c>
      <c r="Q146" s="159">
        <v>1.0200000000000001E-3</v>
      </c>
      <c r="R146" s="159">
        <f>Q146*H146</f>
        <v>7.1400000000000005E-2</v>
      </c>
      <c r="S146" s="159">
        <v>0</v>
      </c>
      <c r="T146" s="16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489</v>
      </c>
      <c r="AT146" s="161" t="s">
        <v>315</v>
      </c>
      <c r="AU146" s="161" t="s">
        <v>85</v>
      </c>
      <c r="AY146" s="18" t="s">
        <v>180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83</v>
      </c>
      <c r="BK146" s="162">
        <f>ROUND(I146*H146,2)</f>
        <v>0</v>
      </c>
      <c r="BL146" s="18" t="s">
        <v>341</v>
      </c>
      <c r="BM146" s="161" t="s">
        <v>8</v>
      </c>
    </row>
    <row r="147" spans="1:65" s="2" customFormat="1" ht="19.5">
      <c r="A147" s="33"/>
      <c r="B147" s="34"/>
      <c r="C147" s="33"/>
      <c r="D147" s="163" t="s">
        <v>189</v>
      </c>
      <c r="E147" s="33"/>
      <c r="F147" s="164" t="s">
        <v>1706</v>
      </c>
      <c r="G147" s="33"/>
      <c r="H147" s="33"/>
      <c r="I147" s="165"/>
      <c r="J147" s="33"/>
      <c r="K147" s="33"/>
      <c r="L147" s="34"/>
      <c r="M147" s="166"/>
      <c r="N147" s="167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189</v>
      </c>
      <c r="AU147" s="18" t="s">
        <v>85</v>
      </c>
    </row>
    <row r="148" spans="1:65" s="2" customFormat="1" ht="24.2" customHeight="1">
      <c r="A148" s="33"/>
      <c r="B148" s="149"/>
      <c r="C148" s="201" t="s">
        <v>259</v>
      </c>
      <c r="D148" s="201" t="s">
        <v>315</v>
      </c>
      <c r="E148" s="202" t="s">
        <v>1707</v>
      </c>
      <c r="F148" s="203" t="s">
        <v>1708</v>
      </c>
      <c r="G148" s="204" t="s">
        <v>508</v>
      </c>
      <c r="H148" s="205">
        <v>43</v>
      </c>
      <c r="I148" s="206"/>
      <c r="J148" s="207">
        <f>ROUND(I148*H148,2)</f>
        <v>0</v>
      </c>
      <c r="K148" s="203" t="s">
        <v>1</v>
      </c>
      <c r="L148" s="208"/>
      <c r="M148" s="209" t="s">
        <v>1</v>
      </c>
      <c r="N148" s="210" t="s">
        <v>41</v>
      </c>
      <c r="O148" s="59"/>
      <c r="P148" s="159">
        <f>O148*H148</f>
        <v>0</v>
      </c>
      <c r="Q148" s="159">
        <v>1.74E-3</v>
      </c>
      <c r="R148" s="159">
        <f>Q148*H148</f>
        <v>7.4819999999999998E-2</v>
      </c>
      <c r="S148" s="159">
        <v>0</v>
      </c>
      <c r="T148" s="160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489</v>
      </c>
      <c r="AT148" s="161" t="s">
        <v>315</v>
      </c>
      <c r="AU148" s="161" t="s">
        <v>85</v>
      </c>
      <c r="AY148" s="18" t="s">
        <v>180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8" t="s">
        <v>83</v>
      </c>
      <c r="BK148" s="162">
        <f>ROUND(I148*H148,2)</f>
        <v>0</v>
      </c>
      <c r="BL148" s="18" t="s">
        <v>341</v>
      </c>
      <c r="BM148" s="161" t="s">
        <v>322</v>
      </c>
    </row>
    <row r="149" spans="1:65" s="2" customFormat="1" ht="19.5">
      <c r="A149" s="33"/>
      <c r="B149" s="34"/>
      <c r="C149" s="33"/>
      <c r="D149" s="163" t="s">
        <v>189</v>
      </c>
      <c r="E149" s="33"/>
      <c r="F149" s="164" t="s">
        <v>1708</v>
      </c>
      <c r="G149" s="33"/>
      <c r="H149" s="33"/>
      <c r="I149" s="165"/>
      <c r="J149" s="33"/>
      <c r="K149" s="33"/>
      <c r="L149" s="34"/>
      <c r="M149" s="166"/>
      <c r="N149" s="167"/>
      <c r="O149" s="59"/>
      <c r="P149" s="59"/>
      <c r="Q149" s="59"/>
      <c r="R149" s="59"/>
      <c r="S149" s="59"/>
      <c r="T149" s="60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189</v>
      </c>
      <c r="AU149" s="18" t="s">
        <v>85</v>
      </c>
    </row>
    <row r="150" spans="1:65" s="2" customFormat="1" ht="33" customHeight="1">
      <c r="A150" s="33"/>
      <c r="B150" s="149"/>
      <c r="C150" s="150" t="s">
        <v>265</v>
      </c>
      <c r="D150" s="150" t="s">
        <v>182</v>
      </c>
      <c r="E150" s="151" t="s">
        <v>1709</v>
      </c>
      <c r="F150" s="152" t="s">
        <v>1710</v>
      </c>
      <c r="G150" s="153" t="s">
        <v>508</v>
      </c>
      <c r="H150" s="154">
        <v>93</v>
      </c>
      <c r="I150" s="155"/>
      <c r="J150" s="156">
        <f>ROUND(I150*H150,2)</f>
        <v>0</v>
      </c>
      <c r="K150" s="152" t="s">
        <v>1</v>
      </c>
      <c r="L150" s="34"/>
      <c r="M150" s="157" t="s">
        <v>1</v>
      </c>
      <c r="N150" s="158" t="s">
        <v>41</v>
      </c>
      <c r="O150" s="59"/>
      <c r="P150" s="159">
        <f>O150*H150</f>
        <v>0</v>
      </c>
      <c r="Q150" s="159">
        <v>3.1E-4</v>
      </c>
      <c r="R150" s="159">
        <f>Q150*H150</f>
        <v>2.8830000000000001E-2</v>
      </c>
      <c r="S150" s="159">
        <v>0</v>
      </c>
      <c r="T150" s="16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341</v>
      </c>
      <c r="AT150" s="161" t="s">
        <v>182</v>
      </c>
      <c r="AU150" s="161" t="s">
        <v>85</v>
      </c>
      <c r="AY150" s="18" t="s">
        <v>180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8" t="s">
        <v>83</v>
      </c>
      <c r="BK150" s="162">
        <f>ROUND(I150*H150,2)</f>
        <v>0</v>
      </c>
      <c r="BL150" s="18" t="s">
        <v>341</v>
      </c>
      <c r="BM150" s="161" t="s">
        <v>341</v>
      </c>
    </row>
    <row r="151" spans="1:65" s="2" customFormat="1" ht="19.5">
      <c r="A151" s="33"/>
      <c r="B151" s="34"/>
      <c r="C151" s="33"/>
      <c r="D151" s="163" t="s">
        <v>189</v>
      </c>
      <c r="E151" s="33"/>
      <c r="F151" s="164" t="s">
        <v>1710</v>
      </c>
      <c r="G151" s="33"/>
      <c r="H151" s="33"/>
      <c r="I151" s="165"/>
      <c r="J151" s="33"/>
      <c r="K151" s="33"/>
      <c r="L151" s="34"/>
      <c r="M151" s="166"/>
      <c r="N151" s="167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189</v>
      </c>
      <c r="AU151" s="18" t="s">
        <v>85</v>
      </c>
    </row>
    <row r="152" spans="1:65" s="2" customFormat="1" ht="33" customHeight="1">
      <c r="A152" s="33"/>
      <c r="B152" s="149"/>
      <c r="C152" s="201" t="s">
        <v>272</v>
      </c>
      <c r="D152" s="201" t="s">
        <v>315</v>
      </c>
      <c r="E152" s="202" t="s">
        <v>1711</v>
      </c>
      <c r="F152" s="203" t="s">
        <v>1712</v>
      </c>
      <c r="G152" s="204" t="s">
        <v>508</v>
      </c>
      <c r="H152" s="205">
        <v>50</v>
      </c>
      <c r="I152" s="206"/>
      <c r="J152" s="207">
        <f>ROUND(I152*H152,2)</f>
        <v>0</v>
      </c>
      <c r="K152" s="203" t="s">
        <v>1</v>
      </c>
      <c r="L152" s="208"/>
      <c r="M152" s="209" t="s">
        <v>1</v>
      </c>
      <c r="N152" s="210" t="s">
        <v>41</v>
      </c>
      <c r="O152" s="59"/>
      <c r="P152" s="159">
        <f>O152*H152</f>
        <v>0</v>
      </c>
      <c r="Q152" s="159">
        <v>4.8000000000000001E-4</v>
      </c>
      <c r="R152" s="159">
        <f>Q152*H152</f>
        <v>2.4E-2</v>
      </c>
      <c r="S152" s="159">
        <v>0</v>
      </c>
      <c r="T152" s="16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489</v>
      </c>
      <c r="AT152" s="161" t="s">
        <v>315</v>
      </c>
      <c r="AU152" s="161" t="s">
        <v>85</v>
      </c>
      <c r="AY152" s="18" t="s">
        <v>180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83</v>
      </c>
      <c r="BK152" s="162">
        <f>ROUND(I152*H152,2)</f>
        <v>0</v>
      </c>
      <c r="BL152" s="18" t="s">
        <v>341</v>
      </c>
      <c r="BM152" s="161" t="s">
        <v>355</v>
      </c>
    </row>
    <row r="153" spans="1:65" s="2" customFormat="1" ht="19.5">
      <c r="A153" s="33"/>
      <c r="B153" s="34"/>
      <c r="C153" s="33"/>
      <c r="D153" s="163" t="s">
        <v>189</v>
      </c>
      <c r="E153" s="33"/>
      <c r="F153" s="164" t="s">
        <v>1712</v>
      </c>
      <c r="G153" s="33"/>
      <c r="H153" s="33"/>
      <c r="I153" s="165"/>
      <c r="J153" s="33"/>
      <c r="K153" s="33"/>
      <c r="L153" s="34"/>
      <c r="M153" s="166"/>
      <c r="N153" s="167"/>
      <c r="O153" s="59"/>
      <c r="P153" s="59"/>
      <c r="Q153" s="59"/>
      <c r="R153" s="59"/>
      <c r="S153" s="59"/>
      <c r="T153" s="60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189</v>
      </c>
      <c r="AU153" s="18" t="s">
        <v>85</v>
      </c>
    </row>
    <row r="154" spans="1:65" s="2" customFormat="1" ht="33" customHeight="1">
      <c r="A154" s="33"/>
      <c r="B154" s="149"/>
      <c r="C154" s="201" t="s">
        <v>278</v>
      </c>
      <c r="D154" s="201" t="s">
        <v>315</v>
      </c>
      <c r="E154" s="202" t="s">
        <v>1713</v>
      </c>
      <c r="F154" s="203" t="s">
        <v>1714</v>
      </c>
      <c r="G154" s="204" t="s">
        <v>508</v>
      </c>
      <c r="H154" s="205">
        <v>43</v>
      </c>
      <c r="I154" s="206"/>
      <c r="J154" s="207">
        <f>ROUND(I154*H154,2)</f>
        <v>0</v>
      </c>
      <c r="K154" s="203" t="s">
        <v>1</v>
      </c>
      <c r="L154" s="208"/>
      <c r="M154" s="209" t="s">
        <v>1</v>
      </c>
      <c r="N154" s="210" t="s">
        <v>41</v>
      </c>
      <c r="O154" s="59"/>
      <c r="P154" s="159">
        <f>O154*H154</f>
        <v>0</v>
      </c>
      <c r="Q154" s="159">
        <v>7.2000000000000005E-4</v>
      </c>
      <c r="R154" s="159">
        <f>Q154*H154</f>
        <v>3.0960000000000001E-2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489</v>
      </c>
      <c r="AT154" s="161" t="s">
        <v>315</v>
      </c>
      <c r="AU154" s="161" t="s">
        <v>85</v>
      </c>
      <c r="AY154" s="18" t="s">
        <v>180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83</v>
      </c>
      <c r="BK154" s="162">
        <f>ROUND(I154*H154,2)</f>
        <v>0</v>
      </c>
      <c r="BL154" s="18" t="s">
        <v>341</v>
      </c>
      <c r="BM154" s="161" t="s">
        <v>388</v>
      </c>
    </row>
    <row r="155" spans="1:65" s="2" customFormat="1" ht="19.5">
      <c r="A155" s="33"/>
      <c r="B155" s="34"/>
      <c r="C155" s="33"/>
      <c r="D155" s="163" t="s">
        <v>189</v>
      </c>
      <c r="E155" s="33"/>
      <c r="F155" s="164" t="s">
        <v>1714</v>
      </c>
      <c r="G155" s="33"/>
      <c r="H155" s="33"/>
      <c r="I155" s="165"/>
      <c r="J155" s="33"/>
      <c r="K155" s="33"/>
      <c r="L155" s="34"/>
      <c r="M155" s="166"/>
      <c r="N155" s="167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189</v>
      </c>
      <c r="AU155" s="18" t="s">
        <v>85</v>
      </c>
    </row>
    <row r="156" spans="1:65" s="2" customFormat="1" ht="24.2" customHeight="1">
      <c r="A156" s="33"/>
      <c r="B156" s="149"/>
      <c r="C156" s="150" t="s">
        <v>284</v>
      </c>
      <c r="D156" s="150" t="s">
        <v>182</v>
      </c>
      <c r="E156" s="151" t="s">
        <v>1715</v>
      </c>
      <c r="F156" s="152" t="s">
        <v>1716</v>
      </c>
      <c r="G156" s="153" t="s">
        <v>318</v>
      </c>
      <c r="H156" s="154">
        <v>0.26700000000000002</v>
      </c>
      <c r="I156" s="155"/>
      <c r="J156" s="156">
        <f>ROUND(I156*H156,2)</f>
        <v>0</v>
      </c>
      <c r="K156" s="152" t="s">
        <v>1</v>
      </c>
      <c r="L156" s="34"/>
      <c r="M156" s="157" t="s">
        <v>1</v>
      </c>
      <c r="N156" s="158" t="s">
        <v>41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341</v>
      </c>
      <c r="AT156" s="161" t="s">
        <v>182</v>
      </c>
      <c r="AU156" s="161" t="s">
        <v>85</v>
      </c>
      <c r="AY156" s="18" t="s">
        <v>180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83</v>
      </c>
      <c r="BK156" s="162">
        <f>ROUND(I156*H156,2)</f>
        <v>0</v>
      </c>
      <c r="BL156" s="18" t="s">
        <v>341</v>
      </c>
      <c r="BM156" s="161" t="s">
        <v>402</v>
      </c>
    </row>
    <row r="157" spans="1:65" s="2" customFormat="1" ht="11.25">
      <c r="A157" s="33"/>
      <c r="B157" s="34"/>
      <c r="C157" s="33"/>
      <c r="D157" s="163" t="s">
        <v>189</v>
      </c>
      <c r="E157" s="33"/>
      <c r="F157" s="164" t="s">
        <v>1716</v>
      </c>
      <c r="G157" s="33"/>
      <c r="H157" s="33"/>
      <c r="I157" s="165"/>
      <c r="J157" s="33"/>
      <c r="K157" s="33"/>
      <c r="L157" s="34"/>
      <c r="M157" s="166"/>
      <c r="N157" s="167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189</v>
      </c>
      <c r="AU157" s="18" t="s">
        <v>85</v>
      </c>
    </row>
    <row r="158" spans="1:65" s="2" customFormat="1" ht="24.2" customHeight="1">
      <c r="A158" s="33"/>
      <c r="B158" s="149"/>
      <c r="C158" s="150" t="s">
        <v>8</v>
      </c>
      <c r="D158" s="150" t="s">
        <v>182</v>
      </c>
      <c r="E158" s="151" t="s">
        <v>1717</v>
      </c>
      <c r="F158" s="152" t="s">
        <v>1718</v>
      </c>
      <c r="G158" s="153" t="s">
        <v>318</v>
      </c>
      <c r="H158" s="154">
        <v>0.26700000000000002</v>
      </c>
      <c r="I158" s="155"/>
      <c r="J158" s="156">
        <f>ROUND(I158*H158,2)</f>
        <v>0</v>
      </c>
      <c r="K158" s="152" t="s">
        <v>1</v>
      </c>
      <c r="L158" s="34"/>
      <c r="M158" s="157" t="s">
        <v>1</v>
      </c>
      <c r="N158" s="158" t="s">
        <v>41</v>
      </c>
      <c r="O158" s="59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341</v>
      </c>
      <c r="AT158" s="161" t="s">
        <v>182</v>
      </c>
      <c r="AU158" s="161" t="s">
        <v>85</v>
      </c>
      <c r="AY158" s="18" t="s">
        <v>180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83</v>
      </c>
      <c r="BK158" s="162">
        <f>ROUND(I158*H158,2)</f>
        <v>0</v>
      </c>
      <c r="BL158" s="18" t="s">
        <v>341</v>
      </c>
      <c r="BM158" s="161" t="s">
        <v>420</v>
      </c>
    </row>
    <row r="159" spans="1:65" s="2" customFormat="1" ht="11.25">
      <c r="A159" s="33"/>
      <c r="B159" s="34"/>
      <c r="C159" s="33"/>
      <c r="D159" s="163" t="s">
        <v>189</v>
      </c>
      <c r="E159" s="33"/>
      <c r="F159" s="164" t="s">
        <v>1718</v>
      </c>
      <c r="G159" s="33"/>
      <c r="H159" s="33"/>
      <c r="I159" s="165"/>
      <c r="J159" s="33"/>
      <c r="K159" s="33"/>
      <c r="L159" s="34"/>
      <c r="M159" s="166"/>
      <c r="N159" s="167"/>
      <c r="O159" s="59"/>
      <c r="P159" s="59"/>
      <c r="Q159" s="59"/>
      <c r="R159" s="59"/>
      <c r="S159" s="59"/>
      <c r="T159" s="60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189</v>
      </c>
      <c r="AU159" s="18" t="s">
        <v>85</v>
      </c>
    </row>
    <row r="160" spans="1:65" s="12" customFormat="1" ht="22.9" customHeight="1">
      <c r="B160" s="136"/>
      <c r="D160" s="137" t="s">
        <v>75</v>
      </c>
      <c r="E160" s="147" t="s">
        <v>1611</v>
      </c>
      <c r="F160" s="147" t="s">
        <v>1719</v>
      </c>
      <c r="I160" s="139"/>
      <c r="J160" s="148">
        <f>BK160</f>
        <v>0</v>
      </c>
      <c r="L160" s="136"/>
      <c r="M160" s="141"/>
      <c r="N160" s="142"/>
      <c r="O160" s="142"/>
      <c r="P160" s="143">
        <f>SUM(P161:P194)</f>
        <v>0</v>
      </c>
      <c r="Q160" s="142"/>
      <c r="R160" s="143">
        <f>SUM(R161:R194)</f>
        <v>0.33844000000000007</v>
      </c>
      <c r="S160" s="142"/>
      <c r="T160" s="144">
        <f>SUM(T161:T194)</f>
        <v>0</v>
      </c>
      <c r="AR160" s="137" t="s">
        <v>85</v>
      </c>
      <c r="AT160" s="145" t="s">
        <v>75</v>
      </c>
      <c r="AU160" s="145" t="s">
        <v>83</v>
      </c>
      <c r="AY160" s="137" t="s">
        <v>180</v>
      </c>
      <c r="BK160" s="146">
        <f>SUM(BK161:BK194)</f>
        <v>0</v>
      </c>
    </row>
    <row r="161" spans="1:65" s="2" customFormat="1" ht="33" customHeight="1">
      <c r="A161" s="33"/>
      <c r="B161" s="149"/>
      <c r="C161" s="150" t="s">
        <v>314</v>
      </c>
      <c r="D161" s="150" t="s">
        <v>182</v>
      </c>
      <c r="E161" s="151" t="s">
        <v>1720</v>
      </c>
      <c r="F161" s="152" t="s">
        <v>1721</v>
      </c>
      <c r="G161" s="153" t="s">
        <v>423</v>
      </c>
      <c r="H161" s="154">
        <v>1</v>
      </c>
      <c r="I161" s="155"/>
      <c r="J161" s="156">
        <f>ROUND(I161*H161,2)</f>
        <v>0</v>
      </c>
      <c r="K161" s="152" t="s">
        <v>1</v>
      </c>
      <c r="L161" s="34"/>
      <c r="M161" s="157" t="s">
        <v>1</v>
      </c>
      <c r="N161" s="158" t="s">
        <v>41</v>
      </c>
      <c r="O161" s="59"/>
      <c r="P161" s="159">
        <f>O161*H161</f>
        <v>0</v>
      </c>
      <c r="Q161" s="159">
        <v>1.16E-3</v>
      </c>
      <c r="R161" s="159">
        <f>Q161*H161</f>
        <v>1.16E-3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341</v>
      </c>
      <c r="AT161" s="161" t="s">
        <v>182</v>
      </c>
      <c r="AU161" s="161" t="s">
        <v>85</v>
      </c>
      <c r="AY161" s="18" t="s">
        <v>180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83</v>
      </c>
      <c r="BK161" s="162">
        <f>ROUND(I161*H161,2)</f>
        <v>0</v>
      </c>
      <c r="BL161" s="18" t="s">
        <v>341</v>
      </c>
      <c r="BM161" s="161" t="s">
        <v>434</v>
      </c>
    </row>
    <row r="162" spans="1:65" s="2" customFormat="1" ht="19.5">
      <c r="A162" s="33"/>
      <c r="B162" s="34"/>
      <c r="C162" s="33"/>
      <c r="D162" s="163" t="s">
        <v>189</v>
      </c>
      <c r="E162" s="33"/>
      <c r="F162" s="164" t="s">
        <v>1721</v>
      </c>
      <c r="G162" s="33"/>
      <c r="H162" s="33"/>
      <c r="I162" s="165"/>
      <c r="J162" s="33"/>
      <c r="K162" s="33"/>
      <c r="L162" s="34"/>
      <c r="M162" s="166"/>
      <c r="N162" s="167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189</v>
      </c>
      <c r="AU162" s="18" t="s">
        <v>85</v>
      </c>
    </row>
    <row r="163" spans="1:65" s="2" customFormat="1" ht="33" customHeight="1">
      <c r="A163" s="33"/>
      <c r="B163" s="149"/>
      <c r="C163" s="150" t="s">
        <v>322</v>
      </c>
      <c r="D163" s="150" t="s">
        <v>182</v>
      </c>
      <c r="E163" s="151" t="s">
        <v>1722</v>
      </c>
      <c r="F163" s="152" t="s">
        <v>1723</v>
      </c>
      <c r="G163" s="153" t="s">
        <v>423</v>
      </c>
      <c r="H163" s="154">
        <v>1</v>
      </c>
      <c r="I163" s="155"/>
      <c r="J163" s="156">
        <f>ROUND(I163*H163,2)</f>
        <v>0</v>
      </c>
      <c r="K163" s="152" t="s">
        <v>1</v>
      </c>
      <c r="L163" s="34"/>
      <c r="M163" s="157" t="s">
        <v>1</v>
      </c>
      <c r="N163" s="158" t="s">
        <v>41</v>
      </c>
      <c r="O163" s="59"/>
      <c r="P163" s="159">
        <f>O163*H163</f>
        <v>0</v>
      </c>
      <c r="Q163" s="159">
        <v>4.8599999999999997E-3</v>
      </c>
      <c r="R163" s="159">
        <f>Q163*H163</f>
        <v>4.8599999999999997E-3</v>
      </c>
      <c r="S163" s="159">
        <v>0</v>
      </c>
      <c r="T163" s="16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341</v>
      </c>
      <c r="AT163" s="161" t="s">
        <v>182</v>
      </c>
      <c r="AU163" s="161" t="s">
        <v>85</v>
      </c>
      <c r="AY163" s="18" t="s">
        <v>180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8" t="s">
        <v>83</v>
      </c>
      <c r="BK163" s="162">
        <f>ROUND(I163*H163,2)</f>
        <v>0</v>
      </c>
      <c r="BL163" s="18" t="s">
        <v>341</v>
      </c>
      <c r="BM163" s="161" t="s">
        <v>451</v>
      </c>
    </row>
    <row r="164" spans="1:65" s="2" customFormat="1" ht="19.5">
      <c r="A164" s="33"/>
      <c r="B164" s="34"/>
      <c r="C164" s="33"/>
      <c r="D164" s="163" t="s">
        <v>189</v>
      </c>
      <c r="E164" s="33"/>
      <c r="F164" s="164" t="s">
        <v>1723</v>
      </c>
      <c r="G164" s="33"/>
      <c r="H164" s="33"/>
      <c r="I164" s="165"/>
      <c r="J164" s="33"/>
      <c r="K164" s="33"/>
      <c r="L164" s="34"/>
      <c r="M164" s="166"/>
      <c r="N164" s="167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189</v>
      </c>
      <c r="AU164" s="18" t="s">
        <v>85</v>
      </c>
    </row>
    <row r="165" spans="1:65" s="2" customFormat="1" ht="16.5" customHeight="1">
      <c r="A165" s="33"/>
      <c r="B165" s="149"/>
      <c r="C165" s="150" t="s">
        <v>331</v>
      </c>
      <c r="D165" s="150" t="s">
        <v>182</v>
      </c>
      <c r="E165" s="151" t="s">
        <v>1724</v>
      </c>
      <c r="F165" s="152" t="s">
        <v>1725</v>
      </c>
      <c r="G165" s="153" t="s">
        <v>423</v>
      </c>
      <c r="H165" s="154">
        <v>1</v>
      </c>
      <c r="I165" s="155"/>
      <c r="J165" s="156">
        <f>ROUND(I165*H165,2)</f>
        <v>0</v>
      </c>
      <c r="K165" s="152" t="s">
        <v>1</v>
      </c>
      <c r="L165" s="34"/>
      <c r="M165" s="157" t="s">
        <v>1</v>
      </c>
      <c r="N165" s="158" t="s">
        <v>41</v>
      </c>
      <c r="O165" s="59"/>
      <c r="P165" s="159">
        <f>O165*H165</f>
        <v>0</v>
      </c>
      <c r="Q165" s="159">
        <v>8.5900000000000004E-3</v>
      </c>
      <c r="R165" s="159">
        <f>Q165*H165</f>
        <v>8.5900000000000004E-3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341</v>
      </c>
      <c r="AT165" s="161" t="s">
        <v>182</v>
      </c>
      <c r="AU165" s="161" t="s">
        <v>85</v>
      </c>
      <c r="AY165" s="18" t="s">
        <v>180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83</v>
      </c>
      <c r="BK165" s="162">
        <f>ROUND(I165*H165,2)</f>
        <v>0</v>
      </c>
      <c r="BL165" s="18" t="s">
        <v>341</v>
      </c>
      <c r="BM165" s="161" t="s">
        <v>471</v>
      </c>
    </row>
    <row r="166" spans="1:65" s="2" customFormat="1" ht="11.25">
      <c r="A166" s="33"/>
      <c r="B166" s="34"/>
      <c r="C166" s="33"/>
      <c r="D166" s="163" t="s">
        <v>189</v>
      </c>
      <c r="E166" s="33"/>
      <c r="F166" s="164" t="s">
        <v>1725</v>
      </c>
      <c r="G166" s="33"/>
      <c r="H166" s="33"/>
      <c r="I166" s="165"/>
      <c r="J166" s="33"/>
      <c r="K166" s="33"/>
      <c r="L166" s="34"/>
      <c r="M166" s="166"/>
      <c r="N166" s="167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189</v>
      </c>
      <c r="AU166" s="18" t="s">
        <v>85</v>
      </c>
    </row>
    <row r="167" spans="1:65" s="2" customFormat="1" ht="39">
      <c r="A167" s="33"/>
      <c r="B167" s="34"/>
      <c r="C167" s="33"/>
      <c r="D167" s="163" t="s">
        <v>912</v>
      </c>
      <c r="E167" s="33"/>
      <c r="F167" s="211" t="s">
        <v>1726</v>
      </c>
      <c r="G167" s="33"/>
      <c r="H167" s="33"/>
      <c r="I167" s="165"/>
      <c r="J167" s="33"/>
      <c r="K167" s="33"/>
      <c r="L167" s="34"/>
      <c r="M167" s="166"/>
      <c r="N167" s="167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912</v>
      </c>
      <c r="AU167" s="18" t="s">
        <v>85</v>
      </c>
    </row>
    <row r="168" spans="1:65" s="2" customFormat="1" ht="24.2" customHeight="1">
      <c r="A168" s="33"/>
      <c r="B168" s="149"/>
      <c r="C168" s="150" t="s">
        <v>341</v>
      </c>
      <c r="D168" s="150" t="s">
        <v>182</v>
      </c>
      <c r="E168" s="151" t="s">
        <v>1727</v>
      </c>
      <c r="F168" s="152" t="s">
        <v>1728</v>
      </c>
      <c r="G168" s="153" t="s">
        <v>1604</v>
      </c>
      <c r="H168" s="154">
        <v>1</v>
      </c>
      <c r="I168" s="155"/>
      <c r="J168" s="156">
        <f>ROUND(I168*H168,2)</f>
        <v>0</v>
      </c>
      <c r="K168" s="152" t="s">
        <v>1</v>
      </c>
      <c r="L168" s="34"/>
      <c r="M168" s="157" t="s">
        <v>1</v>
      </c>
      <c r="N168" s="158" t="s">
        <v>41</v>
      </c>
      <c r="O168" s="59"/>
      <c r="P168" s="159">
        <f>O168*H168</f>
        <v>0</v>
      </c>
      <c r="Q168" s="159">
        <v>2E-3</v>
      </c>
      <c r="R168" s="159">
        <f>Q168*H168</f>
        <v>2E-3</v>
      </c>
      <c r="S168" s="159">
        <v>0</v>
      </c>
      <c r="T168" s="160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341</v>
      </c>
      <c r="AT168" s="161" t="s">
        <v>182</v>
      </c>
      <c r="AU168" s="161" t="s">
        <v>85</v>
      </c>
      <c r="AY168" s="18" t="s">
        <v>180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8" t="s">
        <v>83</v>
      </c>
      <c r="BK168" s="162">
        <f>ROUND(I168*H168,2)</f>
        <v>0</v>
      </c>
      <c r="BL168" s="18" t="s">
        <v>341</v>
      </c>
      <c r="BM168" s="161" t="s">
        <v>489</v>
      </c>
    </row>
    <row r="169" spans="1:65" s="2" customFormat="1" ht="11.25">
      <c r="A169" s="33"/>
      <c r="B169" s="34"/>
      <c r="C169" s="33"/>
      <c r="D169" s="163" t="s">
        <v>189</v>
      </c>
      <c r="E169" s="33"/>
      <c r="F169" s="164" t="s">
        <v>1728</v>
      </c>
      <c r="G169" s="33"/>
      <c r="H169" s="33"/>
      <c r="I169" s="165"/>
      <c r="J169" s="33"/>
      <c r="K169" s="33"/>
      <c r="L169" s="34"/>
      <c r="M169" s="166"/>
      <c r="N169" s="167"/>
      <c r="O169" s="59"/>
      <c r="P169" s="59"/>
      <c r="Q169" s="59"/>
      <c r="R169" s="59"/>
      <c r="S169" s="59"/>
      <c r="T169" s="60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189</v>
      </c>
      <c r="AU169" s="18" t="s">
        <v>85</v>
      </c>
    </row>
    <row r="170" spans="1:65" s="2" customFormat="1" ht="29.25">
      <c r="A170" s="33"/>
      <c r="B170" s="34"/>
      <c r="C170" s="33"/>
      <c r="D170" s="163" t="s">
        <v>912</v>
      </c>
      <c r="E170" s="33"/>
      <c r="F170" s="211" t="s">
        <v>1729</v>
      </c>
      <c r="G170" s="33"/>
      <c r="H170" s="33"/>
      <c r="I170" s="165"/>
      <c r="J170" s="33"/>
      <c r="K170" s="33"/>
      <c r="L170" s="34"/>
      <c r="M170" s="166"/>
      <c r="N170" s="167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912</v>
      </c>
      <c r="AU170" s="18" t="s">
        <v>85</v>
      </c>
    </row>
    <row r="171" spans="1:65" s="2" customFormat="1" ht="16.5" customHeight="1">
      <c r="A171" s="33"/>
      <c r="B171" s="149"/>
      <c r="C171" s="150" t="s">
        <v>348</v>
      </c>
      <c r="D171" s="150" t="s">
        <v>182</v>
      </c>
      <c r="E171" s="151" t="s">
        <v>1730</v>
      </c>
      <c r="F171" s="152" t="s">
        <v>1731</v>
      </c>
      <c r="G171" s="153" t="s">
        <v>423</v>
      </c>
      <c r="H171" s="154">
        <v>1</v>
      </c>
      <c r="I171" s="155"/>
      <c r="J171" s="156">
        <f>ROUND(I171*H171,2)</f>
        <v>0</v>
      </c>
      <c r="K171" s="152" t="s">
        <v>1</v>
      </c>
      <c r="L171" s="34"/>
      <c r="M171" s="157" t="s">
        <v>1</v>
      </c>
      <c r="N171" s="158" t="s">
        <v>41</v>
      </c>
      <c r="O171" s="59"/>
      <c r="P171" s="159">
        <f>O171*H171</f>
        <v>0</v>
      </c>
      <c r="Q171" s="159">
        <v>6.3899999999999998E-3</v>
      </c>
      <c r="R171" s="159">
        <f>Q171*H171</f>
        <v>6.3899999999999998E-3</v>
      </c>
      <c r="S171" s="159">
        <v>0</v>
      </c>
      <c r="T171" s="160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341</v>
      </c>
      <c r="AT171" s="161" t="s">
        <v>182</v>
      </c>
      <c r="AU171" s="161" t="s">
        <v>85</v>
      </c>
      <c r="AY171" s="18" t="s">
        <v>180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8" t="s">
        <v>83</v>
      </c>
      <c r="BK171" s="162">
        <f>ROUND(I171*H171,2)</f>
        <v>0</v>
      </c>
      <c r="BL171" s="18" t="s">
        <v>341</v>
      </c>
      <c r="BM171" s="161" t="s">
        <v>521</v>
      </c>
    </row>
    <row r="172" spans="1:65" s="2" customFormat="1" ht="11.25">
      <c r="A172" s="33"/>
      <c r="B172" s="34"/>
      <c r="C172" s="33"/>
      <c r="D172" s="163" t="s">
        <v>189</v>
      </c>
      <c r="E172" s="33"/>
      <c r="F172" s="164" t="s">
        <v>1731</v>
      </c>
      <c r="G172" s="33"/>
      <c r="H172" s="33"/>
      <c r="I172" s="165"/>
      <c r="J172" s="33"/>
      <c r="K172" s="33"/>
      <c r="L172" s="34"/>
      <c r="M172" s="166"/>
      <c r="N172" s="167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189</v>
      </c>
      <c r="AU172" s="18" t="s">
        <v>85</v>
      </c>
    </row>
    <row r="173" spans="1:65" s="2" customFormat="1" ht="16.5" customHeight="1">
      <c r="A173" s="33"/>
      <c r="B173" s="149"/>
      <c r="C173" s="150" t="s">
        <v>355</v>
      </c>
      <c r="D173" s="150" t="s">
        <v>182</v>
      </c>
      <c r="E173" s="151" t="s">
        <v>1732</v>
      </c>
      <c r="F173" s="152" t="s">
        <v>1733</v>
      </c>
      <c r="G173" s="153" t="s">
        <v>1734</v>
      </c>
      <c r="H173" s="154">
        <v>25</v>
      </c>
      <c r="I173" s="155"/>
      <c r="J173" s="156">
        <f>ROUND(I173*H173,2)</f>
        <v>0</v>
      </c>
      <c r="K173" s="152" t="s">
        <v>1</v>
      </c>
      <c r="L173" s="34"/>
      <c r="M173" s="157" t="s">
        <v>1</v>
      </c>
      <c r="N173" s="158" t="s">
        <v>41</v>
      </c>
      <c r="O173" s="59"/>
      <c r="P173" s="159">
        <f>O173*H173</f>
        <v>0</v>
      </c>
      <c r="Q173" s="159">
        <v>1E-3</v>
      </c>
      <c r="R173" s="159">
        <f>Q173*H173</f>
        <v>2.5000000000000001E-2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341</v>
      </c>
      <c r="AT173" s="161" t="s">
        <v>182</v>
      </c>
      <c r="AU173" s="161" t="s">
        <v>85</v>
      </c>
      <c r="AY173" s="18" t="s">
        <v>180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83</v>
      </c>
      <c r="BK173" s="162">
        <f>ROUND(I173*H173,2)</f>
        <v>0</v>
      </c>
      <c r="BL173" s="18" t="s">
        <v>341</v>
      </c>
      <c r="BM173" s="161" t="s">
        <v>538</v>
      </c>
    </row>
    <row r="174" spans="1:65" s="2" customFormat="1" ht="11.25">
      <c r="A174" s="33"/>
      <c r="B174" s="34"/>
      <c r="C174" s="33"/>
      <c r="D174" s="163" t="s">
        <v>189</v>
      </c>
      <c r="E174" s="33"/>
      <c r="F174" s="164" t="s">
        <v>1733</v>
      </c>
      <c r="G174" s="33"/>
      <c r="H174" s="33"/>
      <c r="I174" s="165"/>
      <c r="J174" s="33"/>
      <c r="K174" s="33"/>
      <c r="L174" s="34"/>
      <c r="M174" s="166"/>
      <c r="N174" s="167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189</v>
      </c>
      <c r="AU174" s="18" t="s">
        <v>85</v>
      </c>
    </row>
    <row r="175" spans="1:65" s="2" customFormat="1" ht="19.5">
      <c r="A175" s="33"/>
      <c r="B175" s="34"/>
      <c r="C175" s="33"/>
      <c r="D175" s="163" t="s">
        <v>912</v>
      </c>
      <c r="E175" s="33"/>
      <c r="F175" s="211" t="s">
        <v>1735</v>
      </c>
      <c r="G175" s="33"/>
      <c r="H175" s="33"/>
      <c r="I175" s="165"/>
      <c r="J175" s="33"/>
      <c r="K175" s="33"/>
      <c r="L175" s="34"/>
      <c r="M175" s="166"/>
      <c r="N175" s="167"/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912</v>
      </c>
      <c r="AU175" s="18" t="s">
        <v>85</v>
      </c>
    </row>
    <row r="176" spans="1:65" s="2" customFormat="1" ht="16.5" customHeight="1">
      <c r="A176" s="33"/>
      <c r="B176" s="149"/>
      <c r="C176" s="150" t="s">
        <v>363</v>
      </c>
      <c r="D176" s="150" t="s">
        <v>182</v>
      </c>
      <c r="E176" s="151" t="s">
        <v>1736</v>
      </c>
      <c r="F176" s="152" t="s">
        <v>1737</v>
      </c>
      <c r="G176" s="153" t="s">
        <v>423</v>
      </c>
      <c r="H176" s="154">
        <v>1</v>
      </c>
      <c r="I176" s="155"/>
      <c r="J176" s="156">
        <f>ROUND(I176*H176,2)</f>
        <v>0</v>
      </c>
      <c r="K176" s="152" t="s">
        <v>1</v>
      </c>
      <c r="L176" s="34"/>
      <c r="M176" s="157" t="s">
        <v>1</v>
      </c>
      <c r="N176" s="158" t="s">
        <v>41</v>
      </c>
      <c r="O176" s="59"/>
      <c r="P176" s="159">
        <f>O176*H176</f>
        <v>0</v>
      </c>
      <c r="Q176" s="159">
        <v>1.106E-2</v>
      </c>
      <c r="R176" s="159">
        <f>Q176*H176</f>
        <v>1.106E-2</v>
      </c>
      <c r="S176" s="159">
        <v>0</v>
      </c>
      <c r="T176" s="16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341</v>
      </c>
      <c r="AT176" s="161" t="s">
        <v>182</v>
      </c>
      <c r="AU176" s="161" t="s">
        <v>85</v>
      </c>
      <c r="AY176" s="18" t="s">
        <v>180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8" t="s">
        <v>83</v>
      </c>
      <c r="BK176" s="162">
        <f>ROUND(I176*H176,2)</f>
        <v>0</v>
      </c>
      <c r="BL176" s="18" t="s">
        <v>341</v>
      </c>
      <c r="BM176" s="161" t="s">
        <v>555</v>
      </c>
    </row>
    <row r="177" spans="1:65" s="2" customFormat="1" ht="11.25">
      <c r="A177" s="33"/>
      <c r="B177" s="34"/>
      <c r="C177" s="33"/>
      <c r="D177" s="163" t="s">
        <v>189</v>
      </c>
      <c r="E177" s="33"/>
      <c r="F177" s="164" t="s">
        <v>1737</v>
      </c>
      <c r="G177" s="33"/>
      <c r="H177" s="33"/>
      <c r="I177" s="165"/>
      <c r="J177" s="33"/>
      <c r="K177" s="33"/>
      <c r="L177" s="34"/>
      <c r="M177" s="166"/>
      <c r="N177" s="167"/>
      <c r="O177" s="59"/>
      <c r="P177" s="59"/>
      <c r="Q177" s="59"/>
      <c r="R177" s="59"/>
      <c r="S177" s="59"/>
      <c r="T177" s="60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189</v>
      </c>
      <c r="AU177" s="18" t="s">
        <v>85</v>
      </c>
    </row>
    <row r="178" spans="1:65" s="2" customFormat="1" ht="16.5" customHeight="1">
      <c r="A178" s="33"/>
      <c r="B178" s="149"/>
      <c r="C178" s="150" t="s">
        <v>388</v>
      </c>
      <c r="D178" s="150" t="s">
        <v>182</v>
      </c>
      <c r="E178" s="151" t="s">
        <v>1738</v>
      </c>
      <c r="F178" s="152" t="s">
        <v>1739</v>
      </c>
      <c r="G178" s="153" t="s">
        <v>1734</v>
      </c>
      <c r="H178" s="154">
        <v>20</v>
      </c>
      <c r="I178" s="155"/>
      <c r="J178" s="156">
        <f>ROUND(I178*H178,2)</f>
        <v>0</v>
      </c>
      <c r="K178" s="152" t="s">
        <v>1</v>
      </c>
      <c r="L178" s="34"/>
      <c r="M178" s="157" t="s">
        <v>1</v>
      </c>
      <c r="N178" s="158" t="s">
        <v>41</v>
      </c>
      <c r="O178" s="59"/>
      <c r="P178" s="159">
        <f>O178*H178</f>
        <v>0</v>
      </c>
      <c r="Q178" s="159">
        <v>1.106E-2</v>
      </c>
      <c r="R178" s="159">
        <f>Q178*H178</f>
        <v>0.22120000000000001</v>
      </c>
      <c r="S178" s="159">
        <v>0</v>
      </c>
      <c r="T178" s="16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341</v>
      </c>
      <c r="AT178" s="161" t="s">
        <v>182</v>
      </c>
      <c r="AU178" s="161" t="s">
        <v>85</v>
      </c>
      <c r="AY178" s="18" t="s">
        <v>180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8" t="s">
        <v>83</v>
      </c>
      <c r="BK178" s="162">
        <f>ROUND(I178*H178,2)</f>
        <v>0</v>
      </c>
      <c r="BL178" s="18" t="s">
        <v>341</v>
      </c>
      <c r="BM178" s="161" t="s">
        <v>568</v>
      </c>
    </row>
    <row r="179" spans="1:65" s="2" customFormat="1" ht="11.25">
      <c r="A179" s="33"/>
      <c r="B179" s="34"/>
      <c r="C179" s="33"/>
      <c r="D179" s="163" t="s">
        <v>189</v>
      </c>
      <c r="E179" s="33"/>
      <c r="F179" s="164" t="s">
        <v>1739</v>
      </c>
      <c r="G179" s="33"/>
      <c r="H179" s="33"/>
      <c r="I179" s="165"/>
      <c r="J179" s="33"/>
      <c r="K179" s="33"/>
      <c r="L179" s="34"/>
      <c r="M179" s="166"/>
      <c r="N179" s="167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189</v>
      </c>
      <c r="AU179" s="18" t="s">
        <v>85</v>
      </c>
    </row>
    <row r="180" spans="1:65" s="2" customFormat="1" ht="19.5">
      <c r="A180" s="33"/>
      <c r="B180" s="34"/>
      <c r="C180" s="33"/>
      <c r="D180" s="163" t="s">
        <v>912</v>
      </c>
      <c r="E180" s="33"/>
      <c r="F180" s="211" t="s">
        <v>1740</v>
      </c>
      <c r="G180" s="33"/>
      <c r="H180" s="33"/>
      <c r="I180" s="165"/>
      <c r="J180" s="33"/>
      <c r="K180" s="33"/>
      <c r="L180" s="34"/>
      <c r="M180" s="166"/>
      <c r="N180" s="167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912</v>
      </c>
      <c r="AU180" s="18" t="s">
        <v>85</v>
      </c>
    </row>
    <row r="181" spans="1:65" s="2" customFormat="1" ht="16.5" customHeight="1">
      <c r="A181" s="33"/>
      <c r="B181" s="149"/>
      <c r="C181" s="150" t="s">
        <v>7</v>
      </c>
      <c r="D181" s="150" t="s">
        <v>182</v>
      </c>
      <c r="E181" s="151" t="s">
        <v>1741</v>
      </c>
      <c r="F181" s="152" t="s">
        <v>1742</v>
      </c>
      <c r="G181" s="153" t="s">
        <v>423</v>
      </c>
      <c r="H181" s="154">
        <v>1</v>
      </c>
      <c r="I181" s="155"/>
      <c r="J181" s="156">
        <f>ROUND(I181*H181,2)</f>
        <v>0</v>
      </c>
      <c r="K181" s="152" t="s">
        <v>1</v>
      </c>
      <c r="L181" s="34"/>
      <c r="M181" s="157" t="s">
        <v>1</v>
      </c>
      <c r="N181" s="158" t="s">
        <v>41</v>
      </c>
      <c r="O181" s="59"/>
      <c r="P181" s="159">
        <f>O181*H181</f>
        <v>0</v>
      </c>
      <c r="Q181" s="159">
        <v>1.106E-2</v>
      </c>
      <c r="R181" s="159">
        <f>Q181*H181</f>
        <v>1.106E-2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341</v>
      </c>
      <c r="AT181" s="161" t="s">
        <v>182</v>
      </c>
      <c r="AU181" s="161" t="s">
        <v>85</v>
      </c>
      <c r="AY181" s="18" t="s">
        <v>180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83</v>
      </c>
      <c r="BK181" s="162">
        <f>ROUND(I181*H181,2)</f>
        <v>0</v>
      </c>
      <c r="BL181" s="18" t="s">
        <v>341</v>
      </c>
      <c r="BM181" s="161" t="s">
        <v>583</v>
      </c>
    </row>
    <row r="182" spans="1:65" s="2" customFormat="1" ht="11.25">
      <c r="A182" s="33"/>
      <c r="B182" s="34"/>
      <c r="C182" s="33"/>
      <c r="D182" s="163" t="s">
        <v>189</v>
      </c>
      <c r="E182" s="33"/>
      <c r="F182" s="164" t="s">
        <v>1742</v>
      </c>
      <c r="G182" s="33"/>
      <c r="H182" s="33"/>
      <c r="I182" s="165"/>
      <c r="J182" s="33"/>
      <c r="K182" s="33"/>
      <c r="L182" s="34"/>
      <c r="M182" s="166"/>
      <c r="N182" s="167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189</v>
      </c>
      <c r="AU182" s="18" t="s">
        <v>85</v>
      </c>
    </row>
    <row r="183" spans="1:65" s="2" customFormat="1" ht="21.75" customHeight="1">
      <c r="A183" s="33"/>
      <c r="B183" s="149"/>
      <c r="C183" s="150" t="s">
        <v>402</v>
      </c>
      <c r="D183" s="150" t="s">
        <v>182</v>
      </c>
      <c r="E183" s="151" t="s">
        <v>1743</v>
      </c>
      <c r="F183" s="152" t="s">
        <v>1744</v>
      </c>
      <c r="G183" s="153" t="s">
        <v>1604</v>
      </c>
      <c r="H183" s="154">
        <v>1</v>
      </c>
      <c r="I183" s="155"/>
      <c r="J183" s="156">
        <f>ROUND(I183*H183,2)</f>
        <v>0</v>
      </c>
      <c r="K183" s="152" t="s">
        <v>1</v>
      </c>
      <c r="L183" s="34"/>
      <c r="M183" s="157" t="s">
        <v>1</v>
      </c>
      <c r="N183" s="158" t="s">
        <v>41</v>
      </c>
      <c r="O183" s="59"/>
      <c r="P183" s="159">
        <f>O183*H183</f>
        <v>0</v>
      </c>
      <c r="Q183" s="159">
        <v>1.106E-2</v>
      </c>
      <c r="R183" s="159">
        <f>Q183*H183</f>
        <v>1.106E-2</v>
      </c>
      <c r="S183" s="159">
        <v>0</v>
      </c>
      <c r="T183" s="16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341</v>
      </c>
      <c r="AT183" s="161" t="s">
        <v>182</v>
      </c>
      <c r="AU183" s="161" t="s">
        <v>85</v>
      </c>
      <c r="AY183" s="18" t="s">
        <v>180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83</v>
      </c>
      <c r="BK183" s="162">
        <f>ROUND(I183*H183,2)</f>
        <v>0</v>
      </c>
      <c r="BL183" s="18" t="s">
        <v>341</v>
      </c>
      <c r="BM183" s="161" t="s">
        <v>591</v>
      </c>
    </row>
    <row r="184" spans="1:65" s="2" customFormat="1" ht="11.25">
      <c r="A184" s="33"/>
      <c r="B184" s="34"/>
      <c r="C184" s="33"/>
      <c r="D184" s="163" t="s">
        <v>189</v>
      </c>
      <c r="E184" s="33"/>
      <c r="F184" s="164" t="s">
        <v>1744</v>
      </c>
      <c r="G184" s="33"/>
      <c r="H184" s="33"/>
      <c r="I184" s="165"/>
      <c r="J184" s="33"/>
      <c r="K184" s="33"/>
      <c r="L184" s="34"/>
      <c r="M184" s="166"/>
      <c r="N184" s="167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189</v>
      </c>
      <c r="AU184" s="18" t="s">
        <v>85</v>
      </c>
    </row>
    <row r="185" spans="1:65" s="2" customFormat="1" ht="29.25">
      <c r="A185" s="33"/>
      <c r="B185" s="34"/>
      <c r="C185" s="33"/>
      <c r="D185" s="163" t="s">
        <v>912</v>
      </c>
      <c r="E185" s="33"/>
      <c r="F185" s="211" t="s">
        <v>1745</v>
      </c>
      <c r="G185" s="33"/>
      <c r="H185" s="33"/>
      <c r="I185" s="165"/>
      <c r="J185" s="33"/>
      <c r="K185" s="33"/>
      <c r="L185" s="34"/>
      <c r="M185" s="166"/>
      <c r="N185" s="167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912</v>
      </c>
      <c r="AU185" s="18" t="s">
        <v>85</v>
      </c>
    </row>
    <row r="186" spans="1:65" s="2" customFormat="1" ht="16.5" customHeight="1">
      <c r="A186" s="33"/>
      <c r="B186" s="149"/>
      <c r="C186" s="150" t="s">
        <v>409</v>
      </c>
      <c r="D186" s="150" t="s">
        <v>182</v>
      </c>
      <c r="E186" s="151" t="s">
        <v>1746</v>
      </c>
      <c r="F186" s="152" t="s">
        <v>1747</v>
      </c>
      <c r="G186" s="153" t="s">
        <v>423</v>
      </c>
      <c r="H186" s="154">
        <v>1</v>
      </c>
      <c r="I186" s="155"/>
      <c r="J186" s="156">
        <f>ROUND(I186*H186,2)</f>
        <v>0</v>
      </c>
      <c r="K186" s="152" t="s">
        <v>1</v>
      </c>
      <c r="L186" s="34"/>
      <c r="M186" s="157" t="s">
        <v>1</v>
      </c>
      <c r="N186" s="158" t="s">
        <v>41</v>
      </c>
      <c r="O186" s="59"/>
      <c r="P186" s="159">
        <f>O186*H186</f>
        <v>0</v>
      </c>
      <c r="Q186" s="159">
        <v>1.106E-2</v>
      </c>
      <c r="R186" s="159">
        <f>Q186*H186</f>
        <v>1.106E-2</v>
      </c>
      <c r="S186" s="159">
        <v>0</v>
      </c>
      <c r="T186" s="16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341</v>
      </c>
      <c r="AT186" s="161" t="s">
        <v>182</v>
      </c>
      <c r="AU186" s="161" t="s">
        <v>85</v>
      </c>
      <c r="AY186" s="18" t="s">
        <v>180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83</v>
      </c>
      <c r="BK186" s="162">
        <f>ROUND(I186*H186,2)</f>
        <v>0</v>
      </c>
      <c r="BL186" s="18" t="s">
        <v>341</v>
      </c>
      <c r="BM186" s="161" t="s">
        <v>602</v>
      </c>
    </row>
    <row r="187" spans="1:65" s="2" customFormat="1" ht="11.25">
      <c r="A187" s="33"/>
      <c r="B187" s="34"/>
      <c r="C187" s="33"/>
      <c r="D187" s="163" t="s">
        <v>189</v>
      </c>
      <c r="E187" s="33"/>
      <c r="F187" s="164" t="s">
        <v>1747</v>
      </c>
      <c r="G187" s="33"/>
      <c r="H187" s="33"/>
      <c r="I187" s="165"/>
      <c r="J187" s="33"/>
      <c r="K187" s="33"/>
      <c r="L187" s="34"/>
      <c r="M187" s="166"/>
      <c r="N187" s="167"/>
      <c r="O187" s="59"/>
      <c r="P187" s="59"/>
      <c r="Q187" s="59"/>
      <c r="R187" s="59"/>
      <c r="S187" s="59"/>
      <c r="T187" s="60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189</v>
      </c>
      <c r="AU187" s="18" t="s">
        <v>85</v>
      </c>
    </row>
    <row r="188" spans="1:65" s="2" customFormat="1" ht="16.5" customHeight="1">
      <c r="A188" s="33"/>
      <c r="B188" s="149"/>
      <c r="C188" s="150" t="s">
        <v>420</v>
      </c>
      <c r="D188" s="150" t="s">
        <v>182</v>
      </c>
      <c r="E188" s="151" t="s">
        <v>1748</v>
      </c>
      <c r="F188" s="152" t="s">
        <v>1749</v>
      </c>
      <c r="G188" s="153" t="s">
        <v>423</v>
      </c>
      <c r="H188" s="154">
        <v>1</v>
      </c>
      <c r="I188" s="155"/>
      <c r="J188" s="156">
        <f>ROUND(I188*H188,2)</f>
        <v>0</v>
      </c>
      <c r="K188" s="152" t="s">
        <v>1</v>
      </c>
      <c r="L188" s="34"/>
      <c r="M188" s="157" t="s">
        <v>1</v>
      </c>
      <c r="N188" s="158" t="s">
        <v>41</v>
      </c>
      <c r="O188" s="59"/>
      <c r="P188" s="159">
        <f>O188*H188</f>
        <v>0</v>
      </c>
      <c r="Q188" s="159">
        <v>2.5000000000000001E-2</v>
      </c>
      <c r="R188" s="159">
        <f>Q188*H188</f>
        <v>2.5000000000000001E-2</v>
      </c>
      <c r="S188" s="159">
        <v>0</v>
      </c>
      <c r="T188" s="16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341</v>
      </c>
      <c r="AT188" s="161" t="s">
        <v>182</v>
      </c>
      <c r="AU188" s="161" t="s">
        <v>85</v>
      </c>
      <c r="AY188" s="18" t="s">
        <v>180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8" t="s">
        <v>83</v>
      </c>
      <c r="BK188" s="162">
        <f>ROUND(I188*H188,2)</f>
        <v>0</v>
      </c>
      <c r="BL188" s="18" t="s">
        <v>341</v>
      </c>
      <c r="BM188" s="161" t="s">
        <v>616</v>
      </c>
    </row>
    <row r="189" spans="1:65" s="2" customFormat="1" ht="11.25">
      <c r="A189" s="33"/>
      <c r="B189" s="34"/>
      <c r="C189" s="33"/>
      <c r="D189" s="163" t="s">
        <v>189</v>
      </c>
      <c r="E189" s="33"/>
      <c r="F189" s="164" t="s">
        <v>1749</v>
      </c>
      <c r="G189" s="33"/>
      <c r="H189" s="33"/>
      <c r="I189" s="165"/>
      <c r="J189" s="33"/>
      <c r="K189" s="33"/>
      <c r="L189" s="34"/>
      <c r="M189" s="166"/>
      <c r="N189" s="167"/>
      <c r="O189" s="59"/>
      <c r="P189" s="59"/>
      <c r="Q189" s="59"/>
      <c r="R189" s="59"/>
      <c r="S189" s="59"/>
      <c r="T189" s="6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189</v>
      </c>
      <c r="AU189" s="18" t="s">
        <v>85</v>
      </c>
    </row>
    <row r="190" spans="1:65" s="2" customFormat="1" ht="48.75">
      <c r="A190" s="33"/>
      <c r="B190" s="34"/>
      <c r="C190" s="33"/>
      <c r="D190" s="163" t="s">
        <v>912</v>
      </c>
      <c r="E190" s="33"/>
      <c r="F190" s="211" t="s">
        <v>1750</v>
      </c>
      <c r="G190" s="33"/>
      <c r="H190" s="33"/>
      <c r="I190" s="165"/>
      <c r="J190" s="33"/>
      <c r="K190" s="33"/>
      <c r="L190" s="34"/>
      <c r="M190" s="166"/>
      <c r="N190" s="167"/>
      <c r="O190" s="59"/>
      <c r="P190" s="59"/>
      <c r="Q190" s="59"/>
      <c r="R190" s="59"/>
      <c r="S190" s="59"/>
      <c r="T190" s="60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912</v>
      </c>
      <c r="AU190" s="18" t="s">
        <v>85</v>
      </c>
    </row>
    <row r="191" spans="1:65" s="2" customFormat="1" ht="24.2" customHeight="1">
      <c r="A191" s="33"/>
      <c r="B191" s="149"/>
      <c r="C191" s="150" t="s">
        <v>428</v>
      </c>
      <c r="D191" s="150" t="s">
        <v>182</v>
      </c>
      <c r="E191" s="151" t="s">
        <v>1751</v>
      </c>
      <c r="F191" s="152" t="s">
        <v>1752</v>
      </c>
      <c r="G191" s="153" t="s">
        <v>318</v>
      </c>
      <c r="H191" s="154">
        <v>0.33800000000000002</v>
      </c>
      <c r="I191" s="155"/>
      <c r="J191" s="156">
        <f>ROUND(I191*H191,2)</f>
        <v>0</v>
      </c>
      <c r="K191" s="152" t="s">
        <v>1</v>
      </c>
      <c r="L191" s="34"/>
      <c r="M191" s="157" t="s">
        <v>1</v>
      </c>
      <c r="N191" s="158" t="s">
        <v>41</v>
      </c>
      <c r="O191" s="59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341</v>
      </c>
      <c r="AT191" s="161" t="s">
        <v>182</v>
      </c>
      <c r="AU191" s="161" t="s">
        <v>85</v>
      </c>
      <c r="AY191" s="18" t="s">
        <v>180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83</v>
      </c>
      <c r="BK191" s="162">
        <f>ROUND(I191*H191,2)</f>
        <v>0</v>
      </c>
      <c r="BL191" s="18" t="s">
        <v>341</v>
      </c>
      <c r="BM191" s="161" t="s">
        <v>631</v>
      </c>
    </row>
    <row r="192" spans="1:65" s="2" customFormat="1" ht="11.25">
      <c r="A192" s="33"/>
      <c r="B192" s="34"/>
      <c r="C192" s="33"/>
      <c r="D192" s="163" t="s">
        <v>189</v>
      </c>
      <c r="E192" s="33"/>
      <c r="F192" s="164" t="s">
        <v>1752</v>
      </c>
      <c r="G192" s="33"/>
      <c r="H192" s="33"/>
      <c r="I192" s="165"/>
      <c r="J192" s="33"/>
      <c r="K192" s="33"/>
      <c r="L192" s="34"/>
      <c r="M192" s="166"/>
      <c r="N192" s="167"/>
      <c r="O192" s="59"/>
      <c r="P192" s="59"/>
      <c r="Q192" s="59"/>
      <c r="R192" s="59"/>
      <c r="S192" s="59"/>
      <c r="T192" s="60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189</v>
      </c>
      <c r="AU192" s="18" t="s">
        <v>85</v>
      </c>
    </row>
    <row r="193" spans="1:65" s="2" customFormat="1" ht="24.2" customHeight="1">
      <c r="A193" s="33"/>
      <c r="B193" s="149"/>
      <c r="C193" s="150" t="s">
        <v>434</v>
      </c>
      <c r="D193" s="150" t="s">
        <v>182</v>
      </c>
      <c r="E193" s="151" t="s">
        <v>1753</v>
      </c>
      <c r="F193" s="152" t="s">
        <v>1754</v>
      </c>
      <c r="G193" s="153" t="s">
        <v>318</v>
      </c>
      <c r="H193" s="154">
        <v>0.33800000000000002</v>
      </c>
      <c r="I193" s="155"/>
      <c r="J193" s="156">
        <f>ROUND(I193*H193,2)</f>
        <v>0</v>
      </c>
      <c r="K193" s="152" t="s">
        <v>1</v>
      </c>
      <c r="L193" s="34"/>
      <c r="M193" s="157" t="s">
        <v>1</v>
      </c>
      <c r="N193" s="158" t="s">
        <v>41</v>
      </c>
      <c r="O193" s="59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341</v>
      </c>
      <c r="AT193" s="161" t="s">
        <v>182</v>
      </c>
      <c r="AU193" s="161" t="s">
        <v>85</v>
      </c>
      <c r="AY193" s="18" t="s">
        <v>180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8" t="s">
        <v>83</v>
      </c>
      <c r="BK193" s="162">
        <f>ROUND(I193*H193,2)</f>
        <v>0</v>
      </c>
      <c r="BL193" s="18" t="s">
        <v>341</v>
      </c>
      <c r="BM193" s="161" t="s">
        <v>654</v>
      </c>
    </row>
    <row r="194" spans="1:65" s="2" customFormat="1" ht="11.25">
      <c r="A194" s="33"/>
      <c r="B194" s="34"/>
      <c r="C194" s="33"/>
      <c r="D194" s="163" t="s">
        <v>189</v>
      </c>
      <c r="E194" s="33"/>
      <c r="F194" s="164" t="s">
        <v>1754</v>
      </c>
      <c r="G194" s="33"/>
      <c r="H194" s="33"/>
      <c r="I194" s="165"/>
      <c r="J194" s="33"/>
      <c r="K194" s="33"/>
      <c r="L194" s="34"/>
      <c r="M194" s="166"/>
      <c r="N194" s="167"/>
      <c r="O194" s="59"/>
      <c r="P194" s="59"/>
      <c r="Q194" s="59"/>
      <c r="R194" s="59"/>
      <c r="S194" s="59"/>
      <c r="T194" s="60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189</v>
      </c>
      <c r="AU194" s="18" t="s">
        <v>85</v>
      </c>
    </row>
    <row r="195" spans="1:65" s="12" customFormat="1" ht="22.9" customHeight="1">
      <c r="B195" s="136"/>
      <c r="D195" s="137" t="s">
        <v>75</v>
      </c>
      <c r="E195" s="147" t="s">
        <v>1755</v>
      </c>
      <c r="F195" s="147" t="s">
        <v>1756</v>
      </c>
      <c r="I195" s="139"/>
      <c r="J195" s="148">
        <f>BK195</f>
        <v>0</v>
      </c>
      <c r="L195" s="136"/>
      <c r="M195" s="141"/>
      <c r="N195" s="142"/>
      <c r="O195" s="142"/>
      <c r="P195" s="143">
        <f>SUM(P196:P200)</f>
        <v>0</v>
      </c>
      <c r="Q195" s="142"/>
      <c r="R195" s="143">
        <f>SUM(R196:R200)</f>
        <v>8.5220000000000004E-2</v>
      </c>
      <c r="S195" s="142"/>
      <c r="T195" s="144">
        <f>SUM(T196:T200)</f>
        <v>0</v>
      </c>
      <c r="AR195" s="137" t="s">
        <v>85</v>
      </c>
      <c r="AT195" s="145" t="s">
        <v>75</v>
      </c>
      <c r="AU195" s="145" t="s">
        <v>83</v>
      </c>
      <c r="AY195" s="137" t="s">
        <v>180</v>
      </c>
      <c r="BK195" s="146">
        <f>SUM(BK196:BK200)</f>
        <v>0</v>
      </c>
    </row>
    <row r="196" spans="1:65" s="2" customFormat="1" ht="16.5" customHeight="1">
      <c r="A196" s="33"/>
      <c r="B196" s="149"/>
      <c r="C196" s="150" t="s">
        <v>440</v>
      </c>
      <c r="D196" s="150" t="s">
        <v>182</v>
      </c>
      <c r="E196" s="151" t="s">
        <v>1757</v>
      </c>
      <c r="F196" s="152" t="s">
        <v>1758</v>
      </c>
      <c r="G196" s="153" t="s">
        <v>1604</v>
      </c>
      <c r="H196" s="154">
        <v>1</v>
      </c>
      <c r="I196" s="155"/>
      <c r="J196" s="156">
        <f>ROUND(I196*H196,2)</f>
        <v>0</v>
      </c>
      <c r="K196" s="152" t="s">
        <v>1</v>
      </c>
      <c r="L196" s="34"/>
      <c r="M196" s="157" t="s">
        <v>1</v>
      </c>
      <c r="N196" s="158" t="s">
        <v>41</v>
      </c>
      <c r="O196" s="59"/>
      <c r="P196" s="159">
        <f>O196*H196</f>
        <v>0</v>
      </c>
      <c r="Q196" s="159">
        <v>5.2199999999999998E-3</v>
      </c>
      <c r="R196" s="159">
        <f>Q196*H196</f>
        <v>5.2199999999999998E-3</v>
      </c>
      <c r="S196" s="159">
        <v>0</v>
      </c>
      <c r="T196" s="160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341</v>
      </c>
      <c r="AT196" s="161" t="s">
        <v>182</v>
      </c>
      <c r="AU196" s="161" t="s">
        <v>85</v>
      </c>
      <c r="AY196" s="18" t="s">
        <v>180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8" t="s">
        <v>83</v>
      </c>
      <c r="BK196" s="162">
        <f>ROUND(I196*H196,2)</f>
        <v>0</v>
      </c>
      <c r="BL196" s="18" t="s">
        <v>341</v>
      </c>
      <c r="BM196" s="161" t="s">
        <v>674</v>
      </c>
    </row>
    <row r="197" spans="1:65" s="2" customFormat="1" ht="11.25">
      <c r="A197" s="33"/>
      <c r="B197" s="34"/>
      <c r="C197" s="33"/>
      <c r="D197" s="163" t="s">
        <v>189</v>
      </c>
      <c r="E197" s="33"/>
      <c r="F197" s="164" t="s">
        <v>1758</v>
      </c>
      <c r="G197" s="33"/>
      <c r="H197" s="33"/>
      <c r="I197" s="165"/>
      <c r="J197" s="33"/>
      <c r="K197" s="33"/>
      <c r="L197" s="34"/>
      <c r="M197" s="166"/>
      <c r="N197" s="167"/>
      <c r="O197" s="59"/>
      <c r="P197" s="59"/>
      <c r="Q197" s="59"/>
      <c r="R197" s="59"/>
      <c r="S197" s="59"/>
      <c r="T197" s="60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8" t="s">
        <v>189</v>
      </c>
      <c r="AU197" s="18" t="s">
        <v>85</v>
      </c>
    </row>
    <row r="198" spans="1:65" s="2" customFormat="1" ht="19.5">
      <c r="A198" s="33"/>
      <c r="B198" s="34"/>
      <c r="C198" s="33"/>
      <c r="D198" s="163" t="s">
        <v>912</v>
      </c>
      <c r="E198" s="33"/>
      <c r="F198" s="211" t="s">
        <v>1759</v>
      </c>
      <c r="G198" s="33"/>
      <c r="H198" s="33"/>
      <c r="I198" s="165"/>
      <c r="J198" s="33"/>
      <c r="K198" s="33"/>
      <c r="L198" s="34"/>
      <c r="M198" s="166"/>
      <c r="N198" s="167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912</v>
      </c>
      <c r="AU198" s="18" t="s">
        <v>85</v>
      </c>
    </row>
    <row r="199" spans="1:65" s="2" customFormat="1" ht="21.75" customHeight="1">
      <c r="A199" s="33"/>
      <c r="B199" s="149"/>
      <c r="C199" s="150" t="s">
        <v>451</v>
      </c>
      <c r="D199" s="150" t="s">
        <v>182</v>
      </c>
      <c r="E199" s="151" t="s">
        <v>1760</v>
      </c>
      <c r="F199" s="152" t="s">
        <v>1761</v>
      </c>
      <c r="G199" s="153" t="s">
        <v>1604</v>
      </c>
      <c r="H199" s="154">
        <v>1</v>
      </c>
      <c r="I199" s="155"/>
      <c r="J199" s="156">
        <f>ROUND(I199*H199,2)</f>
        <v>0</v>
      </c>
      <c r="K199" s="152" t="s">
        <v>1</v>
      </c>
      <c r="L199" s="34"/>
      <c r="M199" s="157" t="s">
        <v>1</v>
      </c>
      <c r="N199" s="158" t="s">
        <v>41</v>
      </c>
      <c r="O199" s="59"/>
      <c r="P199" s="159">
        <f>O199*H199</f>
        <v>0</v>
      </c>
      <c r="Q199" s="159">
        <v>0.08</v>
      </c>
      <c r="R199" s="159">
        <f>Q199*H199</f>
        <v>0.08</v>
      </c>
      <c r="S199" s="159">
        <v>0</v>
      </c>
      <c r="T199" s="16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341</v>
      </c>
      <c r="AT199" s="161" t="s">
        <v>182</v>
      </c>
      <c r="AU199" s="161" t="s">
        <v>85</v>
      </c>
      <c r="AY199" s="18" t="s">
        <v>180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8" t="s">
        <v>83</v>
      </c>
      <c r="BK199" s="162">
        <f>ROUND(I199*H199,2)</f>
        <v>0</v>
      </c>
      <c r="BL199" s="18" t="s">
        <v>341</v>
      </c>
      <c r="BM199" s="161" t="s">
        <v>713</v>
      </c>
    </row>
    <row r="200" spans="1:65" s="2" customFormat="1" ht="11.25">
      <c r="A200" s="33"/>
      <c r="B200" s="34"/>
      <c r="C200" s="33"/>
      <c r="D200" s="163" t="s">
        <v>189</v>
      </c>
      <c r="E200" s="33"/>
      <c r="F200" s="164" t="s">
        <v>1761</v>
      </c>
      <c r="G200" s="33"/>
      <c r="H200" s="33"/>
      <c r="I200" s="165"/>
      <c r="J200" s="33"/>
      <c r="K200" s="33"/>
      <c r="L200" s="34"/>
      <c r="M200" s="166"/>
      <c r="N200" s="167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189</v>
      </c>
      <c r="AU200" s="18" t="s">
        <v>85</v>
      </c>
    </row>
    <row r="201" spans="1:65" s="12" customFormat="1" ht="22.9" customHeight="1">
      <c r="B201" s="136"/>
      <c r="D201" s="137" t="s">
        <v>75</v>
      </c>
      <c r="E201" s="147" t="s">
        <v>1635</v>
      </c>
      <c r="F201" s="147" t="s">
        <v>1762</v>
      </c>
      <c r="I201" s="139"/>
      <c r="J201" s="148">
        <f>BK201</f>
        <v>0</v>
      </c>
      <c r="L201" s="136"/>
      <c r="M201" s="141"/>
      <c r="N201" s="142"/>
      <c r="O201" s="142"/>
      <c r="P201" s="143">
        <f>SUM(P202:P210)</f>
        <v>0</v>
      </c>
      <c r="Q201" s="142"/>
      <c r="R201" s="143">
        <f>SUM(R202:R210)</f>
        <v>0.40200000000000002</v>
      </c>
      <c r="S201" s="142"/>
      <c r="T201" s="144">
        <f>SUM(T202:T210)</f>
        <v>0</v>
      </c>
      <c r="AR201" s="137" t="s">
        <v>85</v>
      </c>
      <c r="AT201" s="145" t="s">
        <v>75</v>
      </c>
      <c r="AU201" s="145" t="s">
        <v>83</v>
      </c>
      <c r="AY201" s="137" t="s">
        <v>180</v>
      </c>
      <c r="BK201" s="146">
        <f>SUM(BK202:BK210)</f>
        <v>0</v>
      </c>
    </row>
    <row r="202" spans="1:65" s="2" customFormat="1" ht="24.2" customHeight="1">
      <c r="A202" s="33"/>
      <c r="B202" s="149"/>
      <c r="C202" s="150" t="s">
        <v>459</v>
      </c>
      <c r="D202" s="150" t="s">
        <v>182</v>
      </c>
      <c r="E202" s="151" t="s">
        <v>1763</v>
      </c>
      <c r="F202" s="152" t="s">
        <v>1764</v>
      </c>
      <c r="G202" s="153" t="s">
        <v>423</v>
      </c>
      <c r="H202" s="154">
        <v>2</v>
      </c>
      <c r="I202" s="155"/>
      <c r="J202" s="156">
        <f>ROUND(I202*H202,2)</f>
        <v>0</v>
      </c>
      <c r="K202" s="152" t="s">
        <v>1</v>
      </c>
      <c r="L202" s="34"/>
      <c r="M202" s="157" t="s">
        <v>1</v>
      </c>
      <c r="N202" s="158" t="s">
        <v>41</v>
      </c>
      <c r="O202" s="59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341</v>
      </c>
      <c r="AT202" s="161" t="s">
        <v>182</v>
      </c>
      <c r="AU202" s="161" t="s">
        <v>85</v>
      </c>
      <c r="AY202" s="18" t="s">
        <v>180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8" t="s">
        <v>83</v>
      </c>
      <c r="BK202" s="162">
        <f>ROUND(I202*H202,2)</f>
        <v>0</v>
      </c>
      <c r="BL202" s="18" t="s">
        <v>341</v>
      </c>
      <c r="BM202" s="161" t="s">
        <v>727</v>
      </c>
    </row>
    <row r="203" spans="1:65" s="2" customFormat="1" ht="19.5">
      <c r="A203" s="33"/>
      <c r="B203" s="34"/>
      <c r="C203" s="33"/>
      <c r="D203" s="163" t="s">
        <v>189</v>
      </c>
      <c r="E203" s="33"/>
      <c r="F203" s="164" t="s">
        <v>1764</v>
      </c>
      <c r="G203" s="33"/>
      <c r="H203" s="33"/>
      <c r="I203" s="165"/>
      <c r="J203" s="33"/>
      <c r="K203" s="33"/>
      <c r="L203" s="34"/>
      <c r="M203" s="166"/>
      <c r="N203" s="167"/>
      <c r="O203" s="59"/>
      <c r="P203" s="59"/>
      <c r="Q203" s="59"/>
      <c r="R203" s="59"/>
      <c r="S203" s="59"/>
      <c r="T203" s="60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189</v>
      </c>
      <c r="AU203" s="18" t="s">
        <v>85</v>
      </c>
    </row>
    <row r="204" spans="1:65" s="2" customFormat="1" ht="21.75" customHeight="1">
      <c r="A204" s="33"/>
      <c r="B204" s="149"/>
      <c r="C204" s="150" t="s">
        <v>471</v>
      </c>
      <c r="D204" s="150" t="s">
        <v>182</v>
      </c>
      <c r="E204" s="151" t="s">
        <v>1765</v>
      </c>
      <c r="F204" s="152" t="s">
        <v>1766</v>
      </c>
      <c r="G204" s="153" t="s">
        <v>1604</v>
      </c>
      <c r="H204" s="154">
        <v>2</v>
      </c>
      <c r="I204" s="155"/>
      <c r="J204" s="156">
        <f>ROUND(I204*H204,2)</f>
        <v>0</v>
      </c>
      <c r="K204" s="152" t="s">
        <v>1</v>
      </c>
      <c r="L204" s="34"/>
      <c r="M204" s="157" t="s">
        <v>1</v>
      </c>
      <c r="N204" s="158" t="s">
        <v>41</v>
      </c>
      <c r="O204" s="59"/>
      <c r="P204" s="159">
        <f>O204*H204</f>
        <v>0</v>
      </c>
      <c r="Q204" s="159">
        <v>0.20100000000000001</v>
      </c>
      <c r="R204" s="159">
        <f>Q204*H204</f>
        <v>0.40200000000000002</v>
      </c>
      <c r="S204" s="159">
        <v>0</v>
      </c>
      <c r="T204" s="16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341</v>
      </c>
      <c r="AT204" s="161" t="s">
        <v>182</v>
      </c>
      <c r="AU204" s="161" t="s">
        <v>85</v>
      </c>
      <c r="AY204" s="18" t="s">
        <v>180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8" t="s">
        <v>83</v>
      </c>
      <c r="BK204" s="162">
        <f>ROUND(I204*H204,2)</f>
        <v>0</v>
      </c>
      <c r="BL204" s="18" t="s">
        <v>341</v>
      </c>
      <c r="BM204" s="161" t="s">
        <v>753</v>
      </c>
    </row>
    <row r="205" spans="1:65" s="2" customFormat="1" ht="11.25">
      <c r="A205" s="33"/>
      <c r="B205" s="34"/>
      <c r="C205" s="33"/>
      <c r="D205" s="163" t="s">
        <v>189</v>
      </c>
      <c r="E205" s="33"/>
      <c r="F205" s="164" t="s">
        <v>1766</v>
      </c>
      <c r="G205" s="33"/>
      <c r="H205" s="33"/>
      <c r="I205" s="165"/>
      <c r="J205" s="33"/>
      <c r="K205" s="33"/>
      <c r="L205" s="34"/>
      <c r="M205" s="166"/>
      <c r="N205" s="167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189</v>
      </c>
      <c r="AU205" s="18" t="s">
        <v>85</v>
      </c>
    </row>
    <row r="206" spans="1:65" s="2" customFormat="1" ht="29.25">
      <c r="A206" s="33"/>
      <c r="B206" s="34"/>
      <c r="C206" s="33"/>
      <c r="D206" s="163" t="s">
        <v>912</v>
      </c>
      <c r="E206" s="33"/>
      <c r="F206" s="211" t="s">
        <v>1767</v>
      </c>
      <c r="G206" s="33"/>
      <c r="H206" s="33"/>
      <c r="I206" s="165"/>
      <c r="J206" s="33"/>
      <c r="K206" s="33"/>
      <c r="L206" s="34"/>
      <c r="M206" s="166"/>
      <c r="N206" s="167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912</v>
      </c>
      <c r="AU206" s="18" t="s">
        <v>85</v>
      </c>
    </row>
    <row r="207" spans="1:65" s="2" customFormat="1" ht="24.2" customHeight="1">
      <c r="A207" s="33"/>
      <c r="B207" s="149"/>
      <c r="C207" s="150" t="s">
        <v>478</v>
      </c>
      <c r="D207" s="150" t="s">
        <v>182</v>
      </c>
      <c r="E207" s="151" t="s">
        <v>1768</v>
      </c>
      <c r="F207" s="152" t="s">
        <v>1769</v>
      </c>
      <c r="G207" s="153" t="s">
        <v>318</v>
      </c>
      <c r="H207" s="154">
        <v>0.40200000000000002</v>
      </c>
      <c r="I207" s="155"/>
      <c r="J207" s="156">
        <f>ROUND(I207*H207,2)</f>
        <v>0</v>
      </c>
      <c r="K207" s="152" t="s">
        <v>1</v>
      </c>
      <c r="L207" s="34"/>
      <c r="M207" s="157" t="s">
        <v>1</v>
      </c>
      <c r="N207" s="158" t="s">
        <v>41</v>
      </c>
      <c r="O207" s="59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341</v>
      </c>
      <c r="AT207" s="161" t="s">
        <v>182</v>
      </c>
      <c r="AU207" s="161" t="s">
        <v>85</v>
      </c>
      <c r="AY207" s="18" t="s">
        <v>180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83</v>
      </c>
      <c r="BK207" s="162">
        <f>ROUND(I207*H207,2)</f>
        <v>0</v>
      </c>
      <c r="BL207" s="18" t="s">
        <v>341</v>
      </c>
      <c r="BM207" s="161" t="s">
        <v>782</v>
      </c>
    </row>
    <row r="208" spans="1:65" s="2" customFormat="1" ht="11.25">
      <c r="A208" s="33"/>
      <c r="B208" s="34"/>
      <c r="C208" s="33"/>
      <c r="D208" s="163" t="s">
        <v>189</v>
      </c>
      <c r="E208" s="33"/>
      <c r="F208" s="164" t="s">
        <v>1769</v>
      </c>
      <c r="G208" s="33"/>
      <c r="H208" s="33"/>
      <c r="I208" s="165"/>
      <c r="J208" s="33"/>
      <c r="K208" s="33"/>
      <c r="L208" s="34"/>
      <c r="M208" s="166"/>
      <c r="N208" s="167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189</v>
      </c>
      <c r="AU208" s="18" t="s">
        <v>85</v>
      </c>
    </row>
    <row r="209" spans="1:65" s="2" customFormat="1" ht="24.2" customHeight="1">
      <c r="A209" s="33"/>
      <c r="B209" s="149"/>
      <c r="C209" s="150" t="s">
        <v>489</v>
      </c>
      <c r="D209" s="150" t="s">
        <v>182</v>
      </c>
      <c r="E209" s="151" t="s">
        <v>1770</v>
      </c>
      <c r="F209" s="152" t="s">
        <v>1771</v>
      </c>
      <c r="G209" s="153" t="s">
        <v>318</v>
      </c>
      <c r="H209" s="154">
        <v>0.40200000000000002</v>
      </c>
      <c r="I209" s="155"/>
      <c r="J209" s="156">
        <f>ROUND(I209*H209,2)</f>
        <v>0</v>
      </c>
      <c r="K209" s="152" t="s">
        <v>1</v>
      </c>
      <c r="L209" s="34"/>
      <c r="M209" s="157" t="s">
        <v>1</v>
      </c>
      <c r="N209" s="158" t="s">
        <v>41</v>
      </c>
      <c r="O209" s="59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341</v>
      </c>
      <c r="AT209" s="161" t="s">
        <v>182</v>
      </c>
      <c r="AU209" s="161" t="s">
        <v>85</v>
      </c>
      <c r="AY209" s="18" t="s">
        <v>180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83</v>
      </c>
      <c r="BK209" s="162">
        <f>ROUND(I209*H209,2)</f>
        <v>0</v>
      </c>
      <c r="BL209" s="18" t="s">
        <v>341</v>
      </c>
      <c r="BM209" s="161" t="s">
        <v>577</v>
      </c>
    </row>
    <row r="210" spans="1:65" s="2" customFormat="1" ht="11.25">
      <c r="A210" s="33"/>
      <c r="B210" s="34"/>
      <c r="C210" s="33"/>
      <c r="D210" s="163" t="s">
        <v>189</v>
      </c>
      <c r="E210" s="33"/>
      <c r="F210" s="164" t="s">
        <v>1771</v>
      </c>
      <c r="G210" s="33"/>
      <c r="H210" s="33"/>
      <c r="I210" s="165"/>
      <c r="J210" s="33"/>
      <c r="K210" s="33"/>
      <c r="L210" s="34"/>
      <c r="M210" s="166"/>
      <c r="N210" s="167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189</v>
      </c>
      <c r="AU210" s="18" t="s">
        <v>85</v>
      </c>
    </row>
    <row r="211" spans="1:65" s="12" customFormat="1" ht="22.9" customHeight="1">
      <c r="B211" s="136"/>
      <c r="D211" s="137" t="s">
        <v>75</v>
      </c>
      <c r="E211" s="147" t="s">
        <v>1772</v>
      </c>
      <c r="F211" s="147" t="s">
        <v>1773</v>
      </c>
      <c r="I211" s="139"/>
      <c r="J211" s="148">
        <f>BK211</f>
        <v>0</v>
      </c>
      <c r="L211" s="136"/>
      <c r="M211" s="141"/>
      <c r="N211" s="142"/>
      <c r="O211" s="142"/>
      <c r="P211" s="143">
        <f>SUM(P212:P215)</f>
        <v>0</v>
      </c>
      <c r="Q211" s="142"/>
      <c r="R211" s="143">
        <f>SUM(R212:R215)</f>
        <v>0</v>
      </c>
      <c r="S211" s="142"/>
      <c r="T211" s="144">
        <f>SUM(T212:T215)</f>
        <v>0</v>
      </c>
      <c r="AR211" s="137" t="s">
        <v>85</v>
      </c>
      <c r="AT211" s="145" t="s">
        <v>75</v>
      </c>
      <c r="AU211" s="145" t="s">
        <v>83</v>
      </c>
      <c r="AY211" s="137" t="s">
        <v>180</v>
      </c>
      <c r="BK211" s="146">
        <f>SUM(BK212:BK215)</f>
        <v>0</v>
      </c>
    </row>
    <row r="212" spans="1:65" s="2" customFormat="1" ht="16.5" customHeight="1">
      <c r="A212" s="33"/>
      <c r="B212" s="149"/>
      <c r="C212" s="150" t="s">
        <v>505</v>
      </c>
      <c r="D212" s="150" t="s">
        <v>182</v>
      </c>
      <c r="E212" s="151" t="s">
        <v>1774</v>
      </c>
      <c r="F212" s="152" t="s">
        <v>1775</v>
      </c>
      <c r="G212" s="153" t="s">
        <v>1776</v>
      </c>
      <c r="H212" s="154">
        <v>1</v>
      </c>
      <c r="I212" s="155"/>
      <c r="J212" s="156">
        <f>ROUND(I212*H212,2)</f>
        <v>0</v>
      </c>
      <c r="K212" s="152" t="s">
        <v>1</v>
      </c>
      <c r="L212" s="34"/>
      <c r="M212" s="157" t="s">
        <v>1</v>
      </c>
      <c r="N212" s="158" t="s">
        <v>41</v>
      </c>
      <c r="O212" s="59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341</v>
      </c>
      <c r="AT212" s="161" t="s">
        <v>182</v>
      </c>
      <c r="AU212" s="161" t="s">
        <v>85</v>
      </c>
      <c r="AY212" s="18" t="s">
        <v>180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83</v>
      </c>
      <c r="BK212" s="162">
        <f>ROUND(I212*H212,2)</f>
        <v>0</v>
      </c>
      <c r="BL212" s="18" t="s">
        <v>341</v>
      </c>
      <c r="BM212" s="161" t="s">
        <v>810</v>
      </c>
    </row>
    <row r="213" spans="1:65" s="2" customFormat="1" ht="11.25">
      <c r="A213" s="33"/>
      <c r="B213" s="34"/>
      <c r="C213" s="33"/>
      <c r="D213" s="163" t="s">
        <v>189</v>
      </c>
      <c r="E213" s="33"/>
      <c r="F213" s="164" t="s">
        <v>1775</v>
      </c>
      <c r="G213" s="33"/>
      <c r="H213" s="33"/>
      <c r="I213" s="165"/>
      <c r="J213" s="33"/>
      <c r="K213" s="33"/>
      <c r="L213" s="34"/>
      <c r="M213" s="166"/>
      <c r="N213" s="167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189</v>
      </c>
      <c r="AU213" s="18" t="s">
        <v>85</v>
      </c>
    </row>
    <row r="214" spans="1:65" s="2" customFormat="1" ht="16.5" customHeight="1">
      <c r="A214" s="33"/>
      <c r="B214" s="149"/>
      <c r="C214" s="150" t="s">
        <v>521</v>
      </c>
      <c r="D214" s="150" t="s">
        <v>182</v>
      </c>
      <c r="E214" s="151" t="s">
        <v>1777</v>
      </c>
      <c r="F214" s="152" t="s">
        <v>1778</v>
      </c>
      <c r="G214" s="153" t="s">
        <v>1779</v>
      </c>
      <c r="H214" s="154">
        <v>20</v>
      </c>
      <c r="I214" s="155"/>
      <c r="J214" s="156">
        <f>ROUND(I214*H214,2)</f>
        <v>0</v>
      </c>
      <c r="K214" s="152" t="s">
        <v>1</v>
      </c>
      <c r="L214" s="34"/>
      <c r="M214" s="157" t="s">
        <v>1</v>
      </c>
      <c r="N214" s="158" t="s">
        <v>41</v>
      </c>
      <c r="O214" s="59"/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341</v>
      </c>
      <c r="AT214" s="161" t="s">
        <v>182</v>
      </c>
      <c r="AU214" s="161" t="s">
        <v>85</v>
      </c>
      <c r="AY214" s="18" t="s">
        <v>180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8" t="s">
        <v>83</v>
      </c>
      <c r="BK214" s="162">
        <f>ROUND(I214*H214,2)</f>
        <v>0</v>
      </c>
      <c r="BL214" s="18" t="s">
        <v>341</v>
      </c>
      <c r="BM214" s="161" t="s">
        <v>825</v>
      </c>
    </row>
    <row r="215" spans="1:65" s="2" customFormat="1" ht="11.25">
      <c r="A215" s="33"/>
      <c r="B215" s="34"/>
      <c r="C215" s="33"/>
      <c r="D215" s="163" t="s">
        <v>189</v>
      </c>
      <c r="E215" s="33"/>
      <c r="F215" s="164" t="s">
        <v>1778</v>
      </c>
      <c r="G215" s="33"/>
      <c r="H215" s="33"/>
      <c r="I215" s="165"/>
      <c r="J215" s="33"/>
      <c r="K215" s="33"/>
      <c r="L215" s="34"/>
      <c r="M215" s="166"/>
      <c r="N215" s="167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189</v>
      </c>
      <c r="AU215" s="18" t="s">
        <v>85</v>
      </c>
    </row>
    <row r="216" spans="1:65" s="12" customFormat="1" ht="22.9" customHeight="1">
      <c r="B216" s="136"/>
      <c r="D216" s="137" t="s">
        <v>75</v>
      </c>
      <c r="E216" s="147" t="s">
        <v>1780</v>
      </c>
      <c r="F216" s="147" t="s">
        <v>1781</v>
      </c>
      <c r="I216" s="139"/>
      <c r="J216" s="148">
        <f>BK216</f>
        <v>0</v>
      </c>
      <c r="L216" s="136"/>
      <c r="M216" s="141"/>
      <c r="N216" s="142"/>
      <c r="O216" s="142"/>
      <c r="P216" s="143">
        <f>SUM(P217:P251)</f>
        <v>0</v>
      </c>
      <c r="Q216" s="142"/>
      <c r="R216" s="143">
        <f>SUM(R217:R251)</f>
        <v>0.70052000000000003</v>
      </c>
      <c r="S216" s="142"/>
      <c r="T216" s="144">
        <f>SUM(T217:T251)</f>
        <v>0</v>
      </c>
      <c r="AR216" s="137" t="s">
        <v>85</v>
      </c>
      <c r="AT216" s="145" t="s">
        <v>75</v>
      </c>
      <c r="AU216" s="145" t="s">
        <v>83</v>
      </c>
      <c r="AY216" s="137" t="s">
        <v>180</v>
      </c>
      <c r="BK216" s="146">
        <f>SUM(BK217:BK251)</f>
        <v>0</v>
      </c>
    </row>
    <row r="217" spans="1:65" s="2" customFormat="1" ht="16.5" customHeight="1">
      <c r="A217" s="33"/>
      <c r="B217" s="149"/>
      <c r="C217" s="150" t="s">
        <v>530</v>
      </c>
      <c r="D217" s="150" t="s">
        <v>182</v>
      </c>
      <c r="E217" s="151" t="s">
        <v>1782</v>
      </c>
      <c r="F217" s="152" t="s">
        <v>1783</v>
      </c>
      <c r="G217" s="153" t="s">
        <v>1604</v>
      </c>
      <c r="H217" s="154">
        <v>30</v>
      </c>
      <c r="I217" s="155"/>
      <c r="J217" s="156">
        <f>ROUND(I217*H217,2)</f>
        <v>0</v>
      </c>
      <c r="K217" s="152" t="s">
        <v>1</v>
      </c>
      <c r="L217" s="34"/>
      <c r="M217" s="157" t="s">
        <v>1</v>
      </c>
      <c r="N217" s="158" t="s">
        <v>41</v>
      </c>
      <c r="O217" s="59"/>
      <c r="P217" s="159">
        <f>O217*H217</f>
        <v>0</v>
      </c>
      <c r="Q217" s="159">
        <v>1.1299999999999999E-3</v>
      </c>
      <c r="R217" s="159">
        <f>Q217*H217</f>
        <v>3.39E-2</v>
      </c>
      <c r="S217" s="159">
        <v>0</v>
      </c>
      <c r="T217" s="16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341</v>
      </c>
      <c r="AT217" s="161" t="s">
        <v>182</v>
      </c>
      <c r="AU217" s="161" t="s">
        <v>85</v>
      </c>
      <c r="AY217" s="18" t="s">
        <v>180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8" t="s">
        <v>83</v>
      </c>
      <c r="BK217" s="162">
        <f>ROUND(I217*H217,2)</f>
        <v>0</v>
      </c>
      <c r="BL217" s="18" t="s">
        <v>341</v>
      </c>
      <c r="BM217" s="161" t="s">
        <v>844</v>
      </c>
    </row>
    <row r="218" spans="1:65" s="2" customFormat="1" ht="11.25">
      <c r="A218" s="33"/>
      <c r="B218" s="34"/>
      <c r="C218" s="33"/>
      <c r="D218" s="163" t="s">
        <v>189</v>
      </c>
      <c r="E218" s="33"/>
      <c r="F218" s="164" t="s">
        <v>1783</v>
      </c>
      <c r="G218" s="33"/>
      <c r="H218" s="33"/>
      <c r="I218" s="165"/>
      <c r="J218" s="33"/>
      <c r="K218" s="33"/>
      <c r="L218" s="34"/>
      <c r="M218" s="166"/>
      <c r="N218" s="167"/>
      <c r="O218" s="59"/>
      <c r="P218" s="59"/>
      <c r="Q218" s="59"/>
      <c r="R218" s="59"/>
      <c r="S218" s="59"/>
      <c r="T218" s="6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189</v>
      </c>
      <c r="AU218" s="18" t="s">
        <v>85</v>
      </c>
    </row>
    <row r="219" spans="1:65" s="2" customFormat="1" ht="24.2" customHeight="1">
      <c r="A219" s="33"/>
      <c r="B219" s="149"/>
      <c r="C219" s="150" t="s">
        <v>538</v>
      </c>
      <c r="D219" s="150" t="s">
        <v>182</v>
      </c>
      <c r="E219" s="151" t="s">
        <v>1784</v>
      </c>
      <c r="F219" s="152" t="s">
        <v>1785</v>
      </c>
      <c r="G219" s="153" t="s">
        <v>1604</v>
      </c>
      <c r="H219" s="154">
        <v>1</v>
      </c>
      <c r="I219" s="155"/>
      <c r="J219" s="156">
        <f>ROUND(I219*H219,2)</f>
        <v>0</v>
      </c>
      <c r="K219" s="152" t="s">
        <v>1</v>
      </c>
      <c r="L219" s="34"/>
      <c r="M219" s="157" t="s">
        <v>1</v>
      </c>
      <c r="N219" s="158" t="s">
        <v>41</v>
      </c>
      <c r="O219" s="59"/>
      <c r="P219" s="159">
        <f>O219*H219</f>
        <v>0</v>
      </c>
      <c r="Q219" s="159">
        <v>1.0869999999999999E-2</v>
      </c>
      <c r="R219" s="159">
        <f>Q219*H219</f>
        <v>1.0869999999999999E-2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341</v>
      </c>
      <c r="AT219" s="161" t="s">
        <v>182</v>
      </c>
      <c r="AU219" s="161" t="s">
        <v>85</v>
      </c>
      <c r="AY219" s="18" t="s">
        <v>180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83</v>
      </c>
      <c r="BK219" s="162">
        <f>ROUND(I219*H219,2)</f>
        <v>0</v>
      </c>
      <c r="BL219" s="18" t="s">
        <v>341</v>
      </c>
      <c r="BM219" s="161" t="s">
        <v>868</v>
      </c>
    </row>
    <row r="220" spans="1:65" s="2" customFormat="1" ht="19.5">
      <c r="A220" s="33"/>
      <c r="B220" s="34"/>
      <c r="C220" s="33"/>
      <c r="D220" s="163" t="s">
        <v>189</v>
      </c>
      <c r="E220" s="33"/>
      <c r="F220" s="164" t="s">
        <v>1785</v>
      </c>
      <c r="G220" s="33"/>
      <c r="H220" s="33"/>
      <c r="I220" s="165"/>
      <c r="J220" s="33"/>
      <c r="K220" s="33"/>
      <c r="L220" s="34"/>
      <c r="M220" s="166"/>
      <c r="N220" s="167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189</v>
      </c>
      <c r="AU220" s="18" t="s">
        <v>85</v>
      </c>
    </row>
    <row r="221" spans="1:65" s="2" customFormat="1" ht="24.2" customHeight="1">
      <c r="A221" s="33"/>
      <c r="B221" s="149"/>
      <c r="C221" s="150" t="s">
        <v>546</v>
      </c>
      <c r="D221" s="150" t="s">
        <v>182</v>
      </c>
      <c r="E221" s="151" t="s">
        <v>1786</v>
      </c>
      <c r="F221" s="152" t="s">
        <v>1787</v>
      </c>
      <c r="G221" s="153" t="s">
        <v>1604</v>
      </c>
      <c r="H221" s="154">
        <v>1</v>
      </c>
      <c r="I221" s="155"/>
      <c r="J221" s="156">
        <f>ROUND(I221*H221,2)</f>
        <v>0</v>
      </c>
      <c r="K221" s="152" t="s">
        <v>1</v>
      </c>
      <c r="L221" s="34"/>
      <c r="M221" s="157" t="s">
        <v>1</v>
      </c>
      <c r="N221" s="158" t="s">
        <v>41</v>
      </c>
      <c r="O221" s="59"/>
      <c r="P221" s="159">
        <f>O221*H221</f>
        <v>0</v>
      </c>
      <c r="Q221" s="159">
        <v>2.257E-2</v>
      </c>
      <c r="R221" s="159">
        <f>Q221*H221</f>
        <v>2.257E-2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341</v>
      </c>
      <c r="AT221" s="161" t="s">
        <v>182</v>
      </c>
      <c r="AU221" s="161" t="s">
        <v>85</v>
      </c>
      <c r="AY221" s="18" t="s">
        <v>180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83</v>
      </c>
      <c r="BK221" s="162">
        <f>ROUND(I221*H221,2)</f>
        <v>0</v>
      </c>
      <c r="BL221" s="18" t="s">
        <v>341</v>
      </c>
      <c r="BM221" s="161" t="s">
        <v>878</v>
      </c>
    </row>
    <row r="222" spans="1:65" s="2" customFormat="1" ht="19.5">
      <c r="A222" s="33"/>
      <c r="B222" s="34"/>
      <c r="C222" s="33"/>
      <c r="D222" s="163" t="s">
        <v>189</v>
      </c>
      <c r="E222" s="33"/>
      <c r="F222" s="164" t="s">
        <v>1787</v>
      </c>
      <c r="G222" s="33"/>
      <c r="H222" s="33"/>
      <c r="I222" s="165"/>
      <c r="J222" s="33"/>
      <c r="K222" s="33"/>
      <c r="L222" s="34"/>
      <c r="M222" s="166"/>
      <c r="N222" s="167"/>
      <c r="O222" s="59"/>
      <c r="P222" s="59"/>
      <c r="Q222" s="59"/>
      <c r="R222" s="59"/>
      <c r="S222" s="59"/>
      <c r="T222" s="60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189</v>
      </c>
      <c r="AU222" s="18" t="s">
        <v>85</v>
      </c>
    </row>
    <row r="223" spans="1:65" s="2" customFormat="1" ht="24.2" customHeight="1">
      <c r="A223" s="33"/>
      <c r="B223" s="149"/>
      <c r="C223" s="150" t="s">
        <v>555</v>
      </c>
      <c r="D223" s="150" t="s">
        <v>182</v>
      </c>
      <c r="E223" s="151" t="s">
        <v>1788</v>
      </c>
      <c r="F223" s="152" t="s">
        <v>1789</v>
      </c>
      <c r="G223" s="153" t="s">
        <v>423</v>
      </c>
      <c r="H223" s="154">
        <v>2</v>
      </c>
      <c r="I223" s="155"/>
      <c r="J223" s="156">
        <f>ROUND(I223*H223,2)</f>
        <v>0</v>
      </c>
      <c r="K223" s="152" t="s">
        <v>1</v>
      </c>
      <c r="L223" s="34"/>
      <c r="M223" s="157" t="s">
        <v>1</v>
      </c>
      <c r="N223" s="158" t="s">
        <v>41</v>
      </c>
      <c r="O223" s="59"/>
      <c r="P223" s="159">
        <f>O223*H223</f>
        <v>0</v>
      </c>
      <c r="Q223" s="159">
        <v>7.6000000000000004E-4</v>
      </c>
      <c r="R223" s="159">
        <f>Q223*H223</f>
        <v>1.5200000000000001E-3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341</v>
      </c>
      <c r="AT223" s="161" t="s">
        <v>182</v>
      </c>
      <c r="AU223" s="161" t="s">
        <v>85</v>
      </c>
      <c r="AY223" s="18" t="s">
        <v>180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83</v>
      </c>
      <c r="BK223" s="162">
        <f>ROUND(I223*H223,2)</f>
        <v>0</v>
      </c>
      <c r="BL223" s="18" t="s">
        <v>341</v>
      </c>
      <c r="BM223" s="161" t="s">
        <v>889</v>
      </c>
    </row>
    <row r="224" spans="1:65" s="2" customFormat="1" ht="19.5">
      <c r="A224" s="33"/>
      <c r="B224" s="34"/>
      <c r="C224" s="33"/>
      <c r="D224" s="163" t="s">
        <v>189</v>
      </c>
      <c r="E224" s="33"/>
      <c r="F224" s="164" t="s">
        <v>1789</v>
      </c>
      <c r="G224" s="33"/>
      <c r="H224" s="33"/>
      <c r="I224" s="165"/>
      <c r="J224" s="33"/>
      <c r="K224" s="33"/>
      <c r="L224" s="34"/>
      <c r="M224" s="166"/>
      <c r="N224" s="167"/>
      <c r="O224" s="59"/>
      <c r="P224" s="59"/>
      <c r="Q224" s="59"/>
      <c r="R224" s="59"/>
      <c r="S224" s="59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189</v>
      </c>
      <c r="AU224" s="18" t="s">
        <v>85</v>
      </c>
    </row>
    <row r="225" spans="1:65" s="2" customFormat="1" ht="24.2" customHeight="1">
      <c r="A225" s="33"/>
      <c r="B225" s="149"/>
      <c r="C225" s="150" t="s">
        <v>564</v>
      </c>
      <c r="D225" s="150" t="s">
        <v>182</v>
      </c>
      <c r="E225" s="151" t="s">
        <v>1790</v>
      </c>
      <c r="F225" s="152" t="s">
        <v>1791</v>
      </c>
      <c r="G225" s="153" t="s">
        <v>1604</v>
      </c>
      <c r="H225" s="154">
        <v>2</v>
      </c>
      <c r="I225" s="155"/>
      <c r="J225" s="156">
        <f>ROUND(I225*H225,2)</f>
        <v>0</v>
      </c>
      <c r="K225" s="152" t="s">
        <v>1</v>
      </c>
      <c r="L225" s="34"/>
      <c r="M225" s="157" t="s">
        <v>1</v>
      </c>
      <c r="N225" s="158" t="s">
        <v>41</v>
      </c>
      <c r="O225" s="59"/>
      <c r="P225" s="159">
        <f>O225*H225</f>
        <v>0</v>
      </c>
      <c r="Q225" s="159">
        <v>1.1900000000000001E-3</v>
      </c>
      <c r="R225" s="159">
        <f>Q225*H225</f>
        <v>2.3800000000000002E-3</v>
      </c>
      <c r="S225" s="159">
        <v>0</v>
      </c>
      <c r="T225" s="160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1" t="s">
        <v>341</v>
      </c>
      <c r="AT225" s="161" t="s">
        <v>182</v>
      </c>
      <c r="AU225" s="161" t="s">
        <v>85</v>
      </c>
      <c r="AY225" s="18" t="s">
        <v>180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8" t="s">
        <v>83</v>
      </c>
      <c r="BK225" s="162">
        <f>ROUND(I225*H225,2)</f>
        <v>0</v>
      </c>
      <c r="BL225" s="18" t="s">
        <v>341</v>
      </c>
      <c r="BM225" s="161" t="s">
        <v>900</v>
      </c>
    </row>
    <row r="226" spans="1:65" s="2" customFormat="1" ht="11.25">
      <c r="A226" s="33"/>
      <c r="B226" s="34"/>
      <c r="C226" s="33"/>
      <c r="D226" s="163" t="s">
        <v>189</v>
      </c>
      <c r="E226" s="33"/>
      <c r="F226" s="164" t="s">
        <v>1791</v>
      </c>
      <c r="G226" s="33"/>
      <c r="H226" s="33"/>
      <c r="I226" s="165"/>
      <c r="J226" s="33"/>
      <c r="K226" s="33"/>
      <c r="L226" s="34"/>
      <c r="M226" s="166"/>
      <c r="N226" s="167"/>
      <c r="O226" s="59"/>
      <c r="P226" s="59"/>
      <c r="Q226" s="59"/>
      <c r="R226" s="59"/>
      <c r="S226" s="59"/>
      <c r="T226" s="60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189</v>
      </c>
      <c r="AU226" s="18" t="s">
        <v>85</v>
      </c>
    </row>
    <row r="227" spans="1:65" s="2" customFormat="1" ht="33" customHeight="1">
      <c r="A227" s="33"/>
      <c r="B227" s="149"/>
      <c r="C227" s="201" t="s">
        <v>568</v>
      </c>
      <c r="D227" s="201" t="s">
        <v>315</v>
      </c>
      <c r="E227" s="202" t="s">
        <v>1792</v>
      </c>
      <c r="F227" s="203" t="s">
        <v>1793</v>
      </c>
      <c r="G227" s="204" t="s">
        <v>423</v>
      </c>
      <c r="H227" s="205">
        <v>1</v>
      </c>
      <c r="I227" s="206"/>
      <c r="J227" s="207">
        <f>ROUND(I227*H227,2)</f>
        <v>0</v>
      </c>
      <c r="K227" s="203" t="s">
        <v>1</v>
      </c>
      <c r="L227" s="208"/>
      <c r="M227" s="209" t="s">
        <v>1</v>
      </c>
      <c r="N227" s="210" t="s">
        <v>41</v>
      </c>
      <c r="O227" s="59"/>
      <c r="P227" s="159">
        <f>O227*H227</f>
        <v>0</v>
      </c>
      <c r="Q227" s="159">
        <v>4.4000000000000003E-3</v>
      </c>
      <c r="R227" s="159">
        <f>Q227*H227</f>
        <v>4.4000000000000003E-3</v>
      </c>
      <c r="S227" s="159">
        <v>0</v>
      </c>
      <c r="T227" s="160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489</v>
      </c>
      <c r="AT227" s="161" t="s">
        <v>315</v>
      </c>
      <c r="AU227" s="161" t="s">
        <v>85</v>
      </c>
      <c r="AY227" s="18" t="s">
        <v>180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8" t="s">
        <v>83</v>
      </c>
      <c r="BK227" s="162">
        <f>ROUND(I227*H227,2)</f>
        <v>0</v>
      </c>
      <c r="BL227" s="18" t="s">
        <v>341</v>
      </c>
      <c r="BM227" s="161" t="s">
        <v>915</v>
      </c>
    </row>
    <row r="228" spans="1:65" s="2" customFormat="1" ht="19.5">
      <c r="A228" s="33"/>
      <c r="B228" s="34"/>
      <c r="C228" s="33"/>
      <c r="D228" s="163" t="s">
        <v>189</v>
      </c>
      <c r="E228" s="33"/>
      <c r="F228" s="164" t="s">
        <v>1793</v>
      </c>
      <c r="G228" s="33"/>
      <c r="H228" s="33"/>
      <c r="I228" s="165"/>
      <c r="J228" s="33"/>
      <c r="K228" s="33"/>
      <c r="L228" s="34"/>
      <c r="M228" s="166"/>
      <c r="N228" s="167"/>
      <c r="O228" s="59"/>
      <c r="P228" s="59"/>
      <c r="Q228" s="59"/>
      <c r="R228" s="59"/>
      <c r="S228" s="59"/>
      <c r="T228" s="60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189</v>
      </c>
      <c r="AU228" s="18" t="s">
        <v>85</v>
      </c>
    </row>
    <row r="229" spans="1:65" s="2" customFormat="1" ht="19.5">
      <c r="A229" s="33"/>
      <c r="B229" s="34"/>
      <c r="C229" s="33"/>
      <c r="D229" s="163" t="s">
        <v>912</v>
      </c>
      <c r="E229" s="33"/>
      <c r="F229" s="211" t="s">
        <v>1794</v>
      </c>
      <c r="G229" s="33"/>
      <c r="H229" s="33"/>
      <c r="I229" s="165"/>
      <c r="J229" s="33"/>
      <c r="K229" s="33"/>
      <c r="L229" s="34"/>
      <c r="M229" s="166"/>
      <c r="N229" s="167"/>
      <c r="O229" s="59"/>
      <c r="P229" s="59"/>
      <c r="Q229" s="59"/>
      <c r="R229" s="59"/>
      <c r="S229" s="59"/>
      <c r="T229" s="60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8" t="s">
        <v>912</v>
      </c>
      <c r="AU229" s="18" t="s">
        <v>85</v>
      </c>
    </row>
    <row r="230" spans="1:65" s="2" customFormat="1" ht="33" customHeight="1">
      <c r="A230" s="33"/>
      <c r="B230" s="149"/>
      <c r="C230" s="201" t="s">
        <v>579</v>
      </c>
      <c r="D230" s="201" t="s">
        <v>315</v>
      </c>
      <c r="E230" s="202" t="s">
        <v>1795</v>
      </c>
      <c r="F230" s="203" t="s">
        <v>1796</v>
      </c>
      <c r="G230" s="204" t="s">
        <v>423</v>
      </c>
      <c r="H230" s="205">
        <v>1</v>
      </c>
      <c r="I230" s="206"/>
      <c r="J230" s="207">
        <f>ROUND(I230*H230,2)</f>
        <v>0</v>
      </c>
      <c r="K230" s="203" t="s">
        <v>1</v>
      </c>
      <c r="L230" s="208"/>
      <c r="M230" s="209" t="s">
        <v>1</v>
      </c>
      <c r="N230" s="210" t="s">
        <v>41</v>
      </c>
      <c r="O230" s="59"/>
      <c r="P230" s="159">
        <f>O230*H230</f>
        <v>0</v>
      </c>
      <c r="Q230" s="159">
        <v>5.7999999999999996E-3</v>
      </c>
      <c r="R230" s="159">
        <f>Q230*H230</f>
        <v>5.7999999999999996E-3</v>
      </c>
      <c r="S230" s="159">
        <v>0</v>
      </c>
      <c r="T230" s="16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489</v>
      </c>
      <c r="AT230" s="161" t="s">
        <v>315</v>
      </c>
      <c r="AU230" s="161" t="s">
        <v>85</v>
      </c>
      <c r="AY230" s="18" t="s">
        <v>180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8" t="s">
        <v>83</v>
      </c>
      <c r="BK230" s="162">
        <f>ROUND(I230*H230,2)</f>
        <v>0</v>
      </c>
      <c r="BL230" s="18" t="s">
        <v>341</v>
      </c>
      <c r="BM230" s="161" t="s">
        <v>926</v>
      </c>
    </row>
    <row r="231" spans="1:65" s="2" customFormat="1" ht="19.5">
      <c r="A231" s="33"/>
      <c r="B231" s="34"/>
      <c r="C231" s="33"/>
      <c r="D231" s="163" t="s">
        <v>189</v>
      </c>
      <c r="E231" s="33"/>
      <c r="F231" s="164" t="s">
        <v>1796</v>
      </c>
      <c r="G231" s="33"/>
      <c r="H231" s="33"/>
      <c r="I231" s="165"/>
      <c r="J231" s="33"/>
      <c r="K231" s="33"/>
      <c r="L231" s="34"/>
      <c r="M231" s="166"/>
      <c r="N231" s="167"/>
      <c r="O231" s="59"/>
      <c r="P231" s="59"/>
      <c r="Q231" s="59"/>
      <c r="R231" s="59"/>
      <c r="S231" s="59"/>
      <c r="T231" s="60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8" t="s">
        <v>189</v>
      </c>
      <c r="AU231" s="18" t="s">
        <v>85</v>
      </c>
    </row>
    <row r="232" spans="1:65" s="2" customFormat="1" ht="19.5">
      <c r="A232" s="33"/>
      <c r="B232" s="34"/>
      <c r="C232" s="33"/>
      <c r="D232" s="163" t="s">
        <v>912</v>
      </c>
      <c r="E232" s="33"/>
      <c r="F232" s="211" t="s">
        <v>1794</v>
      </c>
      <c r="G232" s="33"/>
      <c r="H232" s="33"/>
      <c r="I232" s="165"/>
      <c r="J232" s="33"/>
      <c r="K232" s="33"/>
      <c r="L232" s="34"/>
      <c r="M232" s="166"/>
      <c r="N232" s="167"/>
      <c r="O232" s="59"/>
      <c r="P232" s="59"/>
      <c r="Q232" s="59"/>
      <c r="R232" s="59"/>
      <c r="S232" s="59"/>
      <c r="T232" s="60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912</v>
      </c>
      <c r="AU232" s="18" t="s">
        <v>85</v>
      </c>
    </row>
    <row r="233" spans="1:65" s="2" customFormat="1" ht="24.2" customHeight="1">
      <c r="A233" s="33"/>
      <c r="B233" s="149"/>
      <c r="C233" s="150" t="s">
        <v>583</v>
      </c>
      <c r="D233" s="150" t="s">
        <v>182</v>
      </c>
      <c r="E233" s="151" t="s">
        <v>1797</v>
      </c>
      <c r="F233" s="152" t="s">
        <v>1798</v>
      </c>
      <c r="G233" s="153" t="s">
        <v>1604</v>
      </c>
      <c r="H233" s="154">
        <v>2</v>
      </c>
      <c r="I233" s="155"/>
      <c r="J233" s="156">
        <f>ROUND(I233*H233,2)</f>
        <v>0</v>
      </c>
      <c r="K233" s="152" t="s">
        <v>1</v>
      </c>
      <c r="L233" s="34"/>
      <c r="M233" s="157" t="s">
        <v>1</v>
      </c>
      <c r="N233" s="158" t="s">
        <v>41</v>
      </c>
      <c r="O233" s="59"/>
      <c r="P233" s="159">
        <f>O233*H233</f>
        <v>0</v>
      </c>
      <c r="Q233" s="159">
        <v>3.5400000000000002E-3</v>
      </c>
      <c r="R233" s="159">
        <f>Q233*H233</f>
        <v>7.0800000000000004E-3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341</v>
      </c>
      <c r="AT233" s="161" t="s">
        <v>182</v>
      </c>
      <c r="AU233" s="161" t="s">
        <v>85</v>
      </c>
      <c r="AY233" s="18" t="s">
        <v>180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83</v>
      </c>
      <c r="BK233" s="162">
        <f>ROUND(I233*H233,2)</f>
        <v>0</v>
      </c>
      <c r="BL233" s="18" t="s">
        <v>341</v>
      </c>
      <c r="BM233" s="161" t="s">
        <v>938</v>
      </c>
    </row>
    <row r="234" spans="1:65" s="2" customFormat="1" ht="19.5">
      <c r="A234" s="33"/>
      <c r="B234" s="34"/>
      <c r="C234" s="33"/>
      <c r="D234" s="163" t="s">
        <v>189</v>
      </c>
      <c r="E234" s="33"/>
      <c r="F234" s="164" t="s">
        <v>1798</v>
      </c>
      <c r="G234" s="33"/>
      <c r="H234" s="33"/>
      <c r="I234" s="165"/>
      <c r="J234" s="33"/>
      <c r="K234" s="33"/>
      <c r="L234" s="34"/>
      <c r="M234" s="166"/>
      <c r="N234" s="167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189</v>
      </c>
      <c r="AU234" s="18" t="s">
        <v>85</v>
      </c>
    </row>
    <row r="235" spans="1:65" s="2" customFormat="1" ht="37.9" customHeight="1">
      <c r="A235" s="33"/>
      <c r="B235" s="149"/>
      <c r="C235" s="201" t="s">
        <v>587</v>
      </c>
      <c r="D235" s="201" t="s">
        <v>315</v>
      </c>
      <c r="E235" s="202" t="s">
        <v>1799</v>
      </c>
      <c r="F235" s="203" t="s">
        <v>1800</v>
      </c>
      <c r="G235" s="204" t="s">
        <v>423</v>
      </c>
      <c r="H235" s="205">
        <v>2</v>
      </c>
      <c r="I235" s="206"/>
      <c r="J235" s="207">
        <f>ROUND(I235*H235,2)</f>
        <v>0</v>
      </c>
      <c r="K235" s="203" t="s">
        <v>1</v>
      </c>
      <c r="L235" s="208"/>
      <c r="M235" s="209" t="s">
        <v>1</v>
      </c>
      <c r="N235" s="210" t="s">
        <v>41</v>
      </c>
      <c r="O235" s="59"/>
      <c r="P235" s="159">
        <f>O235*H235</f>
        <v>0</v>
      </c>
      <c r="Q235" s="159">
        <v>0.02</v>
      </c>
      <c r="R235" s="159">
        <f>Q235*H235</f>
        <v>0.04</v>
      </c>
      <c r="S235" s="159">
        <v>0</v>
      </c>
      <c r="T235" s="16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489</v>
      </c>
      <c r="AT235" s="161" t="s">
        <v>315</v>
      </c>
      <c r="AU235" s="161" t="s">
        <v>85</v>
      </c>
      <c r="AY235" s="18" t="s">
        <v>180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83</v>
      </c>
      <c r="BK235" s="162">
        <f>ROUND(I235*H235,2)</f>
        <v>0</v>
      </c>
      <c r="BL235" s="18" t="s">
        <v>341</v>
      </c>
      <c r="BM235" s="161" t="s">
        <v>950</v>
      </c>
    </row>
    <row r="236" spans="1:65" s="2" customFormat="1" ht="19.5">
      <c r="A236" s="33"/>
      <c r="B236" s="34"/>
      <c r="C236" s="33"/>
      <c r="D236" s="163" t="s">
        <v>189</v>
      </c>
      <c r="E236" s="33"/>
      <c r="F236" s="164" t="s">
        <v>1800</v>
      </c>
      <c r="G236" s="33"/>
      <c r="H236" s="33"/>
      <c r="I236" s="165"/>
      <c r="J236" s="33"/>
      <c r="K236" s="33"/>
      <c r="L236" s="34"/>
      <c r="M236" s="166"/>
      <c r="N236" s="167"/>
      <c r="O236" s="59"/>
      <c r="P236" s="59"/>
      <c r="Q236" s="59"/>
      <c r="R236" s="59"/>
      <c r="S236" s="59"/>
      <c r="T236" s="60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8" t="s">
        <v>189</v>
      </c>
      <c r="AU236" s="18" t="s">
        <v>85</v>
      </c>
    </row>
    <row r="237" spans="1:65" s="2" customFormat="1" ht="19.5">
      <c r="A237" s="33"/>
      <c r="B237" s="34"/>
      <c r="C237" s="33"/>
      <c r="D237" s="163" t="s">
        <v>912</v>
      </c>
      <c r="E237" s="33"/>
      <c r="F237" s="211" t="s">
        <v>1794</v>
      </c>
      <c r="G237" s="33"/>
      <c r="H237" s="33"/>
      <c r="I237" s="165"/>
      <c r="J237" s="33"/>
      <c r="K237" s="33"/>
      <c r="L237" s="34"/>
      <c r="M237" s="166"/>
      <c r="N237" s="167"/>
      <c r="O237" s="59"/>
      <c r="P237" s="59"/>
      <c r="Q237" s="59"/>
      <c r="R237" s="59"/>
      <c r="S237" s="59"/>
      <c r="T237" s="60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8" t="s">
        <v>912</v>
      </c>
      <c r="AU237" s="18" t="s">
        <v>85</v>
      </c>
    </row>
    <row r="238" spans="1:65" s="2" customFormat="1" ht="24.2" customHeight="1">
      <c r="A238" s="33"/>
      <c r="B238" s="149"/>
      <c r="C238" s="150" t="s">
        <v>591</v>
      </c>
      <c r="D238" s="150" t="s">
        <v>182</v>
      </c>
      <c r="E238" s="151" t="s">
        <v>1801</v>
      </c>
      <c r="F238" s="152" t="s">
        <v>1802</v>
      </c>
      <c r="G238" s="153" t="s">
        <v>1604</v>
      </c>
      <c r="H238" s="154">
        <v>2</v>
      </c>
      <c r="I238" s="155"/>
      <c r="J238" s="156">
        <f>ROUND(I238*H238,2)</f>
        <v>0</v>
      </c>
      <c r="K238" s="152" t="s">
        <v>1</v>
      </c>
      <c r="L238" s="34"/>
      <c r="M238" s="157" t="s">
        <v>1</v>
      </c>
      <c r="N238" s="158" t="s">
        <v>41</v>
      </c>
      <c r="O238" s="59"/>
      <c r="P238" s="159">
        <f>O238*H238</f>
        <v>0</v>
      </c>
      <c r="Q238" s="159">
        <v>0.27600000000000002</v>
      </c>
      <c r="R238" s="159">
        <f>Q238*H238</f>
        <v>0.55200000000000005</v>
      </c>
      <c r="S238" s="159">
        <v>0</v>
      </c>
      <c r="T238" s="160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1" t="s">
        <v>341</v>
      </c>
      <c r="AT238" s="161" t="s">
        <v>182</v>
      </c>
      <c r="AU238" s="161" t="s">
        <v>85</v>
      </c>
      <c r="AY238" s="18" t="s">
        <v>180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8" t="s">
        <v>83</v>
      </c>
      <c r="BK238" s="162">
        <f>ROUND(I238*H238,2)</f>
        <v>0</v>
      </c>
      <c r="BL238" s="18" t="s">
        <v>341</v>
      </c>
      <c r="BM238" s="161" t="s">
        <v>961</v>
      </c>
    </row>
    <row r="239" spans="1:65" s="2" customFormat="1" ht="19.5">
      <c r="A239" s="33"/>
      <c r="B239" s="34"/>
      <c r="C239" s="33"/>
      <c r="D239" s="163" t="s">
        <v>189</v>
      </c>
      <c r="E239" s="33"/>
      <c r="F239" s="164" t="s">
        <v>1802</v>
      </c>
      <c r="G239" s="33"/>
      <c r="H239" s="33"/>
      <c r="I239" s="165"/>
      <c r="J239" s="33"/>
      <c r="K239" s="33"/>
      <c r="L239" s="34"/>
      <c r="M239" s="166"/>
      <c r="N239" s="167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189</v>
      </c>
      <c r="AU239" s="18" t="s">
        <v>85</v>
      </c>
    </row>
    <row r="240" spans="1:65" s="2" customFormat="1" ht="107.25">
      <c r="A240" s="33"/>
      <c r="B240" s="34"/>
      <c r="C240" s="33"/>
      <c r="D240" s="163" t="s">
        <v>912</v>
      </c>
      <c r="E240" s="33"/>
      <c r="F240" s="211" t="s">
        <v>1803</v>
      </c>
      <c r="G240" s="33"/>
      <c r="H240" s="33"/>
      <c r="I240" s="165"/>
      <c r="J240" s="33"/>
      <c r="K240" s="33"/>
      <c r="L240" s="34"/>
      <c r="M240" s="166"/>
      <c r="N240" s="167"/>
      <c r="O240" s="59"/>
      <c r="P240" s="59"/>
      <c r="Q240" s="59"/>
      <c r="R240" s="59"/>
      <c r="S240" s="59"/>
      <c r="T240" s="60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8" t="s">
        <v>912</v>
      </c>
      <c r="AU240" s="18" t="s">
        <v>85</v>
      </c>
    </row>
    <row r="241" spans="1:65" s="2" customFormat="1" ht="16.5" customHeight="1">
      <c r="A241" s="33"/>
      <c r="B241" s="149"/>
      <c r="C241" s="150" t="s">
        <v>598</v>
      </c>
      <c r="D241" s="150" t="s">
        <v>182</v>
      </c>
      <c r="E241" s="151" t="s">
        <v>1804</v>
      </c>
      <c r="F241" s="152" t="s">
        <v>1805</v>
      </c>
      <c r="G241" s="153" t="s">
        <v>1604</v>
      </c>
      <c r="H241" s="154">
        <v>4</v>
      </c>
      <c r="I241" s="155"/>
      <c r="J241" s="156">
        <f>ROUND(I241*H241,2)</f>
        <v>0</v>
      </c>
      <c r="K241" s="152" t="s">
        <v>1</v>
      </c>
      <c r="L241" s="34"/>
      <c r="M241" s="157" t="s">
        <v>1</v>
      </c>
      <c r="N241" s="158" t="s">
        <v>41</v>
      </c>
      <c r="O241" s="59"/>
      <c r="P241" s="159">
        <f>O241*H241</f>
        <v>0</v>
      </c>
      <c r="Q241" s="159">
        <v>5.0000000000000001E-3</v>
      </c>
      <c r="R241" s="159">
        <f>Q241*H241</f>
        <v>0.02</v>
      </c>
      <c r="S241" s="159">
        <v>0</v>
      </c>
      <c r="T241" s="160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1" t="s">
        <v>341</v>
      </c>
      <c r="AT241" s="161" t="s">
        <v>182</v>
      </c>
      <c r="AU241" s="161" t="s">
        <v>85</v>
      </c>
      <c r="AY241" s="18" t="s">
        <v>180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8" t="s">
        <v>83</v>
      </c>
      <c r="BK241" s="162">
        <f>ROUND(I241*H241,2)</f>
        <v>0</v>
      </c>
      <c r="BL241" s="18" t="s">
        <v>341</v>
      </c>
      <c r="BM241" s="161" t="s">
        <v>972</v>
      </c>
    </row>
    <row r="242" spans="1:65" s="2" customFormat="1" ht="11.25">
      <c r="A242" s="33"/>
      <c r="B242" s="34"/>
      <c r="C242" s="33"/>
      <c r="D242" s="163" t="s">
        <v>189</v>
      </c>
      <c r="E242" s="33"/>
      <c r="F242" s="164" t="s">
        <v>1805</v>
      </c>
      <c r="G242" s="33"/>
      <c r="H242" s="33"/>
      <c r="I242" s="165"/>
      <c r="J242" s="33"/>
      <c r="K242" s="33"/>
      <c r="L242" s="34"/>
      <c r="M242" s="166"/>
      <c r="N242" s="167"/>
      <c r="O242" s="59"/>
      <c r="P242" s="59"/>
      <c r="Q242" s="59"/>
      <c r="R242" s="59"/>
      <c r="S242" s="59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8" t="s">
        <v>189</v>
      </c>
      <c r="AU242" s="18" t="s">
        <v>85</v>
      </c>
    </row>
    <row r="243" spans="1:65" s="2" customFormat="1" ht="19.5">
      <c r="A243" s="33"/>
      <c r="B243" s="34"/>
      <c r="C243" s="33"/>
      <c r="D243" s="163" t="s">
        <v>912</v>
      </c>
      <c r="E243" s="33"/>
      <c r="F243" s="211" t="s">
        <v>1806</v>
      </c>
      <c r="G243" s="33"/>
      <c r="H243" s="33"/>
      <c r="I243" s="165"/>
      <c r="J243" s="33"/>
      <c r="K243" s="33"/>
      <c r="L243" s="34"/>
      <c r="M243" s="166"/>
      <c r="N243" s="167"/>
      <c r="O243" s="59"/>
      <c r="P243" s="59"/>
      <c r="Q243" s="59"/>
      <c r="R243" s="59"/>
      <c r="S243" s="59"/>
      <c r="T243" s="60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8" t="s">
        <v>912</v>
      </c>
      <c r="AU243" s="18" t="s">
        <v>85</v>
      </c>
    </row>
    <row r="244" spans="1:65" s="2" customFormat="1" ht="24.2" customHeight="1">
      <c r="A244" s="33"/>
      <c r="B244" s="149"/>
      <c r="C244" s="150" t="s">
        <v>602</v>
      </c>
      <c r="D244" s="150" t="s">
        <v>182</v>
      </c>
      <c r="E244" s="151" t="s">
        <v>1807</v>
      </c>
      <c r="F244" s="152" t="s">
        <v>1808</v>
      </c>
      <c r="G244" s="153" t="s">
        <v>1604</v>
      </c>
      <c r="H244" s="154">
        <v>2</v>
      </c>
      <c r="I244" s="155"/>
      <c r="J244" s="156">
        <f>ROUND(I244*H244,2)</f>
        <v>0</v>
      </c>
      <c r="K244" s="152" t="s">
        <v>1</v>
      </c>
      <c r="L244" s="34"/>
      <c r="M244" s="157" t="s">
        <v>1</v>
      </c>
      <c r="N244" s="158" t="s">
        <v>41</v>
      </c>
      <c r="O244" s="59"/>
      <c r="P244" s="159">
        <f>O244*H244</f>
        <v>0</v>
      </c>
      <c r="Q244" s="159">
        <v>0</v>
      </c>
      <c r="R244" s="159">
        <f>Q244*H244</f>
        <v>0</v>
      </c>
      <c r="S244" s="159">
        <v>0</v>
      </c>
      <c r="T244" s="160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1" t="s">
        <v>341</v>
      </c>
      <c r="AT244" s="161" t="s">
        <v>182</v>
      </c>
      <c r="AU244" s="161" t="s">
        <v>85</v>
      </c>
      <c r="AY244" s="18" t="s">
        <v>180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8" t="s">
        <v>83</v>
      </c>
      <c r="BK244" s="162">
        <f>ROUND(I244*H244,2)</f>
        <v>0</v>
      </c>
      <c r="BL244" s="18" t="s">
        <v>341</v>
      </c>
      <c r="BM244" s="161" t="s">
        <v>984</v>
      </c>
    </row>
    <row r="245" spans="1:65" s="2" customFormat="1" ht="11.25">
      <c r="A245" s="33"/>
      <c r="B245" s="34"/>
      <c r="C245" s="33"/>
      <c r="D245" s="163" t="s">
        <v>189</v>
      </c>
      <c r="E245" s="33"/>
      <c r="F245" s="164" t="s">
        <v>1808</v>
      </c>
      <c r="G245" s="33"/>
      <c r="H245" s="33"/>
      <c r="I245" s="165"/>
      <c r="J245" s="33"/>
      <c r="K245" s="33"/>
      <c r="L245" s="34"/>
      <c r="M245" s="166"/>
      <c r="N245" s="167"/>
      <c r="O245" s="59"/>
      <c r="P245" s="59"/>
      <c r="Q245" s="59"/>
      <c r="R245" s="59"/>
      <c r="S245" s="59"/>
      <c r="T245" s="60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189</v>
      </c>
      <c r="AU245" s="18" t="s">
        <v>85</v>
      </c>
    </row>
    <row r="246" spans="1:65" s="2" customFormat="1" ht="16.5" customHeight="1">
      <c r="A246" s="33"/>
      <c r="B246" s="149"/>
      <c r="C246" s="150" t="s">
        <v>611</v>
      </c>
      <c r="D246" s="150" t="s">
        <v>182</v>
      </c>
      <c r="E246" s="151" t="s">
        <v>1809</v>
      </c>
      <c r="F246" s="152" t="s">
        <v>1810</v>
      </c>
      <c r="G246" s="153" t="s">
        <v>1604</v>
      </c>
      <c r="H246" s="154">
        <v>1</v>
      </c>
      <c r="I246" s="155"/>
      <c r="J246" s="156">
        <f>ROUND(I246*H246,2)</f>
        <v>0</v>
      </c>
      <c r="K246" s="152" t="s">
        <v>1</v>
      </c>
      <c r="L246" s="34"/>
      <c r="M246" s="157" t="s">
        <v>1</v>
      </c>
      <c r="N246" s="158" t="s">
        <v>41</v>
      </c>
      <c r="O246" s="59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1" t="s">
        <v>341</v>
      </c>
      <c r="AT246" s="161" t="s">
        <v>182</v>
      </c>
      <c r="AU246" s="161" t="s">
        <v>85</v>
      </c>
      <c r="AY246" s="18" t="s">
        <v>180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8" t="s">
        <v>83</v>
      </c>
      <c r="BK246" s="162">
        <f>ROUND(I246*H246,2)</f>
        <v>0</v>
      </c>
      <c r="BL246" s="18" t="s">
        <v>341</v>
      </c>
      <c r="BM246" s="161" t="s">
        <v>998</v>
      </c>
    </row>
    <row r="247" spans="1:65" s="2" customFormat="1" ht="11.25">
      <c r="A247" s="33"/>
      <c r="B247" s="34"/>
      <c r="C247" s="33"/>
      <c r="D247" s="163" t="s">
        <v>189</v>
      </c>
      <c r="E247" s="33"/>
      <c r="F247" s="164" t="s">
        <v>1810</v>
      </c>
      <c r="G247" s="33"/>
      <c r="H247" s="33"/>
      <c r="I247" s="165"/>
      <c r="J247" s="33"/>
      <c r="K247" s="33"/>
      <c r="L247" s="34"/>
      <c r="M247" s="166"/>
      <c r="N247" s="167"/>
      <c r="O247" s="59"/>
      <c r="P247" s="59"/>
      <c r="Q247" s="59"/>
      <c r="R247" s="59"/>
      <c r="S247" s="59"/>
      <c r="T247" s="60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8" t="s">
        <v>189</v>
      </c>
      <c r="AU247" s="18" t="s">
        <v>85</v>
      </c>
    </row>
    <row r="248" spans="1:65" s="2" customFormat="1" ht="21.75" customHeight="1">
      <c r="A248" s="33"/>
      <c r="B248" s="149"/>
      <c r="C248" s="150" t="s">
        <v>616</v>
      </c>
      <c r="D248" s="150" t="s">
        <v>182</v>
      </c>
      <c r="E248" s="151" t="s">
        <v>1811</v>
      </c>
      <c r="F248" s="152" t="s">
        <v>1812</v>
      </c>
      <c r="G248" s="153" t="s">
        <v>318</v>
      </c>
      <c r="H248" s="154">
        <v>0.70099999999999996</v>
      </c>
      <c r="I248" s="155"/>
      <c r="J248" s="156">
        <f>ROUND(I248*H248,2)</f>
        <v>0</v>
      </c>
      <c r="K248" s="152" t="s">
        <v>1</v>
      </c>
      <c r="L248" s="34"/>
      <c r="M248" s="157" t="s">
        <v>1</v>
      </c>
      <c r="N248" s="158" t="s">
        <v>41</v>
      </c>
      <c r="O248" s="59"/>
      <c r="P248" s="159">
        <f>O248*H248</f>
        <v>0</v>
      </c>
      <c r="Q248" s="159">
        <v>0</v>
      </c>
      <c r="R248" s="159">
        <f>Q248*H248</f>
        <v>0</v>
      </c>
      <c r="S248" s="159">
        <v>0</v>
      </c>
      <c r="T248" s="160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1" t="s">
        <v>341</v>
      </c>
      <c r="AT248" s="161" t="s">
        <v>182</v>
      </c>
      <c r="AU248" s="161" t="s">
        <v>85</v>
      </c>
      <c r="AY248" s="18" t="s">
        <v>180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8" t="s">
        <v>83</v>
      </c>
      <c r="BK248" s="162">
        <f>ROUND(I248*H248,2)</f>
        <v>0</v>
      </c>
      <c r="BL248" s="18" t="s">
        <v>341</v>
      </c>
      <c r="BM248" s="161" t="s">
        <v>1009</v>
      </c>
    </row>
    <row r="249" spans="1:65" s="2" customFormat="1" ht="11.25">
      <c r="A249" s="33"/>
      <c r="B249" s="34"/>
      <c r="C249" s="33"/>
      <c r="D249" s="163" t="s">
        <v>189</v>
      </c>
      <c r="E249" s="33"/>
      <c r="F249" s="164" t="s">
        <v>1812</v>
      </c>
      <c r="G249" s="33"/>
      <c r="H249" s="33"/>
      <c r="I249" s="165"/>
      <c r="J249" s="33"/>
      <c r="K249" s="33"/>
      <c r="L249" s="34"/>
      <c r="M249" s="166"/>
      <c r="N249" s="167"/>
      <c r="O249" s="59"/>
      <c r="P249" s="59"/>
      <c r="Q249" s="59"/>
      <c r="R249" s="59"/>
      <c r="S249" s="59"/>
      <c r="T249" s="60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8" t="s">
        <v>189</v>
      </c>
      <c r="AU249" s="18" t="s">
        <v>85</v>
      </c>
    </row>
    <row r="250" spans="1:65" s="2" customFormat="1" ht="24.2" customHeight="1">
      <c r="A250" s="33"/>
      <c r="B250" s="149"/>
      <c r="C250" s="150" t="s">
        <v>624</v>
      </c>
      <c r="D250" s="150" t="s">
        <v>182</v>
      </c>
      <c r="E250" s="151" t="s">
        <v>1813</v>
      </c>
      <c r="F250" s="152" t="s">
        <v>1814</v>
      </c>
      <c r="G250" s="153" t="s">
        <v>318</v>
      </c>
      <c r="H250" s="154">
        <v>0.70099999999999996</v>
      </c>
      <c r="I250" s="155"/>
      <c r="J250" s="156">
        <f>ROUND(I250*H250,2)</f>
        <v>0</v>
      </c>
      <c r="K250" s="152" t="s">
        <v>1</v>
      </c>
      <c r="L250" s="34"/>
      <c r="M250" s="157" t="s">
        <v>1</v>
      </c>
      <c r="N250" s="158" t="s">
        <v>41</v>
      </c>
      <c r="O250" s="59"/>
      <c r="P250" s="159">
        <f>O250*H250</f>
        <v>0</v>
      </c>
      <c r="Q250" s="159">
        <v>0</v>
      </c>
      <c r="R250" s="159">
        <f>Q250*H250</f>
        <v>0</v>
      </c>
      <c r="S250" s="159">
        <v>0</v>
      </c>
      <c r="T250" s="160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1" t="s">
        <v>341</v>
      </c>
      <c r="AT250" s="161" t="s">
        <v>182</v>
      </c>
      <c r="AU250" s="161" t="s">
        <v>85</v>
      </c>
      <c r="AY250" s="18" t="s">
        <v>180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8" t="s">
        <v>83</v>
      </c>
      <c r="BK250" s="162">
        <f>ROUND(I250*H250,2)</f>
        <v>0</v>
      </c>
      <c r="BL250" s="18" t="s">
        <v>341</v>
      </c>
      <c r="BM250" s="161" t="s">
        <v>1020</v>
      </c>
    </row>
    <row r="251" spans="1:65" s="2" customFormat="1" ht="11.25">
      <c r="A251" s="33"/>
      <c r="B251" s="34"/>
      <c r="C251" s="33"/>
      <c r="D251" s="163" t="s">
        <v>189</v>
      </c>
      <c r="E251" s="33"/>
      <c r="F251" s="164" t="s">
        <v>1814</v>
      </c>
      <c r="G251" s="33"/>
      <c r="H251" s="33"/>
      <c r="I251" s="165"/>
      <c r="J251" s="33"/>
      <c r="K251" s="33"/>
      <c r="L251" s="34"/>
      <c r="M251" s="166"/>
      <c r="N251" s="167"/>
      <c r="O251" s="59"/>
      <c r="P251" s="59"/>
      <c r="Q251" s="59"/>
      <c r="R251" s="59"/>
      <c r="S251" s="59"/>
      <c r="T251" s="60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8" t="s">
        <v>189</v>
      </c>
      <c r="AU251" s="18" t="s">
        <v>85</v>
      </c>
    </row>
    <row r="252" spans="1:65" s="12" customFormat="1" ht="22.9" customHeight="1">
      <c r="B252" s="136"/>
      <c r="D252" s="137" t="s">
        <v>75</v>
      </c>
      <c r="E252" s="147" t="s">
        <v>1815</v>
      </c>
      <c r="F252" s="147" t="s">
        <v>1816</v>
      </c>
      <c r="I252" s="139"/>
      <c r="J252" s="148">
        <f>BK252</f>
        <v>0</v>
      </c>
      <c r="L252" s="136"/>
      <c r="M252" s="141"/>
      <c r="N252" s="142"/>
      <c r="O252" s="142"/>
      <c r="P252" s="143">
        <f>SUM(P253:P281)</f>
        <v>0</v>
      </c>
      <c r="Q252" s="142"/>
      <c r="R252" s="143">
        <f>SUM(R253:R281)</f>
        <v>2.1440599999999996</v>
      </c>
      <c r="S252" s="142"/>
      <c r="T252" s="144">
        <f>SUM(T253:T281)</f>
        <v>0</v>
      </c>
      <c r="AR252" s="137" t="s">
        <v>85</v>
      </c>
      <c r="AT252" s="145" t="s">
        <v>75</v>
      </c>
      <c r="AU252" s="145" t="s">
        <v>83</v>
      </c>
      <c r="AY252" s="137" t="s">
        <v>180</v>
      </c>
      <c r="BK252" s="146">
        <f>SUM(BK253:BK281)</f>
        <v>0</v>
      </c>
    </row>
    <row r="253" spans="1:65" s="2" customFormat="1" ht="24.2" customHeight="1">
      <c r="A253" s="33"/>
      <c r="B253" s="149"/>
      <c r="C253" s="150" t="s">
        <v>631</v>
      </c>
      <c r="D253" s="150" t="s">
        <v>182</v>
      </c>
      <c r="E253" s="151" t="s">
        <v>1817</v>
      </c>
      <c r="F253" s="152" t="s">
        <v>1818</v>
      </c>
      <c r="G253" s="153" t="s">
        <v>508</v>
      </c>
      <c r="H253" s="154">
        <v>31</v>
      </c>
      <c r="I253" s="155"/>
      <c r="J253" s="156">
        <f>ROUND(I253*H253,2)</f>
        <v>0</v>
      </c>
      <c r="K253" s="152" t="s">
        <v>1</v>
      </c>
      <c r="L253" s="34"/>
      <c r="M253" s="157" t="s">
        <v>1</v>
      </c>
      <c r="N253" s="158" t="s">
        <v>41</v>
      </c>
      <c r="O253" s="59"/>
      <c r="P253" s="159">
        <f>O253*H253</f>
        <v>0</v>
      </c>
      <c r="Q253" s="159">
        <v>2.96E-3</v>
      </c>
      <c r="R253" s="159">
        <f>Q253*H253</f>
        <v>9.1759999999999994E-2</v>
      </c>
      <c r="S253" s="159">
        <v>0</v>
      </c>
      <c r="T253" s="160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341</v>
      </c>
      <c r="AT253" s="161" t="s">
        <v>182</v>
      </c>
      <c r="AU253" s="161" t="s">
        <v>85</v>
      </c>
      <c r="AY253" s="18" t="s">
        <v>180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8" t="s">
        <v>83</v>
      </c>
      <c r="BK253" s="162">
        <f>ROUND(I253*H253,2)</f>
        <v>0</v>
      </c>
      <c r="BL253" s="18" t="s">
        <v>341</v>
      </c>
      <c r="BM253" s="161" t="s">
        <v>1034</v>
      </c>
    </row>
    <row r="254" spans="1:65" s="2" customFormat="1" ht="19.5">
      <c r="A254" s="33"/>
      <c r="B254" s="34"/>
      <c r="C254" s="33"/>
      <c r="D254" s="163" t="s">
        <v>189</v>
      </c>
      <c r="E254" s="33"/>
      <c r="F254" s="164" t="s">
        <v>1818</v>
      </c>
      <c r="G254" s="33"/>
      <c r="H254" s="33"/>
      <c r="I254" s="165"/>
      <c r="J254" s="33"/>
      <c r="K254" s="33"/>
      <c r="L254" s="34"/>
      <c r="M254" s="166"/>
      <c r="N254" s="167"/>
      <c r="O254" s="59"/>
      <c r="P254" s="59"/>
      <c r="Q254" s="59"/>
      <c r="R254" s="59"/>
      <c r="S254" s="59"/>
      <c r="T254" s="60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8" t="s">
        <v>189</v>
      </c>
      <c r="AU254" s="18" t="s">
        <v>85</v>
      </c>
    </row>
    <row r="255" spans="1:65" s="2" customFormat="1" ht="24.2" customHeight="1">
      <c r="A255" s="33"/>
      <c r="B255" s="149"/>
      <c r="C255" s="150" t="s">
        <v>647</v>
      </c>
      <c r="D255" s="150" t="s">
        <v>182</v>
      </c>
      <c r="E255" s="151" t="s">
        <v>1819</v>
      </c>
      <c r="F255" s="152" t="s">
        <v>1820</v>
      </c>
      <c r="G255" s="153" t="s">
        <v>508</v>
      </c>
      <c r="H255" s="154">
        <v>26</v>
      </c>
      <c r="I255" s="155"/>
      <c r="J255" s="156">
        <f>ROUND(I255*H255,2)</f>
        <v>0</v>
      </c>
      <c r="K255" s="152" t="s">
        <v>1</v>
      </c>
      <c r="L255" s="34"/>
      <c r="M255" s="157" t="s">
        <v>1</v>
      </c>
      <c r="N255" s="158" t="s">
        <v>41</v>
      </c>
      <c r="O255" s="59"/>
      <c r="P255" s="159">
        <f>O255*H255</f>
        <v>0</v>
      </c>
      <c r="Q255" s="159">
        <v>3.7599999999999999E-3</v>
      </c>
      <c r="R255" s="159">
        <f>Q255*H255</f>
        <v>9.776E-2</v>
      </c>
      <c r="S255" s="159">
        <v>0</v>
      </c>
      <c r="T255" s="160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1" t="s">
        <v>341</v>
      </c>
      <c r="AT255" s="161" t="s">
        <v>182</v>
      </c>
      <c r="AU255" s="161" t="s">
        <v>85</v>
      </c>
      <c r="AY255" s="18" t="s">
        <v>180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8" t="s">
        <v>83</v>
      </c>
      <c r="BK255" s="162">
        <f>ROUND(I255*H255,2)</f>
        <v>0</v>
      </c>
      <c r="BL255" s="18" t="s">
        <v>341</v>
      </c>
      <c r="BM255" s="161" t="s">
        <v>1044</v>
      </c>
    </row>
    <row r="256" spans="1:65" s="2" customFormat="1" ht="19.5">
      <c r="A256" s="33"/>
      <c r="B256" s="34"/>
      <c r="C256" s="33"/>
      <c r="D256" s="163" t="s">
        <v>189</v>
      </c>
      <c r="E256" s="33"/>
      <c r="F256" s="164" t="s">
        <v>1820</v>
      </c>
      <c r="G256" s="33"/>
      <c r="H256" s="33"/>
      <c r="I256" s="165"/>
      <c r="J256" s="33"/>
      <c r="K256" s="33"/>
      <c r="L256" s="34"/>
      <c r="M256" s="166"/>
      <c r="N256" s="167"/>
      <c r="O256" s="59"/>
      <c r="P256" s="59"/>
      <c r="Q256" s="59"/>
      <c r="R256" s="59"/>
      <c r="S256" s="59"/>
      <c r="T256" s="6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8" t="s">
        <v>189</v>
      </c>
      <c r="AU256" s="18" t="s">
        <v>85</v>
      </c>
    </row>
    <row r="257" spans="1:65" s="2" customFormat="1" ht="24.2" customHeight="1">
      <c r="A257" s="33"/>
      <c r="B257" s="149"/>
      <c r="C257" s="150" t="s">
        <v>654</v>
      </c>
      <c r="D257" s="150" t="s">
        <v>182</v>
      </c>
      <c r="E257" s="151" t="s">
        <v>1821</v>
      </c>
      <c r="F257" s="152" t="s">
        <v>1822</v>
      </c>
      <c r="G257" s="153" t="s">
        <v>508</v>
      </c>
      <c r="H257" s="154">
        <v>120</v>
      </c>
      <c r="I257" s="155"/>
      <c r="J257" s="156">
        <f>ROUND(I257*H257,2)</f>
        <v>0</v>
      </c>
      <c r="K257" s="152" t="s">
        <v>1</v>
      </c>
      <c r="L257" s="34"/>
      <c r="M257" s="157" t="s">
        <v>1</v>
      </c>
      <c r="N257" s="158" t="s">
        <v>41</v>
      </c>
      <c r="O257" s="59"/>
      <c r="P257" s="159">
        <f>O257*H257</f>
        <v>0</v>
      </c>
      <c r="Q257" s="159">
        <v>7.1700000000000002E-3</v>
      </c>
      <c r="R257" s="159">
        <f>Q257*H257</f>
        <v>0.86040000000000005</v>
      </c>
      <c r="S257" s="159">
        <v>0</v>
      </c>
      <c r="T257" s="160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1" t="s">
        <v>341</v>
      </c>
      <c r="AT257" s="161" t="s">
        <v>182</v>
      </c>
      <c r="AU257" s="161" t="s">
        <v>85</v>
      </c>
      <c r="AY257" s="18" t="s">
        <v>180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8" t="s">
        <v>83</v>
      </c>
      <c r="BK257" s="162">
        <f>ROUND(I257*H257,2)</f>
        <v>0</v>
      </c>
      <c r="BL257" s="18" t="s">
        <v>341</v>
      </c>
      <c r="BM257" s="161" t="s">
        <v>1054</v>
      </c>
    </row>
    <row r="258" spans="1:65" s="2" customFormat="1" ht="19.5">
      <c r="A258" s="33"/>
      <c r="B258" s="34"/>
      <c r="C258" s="33"/>
      <c r="D258" s="163" t="s">
        <v>189</v>
      </c>
      <c r="E258" s="33"/>
      <c r="F258" s="164" t="s">
        <v>1822</v>
      </c>
      <c r="G258" s="33"/>
      <c r="H258" s="33"/>
      <c r="I258" s="165"/>
      <c r="J258" s="33"/>
      <c r="K258" s="33"/>
      <c r="L258" s="34"/>
      <c r="M258" s="166"/>
      <c r="N258" s="167"/>
      <c r="O258" s="59"/>
      <c r="P258" s="59"/>
      <c r="Q258" s="59"/>
      <c r="R258" s="59"/>
      <c r="S258" s="59"/>
      <c r="T258" s="60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8" t="s">
        <v>189</v>
      </c>
      <c r="AU258" s="18" t="s">
        <v>85</v>
      </c>
    </row>
    <row r="259" spans="1:65" s="2" customFormat="1" ht="24.2" customHeight="1">
      <c r="A259" s="33"/>
      <c r="B259" s="149"/>
      <c r="C259" s="150" t="s">
        <v>665</v>
      </c>
      <c r="D259" s="150" t="s">
        <v>182</v>
      </c>
      <c r="E259" s="151" t="s">
        <v>1823</v>
      </c>
      <c r="F259" s="152" t="s">
        <v>1824</v>
      </c>
      <c r="G259" s="153" t="s">
        <v>508</v>
      </c>
      <c r="H259" s="154">
        <v>84</v>
      </c>
      <c r="I259" s="155"/>
      <c r="J259" s="156">
        <f>ROUND(I259*H259,2)</f>
        <v>0</v>
      </c>
      <c r="K259" s="152" t="s">
        <v>1</v>
      </c>
      <c r="L259" s="34"/>
      <c r="M259" s="157" t="s">
        <v>1</v>
      </c>
      <c r="N259" s="158" t="s">
        <v>41</v>
      </c>
      <c r="O259" s="59"/>
      <c r="P259" s="159">
        <f>O259*H259</f>
        <v>0</v>
      </c>
      <c r="Q259" s="159">
        <v>1.2279999999999999E-2</v>
      </c>
      <c r="R259" s="159">
        <f>Q259*H259</f>
        <v>1.03152</v>
      </c>
      <c r="S259" s="159">
        <v>0</v>
      </c>
      <c r="T259" s="160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1" t="s">
        <v>341</v>
      </c>
      <c r="AT259" s="161" t="s">
        <v>182</v>
      </c>
      <c r="AU259" s="161" t="s">
        <v>85</v>
      </c>
      <c r="AY259" s="18" t="s">
        <v>180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8" t="s">
        <v>83</v>
      </c>
      <c r="BK259" s="162">
        <f>ROUND(I259*H259,2)</f>
        <v>0</v>
      </c>
      <c r="BL259" s="18" t="s">
        <v>341</v>
      </c>
      <c r="BM259" s="161" t="s">
        <v>1068</v>
      </c>
    </row>
    <row r="260" spans="1:65" s="2" customFormat="1" ht="19.5">
      <c r="A260" s="33"/>
      <c r="B260" s="34"/>
      <c r="C260" s="33"/>
      <c r="D260" s="163" t="s">
        <v>189</v>
      </c>
      <c r="E260" s="33"/>
      <c r="F260" s="164" t="s">
        <v>1824</v>
      </c>
      <c r="G260" s="33"/>
      <c r="H260" s="33"/>
      <c r="I260" s="165"/>
      <c r="J260" s="33"/>
      <c r="K260" s="33"/>
      <c r="L260" s="34"/>
      <c r="M260" s="166"/>
      <c r="N260" s="167"/>
      <c r="O260" s="59"/>
      <c r="P260" s="59"/>
      <c r="Q260" s="59"/>
      <c r="R260" s="59"/>
      <c r="S260" s="59"/>
      <c r="T260" s="6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8" t="s">
        <v>189</v>
      </c>
      <c r="AU260" s="18" t="s">
        <v>85</v>
      </c>
    </row>
    <row r="261" spans="1:65" s="2" customFormat="1" ht="33" customHeight="1">
      <c r="A261" s="33"/>
      <c r="B261" s="149"/>
      <c r="C261" s="150" t="s">
        <v>674</v>
      </c>
      <c r="D261" s="150" t="s">
        <v>182</v>
      </c>
      <c r="E261" s="151" t="s">
        <v>1825</v>
      </c>
      <c r="F261" s="152" t="s">
        <v>1826</v>
      </c>
      <c r="G261" s="153" t="s">
        <v>423</v>
      </c>
      <c r="H261" s="154">
        <v>2</v>
      </c>
      <c r="I261" s="155"/>
      <c r="J261" s="156">
        <f>ROUND(I261*H261,2)</f>
        <v>0</v>
      </c>
      <c r="K261" s="152" t="s">
        <v>1</v>
      </c>
      <c r="L261" s="34"/>
      <c r="M261" s="157" t="s">
        <v>1</v>
      </c>
      <c r="N261" s="158" t="s">
        <v>41</v>
      </c>
      <c r="O261" s="59"/>
      <c r="P261" s="159">
        <f>O261*H261</f>
        <v>0</v>
      </c>
      <c r="Q261" s="159">
        <v>0</v>
      </c>
      <c r="R261" s="159">
        <f>Q261*H261</f>
        <v>0</v>
      </c>
      <c r="S261" s="159">
        <v>0</v>
      </c>
      <c r="T261" s="160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1" t="s">
        <v>341</v>
      </c>
      <c r="AT261" s="161" t="s">
        <v>182</v>
      </c>
      <c r="AU261" s="161" t="s">
        <v>85</v>
      </c>
      <c r="AY261" s="18" t="s">
        <v>180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8" t="s">
        <v>83</v>
      </c>
      <c r="BK261" s="162">
        <f>ROUND(I261*H261,2)</f>
        <v>0</v>
      </c>
      <c r="BL261" s="18" t="s">
        <v>341</v>
      </c>
      <c r="BM261" s="161" t="s">
        <v>1082</v>
      </c>
    </row>
    <row r="262" spans="1:65" s="2" customFormat="1" ht="19.5">
      <c r="A262" s="33"/>
      <c r="B262" s="34"/>
      <c r="C262" s="33"/>
      <c r="D262" s="163" t="s">
        <v>189</v>
      </c>
      <c r="E262" s="33"/>
      <c r="F262" s="164" t="s">
        <v>1826</v>
      </c>
      <c r="G262" s="33"/>
      <c r="H262" s="33"/>
      <c r="I262" s="165"/>
      <c r="J262" s="33"/>
      <c r="K262" s="33"/>
      <c r="L262" s="34"/>
      <c r="M262" s="166"/>
      <c r="N262" s="167"/>
      <c r="O262" s="59"/>
      <c r="P262" s="59"/>
      <c r="Q262" s="59"/>
      <c r="R262" s="59"/>
      <c r="S262" s="59"/>
      <c r="T262" s="60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8" t="s">
        <v>189</v>
      </c>
      <c r="AU262" s="18" t="s">
        <v>85</v>
      </c>
    </row>
    <row r="263" spans="1:65" s="2" customFormat="1" ht="33" customHeight="1">
      <c r="A263" s="33"/>
      <c r="B263" s="149"/>
      <c r="C263" s="150" t="s">
        <v>705</v>
      </c>
      <c r="D263" s="150" t="s">
        <v>182</v>
      </c>
      <c r="E263" s="151" t="s">
        <v>1827</v>
      </c>
      <c r="F263" s="152" t="s">
        <v>1828</v>
      </c>
      <c r="G263" s="153" t="s">
        <v>423</v>
      </c>
      <c r="H263" s="154">
        <v>6</v>
      </c>
      <c r="I263" s="155"/>
      <c r="J263" s="156">
        <f>ROUND(I263*H263,2)</f>
        <v>0</v>
      </c>
      <c r="K263" s="152" t="s">
        <v>1</v>
      </c>
      <c r="L263" s="34"/>
      <c r="M263" s="157" t="s">
        <v>1</v>
      </c>
      <c r="N263" s="158" t="s">
        <v>41</v>
      </c>
      <c r="O263" s="59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1" t="s">
        <v>341</v>
      </c>
      <c r="AT263" s="161" t="s">
        <v>182</v>
      </c>
      <c r="AU263" s="161" t="s">
        <v>85</v>
      </c>
      <c r="AY263" s="18" t="s">
        <v>180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8" t="s">
        <v>83</v>
      </c>
      <c r="BK263" s="162">
        <f>ROUND(I263*H263,2)</f>
        <v>0</v>
      </c>
      <c r="BL263" s="18" t="s">
        <v>341</v>
      </c>
      <c r="BM263" s="161" t="s">
        <v>1094</v>
      </c>
    </row>
    <row r="264" spans="1:65" s="2" customFormat="1" ht="19.5">
      <c r="A264" s="33"/>
      <c r="B264" s="34"/>
      <c r="C264" s="33"/>
      <c r="D264" s="163" t="s">
        <v>189</v>
      </c>
      <c r="E264" s="33"/>
      <c r="F264" s="164" t="s">
        <v>1828</v>
      </c>
      <c r="G264" s="33"/>
      <c r="H264" s="33"/>
      <c r="I264" s="165"/>
      <c r="J264" s="33"/>
      <c r="K264" s="33"/>
      <c r="L264" s="34"/>
      <c r="M264" s="166"/>
      <c r="N264" s="167"/>
      <c r="O264" s="59"/>
      <c r="P264" s="59"/>
      <c r="Q264" s="59"/>
      <c r="R264" s="59"/>
      <c r="S264" s="59"/>
      <c r="T264" s="60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8" t="s">
        <v>189</v>
      </c>
      <c r="AU264" s="18" t="s">
        <v>85</v>
      </c>
    </row>
    <row r="265" spans="1:65" s="2" customFormat="1" ht="33" customHeight="1">
      <c r="A265" s="33"/>
      <c r="B265" s="149"/>
      <c r="C265" s="150" t="s">
        <v>713</v>
      </c>
      <c r="D265" s="150" t="s">
        <v>182</v>
      </c>
      <c r="E265" s="151" t="s">
        <v>1829</v>
      </c>
      <c r="F265" s="152" t="s">
        <v>1830</v>
      </c>
      <c r="G265" s="153" t="s">
        <v>423</v>
      </c>
      <c r="H265" s="154">
        <v>8</v>
      </c>
      <c r="I265" s="155"/>
      <c r="J265" s="156">
        <f>ROUND(I265*H265,2)</f>
        <v>0</v>
      </c>
      <c r="K265" s="152" t="s">
        <v>1</v>
      </c>
      <c r="L265" s="34"/>
      <c r="M265" s="157" t="s">
        <v>1</v>
      </c>
      <c r="N265" s="158" t="s">
        <v>41</v>
      </c>
      <c r="O265" s="59"/>
      <c r="P265" s="159">
        <f>O265*H265</f>
        <v>0</v>
      </c>
      <c r="Q265" s="159">
        <v>4.6299999999999996E-3</v>
      </c>
      <c r="R265" s="159">
        <f>Q265*H265</f>
        <v>3.7039999999999997E-2</v>
      </c>
      <c r="S265" s="159">
        <v>0</v>
      </c>
      <c r="T265" s="160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1" t="s">
        <v>341</v>
      </c>
      <c r="AT265" s="161" t="s">
        <v>182</v>
      </c>
      <c r="AU265" s="161" t="s">
        <v>85</v>
      </c>
      <c r="AY265" s="18" t="s">
        <v>180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8" t="s">
        <v>83</v>
      </c>
      <c r="BK265" s="162">
        <f>ROUND(I265*H265,2)</f>
        <v>0</v>
      </c>
      <c r="BL265" s="18" t="s">
        <v>341</v>
      </c>
      <c r="BM265" s="161" t="s">
        <v>1104</v>
      </c>
    </row>
    <row r="266" spans="1:65" s="2" customFormat="1" ht="19.5">
      <c r="A266" s="33"/>
      <c r="B266" s="34"/>
      <c r="C266" s="33"/>
      <c r="D266" s="163" t="s">
        <v>189</v>
      </c>
      <c r="E266" s="33"/>
      <c r="F266" s="164" t="s">
        <v>1830</v>
      </c>
      <c r="G266" s="33"/>
      <c r="H266" s="33"/>
      <c r="I266" s="165"/>
      <c r="J266" s="33"/>
      <c r="K266" s="33"/>
      <c r="L266" s="34"/>
      <c r="M266" s="166"/>
      <c r="N266" s="167"/>
      <c r="O266" s="59"/>
      <c r="P266" s="59"/>
      <c r="Q266" s="59"/>
      <c r="R266" s="59"/>
      <c r="S266" s="59"/>
      <c r="T266" s="60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8" t="s">
        <v>189</v>
      </c>
      <c r="AU266" s="18" t="s">
        <v>85</v>
      </c>
    </row>
    <row r="267" spans="1:65" s="2" customFormat="1" ht="24.2" customHeight="1">
      <c r="A267" s="33"/>
      <c r="B267" s="149"/>
      <c r="C267" s="150" t="s">
        <v>720</v>
      </c>
      <c r="D267" s="150" t="s">
        <v>182</v>
      </c>
      <c r="E267" s="151" t="s">
        <v>1831</v>
      </c>
      <c r="F267" s="152" t="s">
        <v>1832</v>
      </c>
      <c r="G267" s="153" t="s">
        <v>423</v>
      </c>
      <c r="H267" s="154">
        <v>8</v>
      </c>
      <c r="I267" s="155"/>
      <c r="J267" s="156">
        <f>ROUND(I267*H267,2)</f>
        <v>0</v>
      </c>
      <c r="K267" s="152" t="s">
        <v>1</v>
      </c>
      <c r="L267" s="34"/>
      <c r="M267" s="157" t="s">
        <v>1</v>
      </c>
      <c r="N267" s="158" t="s">
        <v>41</v>
      </c>
      <c r="O267" s="59"/>
      <c r="P267" s="159">
        <f>O267*H267</f>
        <v>0</v>
      </c>
      <c r="Q267" s="159">
        <v>2.9299999999999999E-3</v>
      </c>
      <c r="R267" s="159">
        <f>Q267*H267</f>
        <v>2.3439999999999999E-2</v>
      </c>
      <c r="S267" s="159">
        <v>0</v>
      </c>
      <c r="T267" s="160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1" t="s">
        <v>341</v>
      </c>
      <c r="AT267" s="161" t="s">
        <v>182</v>
      </c>
      <c r="AU267" s="161" t="s">
        <v>85</v>
      </c>
      <c r="AY267" s="18" t="s">
        <v>180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8" t="s">
        <v>83</v>
      </c>
      <c r="BK267" s="162">
        <f>ROUND(I267*H267,2)</f>
        <v>0</v>
      </c>
      <c r="BL267" s="18" t="s">
        <v>341</v>
      </c>
      <c r="BM267" s="161" t="s">
        <v>1117</v>
      </c>
    </row>
    <row r="268" spans="1:65" s="2" customFormat="1" ht="19.5">
      <c r="A268" s="33"/>
      <c r="B268" s="34"/>
      <c r="C268" s="33"/>
      <c r="D268" s="163" t="s">
        <v>189</v>
      </c>
      <c r="E268" s="33"/>
      <c r="F268" s="164" t="s">
        <v>1832</v>
      </c>
      <c r="G268" s="33"/>
      <c r="H268" s="33"/>
      <c r="I268" s="165"/>
      <c r="J268" s="33"/>
      <c r="K268" s="33"/>
      <c r="L268" s="34"/>
      <c r="M268" s="166"/>
      <c r="N268" s="167"/>
      <c r="O268" s="59"/>
      <c r="P268" s="59"/>
      <c r="Q268" s="59"/>
      <c r="R268" s="59"/>
      <c r="S268" s="59"/>
      <c r="T268" s="60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8" t="s">
        <v>189</v>
      </c>
      <c r="AU268" s="18" t="s">
        <v>85</v>
      </c>
    </row>
    <row r="269" spans="1:65" s="2" customFormat="1" ht="21.75" customHeight="1">
      <c r="A269" s="33"/>
      <c r="B269" s="149"/>
      <c r="C269" s="150" t="s">
        <v>727</v>
      </c>
      <c r="D269" s="150" t="s">
        <v>182</v>
      </c>
      <c r="E269" s="151" t="s">
        <v>1833</v>
      </c>
      <c r="F269" s="152" t="s">
        <v>1834</v>
      </c>
      <c r="G269" s="153" t="s">
        <v>508</v>
      </c>
      <c r="H269" s="154">
        <v>57</v>
      </c>
      <c r="I269" s="155"/>
      <c r="J269" s="156">
        <f>ROUND(I269*H269,2)</f>
        <v>0</v>
      </c>
      <c r="K269" s="152" t="s">
        <v>1</v>
      </c>
      <c r="L269" s="34"/>
      <c r="M269" s="157" t="s">
        <v>1</v>
      </c>
      <c r="N269" s="158" t="s">
        <v>41</v>
      </c>
      <c r="O269" s="59"/>
      <c r="P269" s="159">
        <f>O269*H269</f>
        <v>0</v>
      </c>
      <c r="Q269" s="159">
        <v>0</v>
      </c>
      <c r="R269" s="159">
        <f>Q269*H269</f>
        <v>0</v>
      </c>
      <c r="S269" s="159">
        <v>0</v>
      </c>
      <c r="T269" s="160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1" t="s">
        <v>341</v>
      </c>
      <c r="AT269" s="161" t="s">
        <v>182</v>
      </c>
      <c r="AU269" s="161" t="s">
        <v>85</v>
      </c>
      <c r="AY269" s="18" t="s">
        <v>180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8" t="s">
        <v>83</v>
      </c>
      <c r="BK269" s="162">
        <f>ROUND(I269*H269,2)</f>
        <v>0</v>
      </c>
      <c r="BL269" s="18" t="s">
        <v>341</v>
      </c>
      <c r="BM269" s="161" t="s">
        <v>1132</v>
      </c>
    </row>
    <row r="270" spans="1:65" s="2" customFormat="1" ht="11.25">
      <c r="A270" s="33"/>
      <c r="B270" s="34"/>
      <c r="C270" s="33"/>
      <c r="D270" s="163" t="s">
        <v>189</v>
      </c>
      <c r="E270" s="33"/>
      <c r="F270" s="164" t="s">
        <v>1834</v>
      </c>
      <c r="G270" s="33"/>
      <c r="H270" s="33"/>
      <c r="I270" s="165"/>
      <c r="J270" s="33"/>
      <c r="K270" s="33"/>
      <c r="L270" s="34"/>
      <c r="M270" s="166"/>
      <c r="N270" s="167"/>
      <c r="O270" s="59"/>
      <c r="P270" s="59"/>
      <c r="Q270" s="59"/>
      <c r="R270" s="59"/>
      <c r="S270" s="59"/>
      <c r="T270" s="60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8" t="s">
        <v>189</v>
      </c>
      <c r="AU270" s="18" t="s">
        <v>85</v>
      </c>
    </row>
    <row r="271" spans="1:65" s="2" customFormat="1" ht="24.2" customHeight="1">
      <c r="A271" s="33"/>
      <c r="B271" s="149"/>
      <c r="C271" s="150" t="s">
        <v>744</v>
      </c>
      <c r="D271" s="150" t="s">
        <v>182</v>
      </c>
      <c r="E271" s="151" t="s">
        <v>1835</v>
      </c>
      <c r="F271" s="152" t="s">
        <v>1836</v>
      </c>
      <c r="G271" s="153" t="s">
        <v>508</v>
      </c>
      <c r="H271" s="154">
        <v>120</v>
      </c>
      <c r="I271" s="155"/>
      <c r="J271" s="156">
        <f>ROUND(I271*H271,2)</f>
        <v>0</v>
      </c>
      <c r="K271" s="152" t="s">
        <v>1</v>
      </c>
      <c r="L271" s="34"/>
      <c r="M271" s="157" t="s">
        <v>1</v>
      </c>
      <c r="N271" s="158" t="s">
        <v>41</v>
      </c>
      <c r="O271" s="59"/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1" t="s">
        <v>341</v>
      </c>
      <c r="AT271" s="161" t="s">
        <v>182</v>
      </c>
      <c r="AU271" s="161" t="s">
        <v>85</v>
      </c>
      <c r="AY271" s="18" t="s">
        <v>180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8" t="s">
        <v>83</v>
      </c>
      <c r="BK271" s="162">
        <f>ROUND(I271*H271,2)</f>
        <v>0</v>
      </c>
      <c r="BL271" s="18" t="s">
        <v>341</v>
      </c>
      <c r="BM271" s="161" t="s">
        <v>1146</v>
      </c>
    </row>
    <row r="272" spans="1:65" s="2" customFormat="1" ht="19.5">
      <c r="A272" s="33"/>
      <c r="B272" s="34"/>
      <c r="C272" s="33"/>
      <c r="D272" s="163" t="s">
        <v>189</v>
      </c>
      <c r="E272" s="33"/>
      <c r="F272" s="164" t="s">
        <v>1836</v>
      </c>
      <c r="G272" s="33"/>
      <c r="H272" s="33"/>
      <c r="I272" s="165"/>
      <c r="J272" s="33"/>
      <c r="K272" s="33"/>
      <c r="L272" s="34"/>
      <c r="M272" s="166"/>
      <c r="N272" s="167"/>
      <c r="O272" s="59"/>
      <c r="P272" s="59"/>
      <c r="Q272" s="59"/>
      <c r="R272" s="59"/>
      <c r="S272" s="59"/>
      <c r="T272" s="6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189</v>
      </c>
      <c r="AU272" s="18" t="s">
        <v>85</v>
      </c>
    </row>
    <row r="273" spans="1:65" s="2" customFormat="1" ht="24.2" customHeight="1">
      <c r="A273" s="33"/>
      <c r="B273" s="149"/>
      <c r="C273" s="150" t="s">
        <v>753</v>
      </c>
      <c r="D273" s="150" t="s">
        <v>182</v>
      </c>
      <c r="E273" s="151" t="s">
        <v>1837</v>
      </c>
      <c r="F273" s="152" t="s">
        <v>1838</v>
      </c>
      <c r="G273" s="153" t="s">
        <v>508</v>
      </c>
      <c r="H273" s="154">
        <v>84</v>
      </c>
      <c r="I273" s="155"/>
      <c r="J273" s="156">
        <f>ROUND(I273*H273,2)</f>
        <v>0</v>
      </c>
      <c r="K273" s="152" t="s">
        <v>1</v>
      </c>
      <c r="L273" s="34"/>
      <c r="M273" s="157" t="s">
        <v>1</v>
      </c>
      <c r="N273" s="158" t="s">
        <v>41</v>
      </c>
      <c r="O273" s="59"/>
      <c r="P273" s="159">
        <f>O273*H273</f>
        <v>0</v>
      </c>
      <c r="Q273" s="159">
        <v>0</v>
      </c>
      <c r="R273" s="159">
        <f>Q273*H273</f>
        <v>0</v>
      </c>
      <c r="S273" s="159">
        <v>0</v>
      </c>
      <c r="T273" s="160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1" t="s">
        <v>341</v>
      </c>
      <c r="AT273" s="161" t="s">
        <v>182</v>
      </c>
      <c r="AU273" s="161" t="s">
        <v>85</v>
      </c>
      <c r="AY273" s="18" t="s">
        <v>180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8" t="s">
        <v>83</v>
      </c>
      <c r="BK273" s="162">
        <f>ROUND(I273*H273,2)</f>
        <v>0</v>
      </c>
      <c r="BL273" s="18" t="s">
        <v>341</v>
      </c>
      <c r="BM273" s="161" t="s">
        <v>1173</v>
      </c>
    </row>
    <row r="274" spans="1:65" s="2" customFormat="1" ht="19.5">
      <c r="A274" s="33"/>
      <c r="B274" s="34"/>
      <c r="C274" s="33"/>
      <c r="D274" s="163" t="s">
        <v>189</v>
      </c>
      <c r="E274" s="33"/>
      <c r="F274" s="164" t="s">
        <v>1838</v>
      </c>
      <c r="G274" s="33"/>
      <c r="H274" s="33"/>
      <c r="I274" s="165"/>
      <c r="J274" s="33"/>
      <c r="K274" s="33"/>
      <c r="L274" s="34"/>
      <c r="M274" s="166"/>
      <c r="N274" s="167"/>
      <c r="O274" s="59"/>
      <c r="P274" s="59"/>
      <c r="Q274" s="59"/>
      <c r="R274" s="59"/>
      <c r="S274" s="59"/>
      <c r="T274" s="60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8" t="s">
        <v>189</v>
      </c>
      <c r="AU274" s="18" t="s">
        <v>85</v>
      </c>
    </row>
    <row r="275" spans="1:65" s="2" customFormat="1" ht="21.75" customHeight="1">
      <c r="A275" s="33"/>
      <c r="B275" s="149"/>
      <c r="C275" s="150" t="s">
        <v>761</v>
      </c>
      <c r="D275" s="150" t="s">
        <v>182</v>
      </c>
      <c r="E275" s="151" t="s">
        <v>1839</v>
      </c>
      <c r="F275" s="152" t="s">
        <v>1840</v>
      </c>
      <c r="G275" s="153" t="s">
        <v>1604</v>
      </c>
      <c r="H275" s="154">
        <v>1</v>
      </c>
      <c r="I275" s="155"/>
      <c r="J275" s="156">
        <f>ROUND(I275*H275,2)</f>
        <v>0</v>
      </c>
      <c r="K275" s="152" t="s">
        <v>1</v>
      </c>
      <c r="L275" s="34"/>
      <c r="M275" s="157" t="s">
        <v>1</v>
      </c>
      <c r="N275" s="158" t="s">
        <v>41</v>
      </c>
      <c r="O275" s="59"/>
      <c r="P275" s="159">
        <f>O275*H275</f>
        <v>0</v>
      </c>
      <c r="Q275" s="159">
        <v>2.14E-3</v>
      </c>
      <c r="R275" s="159">
        <f>Q275*H275</f>
        <v>2.14E-3</v>
      </c>
      <c r="S275" s="159">
        <v>0</v>
      </c>
      <c r="T275" s="160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1" t="s">
        <v>341</v>
      </c>
      <c r="AT275" s="161" t="s">
        <v>182</v>
      </c>
      <c r="AU275" s="161" t="s">
        <v>85</v>
      </c>
      <c r="AY275" s="18" t="s">
        <v>180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8" t="s">
        <v>83</v>
      </c>
      <c r="BK275" s="162">
        <f>ROUND(I275*H275,2)</f>
        <v>0</v>
      </c>
      <c r="BL275" s="18" t="s">
        <v>341</v>
      </c>
      <c r="BM275" s="161" t="s">
        <v>1185</v>
      </c>
    </row>
    <row r="276" spans="1:65" s="2" customFormat="1" ht="11.25">
      <c r="A276" s="33"/>
      <c r="B276" s="34"/>
      <c r="C276" s="33"/>
      <c r="D276" s="163" t="s">
        <v>189</v>
      </c>
      <c r="E276" s="33"/>
      <c r="F276" s="164" t="s">
        <v>1840</v>
      </c>
      <c r="G276" s="33"/>
      <c r="H276" s="33"/>
      <c r="I276" s="165"/>
      <c r="J276" s="33"/>
      <c r="K276" s="33"/>
      <c r="L276" s="34"/>
      <c r="M276" s="166"/>
      <c r="N276" s="167"/>
      <c r="O276" s="59"/>
      <c r="P276" s="59"/>
      <c r="Q276" s="59"/>
      <c r="R276" s="59"/>
      <c r="S276" s="59"/>
      <c r="T276" s="60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8" t="s">
        <v>189</v>
      </c>
      <c r="AU276" s="18" t="s">
        <v>85</v>
      </c>
    </row>
    <row r="277" spans="1:65" s="2" customFormat="1" ht="19.5">
      <c r="A277" s="33"/>
      <c r="B277" s="34"/>
      <c r="C277" s="33"/>
      <c r="D277" s="163" t="s">
        <v>912</v>
      </c>
      <c r="E277" s="33"/>
      <c r="F277" s="211" t="s">
        <v>1841</v>
      </c>
      <c r="G277" s="33"/>
      <c r="H277" s="33"/>
      <c r="I277" s="165"/>
      <c r="J277" s="33"/>
      <c r="K277" s="33"/>
      <c r="L277" s="34"/>
      <c r="M277" s="166"/>
      <c r="N277" s="167"/>
      <c r="O277" s="59"/>
      <c r="P277" s="59"/>
      <c r="Q277" s="59"/>
      <c r="R277" s="59"/>
      <c r="S277" s="59"/>
      <c r="T277" s="60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912</v>
      </c>
      <c r="AU277" s="18" t="s">
        <v>85</v>
      </c>
    </row>
    <row r="278" spans="1:65" s="2" customFormat="1" ht="24.2" customHeight="1">
      <c r="A278" s="33"/>
      <c r="B278" s="149"/>
      <c r="C278" s="150" t="s">
        <v>782</v>
      </c>
      <c r="D278" s="150" t="s">
        <v>182</v>
      </c>
      <c r="E278" s="151" t="s">
        <v>1842</v>
      </c>
      <c r="F278" s="152" t="s">
        <v>1843</v>
      </c>
      <c r="G278" s="153" t="s">
        <v>318</v>
      </c>
      <c r="H278" s="154">
        <v>2.1440000000000001</v>
      </c>
      <c r="I278" s="155"/>
      <c r="J278" s="156">
        <f>ROUND(I278*H278,2)</f>
        <v>0</v>
      </c>
      <c r="K278" s="152" t="s">
        <v>1</v>
      </c>
      <c r="L278" s="34"/>
      <c r="M278" s="157" t="s">
        <v>1</v>
      </c>
      <c r="N278" s="158" t="s">
        <v>41</v>
      </c>
      <c r="O278" s="59"/>
      <c r="P278" s="159">
        <f>O278*H278</f>
        <v>0</v>
      </c>
      <c r="Q278" s="159">
        <v>0</v>
      </c>
      <c r="R278" s="159">
        <f>Q278*H278</f>
        <v>0</v>
      </c>
      <c r="S278" s="159">
        <v>0</v>
      </c>
      <c r="T278" s="160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1" t="s">
        <v>341</v>
      </c>
      <c r="AT278" s="161" t="s">
        <v>182</v>
      </c>
      <c r="AU278" s="161" t="s">
        <v>85</v>
      </c>
      <c r="AY278" s="18" t="s">
        <v>180</v>
      </c>
      <c r="BE278" s="162">
        <f>IF(N278="základní",J278,0)</f>
        <v>0</v>
      </c>
      <c r="BF278" s="162">
        <f>IF(N278="snížená",J278,0)</f>
        <v>0</v>
      </c>
      <c r="BG278" s="162">
        <f>IF(N278="zákl. přenesená",J278,0)</f>
        <v>0</v>
      </c>
      <c r="BH278" s="162">
        <f>IF(N278="sníž. přenesená",J278,0)</f>
        <v>0</v>
      </c>
      <c r="BI278" s="162">
        <f>IF(N278="nulová",J278,0)</f>
        <v>0</v>
      </c>
      <c r="BJ278" s="18" t="s">
        <v>83</v>
      </c>
      <c r="BK278" s="162">
        <f>ROUND(I278*H278,2)</f>
        <v>0</v>
      </c>
      <c r="BL278" s="18" t="s">
        <v>341</v>
      </c>
      <c r="BM278" s="161" t="s">
        <v>1196</v>
      </c>
    </row>
    <row r="279" spans="1:65" s="2" customFormat="1" ht="11.25">
      <c r="A279" s="33"/>
      <c r="B279" s="34"/>
      <c r="C279" s="33"/>
      <c r="D279" s="163" t="s">
        <v>189</v>
      </c>
      <c r="E279" s="33"/>
      <c r="F279" s="164" t="s">
        <v>1843</v>
      </c>
      <c r="G279" s="33"/>
      <c r="H279" s="33"/>
      <c r="I279" s="165"/>
      <c r="J279" s="33"/>
      <c r="K279" s="33"/>
      <c r="L279" s="34"/>
      <c r="M279" s="166"/>
      <c r="N279" s="167"/>
      <c r="O279" s="59"/>
      <c r="P279" s="59"/>
      <c r="Q279" s="59"/>
      <c r="R279" s="59"/>
      <c r="S279" s="59"/>
      <c r="T279" s="60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8" t="s">
        <v>189</v>
      </c>
      <c r="AU279" s="18" t="s">
        <v>85</v>
      </c>
    </row>
    <row r="280" spans="1:65" s="2" customFormat="1" ht="24.2" customHeight="1">
      <c r="A280" s="33"/>
      <c r="B280" s="149"/>
      <c r="C280" s="150" t="s">
        <v>790</v>
      </c>
      <c r="D280" s="150" t="s">
        <v>182</v>
      </c>
      <c r="E280" s="151" t="s">
        <v>1844</v>
      </c>
      <c r="F280" s="152" t="s">
        <v>1845</v>
      </c>
      <c r="G280" s="153" t="s">
        <v>318</v>
      </c>
      <c r="H280" s="154">
        <v>2.1440000000000001</v>
      </c>
      <c r="I280" s="155"/>
      <c r="J280" s="156">
        <f>ROUND(I280*H280,2)</f>
        <v>0</v>
      </c>
      <c r="K280" s="152" t="s">
        <v>1</v>
      </c>
      <c r="L280" s="34"/>
      <c r="M280" s="157" t="s">
        <v>1</v>
      </c>
      <c r="N280" s="158" t="s">
        <v>41</v>
      </c>
      <c r="O280" s="59"/>
      <c r="P280" s="159">
        <f>O280*H280</f>
        <v>0</v>
      </c>
      <c r="Q280" s="159">
        <v>0</v>
      </c>
      <c r="R280" s="159">
        <f>Q280*H280</f>
        <v>0</v>
      </c>
      <c r="S280" s="159">
        <v>0</v>
      </c>
      <c r="T280" s="160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1" t="s">
        <v>341</v>
      </c>
      <c r="AT280" s="161" t="s">
        <v>182</v>
      </c>
      <c r="AU280" s="161" t="s">
        <v>85</v>
      </c>
      <c r="AY280" s="18" t="s">
        <v>180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8" t="s">
        <v>83</v>
      </c>
      <c r="BK280" s="162">
        <f>ROUND(I280*H280,2)</f>
        <v>0</v>
      </c>
      <c r="BL280" s="18" t="s">
        <v>341</v>
      </c>
      <c r="BM280" s="161" t="s">
        <v>1214</v>
      </c>
    </row>
    <row r="281" spans="1:65" s="2" customFormat="1" ht="11.25">
      <c r="A281" s="33"/>
      <c r="B281" s="34"/>
      <c r="C281" s="33"/>
      <c r="D281" s="163" t="s">
        <v>189</v>
      </c>
      <c r="E281" s="33"/>
      <c r="F281" s="164" t="s">
        <v>1845</v>
      </c>
      <c r="G281" s="33"/>
      <c r="H281" s="33"/>
      <c r="I281" s="165"/>
      <c r="J281" s="33"/>
      <c r="K281" s="33"/>
      <c r="L281" s="34"/>
      <c r="M281" s="166"/>
      <c r="N281" s="167"/>
      <c r="O281" s="59"/>
      <c r="P281" s="59"/>
      <c r="Q281" s="59"/>
      <c r="R281" s="59"/>
      <c r="S281" s="59"/>
      <c r="T281" s="60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8" t="s">
        <v>189</v>
      </c>
      <c r="AU281" s="18" t="s">
        <v>85</v>
      </c>
    </row>
    <row r="282" spans="1:65" s="12" customFormat="1" ht="22.9" customHeight="1">
      <c r="B282" s="136"/>
      <c r="D282" s="137" t="s">
        <v>75</v>
      </c>
      <c r="E282" s="147" t="s">
        <v>1846</v>
      </c>
      <c r="F282" s="147" t="s">
        <v>1847</v>
      </c>
      <c r="I282" s="139"/>
      <c r="J282" s="148">
        <f>BK282</f>
        <v>0</v>
      </c>
      <c r="L282" s="136"/>
      <c r="M282" s="141"/>
      <c r="N282" s="142"/>
      <c r="O282" s="142"/>
      <c r="P282" s="143">
        <f>SUM(P283:P369)</f>
        <v>0</v>
      </c>
      <c r="Q282" s="142"/>
      <c r="R282" s="143">
        <f>SUM(R283:R369)</f>
        <v>0.56013999999999997</v>
      </c>
      <c r="S282" s="142"/>
      <c r="T282" s="144">
        <f>SUM(T283:T369)</f>
        <v>0</v>
      </c>
      <c r="AR282" s="137" t="s">
        <v>85</v>
      </c>
      <c r="AT282" s="145" t="s">
        <v>75</v>
      </c>
      <c r="AU282" s="145" t="s">
        <v>83</v>
      </c>
      <c r="AY282" s="137" t="s">
        <v>180</v>
      </c>
      <c r="BK282" s="146">
        <f>SUM(BK283:BK369)</f>
        <v>0</v>
      </c>
    </row>
    <row r="283" spans="1:65" s="2" customFormat="1" ht="24.2" customHeight="1">
      <c r="A283" s="33"/>
      <c r="B283" s="149"/>
      <c r="C283" s="150" t="s">
        <v>577</v>
      </c>
      <c r="D283" s="150" t="s">
        <v>182</v>
      </c>
      <c r="E283" s="151" t="s">
        <v>1848</v>
      </c>
      <c r="F283" s="152" t="s">
        <v>1849</v>
      </c>
      <c r="G283" s="153" t="s">
        <v>1604</v>
      </c>
      <c r="H283" s="154">
        <v>2</v>
      </c>
      <c r="I283" s="155"/>
      <c r="J283" s="156">
        <f>ROUND(I283*H283,2)</f>
        <v>0</v>
      </c>
      <c r="K283" s="152" t="s">
        <v>1</v>
      </c>
      <c r="L283" s="34"/>
      <c r="M283" s="157" t="s">
        <v>1</v>
      </c>
      <c r="N283" s="158" t="s">
        <v>41</v>
      </c>
      <c r="O283" s="59"/>
      <c r="P283" s="159">
        <f>O283*H283</f>
        <v>0</v>
      </c>
      <c r="Q283" s="159">
        <v>4.0200000000000001E-3</v>
      </c>
      <c r="R283" s="159">
        <f>Q283*H283</f>
        <v>8.0400000000000003E-3</v>
      </c>
      <c r="S283" s="159">
        <v>0</v>
      </c>
      <c r="T283" s="160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1" t="s">
        <v>341</v>
      </c>
      <c r="AT283" s="161" t="s">
        <v>182</v>
      </c>
      <c r="AU283" s="161" t="s">
        <v>85</v>
      </c>
      <c r="AY283" s="18" t="s">
        <v>180</v>
      </c>
      <c r="BE283" s="162">
        <f>IF(N283="základní",J283,0)</f>
        <v>0</v>
      </c>
      <c r="BF283" s="162">
        <f>IF(N283="snížená",J283,0)</f>
        <v>0</v>
      </c>
      <c r="BG283" s="162">
        <f>IF(N283="zákl. přenesená",J283,0)</f>
        <v>0</v>
      </c>
      <c r="BH283" s="162">
        <f>IF(N283="sníž. přenesená",J283,0)</f>
        <v>0</v>
      </c>
      <c r="BI283" s="162">
        <f>IF(N283="nulová",J283,0)</f>
        <v>0</v>
      </c>
      <c r="BJ283" s="18" t="s">
        <v>83</v>
      </c>
      <c r="BK283" s="162">
        <f>ROUND(I283*H283,2)</f>
        <v>0</v>
      </c>
      <c r="BL283" s="18" t="s">
        <v>341</v>
      </c>
      <c r="BM283" s="161" t="s">
        <v>1227</v>
      </c>
    </row>
    <row r="284" spans="1:65" s="2" customFormat="1" ht="11.25">
      <c r="A284" s="33"/>
      <c r="B284" s="34"/>
      <c r="C284" s="33"/>
      <c r="D284" s="163" t="s">
        <v>189</v>
      </c>
      <c r="E284" s="33"/>
      <c r="F284" s="164" t="s">
        <v>1849</v>
      </c>
      <c r="G284" s="33"/>
      <c r="H284" s="33"/>
      <c r="I284" s="165"/>
      <c r="J284" s="33"/>
      <c r="K284" s="33"/>
      <c r="L284" s="34"/>
      <c r="M284" s="166"/>
      <c r="N284" s="167"/>
      <c r="O284" s="59"/>
      <c r="P284" s="59"/>
      <c r="Q284" s="59"/>
      <c r="R284" s="59"/>
      <c r="S284" s="59"/>
      <c r="T284" s="60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8" t="s">
        <v>189</v>
      </c>
      <c r="AU284" s="18" t="s">
        <v>85</v>
      </c>
    </row>
    <row r="285" spans="1:65" s="2" customFormat="1" ht="24.2" customHeight="1">
      <c r="A285" s="33"/>
      <c r="B285" s="149"/>
      <c r="C285" s="150" t="s">
        <v>804</v>
      </c>
      <c r="D285" s="150" t="s">
        <v>182</v>
      </c>
      <c r="E285" s="151" t="s">
        <v>1850</v>
      </c>
      <c r="F285" s="152" t="s">
        <v>1851</v>
      </c>
      <c r="G285" s="153" t="s">
        <v>1604</v>
      </c>
      <c r="H285" s="154">
        <v>10</v>
      </c>
      <c r="I285" s="155"/>
      <c r="J285" s="156">
        <f>ROUND(I285*H285,2)</f>
        <v>0</v>
      </c>
      <c r="K285" s="152" t="s">
        <v>1</v>
      </c>
      <c r="L285" s="34"/>
      <c r="M285" s="157" t="s">
        <v>1</v>
      </c>
      <c r="N285" s="158" t="s">
        <v>41</v>
      </c>
      <c r="O285" s="59"/>
      <c r="P285" s="159">
        <f>O285*H285</f>
        <v>0</v>
      </c>
      <c r="Q285" s="159">
        <v>7.45E-3</v>
      </c>
      <c r="R285" s="159">
        <f>Q285*H285</f>
        <v>7.4499999999999997E-2</v>
      </c>
      <c r="S285" s="159">
        <v>0</v>
      </c>
      <c r="T285" s="160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1" t="s">
        <v>341</v>
      </c>
      <c r="AT285" s="161" t="s">
        <v>182</v>
      </c>
      <c r="AU285" s="161" t="s">
        <v>85</v>
      </c>
      <c r="AY285" s="18" t="s">
        <v>180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8" t="s">
        <v>83</v>
      </c>
      <c r="BK285" s="162">
        <f>ROUND(I285*H285,2)</f>
        <v>0</v>
      </c>
      <c r="BL285" s="18" t="s">
        <v>341</v>
      </c>
      <c r="BM285" s="161" t="s">
        <v>563</v>
      </c>
    </row>
    <row r="286" spans="1:65" s="2" customFormat="1" ht="11.25">
      <c r="A286" s="33"/>
      <c r="B286" s="34"/>
      <c r="C286" s="33"/>
      <c r="D286" s="163" t="s">
        <v>189</v>
      </c>
      <c r="E286" s="33"/>
      <c r="F286" s="164" t="s">
        <v>1851</v>
      </c>
      <c r="G286" s="33"/>
      <c r="H286" s="33"/>
      <c r="I286" s="165"/>
      <c r="J286" s="33"/>
      <c r="K286" s="33"/>
      <c r="L286" s="34"/>
      <c r="M286" s="166"/>
      <c r="N286" s="167"/>
      <c r="O286" s="59"/>
      <c r="P286" s="59"/>
      <c r="Q286" s="59"/>
      <c r="R286" s="59"/>
      <c r="S286" s="59"/>
      <c r="T286" s="60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8" t="s">
        <v>189</v>
      </c>
      <c r="AU286" s="18" t="s">
        <v>85</v>
      </c>
    </row>
    <row r="287" spans="1:65" s="2" customFormat="1" ht="24.2" customHeight="1">
      <c r="A287" s="33"/>
      <c r="B287" s="149"/>
      <c r="C287" s="201" t="s">
        <v>810</v>
      </c>
      <c r="D287" s="201" t="s">
        <v>315</v>
      </c>
      <c r="E287" s="202" t="s">
        <v>1852</v>
      </c>
      <c r="F287" s="203" t="s">
        <v>1853</v>
      </c>
      <c r="G287" s="204" t="s">
        <v>423</v>
      </c>
      <c r="H287" s="205">
        <v>8</v>
      </c>
      <c r="I287" s="206"/>
      <c r="J287" s="207">
        <f>ROUND(I287*H287,2)</f>
        <v>0</v>
      </c>
      <c r="K287" s="203" t="s">
        <v>1</v>
      </c>
      <c r="L287" s="208"/>
      <c r="M287" s="209" t="s">
        <v>1</v>
      </c>
      <c r="N287" s="210" t="s">
        <v>41</v>
      </c>
      <c r="O287" s="59"/>
      <c r="P287" s="159">
        <f>O287*H287</f>
        <v>0</v>
      </c>
      <c r="Q287" s="159">
        <v>4.7999999999999996E-3</v>
      </c>
      <c r="R287" s="159">
        <f>Q287*H287</f>
        <v>3.8399999999999997E-2</v>
      </c>
      <c r="S287" s="159">
        <v>0</v>
      </c>
      <c r="T287" s="160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1" t="s">
        <v>489</v>
      </c>
      <c r="AT287" s="161" t="s">
        <v>315</v>
      </c>
      <c r="AU287" s="161" t="s">
        <v>85</v>
      </c>
      <c r="AY287" s="18" t="s">
        <v>180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8" t="s">
        <v>83</v>
      </c>
      <c r="BK287" s="162">
        <f>ROUND(I287*H287,2)</f>
        <v>0</v>
      </c>
      <c r="BL287" s="18" t="s">
        <v>341</v>
      </c>
      <c r="BM287" s="161" t="s">
        <v>1256</v>
      </c>
    </row>
    <row r="288" spans="1:65" s="2" customFormat="1" ht="11.25">
      <c r="A288" s="33"/>
      <c r="B288" s="34"/>
      <c r="C288" s="33"/>
      <c r="D288" s="163" t="s">
        <v>189</v>
      </c>
      <c r="E288" s="33"/>
      <c r="F288" s="164" t="s">
        <v>1853</v>
      </c>
      <c r="G288" s="33"/>
      <c r="H288" s="33"/>
      <c r="I288" s="165"/>
      <c r="J288" s="33"/>
      <c r="K288" s="33"/>
      <c r="L288" s="34"/>
      <c r="M288" s="166"/>
      <c r="N288" s="167"/>
      <c r="O288" s="59"/>
      <c r="P288" s="59"/>
      <c r="Q288" s="59"/>
      <c r="R288" s="59"/>
      <c r="S288" s="59"/>
      <c r="T288" s="60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8" t="s">
        <v>189</v>
      </c>
      <c r="AU288" s="18" t="s">
        <v>85</v>
      </c>
    </row>
    <row r="289" spans="1:65" s="2" customFormat="1" ht="16.5" customHeight="1">
      <c r="A289" s="33"/>
      <c r="B289" s="149"/>
      <c r="C289" s="201" t="s">
        <v>817</v>
      </c>
      <c r="D289" s="201" t="s">
        <v>315</v>
      </c>
      <c r="E289" s="202" t="s">
        <v>1854</v>
      </c>
      <c r="F289" s="203" t="s">
        <v>1855</v>
      </c>
      <c r="G289" s="204" t="s">
        <v>423</v>
      </c>
      <c r="H289" s="205">
        <v>2</v>
      </c>
      <c r="I289" s="206"/>
      <c r="J289" s="207">
        <f>ROUND(I289*H289,2)</f>
        <v>0</v>
      </c>
      <c r="K289" s="203" t="s">
        <v>1</v>
      </c>
      <c r="L289" s="208"/>
      <c r="M289" s="209" t="s">
        <v>1</v>
      </c>
      <c r="N289" s="210" t="s">
        <v>41</v>
      </c>
      <c r="O289" s="59"/>
      <c r="P289" s="159">
        <f>O289*H289</f>
        <v>0</v>
      </c>
      <c r="Q289" s="159">
        <v>4.5999999999999999E-3</v>
      </c>
      <c r="R289" s="159">
        <f>Q289*H289</f>
        <v>9.1999999999999998E-3</v>
      </c>
      <c r="S289" s="159">
        <v>0</v>
      </c>
      <c r="T289" s="160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1" t="s">
        <v>489</v>
      </c>
      <c r="AT289" s="161" t="s">
        <v>315</v>
      </c>
      <c r="AU289" s="161" t="s">
        <v>85</v>
      </c>
      <c r="AY289" s="18" t="s">
        <v>180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8" t="s">
        <v>83</v>
      </c>
      <c r="BK289" s="162">
        <f>ROUND(I289*H289,2)</f>
        <v>0</v>
      </c>
      <c r="BL289" s="18" t="s">
        <v>341</v>
      </c>
      <c r="BM289" s="161" t="s">
        <v>1267</v>
      </c>
    </row>
    <row r="290" spans="1:65" s="2" customFormat="1" ht="11.25">
      <c r="A290" s="33"/>
      <c r="B290" s="34"/>
      <c r="C290" s="33"/>
      <c r="D290" s="163" t="s">
        <v>189</v>
      </c>
      <c r="E290" s="33"/>
      <c r="F290" s="164" t="s">
        <v>1855</v>
      </c>
      <c r="G290" s="33"/>
      <c r="H290" s="33"/>
      <c r="I290" s="165"/>
      <c r="J290" s="33"/>
      <c r="K290" s="33"/>
      <c r="L290" s="34"/>
      <c r="M290" s="166"/>
      <c r="N290" s="167"/>
      <c r="O290" s="59"/>
      <c r="P290" s="59"/>
      <c r="Q290" s="59"/>
      <c r="R290" s="59"/>
      <c r="S290" s="59"/>
      <c r="T290" s="60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8" t="s">
        <v>189</v>
      </c>
      <c r="AU290" s="18" t="s">
        <v>85</v>
      </c>
    </row>
    <row r="291" spans="1:65" s="2" customFormat="1" ht="24.2" customHeight="1">
      <c r="A291" s="33"/>
      <c r="B291" s="149"/>
      <c r="C291" s="150" t="s">
        <v>825</v>
      </c>
      <c r="D291" s="150" t="s">
        <v>182</v>
      </c>
      <c r="E291" s="151" t="s">
        <v>1856</v>
      </c>
      <c r="F291" s="152" t="s">
        <v>1857</v>
      </c>
      <c r="G291" s="153" t="s">
        <v>1604</v>
      </c>
      <c r="H291" s="154">
        <v>2</v>
      </c>
      <c r="I291" s="155"/>
      <c r="J291" s="156">
        <f>ROUND(I291*H291,2)</f>
        <v>0</v>
      </c>
      <c r="K291" s="152" t="s">
        <v>1</v>
      </c>
      <c r="L291" s="34"/>
      <c r="M291" s="157" t="s">
        <v>1</v>
      </c>
      <c r="N291" s="158" t="s">
        <v>41</v>
      </c>
      <c r="O291" s="59"/>
      <c r="P291" s="159">
        <f>O291*H291</f>
        <v>0</v>
      </c>
      <c r="Q291" s="159">
        <v>8.2900000000000005E-3</v>
      </c>
      <c r="R291" s="159">
        <f>Q291*H291</f>
        <v>1.6580000000000001E-2</v>
      </c>
      <c r="S291" s="159">
        <v>0</v>
      </c>
      <c r="T291" s="160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1" t="s">
        <v>341</v>
      </c>
      <c r="AT291" s="161" t="s">
        <v>182</v>
      </c>
      <c r="AU291" s="161" t="s">
        <v>85</v>
      </c>
      <c r="AY291" s="18" t="s">
        <v>180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8" t="s">
        <v>83</v>
      </c>
      <c r="BK291" s="162">
        <f>ROUND(I291*H291,2)</f>
        <v>0</v>
      </c>
      <c r="BL291" s="18" t="s">
        <v>341</v>
      </c>
      <c r="BM291" s="161" t="s">
        <v>1283</v>
      </c>
    </row>
    <row r="292" spans="1:65" s="2" customFormat="1" ht="11.25">
      <c r="A292" s="33"/>
      <c r="B292" s="34"/>
      <c r="C292" s="33"/>
      <c r="D292" s="163" t="s">
        <v>189</v>
      </c>
      <c r="E292" s="33"/>
      <c r="F292" s="164" t="s">
        <v>1857</v>
      </c>
      <c r="G292" s="33"/>
      <c r="H292" s="33"/>
      <c r="I292" s="165"/>
      <c r="J292" s="33"/>
      <c r="K292" s="33"/>
      <c r="L292" s="34"/>
      <c r="M292" s="166"/>
      <c r="N292" s="167"/>
      <c r="O292" s="59"/>
      <c r="P292" s="59"/>
      <c r="Q292" s="59"/>
      <c r="R292" s="59"/>
      <c r="S292" s="59"/>
      <c r="T292" s="60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8" t="s">
        <v>189</v>
      </c>
      <c r="AU292" s="18" t="s">
        <v>85</v>
      </c>
    </row>
    <row r="293" spans="1:65" s="2" customFormat="1" ht="16.5" customHeight="1">
      <c r="A293" s="33"/>
      <c r="B293" s="149"/>
      <c r="C293" s="150" t="s">
        <v>835</v>
      </c>
      <c r="D293" s="150" t="s">
        <v>182</v>
      </c>
      <c r="E293" s="151" t="s">
        <v>1858</v>
      </c>
      <c r="F293" s="152" t="s">
        <v>1859</v>
      </c>
      <c r="G293" s="153" t="s">
        <v>1604</v>
      </c>
      <c r="H293" s="154">
        <v>4</v>
      </c>
      <c r="I293" s="155"/>
      <c r="J293" s="156">
        <f>ROUND(I293*H293,2)</f>
        <v>0</v>
      </c>
      <c r="K293" s="152" t="s">
        <v>1</v>
      </c>
      <c r="L293" s="34"/>
      <c r="M293" s="157" t="s">
        <v>1</v>
      </c>
      <c r="N293" s="158" t="s">
        <v>41</v>
      </c>
      <c r="O293" s="59"/>
      <c r="P293" s="159">
        <f>O293*H293</f>
        <v>0</v>
      </c>
      <c r="Q293" s="159">
        <v>6.1700000000000001E-3</v>
      </c>
      <c r="R293" s="159">
        <f>Q293*H293</f>
        <v>2.4680000000000001E-2</v>
      </c>
      <c r="S293" s="159">
        <v>0</v>
      </c>
      <c r="T293" s="160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1" t="s">
        <v>341</v>
      </c>
      <c r="AT293" s="161" t="s">
        <v>182</v>
      </c>
      <c r="AU293" s="161" t="s">
        <v>85</v>
      </c>
      <c r="AY293" s="18" t="s">
        <v>180</v>
      </c>
      <c r="BE293" s="162">
        <f>IF(N293="základní",J293,0)</f>
        <v>0</v>
      </c>
      <c r="BF293" s="162">
        <f>IF(N293="snížená",J293,0)</f>
        <v>0</v>
      </c>
      <c r="BG293" s="162">
        <f>IF(N293="zákl. přenesená",J293,0)</f>
        <v>0</v>
      </c>
      <c r="BH293" s="162">
        <f>IF(N293="sníž. přenesená",J293,0)</f>
        <v>0</v>
      </c>
      <c r="BI293" s="162">
        <f>IF(N293="nulová",J293,0)</f>
        <v>0</v>
      </c>
      <c r="BJ293" s="18" t="s">
        <v>83</v>
      </c>
      <c r="BK293" s="162">
        <f>ROUND(I293*H293,2)</f>
        <v>0</v>
      </c>
      <c r="BL293" s="18" t="s">
        <v>341</v>
      </c>
      <c r="BM293" s="161" t="s">
        <v>1297</v>
      </c>
    </row>
    <row r="294" spans="1:65" s="2" customFormat="1" ht="11.25">
      <c r="A294" s="33"/>
      <c r="B294" s="34"/>
      <c r="C294" s="33"/>
      <c r="D294" s="163" t="s">
        <v>189</v>
      </c>
      <c r="E294" s="33"/>
      <c r="F294" s="164" t="s">
        <v>1859</v>
      </c>
      <c r="G294" s="33"/>
      <c r="H294" s="33"/>
      <c r="I294" s="165"/>
      <c r="J294" s="33"/>
      <c r="K294" s="33"/>
      <c r="L294" s="34"/>
      <c r="M294" s="166"/>
      <c r="N294" s="167"/>
      <c r="O294" s="59"/>
      <c r="P294" s="59"/>
      <c r="Q294" s="59"/>
      <c r="R294" s="59"/>
      <c r="S294" s="59"/>
      <c r="T294" s="60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8" t="s">
        <v>189</v>
      </c>
      <c r="AU294" s="18" t="s">
        <v>85</v>
      </c>
    </row>
    <row r="295" spans="1:65" s="2" customFormat="1" ht="16.5" customHeight="1">
      <c r="A295" s="33"/>
      <c r="B295" s="149"/>
      <c r="C295" s="150" t="s">
        <v>844</v>
      </c>
      <c r="D295" s="150" t="s">
        <v>182</v>
      </c>
      <c r="E295" s="151" t="s">
        <v>1860</v>
      </c>
      <c r="F295" s="152" t="s">
        <v>1861</v>
      </c>
      <c r="G295" s="153" t="s">
        <v>1604</v>
      </c>
      <c r="H295" s="154">
        <v>20</v>
      </c>
      <c r="I295" s="155"/>
      <c r="J295" s="156">
        <f>ROUND(I295*H295,2)</f>
        <v>0</v>
      </c>
      <c r="K295" s="152" t="s">
        <v>1</v>
      </c>
      <c r="L295" s="34"/>
      <c r="M295" s="157" t="s">
        <v>1</v>
      </c>
      <c r="N295" s="158" t="s">
        <v>41</v>
      </c>
      <c r="O295" s="59"/>
      <c r="P295" s="159">
        <f>O295*H295</f>
        <v>0</v>
      </c>
      <c r="Q295" s="159">
        <v>1.1679999999999999E-2</v>
      </c>
      <c r="R295" s="159">
        <f>Q295*H295</f>
        <v>0.23359999999999997</v>
      </c>
      <c r="S295" s="159">
        <v>0</v>
      </c>
      <c r="T295" s="160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1" t="s">
        <v>341</v>
      </c>
      <c r="AT295" s="161" t="s">
        <v>182</v>
      </c>
      <c r="AU295" s="161" t="s">
        <v>85</v>
      </c>
      <c r="AY295" s="18" t="s">
        <v>180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8" t="s">
        <v>83</v>
      </c>
      <c r="BK295" s="162">
        <f>ROUND(I295*H295,2)</f>
        <v>0</v>
      </c>
      <c r="BL295" s="18" t="s">
        <v>341</v>
      </c>
      <c r="BM295" s="161" t="s">
        <v>1308</v>
      </c>
    </row>
    <row r="296" spans="1:65" s="2" customFormat="1" ht="11.25">
      <c r="A296" s="33"/>
      <c r="B296" s="34"/>
      <c r="C296" s="33"/>
      <c r="D296" s="163" t="s">
        <v>189</v>
      </c>
      <c r="E296" s="33"/>
      <c r="F296" s="164" t="s">
        <v>1861</v>
      </c>
      <c r="G296" s="33"/>
      <c r="H296" s="33"/>
      <c r="I296" s="165"/>
      <c r="J296" s="33"/>
      <c r="K296" s="33"/>
      <c r="L296" s="34"/>
      <c r="M296" s="166"/>
      <c r="N296" s="167"/>
      <c r="O296" s="59"/>
      <c r="P296" s="59"/>
      <c r="Q296" s="59"/>
      <c r="R296" s="59"/>
      <c r="S296" s="59"/>
      <c r="T296" s="60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8" t="s">
        <v>189</v>
      </c>
      <c r="AU296" s="18" t="s">
        <v>85</v>
      </c>
    </row>
    <row r="297" spans="1:65" s="2" customFormat="1" ht="21.75" customHeight="1">
      <c r="A297" s="33"/>
      <c r="B297" s="149"/>
      <c r="C297" s="150" t="s">
        <v>849</v>
      </c>
      <c r="D297" s="150" t="s">
        <v>182</v>
      </c>
      <c r="E297" s="151" t="s">
        <v>1862</v>
      </c>
      <c r="F297" s="152" t="s">
        <v>1863</v>
      </c>
      <c r="G297" s="153" t="s">
        <v>423</v>
      </c>
      <c r="H297" s="154">
        <v>5</v>
      </c>
      <c r="I297" s="155"/>
      <c r="J297" s="156">
        <f>ROUND(I297*H297,2)</f>
        <v>0</v>
      </c>
      <c r="K297" s="152" t="s">
        <v>1</v>
      </c>
      <c r="L297" s="34"/>
      <c r="M297" s="157" t="s">
        <v>1</v>
      </c>
      <c r="N297" s="158" t="s">
        <v>41</v>
      </c>
      <c r="O297" s="59"/>
      <c r="P297" s="159">
        <f>O297*H297</f>
        <v>0</v>
      </c>
      <c r="Q297" s="159">
        <v>3.0000000000000001E-5</v>
      </c>
      <c r="R297" s="159">
        <f>Q297*H297</f>
        <v>1.5000000000000001E-4</v>
      </c>
      <c r="S297" s="159">
        <v>0</v>
      </c>
      <c r="T297" s="160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1" t="s">
        <v>341</v>
      </c>
      <c r="AT297" s="161" t="s">
        <v>182</v>
      </c>
      <c r="AU297" s="161" t="s">
        <v>85</v>
      </c>
      <c r="AY297" s="18" t="s">
        <v>180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8" t="s">
        <v>83</v>
      </c>
      <c r="BK297" s="162">
        <f>ROUND(I297*H297,2)</f>
        <v>0</v>
      </c>
      <c r="BL297" s="18" t="s">
        <v>341</v>
      </c>
      <c r="BM297" s="161" t="s">
        <v>1319</v>
      </c>
    </row>
    <row r="298" spans="1:65" s="2" customFormat="1" ht="11.25">
      <c r="A298" s="33"/>
      <c r="B298" s="34"/>
      <c r="C298" s="33"/>
      <c r="D298" s="163" t="s">
        <v>189</v>
      </c>
      <c r="E298" s="33"/>
      <c r="F298" s="164" t="s">
        <v>1863</v>
      </c>
      <c r="G298" s="33"/>
      <c r="H298" s="33"/>
      <c r="I298" s="165"/>
      <c r="J298" s="33"/>
      <c r="K298" s="33"/>
      <c r="L298" s="34"/>
      <c r="M298" s="166"/>
      <c r="N298" s="167"/>
      <c r="O298" s="59"/>
      <c r="P298" s="59"/>
      <c r="Q298" s="59"/>
      <c r="R298" s="59"/>
      <c r="S298" s="59"/>
      <c r="T298" s="60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8" t="s">
        <v>189</v>
      </c>
      <c r="AU298" s="18" t="s">
        <v>85</v>
      </c>
    </row>
    <row r="299" spans="1:65" s="2" customFormat="1" ht="24.2" customHeight="1">
      <c r="A299" s="33"/>
      <c r="B299" s="149"/>
      <c r="C299" s="201" t="s">
        <v>868</v>
      </c>
      <c r="D299" s="201" t="s">
        <v>315</v>
      </c>
      <c r="E299" s="202" t="s">
        <v>1864</v>
      </c>
      <c r="F299" s="203" t="s">
        <v>1865</v>
      </c>
      <c r="G299" s="204" t="s">
        <v>423</v>
      </c>
      <c r="H299" s="205">
        <v>5</v>
      </c>
      <c r="I299" s="206"/>
      <c r="J299" s="207">
        <f>ROUND(I299*H299,2)</f>
        <v>0</v>
      </c>
      <c r="K299" s="203" t="s">
        <v>1</v>
      </c>
      <c r="L299" s="208"/>
      <c r="M299" s="209" t="s">
        <v>1</v>
      </c>
      <c r="N299" s="210" t="s">
        <v>41</v>
      </c>
      <c r="O299" s="59"/>
      <c r="P299" s="159">
        <f>O299*H299</f>
        <v>0</v>
      </c>
      <c r="Q299" s="159">
        <v>2.0000000000000001E-4</v>
      </c>
      <c r="R299" s="159">
        <f>Q299*H299</f>
        <v>1E-3</v>
      </c>
      <c r="S299" s="159">
        <v>0</v>
      </c>
      <c r="T299" s="160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1" t="s">
        <v>489</v>
      </c>
      <c r="AT299" s="161" t="s">
        <v>315</v>
      </c>
      <c r="AU299" s="161" t="s">
        <v>85</v>
      </c>
      <c r="AY299" s="18" t="s">
        <v>180</v>
      </c>
      <c r="BE299" s="162">
        <f>IF(N299="základní",J299,0)</f>
        <v>0</v>
      </c>
      <c r="BF299" s="162">
        <f>IF(N299="snížená",J299,0)</f>
        <v>0</v>
      </c>
      <c r="BG299" s="162">
        <f>IF(N299="zákl. přenesená",J299,0)</f>
        <v>0</v>
      </c>
      <c r="BH299" s="162">
        <f>IF(N299="sníž. přenesená",J299,0)</f>
        <v>0</v>
      </c>
      <c r="BI299" s="162">
        <f>IF(N299="nulová",J299,0)</f>
        <v>0</v>
      </c>
      <c r="BJ299" s="18" t="s">
        <v>83</v>
      </c>
      <c r="BK299" s="162">
        <f>ROUND(I299*H299,2)</f>
        <v>0</v>
      </c>
      <c r="BL299" s="18" t="s">
        <v>341</v>
      </c>
      <c r="BM299" s="161" t="s">
        <v>1331</v>
      </c>
    </row>
    <row r="300" spans="1:65" s="2" customFormat="1" ht="11.25">
      <c r="A300" s="33"/>
      <c r="B300" s="34"/>
      <c r="C300" s="33"/>
      <c r="D300" s="163" t="s">
        <v>189</v>
      </c>
      <c r="E300" s="33"/>
      <c r="F300" s="164" t="s">
        <v>1865</v>
      </c>
      <c r="G300" s="33"/>
      <c r="H300" s="33"/>
      <c r="I300" s="165"/>
      <c r="J300" s="33"/>
      <c r="K300" s="33"/>
      <c r="L300" s="34"/>
      <c r="M300" s="166"/>
      <c r="N300" s="167"/>
      <c r="O300" s="59"/>
      <c r="P300" s="59"/>
      <c r="Q300" s="59"/>
      <c r="R300" s="59"/>
      <c r="S300" s="59"/>
      <c r="T300" s="60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8" t="s">
        <v>189</v>
      </c>
      <c r="AU300" s="18" t="s">
        <v>85</v>
      </c>
    </row>
    <row r="301" spans="1:65" s="2" customFormat="1" ht="21.75" customHeight="1">
      <c r="A301" s="33"/>
      <c r="B301" s="149"/>
      <c r="C301" s="150" t="s">
        <v>871</v>
      </c>
      <c r="D301" s="150" t="s">
        <v>182</v>
      </c>
      <c r="E301" s="151" t="s">
        <v>1866</v>
      </c>
      <c r="F301" s="152" t="s">
        <v>1867</v>
      </c>
      <c r="G301" s="153" t="s">
        <v>423</v>
      </c>
      <c r="H301" s="154">
        <v>9</v>
      </c>
      <c r="I301" s="155"/>
      <c r="J301" s="156">
        <f>ROUND(I301*H301,2)</f>
        <v>0</v>
      </c>
      <c r="K301" s="152" t="s">
        <v>1</v>
      </c>
      <c r="L301" s="34"/>
      <c r="M301" s="157" t="s">
        <v>1</v>
      </c>
      <c r="N301" s="158" t="s">
        <v>41</v>
      </c>
      <c r="O301" s="59"/>
      <c r="P301" s="159">
        <f>O301*H301</f>
        <v>0</v>
      </c>
      <c r="Q301" s="159">
        <v>3.0000000000000001E-5</v>
      </c>
      <c r="R301" s="159">
        <f>Q301*H301</f>
        <v>2.7E-4</v>
      </c>
      <c r="S301" s="159">
        <v>0</v>
      </c>
      <c r="T301" s="160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1" t="s">
        <v>341</v>
      </c>
      <c r="AT301" s="161" t="s">
        <v>182</v>
      </c>
      <c r="AU301" s="161" t="s">
        <v>85</v>
      </c>
      <c r="AY301" s="18" t="s">
        <v>180</v>
      </c>
      <c r="BE301" s="162">
        <f>IF(N301="základní",J301,0)</f>
        <v>0</v>
      </c>
      <c r="BF301" s="162">
        <f>IF(N301="snížená",J301,0)</f>
        <v>0</v>
      </c>
      <c r="BG301" s="162">
        <f>IF(N301="zákl. přenesená",J301,0)</f>
        <v>0</v>
      </c>
      <c r="BH301" s="162">
        <f>IF(N301="sníž. přenesená",J301,0)</f>
        <v>0</v>
      </c>
      <c r="BI301" s="162">
        <f>IF(N301="nulová",J301,0)</f>
        <v>0</v>
      </c>
      <c r="BJ301" s="18" t="s">
        <v>83</v>
      </c>
      <c r="BK301" s="162">
        <f>ROUND(I301*H301,2)</f>
        <v>0</v>
      </c>
      <c r="BL301" s="18" t="s">
        <v>341</v>
      </c>
      <c r="BM301" s="161" t="s">
        <v>1343</v>
      </c>
    </row>
    <row r="302" spans="1:65" s="2" customFormat="1" ht="11.25">
      <c r="A302" s="33"/>
      <c r="B302" s="34"/>
      <c r="C302" s="33"/>
      <c r="D302" s="163" t="s">
        <v>189</v>
      </c>
      <c r="E302" s="33"/>
      <c r="F302" s="164" t="s">
        <v>1867</v>
      </c>
      <c r="G302" s="33"/>
      <c r="H302" s="33"/>
      <c r="I302" s="165"/>
      <c r="J302" s="33"/>
      <c r="K302" s="33"/>
      <c r="L302" s="34"/>
      <c r="M302" s="166"/>
      <c r="N302" s="167"/>
      <c r="O302" s="59"/>
      <c r="P302" s="59"/>
      <c r="Q302" s="59"/>
      <c r="R302" s="59"/>
      <c r="S302" s="59"/>
      <c r="T302" s="60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8" t="s">
        <v>189</v>
      </c>
      <c r="AU302" s="18" t="s">
        <v>85</v>
      </c>
    </row>
    <row r="303" spans="1:65" s="2" customFormat="1" ht="24.2" customHeight="1">
      <c r="A303" s="33"/>
      <c r="B303" s="149"/>
      <c r="C303" s="201" t="s">
        <v>878</v>
      </c>
      <c r="D303" s="201" t="s">
        <v>315</v>
      </c>
      <c r="E303" s="202" t="s">
        <v>1868</v>
      </c>
      <c r="F303" s="203" t="s">
        <v>1869</v>
      </c>
      <c r="G303" s="204" t="s">
        <v>423</v>
      </c>
      <c r="H303" s="205">
        <v>9</v>
      </c>
      <c r="I303" s="206"/>
      <c r="J303" s="207">
        <f>ROUND(I303*H303,2)</f>
        <v>0</v>
      </c>
      <c r="K303" s="203" t="s">
        <v>1</v>
      </c>
      <c r="L303" s="208"/>
      <c r="M303" s="209" t="s">
        <v>1</v>
      </c>
      <c r="N303" s="210" t="s">
        <v>41</v>
      </c>
      <c r="O303" s="59"/>
      <c r="P303" s="159">
        <f>O303*H303</f>
        <v>0</v>
      </c>
      <c r="Q303" s="159">
        <v>2.0000000000000001E-4</v>
      </c>
      <c r="R303" s="159">
        <f>Q303*H303</f>
        <v>1.8000000000000002E-3</v>
      </c>
      <c r="S303" s="159">
        <v>0</v>
      </c>
      <c r="T303" s="160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1" t="s">
        <v>489</v>
      </c>
      <c r="AT303" s="161" t="s">
        <v>315</v>
      </c>
      <c r="AU303" s="161" t="s">
        <v>85</v>
      </c>
      <c r="AY303" s="18" t="s">
        <v>180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8" t="s">
        <v>83</v>
      </c>
      <c r="BK303" s="162">
        <f>ROUND(I303*H303,2)</f>
        <v>0</v>
      </c>
      <c r="BL303" s="18" t="s">
        <v>341</v>
      </c>
      <c r="BM303" s="161" t="s">
        <v>1360</v>
      </c>
    </row>
    <row r="304" spans="1:65" s="2" customFormat="1" ht="19.5">
      <c r="A304" s="33"/>
      <c r="B304" s="34"/>
      <c r="C304" s="33"/>
      <c r="D304" s="163" t="s">
        <v>189</v>
      </c>
      <c r="E304" s="33"/>
      <c r="F304" s="164" t="s">
        <v>1869</v>
      </c>
      <c r="G304" s="33"/>
      <c r="H304" s="33"/>
      <c r="I304" s="165"/>
      <c r="J304" s="33"/>
      <c r="K304" s="33"/>
      <c r="L304" s="34"/>
      <c r="M304" s="166"/>
      <c r="N304" s="167"/>
      <c r="O304" s="59"/>
      <c r="P304" s="59"/>
      <c r="Q304" s="59"/>
      <c r="R304" s="59"/>
      <c r="S304" s="59"/>
      <c r="T304" s="60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8" t="s">
        <v>189</v>
      </c>
      <c r="AU304" s="18" t="s">
        <v>85</v>
      </c>
    </row>
    <row r="305" spans="1:65" s="2" customFormat="1" ht="21.75" customHeight="1">
      <c r="A305" s="33"/>
      <c r="B305" s="149"/>
      <c r="C305" s="150" t="s">
        <v>883</v>
      </c>
      <c r="D305" s="150" t="s">
        <v>182</v>
      </c>
      <c r="E305" s="151" t="s">
        <v>1870</v>
      </c>
      <c r="F305" s="152" t="s">
        <v>1871</v>
      </c>
      <c r="G305" s="153" t="s">
        <v>423</v>
      </c>
      <c r="H305" s="154">
        <v>7</v>
      </c>
      <c r="I305" s="155"/>
      <c r="J305" s="156">
        <f>ROUND(I305*H305,2)</f>
        <v>0</v>
      </c>
      <c r="K305" s="152" t="s">
        <v>1</v>
      </c>
      <c r="L305" s="34"/>
      <c r="M305" s="157" t="s">
        <v>1</v>
      </c>
      <c r="N305" s="158" t="s">
        <v>41</v>
      </c>
      <c r="O305" s="59"/>
      <c r="P305" s="159">
        <f>O305*H305</f>
        <v>0</v>
      </c>
      <c r="Q305" s="159">
        <v>3.0000000000000001E-5</v>
      </c>
      <c r="R305" s="159">
        <f>Q305*H305</f>
        <v>2.1000000000000001E-4</v>
      </c>
      <c r="S305" s="159">
        <v>0</v>
      </c>
      <c r="T305" s="160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1" t="s">
        <v>341</v>
      </c>
      <c r="AT305" s="161" t="s">
        <v>182</v>
      </c>
      <c r="AU305" s="161" t="s">
        <v>85</v>
      </c>
      <c r="AY305" s="18" t="s">
        <v>180</v>
      </c>
      <c r="BE305" s="162">
        <f>IF(N305="základní",J305,0)</f>
        <v>0</v>
      </c>
      <c r="BF305" s="162">
        <f>IF(N305="snížená",J305,0)</f>
        <v>0</v>
      </c>
      <c r="BG305" s="162">
        <f>IF(N305="zákl. přenesená",J305,0)</f>
        <v>0</v>
      </c>
      <c r="BH305" s="162">
        <f>IF(N305="sníž. přenesená",J305,0)</f>
        <v>0</v>
      </c>
      <c r="BI305" s="162">
        <f>IF(N305="nulová",J305,0)</f>
        <v>0</v>
      </c>
      <c r="BJ305" s="18" t="s">
        <v>83</v>
      </c>
      <c r="BK305" s="162">
        <f>ROUND(I305*H305,2)</f>
        <v>0</v>
      </c>
      <c r="BL305" s="18" t="s">
        <v>341</v>
      </c>
      <c r="BM305" s="161" t="s">
        <v>1872</v>
      </c>
    </row>
    <row r="306" spans="1:65" s="2" customFormat="1" ht="11.25">
      <c r="A306" s="33"/>
      <c r="B306" s="34"/>
      <c r="C306" s="33"/>
      <c r="D306" s="163" t="s">
        <v>189</v>
      </c>
      <c r="E306" s="33"/>
      <c r="F306" s="164" t="s">
        <v>1871</v>
      </c>
      <c r="G306" s="33"/>
      <c r="H306" s="33"/>
      <c r="I306" s="165"/>
      <c r="J306" s="33"/>
      <c r="K306" s="33"/>
      <c r="L306" s="34"/>
      <c r="M306" s="166"/>
      <c r="N306" s="167"/>
      <c r="O306" s="59"/>
      <c r="P306" s="59"/>
      <c r="Q306" s="59"/>
      <c r="R306" s="59"/>
      <c r="S306" s="59"/>
      <c r="T306" s="60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8" t="s">
        <v>189</v>
      </c>
      <c r="AU306" s="18" t="s">
        <v>85</v>
      </c>
    </row>
    <row r="307" spans="1:65" s="2" customFormat="1" ht="24.2" customHeight="1">
      <c r="A307" s="33"/>
      <c r="B307" s="149"/>
      <c r="C307" s="201" t="s">
        <v>889</v>
      </c>
      <c r="D307" s="201" t="s">
        <v>315</v>
      </c>
      <c r="E307" s="202" t="s">
        <v>1873</v>
      </c>
      <c r="F307" s="203" t="s">
        <v>1874</v>
      </c>
      <c r="G307" s="204" t="s">
        <v>423</v>
      </c>
      <c r="H307" s="205">
        <v>7</v>
      </c>
      <c r="I307" s="206"/>
      <c r="J307" s="207">
        <f>ROUND(I307*H307,2)</f>
        <v>0</v>
      </c>
      <c r="K307" s="203" t="s">
        <v>1</v>
      </c>
      <c r="L307" s="208"/>
      <c r="M307" s="209" t="s">
        <v>1</v>
      </c>
      <c r="N307" s="210" t="s">
        <v>41</v>
      </c>
      <c r="O307" s="59"/>
      <c r="P307" s="159">
        <f>O307*H307</f>
        <v>0</v>
      </c>
      <c r="Q307" s="159">
        <v>2.0000000000000001E-4</v>
      </c>
      <c r="R307" s="159">
        <f>Q307*H307</f>
        <v>1.4E-3</v>
      </c>
      <c r="S307" s="159">
        <v>0</v>
      </c>
      <c r="T307" s="160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1" t="s">
        <v>489</v>
      </c>
      <c r="AT307" s="161" t="s">
        <v>315</v>
      </c>
      <c r="AU307" s="161" t="s">
        <v>85</v>
      </c>
      <c r="AY307" s="18" t="s">
        <v>180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8" t="s">
        <v>83</v>
      </c>
      <c r="BK307" s="162">
        <f>ROUND(I307*H307,2)</f>
        <v>0</v>
      </c>
      <c r="BL307" s="18" t="s">
        <v>341</v>
      </c>
      <c r="BM307" s="161" t="s">
        <v>1875</v>
      </c>
    </row>
    <row r="308" spans="1:65" s="2" customFormat="1" ht="19.5">
      <c r="A308" s="33"/>
      <c r="B308" s="34"/>
      <c r="C308" s="33"/>
      <c r="D308" s="163" t="s">
        <v>189</v>
      </c>
      <c r="E308" s="33"/>
      <c r="F308" s="164" t="s">
        <v>1874</v>
      </c>
      <c r="G308" s="33"/>
      <c r="H308" s="33"/>
      <c r="I308" s="165"/>
      <c r="J308" s="33"/>
      <c r="K308" s="33"/>
      <c r="L308" s="34"/>
      <c r="M308" s="166"/>
      <c r="N308" s="167"/>
      <c r="O308" s="59"/>
      <c r="P308" s="59"/>
      <c r="Q308" s="59"/>
      <c r="R308" s="59"/>
      <c r="S308" s="59"/>
      <c r="T308" s="60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T308" s="18" t="s">
        <v>189</v>
      </c>
      <c r="AU308" s="18" t="s">
        <v>85</v>
      </c>
    </row>
    <row r="309" spans="1:65" s="2" customFormat="1" ht="16.5" customHeight="1">
      <c r="A309" s="33"/>
      <c r="B309" s="149"/>
      <c r="C309" s="150" t="s">
        <v>892</v>
      </c>
      <c r="D309" s="150" t="s">
        <v>182</v>
      </c>
      <c r="E309" s="151" t="s">
        <v>1876</v>
      </c>
      <c r="F309" s="152" t="s">
        <v>1877</v>
      </c>
      <c r="G309" s="153" t="s">
        <v>423</v>
      </c>
      <c r="H309" s="154">
        <v>4</v>
      </c>
      <c r="I309" s="155"/>
      <c r="J309" s="156">
        <f>ROUND(I309*H309,2)</f>
        <v>0</v>
      </c>
      <c r="K309" s="152" t="s">
        <v>1</v>
      </c>
      <c r="L309" s="34"/>
      <c r="M309" s="157" t="s">
        <v>1</v>
      </c>
      <c r="N309" s="158" t="s">
        <v>41</v>
      </c>
      <c r="O309" s="59"/>
      <c r="P309" s="159">
        <f>O309*H309</f>
        <v>0</v>
      </c>
      <c r="Q309" s="159">
        <v>3.0000000000000001E-5</v>
      </c>
      <c r="R309" s="159">
        <f>Q309*H309</f>
        <v>1.2E-4</v>
      </c>
      <c r="S309" s="159">
        <v>0</v>
      </c>
      <c r="T309" s="160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1" t="s">
        <v>341</v>
      </c>
      <c r="AT309" s="161" t="s">
        <v>182</v>
      </c>
      <c r="AU309" s="161" t="s">
        <v>85</v>
      </c>
      <c r="AY309" s="18" t="s">
        <v>180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8" t="s">
        <v>83</v>
      </c>
      <c r="BK309" s="162">
        <f>ROUND(I309*H309,2)</f>
        <v>0</v>
      </c>
      <c r="BL309" s="18" t="s">
        <v>341</v>
      </c>
      <c r="BM309" s="161" t="s">
        <v>1878</v>
      </c>
    </row>
    <row r="310" spans="1:65" s="2" customFormat="1" ht="11.25">
      <c r="A310" s="33"/>
      <c r="B310" s="34"/>
      <c r="C310" s="33"/>
      <c r="D310" s="163" t="s">
        <v>189</v>
      </c>
      <c r="E310" s="33"/>
      <c r="F310" s="164" t="s">
        <v>1877</v>
      </c>
      <c r="G310" s="33"/>
      <c r="H310" s="33"/>
      <c r="I310" s="165"/>
      <c r="J310" s="33"/>
      <c r="K310" s="33"/>
      <c r="L310" s="34"/>
      <c r="M310" s="166"/>
      <c r="N310" s="167"/>
      <c r="O310" s="59"/>
      <c r="P310" s="59"/>
      <c r="Q310" s="59"/>
      <c r="R310" s="59"/>
      <c r="S310" s="59"/>
      <c r="T310" s="60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8" t="s">
        <v>189</v>
      </c>
      <c r="AU310" s="18" t="s">
        <v>85</v>
      </c>
    </row>
    <row r="311" spans="1:65" s="2" customFormat="1" ht="16.5" customHeight="1">
      <c r="A311" s="33"/>
      <c r="B311" s="149"/>
      <c r="C311" s="201" t="s">
        <v>900</v>
      </c>
      <c r="D311" s="201" t="s">
        <v>315</v>
      </c>
      <c r="E311" s="202" t="s">
        <v>1879</v>
      </c>
      <c r="F311" s="203" t="s">
        <v>1880</v>
      </c>
      <c r="G311" s="204" t="s">
        <v>423</v>
      </c>
      <c r="H311" s="205">
        <v>4</v>
      </c>
      <c r="I311" s="206"/>
      <c r="J311" s="207">
        <f>ROUND(I311*H311,2)</f>
        <v>0</v>
      </c>
      <c r="K311" s="203" t="s">
        <v>1</v>
      </c>
      <c r="L311" s="208"/>
      <c r="M311" s="209" t="s">
        <v>1</v>
      </c>
      <c r="N311" s="210" t="s">
        <v>41</v>
      </c>
      <c r="O311" s="59"/>
      <c r="P311" s="159">
        <f>O311*H311</f>
        <v>0</v>
      </c>
      <c r="Q311" s="159">
        <v>6.9999999999999999E-4</v>
      </c>
      <c r="R311" s="159">
        <f>Q311*H311</f>
        <v>2.8E-3</v>
      </c>
      <c r="S311" s="159">
        <v>0</v>
      </c>
      <c r="T311" s="160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1" t="s">
        <v>489</v>
      </c>
      <c r="AT311" s="161" t="s">
        <v>315</v>
      </c>
      <c r="AU311" s="161" t="s">
        <v>85</v>
      </c>
      <c r="AY311" s="18" t="s">
        <v>180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8" t="s">
        <v>83</v>
      </c>
      <c r="BK311" s="162">
        <f>ROUND(I311*H311,2)</f>
        <v>0</v>
      </c>
      <c r="BL311" s="18" t="s">
        <v>341</v>
      </c>
      <c r="BM311" s="161" t="s">
        <v>1881</v>
      </c>
    </row>
    <row r="312" spans="1:65" s="2" customFormat="1" ht="11.25">
      <c r="A312" s="33"/>
      <c r="B312" s="34"/>
      <c r="C312" s="33"/>
      <c r="D312" s="163" t="s">
        <v>189</v>
      </c>
      <c r="E312" s="33"/>
      <c r="F312" s="164" t="s">
        <v>1880</v>
      </c>
      <c r="G312" s="33"/>
      <c r="H312" s="33"/>
      <c r="I312" s="165"/>
      <c r="J312" s="33"/>
      <c r="K312" s="33"/>
      <c r="L312" s="34"/>
      <c r="M312" s="166"/>
      <c r="N312" s="167"/>
      <c r="O312" s="59"/>
      <c r="P312" s="59"/>
      <c r="Q312" s="59"/>
      <c r="R312" s="59"/>
      <c r="S312" s="59"/>
      <c r="T312" s="60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T312" s="18" t="s">
        <v>189</v>
      </c>
      <c r="AU312" s="18" t="s">
        <v>85</v>
      </c>
    </row>
    <row r="313" spans="1:65" s="2" customFormat="1" ht="16.5" customHeight="1">
      <c r="A313" s="33"/>
      <c r="B313" s="149"/>
      <c r="C313" s="150" t="s">
        <v>908</v>
      </c>
      <c r="D313" s="150" t="s">
        <v>182</v>
      </c>
      <c r="E313" s="151" t="s">
        <v>1882</v>
      </c>
      <c r="F313" s="152" t="s">
        <v>1883</v>
      </c>
      <c r="G313" s="153" t="s">
        <v>423</v>
      </c>
      <c r="H313" s="154">
        <v>1</v>
      </c>
      <c r="I313" s="155"/>
      <c r="J313" s="156">
        <f>ROUND(I313*H313,2)</f>
        <v>0</v>
      </c>
      <c r="K313" s="152" t="s">
        <v>1</v>
      </c>
      <c r="L313" s="34"/>
      <c r="M313" s="157" t="s">
        <v>1</v>
      </c>
      <c r="N313" s="158" t="s">
        <v>41</v>
      </c>
      <c r="O313" s="59"/>
      <c r="P313" s="159">
        <f>O313*H313</f>
        <v>0</v>
      </c>
      <c r="Q313" s="159">
        <v>8.0000000000000007E-5</v>
      </c>
      <c r="R313" s="159">
        <f>Q313*H313</f>
        <v>8.0000000000000007E-5</v>
      </c>
      <c r="S313" s="159">
        <v>0</v>
      </c>
      <c r="T313" s="160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1" t="s">
        <v>341</v>
      </c>
      <c r="AT313" s="161" t="s">
        <v>182</v>
      </c>
      <c r="AU313" s="161" t="s">
        <v>85</v>
      </c>
      <c r="AY313" s="18" t="s">
        <v>180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8" t="s">
        <v>83</v>
      </c>
      <c r="BK313" s="162">
        <f>ROUND(I313*H313,2)</f>
        <v>0</v>
      </c>
      <c r="BL313" s="18" t="s">
        <v>341</v>
      </c>
      <c r="BM313" s="161" t="s">
        <v>1884</v>
      </c>
    </row>
    <row r="314" spans="1:65" s="2" customFormat="1" ht="11.25">
      <c r="A314" s="33"/>
      <c r="B314" s="34"/>
      <c r="C314" s="33"/>
      <c r="D314" s="163" t="s">
        <v>189</v>
      </c>
      <c r="E314" s="33"/>
      <c r="F314" s="164" t="s">
        <v>1883</v>
      </c>
      <c r="G314" s="33"/>
      <c r="H314" s="33"/>
      <c r="I314" s="165"/>
      <c r="J314" s="33"/>
      <c r="K314" s="33"/>
      <c r="L314" s="34"/>
      <c r="M314" s="166"/>
      <c r="N314" s="167"/>
      <c r="O314" s="59"/>
      <c r="P314" s="59"/>
      <c r="Q314" s="59"/>
      <c r="R314" s="59"/>
      <c r="S314" s="59"/>
      <c r="T314" s="60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8" t="s">
        <v>189</v>
      </c>
      <c r="AU314" s="18" t="s">
        <v>85</v>
      </c>
    </row>
    <row r="315" spans="1:65" s="2" customFormat="1" ht="16.5" customHeight="1">
      <c r="A315" s="33"/>
      <c r="B315" s="149"/>
      <c r="C315" s="150" t="s">
        <v>915</v>
      </c>
      <c r="D315" s="150" t="s">
        <v>182</v>
      </c>
      <c r="E315" s="151" t="s">
        <v>1885</v>
      </c>
      <c r="F315" s="152" t="s">
        <v>1886</v>
      </c>
      <c r="G315" s="153" t="s">
        <v>423</v>
      </c>
      <c r="H315" s="154">
        <v>11</v>
      </c>
      <c r="I315" s="155"/>
      <c r="J315" s="156">
        <f>ROUND(I315*H315,2)</f>
        <v>0</v>
      </c>
      <c r="K315" s="152" t="s">
        <v>1</v>
      </c>
      <c r="L315" s="34"/>
      <c r="M315" s="157" t="s">
        <v>1</v>
      </c>
      <c r="N315" s="158" t="s">
        <v>41</v>
      </c>
      <c r="O315" s="59"/>
      <c r="P315" s="159">
        <f>O315*H315</f>
        <v>0</v>
      </c>
      <c r="Q315" s="159">
        <v>1.3999999999999999E-4</v>
      </c>
      <c r="R315" s="159">
        <f>Q315*H315</f>
        <v>1.5399999999999999E-3</v>
      </c>
      <c r="S315" s="159">
        <v>0</v>
      </c>
      <c r="T315" s="160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1" t="s">
        <v>341</v>
      </c>
      <c r="AT315" s="161" t="s">
        <v>182</v>
      </c>
      <c r="AU315" s="161" t="s">
        <v>85</v>
      </c>
      <c r="AY315" s="18" t="s">
        <v>180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8" t="s">
        <v>83</v>
      </c>
      <c r="BK315" s="162">
        <f>ROUND(I315*H315,2)</f>
        <v>0</v>
      </c>
      <c r="BL315" s="18" t="s">
        <v>341</v>
      </c>
      <c r="BM315" s="161" t="s">
        <v>1887</v>
      </c>
    </row>
    <row r="316" spans="1:65" s="2" customFormat="1" ht="11.25">
      <c r="A316" s="33"/>
      <c r="B316" s="34"/>
      <c r="C316" s="33"/>
      <c r="D316" s="163" t="s">
        <v>189</v>
      </c>
      <c r="E316" s="33"/>
      <c r="F316" s="164" t="s">
        <v>1886</v>
      </c>
      <c r="G316" s="33"/>
      <c r="H316" s="33"/>
      <c r="I316" s="165"/>
      <c r="J316" s="33"/>
      <c r="K316" s="33"/>
      <c r="L316" s="34"/>
      <c r="M316" s="166"/>
      <c r="N316" s="167"/>
      <c r="O316" s="59"/>
      <c r="P316" s="59"/>
      <c r="Q316" s="59"/>
      <c r="R316" s="59"/>
      <c r="S316" s="59"/>
      <c r="T316" s="60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8" t="s">
        <v>189</v>
      </c>
      <c r="AU316" s="18" t="s">
        <v>85</v>
      </c>
    </row>
    <row r="317" spans="1:65" s="2" customFormat="1" ht="16.5" customHeight="1">
      <c r="A317" s="33"/>
      <c r="B317" s="149"/>
      <c r="C317" s="150" t="s">
        <v>921</v>
      </c>
      <c r="D317" s="150" t="s">
        <v>182</v>
      </c>
      <c r="E317" s="151" t="s">
        <v>1888</v>
      </c>
      <c r="F317" s="152" t="s">
        <v>1889</v>
      </c>
      <c r="G317" s="153" t="s">
        <v>423</v>
      </c>
      <c r="H317" s="154">
        <v>6</v>
      </c>
      <c r="I317" s="155"/>
      <c r="J317" s="156">
        <f>ROUND(I317*H317,2)</f>
        <v>0</v>
      </c>
      <c r="K317" s="152" t="s">
        <v>1</v>
      </c>
      <c r="L317" s="34"/>
      <c r="M317" s="157" t="s">
        <v>1</v>
      </c>
      <c r="N317" s="158" t="s">
        <v>41</v>
      </c>
      <c r="O317" s="59"/>
      <c r="P317" s="159">
        <f>O317*H317</f>
        <v>0</v>
      </c>
      <c r="Q317" s="159">
        <v>2.1000000000000001E-4</v>
      </c>
      <c r="R317" s="159">
        <f>Q317*H317</f>
        <v>1.2600000000000001E-3</v>
      </c>
      <c r="S317" s="159">
        <v>0</v>
      </c>
      <c r="T317" s="160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1" t="s">
        <v>341</v>
      </c>
      <c r="AT317" s="161" t="s">
        <v>182</v>
      </c>
      <c r="AU317" s="161" t="s">
        <v>85</v>
      </c>
      <c r="AY317" s="18" t="s">
        <v>180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8" t="s">
        <v>83</v>
      </c>
      <c r="BK317" s="162">
        <f>ROUND(I317*H317,2)</f>
        <v>0</v>
      </c>
      <c r="BL317" s="18" t="s">
        <v>341</v>
      </c>
      <c r="BM317" s="161" t="s">
        <v>1890</v>
      </c>
    </row>
    <row r="318" spans="1:65" s="2" customFormat="1" ht="11.25">
      <c r="A318" s="33"/>
      <c r="B318" s="34"/>
      <c r="C318" s="33"/>
      <c r="D318" s="163" t="s">
        <v>189</v>
      </c>
      <c r="E318" s="33"/>
      <c r="F318" s="164" t="s">
        <v>1889</v>
      </c>
      <c r="G318" s="33"/>
      <c r="H318" s="33"/>
      <c r="I318" s="165"/>
      <c r="J318" s="33"/>
      <c r="K318" s="33"/>
      <c r="L318" s="34"/>
      <c r="M318" s="166"/>
      <c r="N318" s="167"/>
      <c r="O318" s="59"/>
      <c r="P318" s="59"/>
      <c r="Q318" s="59"/>
      <c r="R318" s="59"/>
      <c r="S318" s="59"/>
      <c r="T318" s="60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T318" s="18" t="s">
        <v>189</v>
      </c>
      <c r="AU318" s="18" t="s">
        <v>85</v>
      </c>
    </row>
    <row r="319" spans="1:65" s="2" customFormat="1" ht="16.5" customHeight="1">
      <c r="A319" s="33"/>
      <c r="B319" s="149"/>
      <c r="C319" s="150" t="s">
        <v>926</v>
      </c>
      <c r="D319" s="150" t="s">
        <v>182</v>
      </c>
      <c r="E319" s="151" t="s">
        <v>1891</v>
      </c>
      <c r="F319" s="152" t="s">
        <v>1892</v>
      </c>
      <c r="G319" s="153" t="s">
        <v>423</v>
      </c>
      <c r="H319" s="154">
        <v>1</v>
      </c>
      <c r="I319" s="155"/>
      <c r="J319" s="156">
        <f>ROUND(I319*H319,2)</f>
        <v>0</v>
      </c>
      <c r="K319" s="152" t="s">
        <v>1</v>
      </c>
      <c r="L319" s="34"/>
      <c r="M319" s="157" t="s">
        <v>1</v>
      </c>
      <c r="N319" s="158" t="s">
        <v>41</v>
      </c>
      <c r="O319" s="59"/>
      <c r="P319" s="159">
        <f>O319*H319</f>
        <v>0</v>
      </c>
      <c r="Q319" s="159">
        <v>2.2000000000000001E-4</v>
      </c>
      <c r="R319" s="159">
        <f>Q319*H319</f>
        <v>2.2000000000000001E-4</v>
      </c>
      <c r="S319" s="159">
        <v>0</v>
      </c>
      <c r="T319" s="160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1" t="s">
        <v>341</v>
      </c>
      <c r="AT319" s="161" t="s">
        <v>182</v>
      </c>
      <c r="AU319" s="161" t="s">
        <v>85</v>
      </c>
      <c r="AY319" s="18" t="s">
        <v>180</v>
      </c>
      <c r="BE319" s="162">
        <f>IF(N319="základní",J319,0)</f>
        <v>0</v>
      </c>
      <c r="BF319" s="162">
        <f>IF(N319="snížená",J319,0)</f>
        <v>0</v>
      </c>
      <c r="BG319" s="162">
        <f>IF(N319="zákl. přenesená",J319,0)</f>
        <v>0</v>
      </c>
      <c r="BH319" s="162">
        <f>IF(N319="sníž. přenesená",J319,0)</f>
        <v>0</v>
      </c>
      <c r="BI319" s="162">
        <f>IF(N319="nulová",J319,0)</f>
        <v>0</v>
      </c>
      <c r="BJ319" s="18" t="s">
        <v>83</v>
      </c>
      <c r="BK319" s="162">
        <f>ROUND(I319*H319,2)</f>
        <v>0</v>
      </c>
      <c r="BL319" s="18" t="s">
        <v>341</v>
      </c>
      <c r="BM319" s="161" t="s">
        <v>1893</v>
      </c>
    </row>
    <row r="320" spans="1:65" s="2" customFormat="1" ht="11.25">
      <c r="A320" s="33"/>
      <c r="B320" s="34"/>
      <c r="C320" s="33"/>
      <c r="D320" s="163" t="s">
        <v>189</v>
      </c>
      <c r="E320" s="33"/>
      <c r="F320" s="164" t="s">
        <v>1892</v>
      </c>
      <c r="G320" s="33"/>
      <c r="H320" s="33"/>
      <c r="I320" s="165"/>
      <c r="J320" s="33"/>
      <c r="K320" s="33"/>
      <c r="L320" s="34"/>
      <c r="M320" s="166"/>
      <c r="N320" s="167"/>
      <c r="O320" s="59"/>
      <c r="P320" s="59"/>
      <c r="Q320" s="59"/>
      <c r="R320" s="59"/>
      <c r="S320" s="59"/>
      <c r="T320" s="60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T320" s="18" t="s">
        <v>189</v>
      </c>
      <c r="AU320" s="18" t="s">
        <v>85</v>
      </c>
    </row>
    <row r="321" spans="1:65" s="2" customFormat="1" ht="16.5" customHeight="1">
      <c r="A321" s="33"/>
      <c r="B321" s="149"/>
      <c r="C321" s="150" t="s">
        <v>932</v>
      </c>
      <c r="D321" s="150" t="s">
        <v>182</v>
      </c>
      <c r="E321" s="151" t="s">
        <v>1894</v>
      </c>
      <c r="F321" s="152" t="s">
        <v>1895</v>
      </c>
      <c r="G321" s="153" t="s">
        <v>423</v>
      </c>
      <c r="H321" s="154">
        <v>1</v>
      </c>
      <c r="I321" s="155"/>
      <c r="J321" s="156">
        <f>ROUND(I321*H321,2)</f>
        <v>0</v>
      </c>
      <c r="K321" s="152" t="s">
        <v>1</v>
      </c>
      <c r="L321" s="34"/>
      <c r="M321" s="157" t="s">
        <v>1</v>
      </c>
      <c r="N321" s="158" t="s">
        <v>41</v>
      </c>
      <c r="O321" s="59"/>
      <c r="P321" s="159">
        <f>O321*H321</f>
        <v>0</v>
      </c>
      <c r="Q321" s="159">
        <v>3.1E-4</v>
      </c>
      <c r="R321" s="159">
        <f>Q321*H321</f>
        <v>3.1E-4</v>
      </c>
      <c r="S321" s="159">
        <v>0</v>
      </c>
      <c r="T321" s="160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1" t="s">
        <v>341</v>
      </c>
      <c r="AT321" s="161" t="s">
        <v>182</v>
      </c>
      <c r="AU321" s="161" t="s">
        <v>85</v>
      </c>
      <c r="AY321" s="18" t="s">
        <v>180</v>
      </c>
      <c r="BE321" s="162">
        <f>IF(N321="základní",J321,0)</f>
        <v>0</v>
      </c>
      <c r="BF321" s="162">
        <f>IF(N321="snížená",J321,0)</f>
        <v>0</v>
      </c>
      <c r="BG321" s="162">
        <f>IF(N321="zákl. přenesená",J321,0)</f>
        <v>0</v>
      </c>
      <c r="BH321" s="162">
        <f>IF(N321="sníž. přenesená",J321,0)</f>
        <v>0</v>
      </c>
      <c r="BI321" s="162">
        <f>IF(N321="nulová",J321,0)</f>
        <v>0</v>
      </c>
      <c r="BJ321" s="18" t="s">
        <v>83</v>
      </c>
      <c r="BK321" s="162">
        <f>ROUND(I321*H321,2)</f>
        <v>0</v>
      </c>
      <c r="BL321" s="18" t="s">
        <v>341</v>
      </c>
      <c r="BM321" s="161" t="s">
        <v>1896</v>
      </c>
    </row>
    <row r="322" spans="1:65" s="2" customFormat="1" ht="11.25">
      <c r="A322" s="33"/>
      <c r="B322" s="34"/>
      <c r="C322" s="33"/>
      <c r="D322" s="163" t="s">
        <v>189</v>
      </c>
      <c r="E322" s="33"/>
      <c r="F322" s="164" t="s">
        <v>1895</v>
      </c>
      <c r="G322" s="33"/>
      <c r="H322" s="33"/>
      <c r="I322" s="165"/>
      <c r="J322" s="33"/>
      <c r="K322" s="33"/>
      <c r="L322" s="34"/>
      <c r="M322" s="166"/>
      <c r="N322" s="167"/>
      <c r="O322" s="59"/>
      <c r="P322" s="59"/>
      <c r="Q322" s="59"/>
      <c r="R322" s="59"/>
      <c r="S322" s="59"/>
      <c r="T322" s="60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8" t="s">
        <v>189</v>
      </c>
      <c r="AU322" s="18" t="s">
        <v>85</v>
      </c>
    </row>
    <row r="323" spans="1:65" s="2" customFormat="1" ht="16.5" customHeight="1">
      <c r="A323" s="33"/>
      <c r="B323" s="149"/>
      <c r="C323" s="150" t="s">
        <v>938</v>
      </c>
      <c r="D323" s="150" t="s">
        <v>182</v>
      </c>
      <c r="E323" s="151" t="s">
        <v>1897</v>
      </c>
      <c r="F323" s="152" t="s">
        <v>1898</v>
      </c>
      <c r="G323" s="153" t="s">
        <v>423</v>
      </c>
      <c r="H323" s="154">
        <v>1</v>
      </c>
      <c r="I323" s="155"/>
      <c r="J323" s="156">
        <f>ROUND(I323*H323,2)</f>
        <v>0</v>
      </c>
      <c r="K323" s="152" t="s">
        <v>1</v>
      </c>
      <c r="L323" s="34"/>
      <c r="M323" s="157" t="s">
        <v>1</v>
      </c>
      <c r="N323" s="158" t="s">
        <v>41</v>
      </c>
      <c r="O323" s="59"/>
      <c r="P323" s="159">
        <f>O323*H323</f>
        <v>0</v>
      </c>
      <c r="Q323" s="159">
        <v>4.8999999999999998E-4</v>
      </c>
      <c r="R323" s="159">
        <f>Q323*H323</f>
        <v>4.8999999999999998E-4</v>
      </c>
      <c r="S323" s="159">
        <v>0</v>
      </c>
      <c r="T323" s="160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1" t="s">
        <v>341</v>
      </c>
      <c r="AT323" s="161" t="s">
        <v>182</v>
      </c>
      <c r="AU323" s="161" t="s">
        <v>85</v>
      </c>
      <c r="AY323" s="18" t="s">
        <v>180</v>
      </c>
      <c r="BE323" s="162">
        <f>IF(N323="základní",J323,0)</f>
        <v>0</v>
      </c>
      <c r="BF323" s="162">
        <f>IF(N323="snížená",J323,0)</f>
        <v>0</v>
      </c>
      <c r="BG323" s="162">
        <f>IF(N323="zákl. přenesená",J323,0)</f>
        <v>0</v>
      </c>
      <c r="BH323" s="162">
        <f>IF(N323="sníž. přenesená",J323,0)</f>
        <v>0</v>
      </c>
      <c r="BI323" s="162">
        <f>IF(N323="nulová",J323,0)</f>
        <v>0</v>
      </c>
      <c r="BJ323" s="18" t="s">
        <v>83</v>
      </c>
      <c r="BK323" s="162">
        <f>ROUND(I323*H323,2)</f>
        <v>0</v>
      </c>
      <c r="BL323" s="18" t="s">
        <v>341</v>
      </c>
      <c r="BM323" s="161" t="s">
        <v>1899</v>
      </c>
    </row>
    <row r="324" spans="1:65" s="2" customFormat="1" ht="11.25">
      <c r="A324" s="33"/>
      <c r="B324" s="34"/>
      <c r="C324" s="33"/>
      <c r="D324" s="163" t="s">
        <v>189</v>
      </c>
      <c r="E324" s="33"/>
      <c r="F324" s="164" t="s">
        <v>1898</v>
      </c>
      <c r="G324" s="33"/>
      <c r="H324" s="33"/>
      <c r="I324" s="165"/>
      <c r="J324" s="33"/>
      <c r="K324" s="33"/>
      <c r="L324" s="34"/>
      <c r="M324" s="166"/>
      <c r="N324" s="167"/>
      <c r="O324" s="59"/>
      <c r="P324" s="59"/>
      <c r="Q324" s="59"/>
      <c r="R324" s="59"/>
      <c r="S324" s="59"/>
      <c r="T324" s="60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8" t="s">
        <v>189</v>
      </c>
      <c r="AU324" s="18" t="s">
        <v>85</v>
      </c>
    </row>
    <row r="325" spans="1:65" s="2" customFormat="1" ht="16.5" customHeight="1">
      <c r="A325" s="33"/>
      <c r="B325" s="149"/>
      <c r="C325" s="150" t="s">
        <v>944</v>
      </c>
      <c r="D325" s="150" t="s">
        <v>182</v>
      </c>
      <c r="E325" s="151" t="s">
        <v>1900</v>
      </c>
      <c r="F325" s="152" t="s">
        <v>1901</v>
      </c>
      <c r="G325" s="153" t="s">
        <v>423</v>
      </c>
      <c r="H325" s="154">
        <v>24</v>
      </c>
      <c r="I325" s="155"/>
      <c r="J325" s="156">
        <f>ROUND(I325*H325,2)</f>
        <v>0</v>
      </c>
      <c r="K325" s="152" t="s">
        <v>1</v>
      </c>
      <c r="L325" s="34"/>
      <c r="M325" s="157" t="s">
        <v>1</v>
      </c>
      <c r="N325" s="158" t="s">
        <v>41</v>
      </c>
      <c r="O325" s="59"/>
      <c r="P325" s="159">
        <f>O325*H325</f>
        <v>0</v>
      </c>
      <c r="Q325" s="159">
        <v>7.1000000000000002E-4</v>
      </c>
      <c r="R325" s="159">
        <f>Q325*H325</f>
        <v>1.704E-2</v>
      </c>
      <c r="S325" s="159">
        <v>0</v>
      </c>
      <c r="T325" s="160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1" t="s">
        <v>341</v>
      </c>
      <c r="AT325" s="161" t="s">
        <v>182</v>
      </c>
      <c r="AU325" s="161" t="s">
        <v>85</v>
      </c>
      <c r="AY325" s="18" t="s">
        <v>180</v>
      </c>
      <c r="BE325" s="162">
        <f>IF(N325="základní",J325,0)</f>
        <v>0</v>
      </c>
      <c r="BF325" s="162">
        <f>IF(N325="snížená",J325,0)</f>
        <v>0</v>
      </c>
      <c r="BG325" s="162">
        <f>IF(N325="zákl. přenesená",J325,0)</f>
        <v>0</v>
      </c>
      <c r="BH325" s="162">
        <f>IF(N325="sníž. přenesená",J325,0)</f>
        <v>0</v>
      </c>
      <c r="BI325" s="162">
        <f>IF(N325="nulová",J325,0)</f>
        <v>0</v>
      </c>
      <c r="BJ325" s="18" t="s">
        <v>83</v>
      </c>
      <c r="BK325" s="162">
        <f>ROUND(I325*H325,2)</f>
        <v>0</v>
      </c>
      <c r="BL325" s="18" t="s">
        <v>341</v>
      </c>
      <c r="BM325" s="161" t="s">
        <v>1902</v>
      </c>
    </row>
    <row r="326" spans="1:65" s="2" customFormat="1" ht="11.25">
      <c r="A326" s="33"/>
      <c r="B326" s="34"/>
      <c r="C326" s="33"/>
      <c r="D326" s="163" t="s">
        <v>189</v>
      </c>
      <c r="E326" s="33"/>
      <c r="F326" s="164" t="s">
        <v>1901</v>
      </c>
      <c r="G326" s="33"/>
      <c r="H326" s="33"/>
      <c r="I326" s="165"/>
      <c r="J326" s="33"/>
      <c r="K326" s="33"/>
      <c r="L326" s="34"/>
      <c r="M326" s="166"/>
      <c r="N326" s="167"/>
      <c r="O326" s="59"/>
      <c r="P326" s="59"/>
      <c r="Q326" s="59"/>
      <c r="R326" s="59"/>
      <c r="S326" s="59"/>
      <c r="T326" s="60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8" t="s">
        <v>189</v>
      </c>
      <c r="AU326" s="18" t="s">
        <v>85</v>
      </c>
    </row>
    <row r="327" spans="1:65" s="2" customFormat="1" ht="24.2" customHeight="1">
      <c r="A327" s="33"/>
      <c r="B327" s="149"/>
      <c r="C327" s="150" t="s">
        <v>950</v>
      </c>
      <c r="D327" s="150" t="s">
        <v>182</v>
      </c>
      <c r="E327" s="151" t="s">
        <v>1903</v>
      </c>
      <c r="F327" s="152" t="s">
        <v>1904</v>
      </c>
      <c r="G327" s="153" t="s">
        <v>423</v>
      </c>
      <c r="H327" s="154">
        <v>1</v>
      </c>
      <c r="I327" s="155"/>
      <c r="J327" s="156">
        <f>ROUND(I327*H327,2)</f>
        <v>0</v>
      </c>
      <c r="K327" s="152" t="s">
        <v>1</v>
      </c>
      <c r="L327" s="34"/>
      <c r="M327" s="157" t="s">
        <v>1</v>
      </c>
      <c r="N327" s="158" t="s">
        <v>41</v>
      </c>
      <c r="O327" s="59"/>
      <c r="P327" s="159">
        <f>O327*H327</f>
        <v>0</v>
      </c>
      <c r="Q327" s="159">
        <v>9.2000000000000003E-4</v>
      </c>
      <c r="R327" s="159">
        <f>Q327*H327</f>
        <v>9.2000000000000003E-4</v>
      </c>
      <c r="S327" s="159">
        <v>0</v>
      </c>
      <c r="T327" s="160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61" t="s">
        <v>341</v>
      </c>
      <c r="AT327" s="161" t="s">
        <v>182</v>
      </c>
      <c r="AU327" s="161" t="s">
        <v>85</v>
      </c>
      <c r="AY327" s="18" t="s">
        <v>180</v>
      </c>
      <c r="BE327" s="162">
        <f>IF(N327="základní",J327,0)</f>
        <v>0</v>
      </c>
      <c r="BF327" s="162">
        <f>IF(N327="snížená",J327,0)</f>
        <v>0</v>
      </c>
      <c r="BG327" s="162">
        <f>IF(N327="zákl. přenesená",J327,0)</f>
        <v>0</v>
      </c>
      <c r="BH327" s="162">
        <f>IF(N327="sníž. přenesená",J327,0)</f>
        <v>0</v>
      </c>
      <c r="BI327" s="162">
        <f>IF(N327="nulová",J327,0)</f>
        <v>0</v>
      </c>
      <c r="BJ327" s="18" t="s">
        <v>83</v>
      </c>
      <c r="BK327" s="162">
        <f>ROUND(I327*H327,2)</f>
        <v>0</v>
      </c>
      <c r="BL327" s="18" t="s">
        <v>341</v>
      </c>
      <c r="BM327" s="161" t="s">
        <v>1905</v>
      </c>
    </row>
    <row r="328" spans="1:65" s="2" customFormat="1" ht="11.25">
      <c r="A328" s="33"/>
      <c r="B328" s="34"/>
      <c r="C328" s="33"/>
      <c r="D328" s="163" t="s">
        <v>189</v>
      </c>
      <c r="E328" s="33"/>
      <c r="F328" s="164" t="s">
        <v>1904</v>
      </c>
      <c r="G328" s="33"/>
      <c r="H328" s="33"/>
      <c r="I328" s="165"/>
      <c r="J328" s="33"/>
      <c r="K328" s="33"/>
      <c r="L328" s="34"/>
      <c r="M328" s="166"/>
      <c r="N328" s="167"/>
      <c r="O328" s="59"/>
      <c r="P328" s="59"/>
      <c r="Q328" s="59"/>
      <c r="R328" s="59"/>
      <c r="S328" s="59"/>
      <c r="T328" s="60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T328" s="18" t="s">
        <v>189</v>
      </c>
      <c r="AU328" s="18" t="s">
        <v>85</v>
      </c>
    </row>
    <row r="329" spans="1:65" s="2" customFormat="1" ht="19.5">
      <c r="A329" s="33"/>
      <c r="B329" s="34"/>
      <c r="C329" s="33"/>
      <c r="D329" s="163" t="s">
        <v>912</v>
      </c>
      <c r="E329" s="33"/>
      <c r="F329" s="211" t="s">
        <v>1794</v>
      </c>
      <c r="G329" s="33"/>
      <c r="H329" s="33"/>
      <c r="I329" s="165"/>
      <c r="J329" s="33"/>
      <c r="K329" s="33"/>
      <c r="L329" s="34"/>
      <c r="M329" s="166"/>
      <c r="N329" s="167"/>
      <c r="O329" s="59"/>
      <c r="P329" s="59"/>
      <c r="Q329" s="59"/>
      <c r="R329" s="59"/>
      <c r="S329" s="59"/>
      <c r="T329" s="60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8" t="s">
        <v>912</v>
      </c>
      <c r="AU329" s="18" t="s">
        <v>85</v>
      </c>
    </row>
    <row r="330" spans="1:65" s="2" customFormat="1" ht="24.2" customHeight="1">
      <c r="A330" s="33"/>
      <c r="B330" s="149"/>
      <c r="C330" s="150" t="s">
        <v>956</v>
      </c>
      <c r="D330" s="150" t="s">
        <v>182</v>
      </c>
      <c r="E330" s="151" t="s">
        <v>1906</v>
      </c>
      <c r="F330" s="152" t="s">
        <v>1907</v>
      </c>
      <c r="G330" s="153" t="s">
        <v>423</v>
      </c>
      <c r="H330" s="154">
        <v>1</v>
      </c>
      <c r="I330" s="155"/>
      <c r="J330" s="156">
        <f>ROUND(I330*H330,2)</f>
        <v>0</v>
      </c>
      <c r="K330" s="152" t="s">
        <v>1</v>
      </c>
      <c r="L330" s="34"/>
      <c r="M330" s="157" t="s">
        <v>1</v>
      </c>
      <c r="N330" s="158" t="s">
        <v>41</v>
      </c>
      <c r="O330" s="59"/>
      <c r="P330" s="159">
        <f>O330*H330</f>
        <v>0</v>
      </c>
      <c r="Q330" s="159">
        <v>9.2000000000000003E-4</v>
      </c>
      <c r="R330" s="159">
        <f>Q330*H330</f>
        <v>9.2000000000000003E-4</v>
      </c>
      <c r="S330" s="159">
        <v>0</v>
      </c>
      <c r="T330" s="160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1" t="s">
        <v>341</v>
      </c>
      <c r="AT330" s="161" t="s">
        <v>182</v>
      </c>
      <c r="AU330" s="161" t="s">
        <v>85</v>
      </c>
      <c r="AY330" s="18" t="s">
        <v>180</v>
      </c>
      <c r="BE330" s="162">
        <f>IF(N330="základní",J330,0)</f>
        <v>0</v>
      </c>
      <c r="BF330" s="162">
        <f>IF(N330="snížená",J330,0)</f>
        <v>0</v>
      </c>
      <c r="BG330" s="162">
        <f>IF(N330="zákl. přenesená",J330,0)</f>
        <v>0</v>
      </c>
      <c r="BH330" s="162">
        <f>IF(N330="sníž. přenesená",J330,0)</f>
        <v>0</v>
      </c>
      <c r="BI330" s="162">
        <f>IF(N330="nulová",J330,0)</f>
        <v>0</v>
      </c>
      <c r="BJ330" s="18" t="s">
        <v>83</v>
      </c>
      <c r="BK330" s="162">
        <f>ROUND(I330*H330,2)</f>
        <v>0</v>
      </c>
      <c r="BL330" s="18" t="s">
        <v>341</v>
      </c>
      <c r="BM330" s="161" t="s">
        <v>1908</v>
      </c>
    </row>
    <row r="331" spans="1:65" s="2" customFormat="1" ht="11.25">
      <c r="A331" s="33"/>
      <c r="B331" s="34"/>
      <c r="C331" s="33"/>
      <c r="D331" s="163" t="s">
        <v>189</v>
      </c>
      <c r="E331" s="33"/>
      <c r="F331" s="164" t="s">
        <v>1907</v>
      </c>
      <c r="G331" s="33"/>
      <c r="H331" s="33"/>
      <c r="I331" s="165"/>
      <c r="J331" s="33"/>
      <c r="K331" s="33"/>
      <c r="L331" s="34"/>
      <c r="M331" s="166"/>
      <c r="N331" s="167"/>
      <c r="O331" s="59"/>
      <c r="P331" s="59"/>
      <c r="Q331" s="59"/>
      <c r="R331" s="59"/>
      <c r="S331" s="59"/>
      <c r="T331" s="60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T331" s="18" t="s">
        <v>189</v>
      </c>
      <c r="AU331" s="18" t="s">
        <v>85</v>
      </c>
    </row>
    <row r="332" spans="1:65" s="2" customFormat="1" ht="19.5">
      <c r="A332" s="33"/>
      <c r="B332" s="34"/>
      <c r="C332" s="33"/>
      <c r="D332" s="163" t="s">
        <v>912</v>
      </c>
      <c r="E332" s="33"/>
      <c r="F332" s="211" t="s">
        <v>1794</v>
      </c>
      <c r="G332" s="33"/>
      <c r="H332" s="33"/>
      <c r="I332" s="165"/>
      <c r="J332" s="33"/>
      <c r="K332" s="33"/>
      <c r="L332" s="34"/>
      <c r="M332" s="166"/>
      <c r="N332" s="167"/>
      <c r="O332" s="59"/>
      <c r="P332" s="59"/>
      <c r="Q332" s="59"/>
      <c r="R332" s="59"/>
      <c r="S332" s="59"/>
      <c r="T332" s="60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T332" s="18" t="s">
        <v>912</v>
      </c>
      <c r="AU332" s="18" t="s">
        <v>85</v>
      </c>
    </row>
    <row r="333" spans="1:65" s="2" customFormat="1" ht="24.2" customHeight="1">
      <c r="A333" s="33"/>
      <c r="B333" s="149"/>
      <c r="C333" s="150" t="s">
        <v>961</v>
      </c>
      <c r="D333" s="150" t="s">
        <v>182</v>
      </c>
      <c r="E333" s="151" t="s">
        <v>1909</v>
      </c>
      <c r="F333" s="152" t="s">
        <v>1910</v>
      </c>
      <c r="G333" s="153" t="s">
        <v>423</v>
      </c>
      <c r="H333" s="154">
        <v>2</v>
      </c>
      <c r="I333" s="155"/>
      <c r="J333" s="156">
        <f>ROUND(I333*H333,2)</f>
        <v>0</v>
      </c>
      <c r="K333" s="152" t="s">
        <v>1</v>
      </c>
      <c r="L333" s="34"/>
      <c r="M333" s="157" t="s">
        <v>1</v>
      </c>
      <c r="N333" s="158" t="s">
        <v>41</v>
      </c>
      <c r="O333" s="59"/>
      <c r="P333" s="159">
        <f>O333*H333</f>
        <v>0</v>
      </c>
      <c r="Q333" s="159">
        <v>9.2000000000000003E-4</v>
      </c>
      <c r="R333" s="159">
        <f>Q333*H333</f>
        <v>1.8400000000000001E-3</v>
      </c>
      <c r="S333" s="159">
        <v>0</v>
      </c>
      <c r="T333" s="160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1" t="s">
        <v>341</v>
      </c>
      <c r="AT333" s="161" t="s">
        <v>182</v>
      </c>
      <c r="AU333" s="161" t="s">
        <v>85</v>
      </c>
      <c r="AY333" s="18" t="s">
        <v>180</v>
      </c>
      <c r="BE333" s="162">
        <f>IF(N333="základní",J333,0)</f>
        <v>0</v>
      </c>
      <c r="BF333" s="162">
        <f>IF(N333="snížená",J333,0)</f>
        <v>0</v>
      </c>
      <c r="BG333" s="162">
        <f>IF(N333="zákl. přenesená",J333,0)</f>
        <v>0</v>
      </c>
      <c r="BH333" s="162">
        <f>IF(N333="sníž. přenesená",J333,0)</f>
        <v>0</v>
      </c>
      <c r="BI333" s="162">
        <f>IF(N333="nulová",J333,0)</f>
        <v>0</v>
      </c>
      <c r="BJ333" s="18" t="s">
        <v>83</v>
      </c>
      <c r="BK333" s="162">
        <f>ROUND(I333*H333,2)</f>
        <v>0</v>
      </c>
      <c r="BL333" s="18" t="s">
        <v>341</v>
      </c>
      <c r="BM333" s="161" t="s">
        <v>1911</v>
      </c>
    </row>
    <row r="334" spans="1:65" s="2" customFormat="1" ht="19.5">
      <c r="A334" s="33"/>
      <c r="B334" s="34"/>
      <c r="C334" s="33"/>
      <c r="D334" s="163" t="s">
        <v>189</v>
      </c>
      <c r="E334" s="33"/>
      <c r="F334" s="164" t="s">
        <v>1910</v>
      </c>
      <c r="G334" s="33"/>
      <c r="H334" s="33"/>
      <c r="I334" s="165"/>
      <c r="J334" s="33"/>
      <c r="K334" s="33"/>
      <c r="L334" s="34"/>
      <c r="M334" s="166"/>
      <c r="N334" s="167"/>
      <c r="O334" s="59"/>
      <c r="P334" s="59"/>
      <c r="Q334" s="59"/>
      <c r="R334" s="59"/>
      <c r="S334" s="59"/>
      <c r="T334" s="60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8" t="s">
        <v>189</v>
      </c>
      <c r="AU334" s="18" t="s">
        <v>85</v>
      </c>
    </row>
    <row r="335" spans="1:65" s="2" customFormat="1" ht="19.5">
      <c r="A335" s="33"/>
      <c r="B335" s="34"/>
      <c r="C335" s="33"/>
      <c r="D335" s="163" t="s">
        <v>912</v>
      </c>
      <c r="E335" s="33"/>
      <c r="F335" s="211" t="s">
        <v>1794</v>
      </c>
      <c r="G335" s="33"/>
      <c r="H335" s="33"/>
      <c r="I335" s="165"/>
      <c r="J335" s="33"/>
      <c r="K335" s="33"/>
      <c r="L335" s="34"/>
      <c r="M335" s="166"/>
      <c r="N335" s="167"/>
      <c r="O335" s="59"/>
      <c r="P335" s="59"/>
      <c r="Q335" s="59"/>
      <c r="R335" s="59"/>
      <c r="S335" s="59"/>
      <c r="T335" s="60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T335" s="18" t="s">
        <v>912</v>
      </c>
      <c r="AU335" s="18" t="s">
        <v>85</v>
      </c>
    </row>
    <row r="336" spans="1:65" s="2" customFormat="1" ht="21.75" customHeight="1">
      <c r="A336" s="33"/>
      <c r="B336" s="149"/>
      <c r="C336" s="150" t="s">
        <v>967</v>
      </c>
      <c r="D336" s="150" t="s">
        <v>182</v>
      </c>
      <c r="E336" s="151" t="s">
        <v>1912</v>
      </c>
      <c r="F336" s="152" t="s">
        <v>1913</v>
      </c>
      <c r="G336" s="153" t="s">
        <v>423</v>
      </c>
      <c r="H336" s="154">
        <v>1</v>
      </c>
      <c r="I336" s="155"/>
      <c r="J336" s="156">
        <f>ROUND(I336*H336,2)</f>
        <v>0</v>
      </c>
      <c r="K336" s="152" t="s">
        <v>1</v>
      </c>
      <c r="L336" s="34"/>
      <c r="M336" s="157" t="s">
        <v>1</v>
      </c>
      <c r="N336" s="158" t="s">
        <v>41</v>
      </c>
      <c r="O336" s="59"/>
      <c r="P336" s="159">
        <f>O336*H336</f>
        <v>0</v>
      </c>
      <c r="Q336" s="159">
        <v>1.2999999999999999E-4</v>
      </c>
      <c r="R336" s="159">
        <f>Q336*H336</f>
        <v>1.2999999999999999E-4</v>
      </c>
      <c r="S336" s="159">
        <v>0</v>
      </c>
      <c r="T336" s="160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1" t="s">
        <v>341</v>
      </c>
      <c r="AT336" s="161" t="s">
        <v>182</v>
      </c>
      <c r="AU336" s="161" t="s">
        <v>85</v>
      </c>
      <c r="AY336" s="18" t="s">
        <v>180</v>
      </c>
      <c r="BE336" s="162">
        <f>IF(N336="základní",J336,0)</f>
        <v>0</v>
      </c>
      <c r="BF336" s="162">
        <f>IF(N336="snížená",J336,0)</f>
        <v>0</v>
      </c>
      <c r="BG336" s="162">
        <f>IF(N336="zákl. přenesená",J336,0)</f>
        <v>0</v>
      </c>
      <c r="BH336" s="162">
        <f>IF(N336="sníž. přenesená",J336,0)</f>
        <v>0</v>
      </c>
      <c r="BI336" s="162">
        <f>IF(N336="nulová",J336,0)</f>
        <v>0</v>
      </c>
      <c r="BJ336" s="18" t="s">
        <v>83</v>
      </c>
      <c r="BK336" s="162">
        <f>ROUND(I336*H336,2)</f>
        <v>0</v>
      </c>
      <c r="BL336" s="18" t="s">
        <v>341</v>
      </c>
      <c r="BM336" s="161" t="s">
        <v>1914</v>
      </c>
    </row>
    <row r="337" spans="1:65" s="2" customFormat="1" ht="11.25">
      <c r="A337" s="33"/>
      <c r="B337" s="34"/>
      <c r="C337" s="33"/>
      <c r="D337" s="163" t="s">
        <v>189</v>
      </c>
      <c r="E337" s="33"/>
      <c r="F337" s="164" t="s">
        <v>1913</v>
      </c>
      <c r="G337" s="33"/>
      <c r="H337" s="33"/>
      <c r="I337" s="165"/>
      <c r="J337" s="33"/>
      <c r="K337" s="33"/>
      <c r="L337" s="34"/>
      <c r="M337" s="166"/>
      <c r="N337" s="167"/>
      <c r="O337" s="59"/>
      <c r="P337" s="59"/>
      <c r="Q337" s="59"/>
      <c r="R337" s="59"/>
      <c r="S337" s="59"/>
      <c r="T337" s="60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T337" s="18" t="s">
        <v>189</v>
      </c>
      <c r="AU337" s="18" t="s">
        <v>85</v>
      </c>
    </row>
    <row r="338" spans="1:65" s="2" customFormat="1" ht="21.75" customHeight="1">
      <c r="A338" s="33"/>
      <c r="B338" s="149"/>
      <c r="C338" s="150" t="s">
        <v>972</v>
      </c>
      <c r="D338" s="150" t="s">
        <v>182</v>
      </c>
      <c r="E338" s="151" t="s">
        <v>1915</v>
      </c>
      <c r="F338" s="152" t="s">
        <v>1916</v>
      </c>
      <c r="G338" s="153" t="s">
        <v>423</v>
      </c>
      <c r="H338" s="154">
        <v>1</v>
      </c>
      <c r="I338" s="155"/>
      <c r="J338" s="156">
        <f>ROUND(I338*H338,2)</f>
        <v>0</v>
      </c>
      <c r="K338" s="152" t="s">
        <v>1</v>
      </c>
      <c r="L338" s="34"/>
      <c r="M338" s="157" t="s">
        <v>1</v>
      </c>
      <c r="N338" s="158" t="s">
        <v>41</v>
      </c>
      <c r="O338" s="59"/>
      <c r="P338" s="159">
        <f>O338*H338</f>
        <v>0</v>
      </c>
      <c r="Q338" s="159">
        <v>2.5000000000000001E-4</v>
      </c>
      <c r="R338" s="159">
        <f>Q338*H338</f>
        <v>2.5000000000000001E-4</v>
      </c>
      <c r="S338" s="159">
        <v>0</v>
      </c>
      <c r="T338" s="160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61" t="s">
        <v>341</v>
      </c>
      <c r="AT338" s="161" t="s">
        <v>182</v>
      </c>
      <c r="AU338" s="161" t="s">
        <v>85</v>
      </c>
      <c r="AY338" s="18" t="s">
        <v>180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8" t="s">
        <v>83</v>
      </c>
      <c r="BK338" s="162">
        <f>ROUND(I338*H338,2)</f>
        <v>0</v>
      </c>
      <c r="BL338" s="18" t="s">
        <v>341</v>
      </c>
      <c r="BM338" s="161" t="s">
        <v>1917</v>
      </c>
    </row>
    <row r="339" spans="1:65" s="2" customFormat="1" ht="11.25">
      <c r="A339" s="33"/>
      <c r="B339" s="34"/>
      <c r="C339" s="33"/>
      <c r="D339" s="163" t="s">
        <v>189</v>
      </c>
      <c r="E339" s="33"/>
      <c r="F339" s="164" t="s">
        <v>1916</v>
      </c>
      <c r="G339" s="33"/>
      <c r="H339" s="33"/>
      <c r="I339" s="165"/>
      <c r="J339" s="33"/>
      <c r="K339" s="33"/>
      <c r="L339" s="34"/>
      <c r="M339" s="166"/>
      <c r="N339" s="167"/>
      <c r="O339" s="59"/>
      <c r="P339" s="59"/>
      <c r="Q339" s="59"/>
      <c r="R339" s="59"/>
      <c r="S339" s="59"/>
      <c r="T339" s="60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T339" s="18" t="s">
        <v>189</v>
      </c>
      <c r="AU339" s="18" t="s">
        <v>85</v>
      </c>
    </row>
    <row r="340" spans="1:65" s="2" customFormat="1" ht="21.75" customHeight="1">
      <c r="A340" s="33"/>
      <c r="B340" s="149"/>
      <c r="C340" s="150" t="s">
        <v>978</v>
      </c>
      <c r="D340" s="150" t="s">
        <v>182</v>
      </c>
      <c r="E340" s="151" t="s">
        <v>1918</v>
      </c>
      <c r="F340" s="152" t="s">
        <v>1919</v>
      </c>
      <c r="G340" s="153" t="s">
        <v>423</v>
      </c>
      <c r="H340" s="154">
        <v>1</v>
      </c>
      <c r="I340" s="155"/>
      <c r="J340" s="156">
        <f>ROUND(I340*H340,2)</f>
        <v>0</v>
      </c>
      <c r="K340" s="152" t="s">
        <v>1</v>
      </c>
      <c r="L340" s="34"/>
      <c r="M340" s="157" t="s">
        <v>1</v>
      </c>
      <c r="N340" s="158" t="s">
        <v>41</v>
      </c>
      <c r="O340" s="59"/>
      <c r="P340" s="159">
        <f>O340*H340</f>
        <v>0</v>
      </c>
      <c r="Q340" s="159">
        <v>3.8000000000000002E-4</v>
      </c>
      <c r="R340" s="159">
        <f>Q340*H340</f>
        <v>3.8000000000000002E-4</v>
      </c>
      <c r="S340" s="159">
        <v>0</v>
      </c>
      <c r="T340" s="160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1" t="s">
        <v>341</v>
      </c>
      <c r="AT340" s="161" t="s">
        <v>182</v>
      </c>
      <c r="AU340" s="161" t="s">
        <v>85</v>
      </c>
      <c r="AY340" s="18" t="s">
        <v>180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8" t="s">
        <v>83</v>
      </c>
      <c r="BK340" s="162">
        <f>ROUND(I340*H340,2)</f>
        <v>0</v>
      </c>
      <c r="BL340" s="18" t="s">
        <v>341</v>
      </c>
      <c r="BM340" s="161" t="s">
        <v>1920</v>
      </c>
    </row>
    <row r="341" spans="1:65" s="2" customFormat="1" ht="11.25">
      <c r="A341" s="33"/>
      <c r="B341" s="34"/>
      <c r="C341" s="33"/>
      <c r="D341" s="163" t="s">
        <v>189</v>
      </c>
      <c r="E341" s="33"/>
      <c r="F341" s="164" t="s">
        <v>1919</v>
      </c>
      <c r="G341" s="33"/>
      <c r="H341" s="33"/>
      <c r="I341" s="165"/>
      <c r="J341" s="33"/>
      <c r="K341" s="33"/>
      <c r="L341" s="34"/>
      <c r="M341" s="166"/>
      <c r="N341" s="167"/>
      <c r="O341" s="59"/>
      <c r="P341" s="59"/>
      <c r="Q341" s="59"/>
      <c r="R341" s="59"/>
      <c r="S341" s="59"/>
      <c r="T341" s="60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T341" s="18" t="s">
        <v>189</v>
      </c>
      <c r="AU341" s="18" t="s">
        <v>85</v>
      </c>
    </row>
    <row r="342" spans="1:65" s="2" customFormat="1" ht="21.75" customHeight="1">
      <c r="A342" s="33"/>
      <c r="B342" s="149"/>
      <c r="C342" s="150" t="s">
        <v>984</v>
      </c>
      <c r="D342" s="150" t="s">
        <v>182</v>
      </c>
      <c r="E342" s="151" t="s">
        <v>1921</v>
      </c>
      <c r="F342" s="152" t="s">
        <v>1922</v>
      </c>
      <c r="G342" s="153" t="s">
        <v>423</v>
      </c>
      <c r="H342" s="154">
        <v>3</v>
      </c>
      <c r="I342" s="155"/>
      <c r="J342" s="156">
        <f>ROUND(I342*H342,2)</f>
        <v>0</v>
      </c>
      <c r="K342" s="152" t="s">
        <v>1</v>
      </c>
      <c r="L342" s="34"/>
      <c r="M342" s="157" t="s">
        <v>1</v>
      </c>
      <c r="N342" s="158" t="s">
        <v>41</v>
      </c>
      <c r="O342" s="59"/>
      <c r="P342" s="159">
        <f>O342*H342</f>
        <v>0</v>
      </c>
      <c r="Q342" s="159">
        <v>1.3600000000000001E-3</v>
      </c>
      <c r="R342" s="159">
        <f>Q342*H342</f>
        <v>4.0800000000000003E-3</v>
      </c>
      <c r="S342" s="159">
        <v>0</v>
      </c>
      <c r="T342" s="160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1" t="s">
        <v>341</v>
      </c>
      <c r="AT342" s="161" t="s">
        <v>182</v>
      </c>
      <c r="AU342" s="161" t="s">
        <v>85</v>
      </c>
      <c r="AY342" s="18" t="s">
        <v>180</v>
      </c>
      <c r="BE342" s="162">
        <f>IF(N342="základní",J342,0)</f>
        <v>0</v>
      </c>
      <c r="BF342" s="162">
        <f>IF(N342="snížená",J342,0)</f>
        <v>0</v>
      </c>
      <c r="BG342" s="162">
        <f>IF(N342="zákl. přenesená",J342,0)</f>
        <v>0</v>
      </c>
      <c r="BH342" s="162">
        <f>IF(N342="sníž. přenesená",J342,0)</f>
        <v>0</v>
      </c>
      <c r="BI342" s="162">
        <f>IF(N342="nulová",J342,0)</f>
        <v>0</v>
      </c>
      <c r="BJ342" s="18" t="s">
        <v>83</v>
      </c>
      <c r="BK342" s="162">
        <f>ROUND(I342*H342,2)</f>
        <v>0</v>
      </c>
      <c r="BL342" s="18" t="s">
        <v>341</v>
      </c>
      <c r="BM342" s="161" t="s">
        <v>1923</v>
      </c>
    </row>
    <row r="343" spans="1:65" s="2" customFormat="1" ht="11.25">
      <c r="A343" s="33"/>
      <c r="B343" s="34"/>
      <c r="C343" s="33"/>
      <c r="D343" s="163" t="s">
        <v>189</v>
      </c>
      <c r="E343" s="33"/>
      <c r="F343" s="164" t="s">
        <v>1922</v>
      </c>
      <c r="G343" s="33"/>
      <c r="H343" s="33"/>
      <c r="I343" s="165"/>
      <c r="J343" s="33"/>
      <c r="K343" s="33"/>
      <c r="L343" s="34"/>
      <c r="M343" s="166"/>
      <c r="N343" s="167"/>
      <c r="O343" s="59"/>
      <c r="P343" s="59"/>
      <c r="Q343" s="59"/>
      <c r="R343" s="59"/>
      <c r="S343" s="59"/>
      <c r="T343" s="60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T343" s="18" t="s">
        <v>189</v>
      </c>
      <c r="AU343" s="18" t="s">
        <v>85</v>
      </c>
    </row>
    <row r="344" spans="1:65" s="2" customFormat="1" ht="24.2" customHeight="1">
      <c r="A344" s="33"/>
      <c r="B344" s="149"/>
      <c r="C344" s="150" t="s">
        <v>990</v>
      </c>
      <c r="D344" s="150" t="s">
        <v>182</v>
      </c>
      <c r="E344" s="151" t="s">
        <v>1924</v>
      </c>
      <c r="F344" s="152" t="s">
        <v>1925</v>
      </c>
      <c r="G344" s="153" t="s">
        <v>423</v>
      </c>
      <c r="H344" s="154">
        <v>1</v>
      </c>
      <c r="I344" s="155"/>
      <c r="J344" s="156">
        <f>ROUND(I344*H344,2)</f>
        <v>0</v>
      </c>
      <c r="K344" s="152" t="s">
        <v>1</v>
      </c>
      <c r="L344" s="34"/>
      <c r="M344" s="157" t="s">
        <v>1</v>
      </c>
      <c r="N344" s="158" t="s">
        <v>41</v>
      </c>
      <c r="O344" s="59"/>
      <c r="P344" s="159">
        <f>O344*H344</f>
        <v>0</v>
      </c>
      <c r="Q344" s="159">
        <v>1.14E-3</v>
      </c>
      <c r="R344" s="159">
        <f>Q344*H344</f>
        <v>1.14E-3</v>
      </c>
      <c r="S344" s="159">
        <v>0</v>
      </c>
      <c r="T344" s="160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1" t="s">
        <v>341</v>
      </c>
      <c r="AT344" s="161" t="s">
        <v>182</v>
      </c>
      <c r="AU344" s="161" t="s">
        <v>85</v>
      </c>
      <c r="AY344" s="18" t="s">
        <v>180</v>
      </c>
      <c r="BE344" s="162">
        <f>IF(N344="základní",J344,0)</f>
        <v>0</v>
      </c>
      <c r="BF344" s="162">
        <f>IF(N344="snížená",J344,0)</f>
        <v>0</v>
      </c>
      <c r="BG344" s="162">
        <f>IF(N344="zákl. přenesená",J344,0)</f>
        <v>0</v>
      </c>
      <c r="BH344" s="162">
        <f>IF(N344="sníž. přenesená",J344,0)</f>
        <v>0</v>
      </c>
      <c r="BI344" s="162">
        <f>IF(N344="nulová",J344,0)</f>
        <v>0</v>
      </c>
      <c r="BJ344" s="18" t="s">
        <v>83</v>
      </c>
      <c r="BK344" s="162">
        <f>ROUND(I344*H344,2)</f>
        <v>0</v>
      </c>
      <c r="BL344" s="18" t="s">
        <v>341</v>
      </c>
      <c r="BM344" s="161" t="s">
        <v>1926</v>
      </c>
    </row>
    <row r="345" spans="1:65" s="2" customFormat="1" ht="11.25">
      <c r="A345" s="33"/>
      <c r="B345" s="34"/>
      <c r="C345" s="33"/>
      <c r="D345" s="163" t="s">
        <v>189</v>
      </c>
      <c r="E345" s="33"/>
      <c r="F345" s="164" t="s">
        <v>1925</v>
      </c>
      <c r="G345" s="33"/>
      <c r="H345" s="33"/>
      <c r="I345" s="165"/>
      <c r="J345" s="33"/>
      <c r="K345" s="33"/>
      <c r="L345" s="34"/>
      <c r="M345" s="166"/>
      <c r="N345" s="167"/>
      <c r="O345" s="59"/>
      <c r="P345" s="59"/>
      <c r="Q345" s="59"/>
      <c r="R345" s="59"/>
      <c r="S345" s="59"/>
      <c r="T345" s="60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T345" s="18" t="s">
        <v>189</v>
      </c>
      <c r="AU345" s="18" t="s">
        <v>85</v>
      </c>
    </row>
    <row r="346" spans="1:65" s="2" customFormat="1" ht="24.2" customHeight="1">
      <c r="A346" s="33"/>
      <c r="B346" s="149"/>
      <c r="C346" s="150" t="s">
        <v>998</v>
      </c>
      <c r="D346" s="150" t="s">
        <v>182</v>
      </c>
      <c r="E346" s="151" t="s">
        <v>1927</v>
      </c>
      <c r="F346" s="152" t="s">
        <v>1928</v>
      </c>
      <c r="G346" s="153" t="s">
        <v>423</v>
      </c>
      <c r="H346" s="154">
        <v>3</v>
      </c>
      <c r="I346" s="155"/>
      <c r="J346" s="156">
        <f>ROUND(I346*H346,2)</f>
        <v>0</v>
      </c>
      <c r="K346" s="152" t="s">
        <v>1</v>
      </c>
      <c r="L346" s="34"/>
      <c r="M346" s="157" t="s">
        <v>1</v>
      </c>
      <c r="N346" s="158" t="s">
        <v>41</v>
      </c>
      <c r="O346" s="59"/>
      <c r="P346" s="159">
        <f>O346*H346</f>
        <v>0</v>
      </c>
      <c r="Q346" s="159">
        <v>3.6099999999999999E-3</v>
      </c>
      <c r="R346" s="159">
        <f>Q346*H346</f>
        <v>1.0829999999999999E-2</v>
      </c>
      <c r="S346" s="159">
        <v>0</v>
      </c>
      <c r="T346" s="160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61" t="s">
        <v>341</v>
      </c>
      <c r="AT346" s="161" t="s">
        <v>182</v>
      </c>
      <c r="AU346" s="161" t="s">
        <v>85</v>
      </c>
      <c r="AY346" s="18" t="s">
        <v>180</v>
      </c>
      <c r="BE346" s="162">
        <f>IF(N346="základní",J346,0)</f>
        <v>0</v>
      </c>
      <c r="BF346" s="162">
        <f>IF(N346="snížená",J346,0)</f>
        <v>0</v>
      </c>
      <c r="BG346" s="162">
        <f>IF(N346="zákl. přenesená",J346,0)</f>
        <v>0</v>
      </c>
      <c r="BH346" s="162">
        <f>IF(N346="sníž. přenesená",J346,0)</f>
        <v>0</v>
      </c>
      <c r="BI346" s="162">
        <f>IF(N346="nulová",J346,0)</f>
        <v>0</v>
      </c>
      <c r="BJ346" s="18" t="s">
        <v>83</v>
      </c>
      <c r="BK346" s="162">
        <f>ROUND(I346*H346,2)</f>
        <v>0</v>
      </c>
      <c r="BL346" s="18" t="s">
        <v>341</v>
      </c>
      <c r="BM346" s="161" t="s">
        <v>1929</v>
      </c>
    </row>
    <row r="347" spans="1:65" s="2" customFormat="1" ht="11.25">
      <c r="A347" s="33"/>
      <c r="B347" s="34"/>
      <c r="C347" s="33"/>
      <c r="D347" s="163" t="s">
        <v>189</v>
      </c>
      <c r="E347" s="33"/>
      <c r="F347" s="164" t="s">
        <v>1928</v>
      </c>
      <c r="G347" s="33"/>
      <c r="H347" s="33"/>
      <c r="I347" s="165"/>
      <c r="J347" s="33"/>
      <c r="K347" s="33"/>
      <c r="L347" s="34"/>
      <c r="M347" s="166"/>
      <c r="N347" s="167"/>
      <c r="O347" s="59"/>
      <c r="P347" s="59"/>
      <c r="Q347" s="59"/>
      <c r="R347" s="59"/>
      <c r="S347" s="59"/>
      <c r="T347" s="60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T347" s="18" t="s">
        <v>189</v>
      </c>
      <c r="AU347" s="18" t="s">
        <v>85</v>
      </c>
    </row>
    <row r="348" spans="1:65" s="2" customFormat="1" ht="21.75" customHeight="1">
      <c r="A348" s="33"/>
      <c r="B348" s="149"/>
      <c r="C348" s="150" t="s">
        <v>1004</v>
      </c>
      <c r="D348" s="150" t="s">
        <v>182</v>
      </c>
      <c r="E348" s="151" t="s">
        <v>1930</v>
      </c>
      <c r="F348" s="152" t="s">
        <v>1931</v>
      </c>
      <c r="G348" s="153" t="s">
        <v>423</v>
      </c>
      <c r="H348" s="154">
        <v>6</v>
      </c>
      <c r="I348" s="155"/>
      <c r="J348" s="156">
        <f>ROUND(I348*H348,2)</f>
        <v>0</v>
      </c>
      <c r="K348" s="152" t="s">
        <v>1</v>
      </c>
      <c r="L348" s="34"/>
      <c r="M348" s="157" t="s">
        <v>1</v>
      </c>
      <c r="N348" s="158" t="s">
        <v>41</v>
      </c>
      <c r="O348" s="59"/>
      <c r="P348" s="159">
        <f>O348*H348</f>
        <v>0</v>
      </c>
      <c r="Q348" s="159">
        <v>5.0000000000000001E-4</v>
      </c>
      <c r="R348" s="159">
        <f>Q348*H348</f>
        <v>3.0000000000000001E-3</v>
      </c>
      <c r="S348" s="159">
        <v>0</v>
      </c>
      <c r="T348" s="160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61" t="s">
        <v>341</v>
      </c>
      <c r="AT348" s="161" t="s">
        <v>182</v>
      </c>
      <c r="AU348" s="161" t="s">
        <v>85</v>
      </c>
      <c r="AY348" s="18" t="s">
        <v>180</v>
      </c>
      <c r="BE348" s="162">
        <f>IF(N348="základní",J348,0)</f>
        <v>0</v>
      </c>
      <c r="BF348" s="162">
        <f>IF(N348="snížená",J348,0)</f>
        <v>0</v>
      </c>
      <c r="BG348" s="162">
        <f>IF(N348="zákl. přenesená",J348,0)</f>
        <v>0</v>
      </c>
      <c r="BH348" s="162">
        <f>IF(N348="sníž. přenesená",J348,0)</f>
        <v>0</v>
      </c>
      <c r="BI348" s="162">
        <f>IF(N348="nulová",J348,0)</f>
        <v>0</v>
      </c>
      <c r="BJ348" s="18" t="s">
        <v>83</v>
      </c>
      <c r="BK348" s="162">
        <f>ROUND(I348*H348,2)</f>
        <v>0</v>
      </c>
      <c r="BL348" s="18" t="s">
        <v>341</v>
      </c>
      <c r="BM348" s="161" t="s">
        <v>1932</v>
      </c>
    </row>
    <row r="349" spans="1:65" s="2" customFormat="1" ht="11.25">
      <c r="A349" s="33"/>
      <c r="B349" s="34"/>
      <c r="C349" s="33"/>
      <c r="D349" s="163" t="s">
        <v>189</v>
      </c>
      <c r="E349" s="33"/>
      <c r="F349" s="164" t="s">
        <v>1931</v>
      </c>
      <c r="G349" s="33"/>
      <c r="H349" s="33"/>
      <c r="I349" s="165"/>
      <c r="J349" s="33"/>
      <c r="K349" s="33"/>
      <c r="L349" s="34"/>
      <c r="M349" s="166"/>
      <c r="N349" s="167"/>
      <c r="O349" s="59"/>
      <c r="P349" s="59"/>
      <c r="Q349" s="59"/>
      <c r="R349" s="59"/>
      <c r="S349" s="59"/>
      <c r="T349" s="60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T349" s="18" t="s">
        <v>189</v>
      </c>
      <c r="AU349" s="18" t="s">
        <v>85</v>
      </c>
    </row>
    <row r="350" spans="1:65" s="2" customFormat="1" ht="24.2" customHeight="1">
      <c r="A350" s="33"/>
      <c r="B350" s="149"/>
      <c r="C350" s="150" t="s">
        <v>1009</v>
      </c>
      <c r="D350" s="150" t="s">
        <v>182</v>
      </c>
      <c r="E350" s="151" t="s">
        <v>1933</v>
      </c>
      <c r="F350" s="152" t="s">
        <v>1934</v>
      </c>
      <c r="G350" s="153" t="s">
        <v>423</v>
      </c>
      <c r="H350" s="154">
        <v>3</v>
      </c>
      <c r="I350" s="155"/>
      <c r="J350" s="156">
        <f>ROUND(I350*H350,2)</f>
        <v>0</v>
      </c>
      <c r="K350" s="152" t="s">
        <v>1</v>
      </c>
      <c r="L350" s="34"/>
      <c r="M350" s="157" t="s">
        <v>1</v>
      </c>
      <c r="N350" s="158" t="s">
        <v>41</v>
      </c>
      <c r="O350" s="59"/>
      <c r="P350" s="159">
        <f>O350*H350</f>
        <v>0</v>
      </c>
      <c r="Q350" s="159">
        <v>1.07E-3</v>
      </c>
      <c r="R350" s="159">
        <f>Q350*H350</f>
        <v>3.2100000000000002E-3</v>
      </c>
      <c r="S350" s="159">
        <v>0</v>
      </c>
      <c r="T350" s="160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1" t="s">
        <v>341</v>
      </c>
      <c r="AT350" s="161" t="s">
        <v>182</v>
      </c>
      <c r="AU350" s="161" t="s">
        <v>85</v>
      </c>
      <c r="AY350" s="18" t="s">
        <v>180</v>
      </c>
      <c r="BE350" s="162">
        <f>IF(N350="základní",J350,0)</f>
        <v>0</v>
      </c>
      <c r="BF350" s="162">
        <f>IF(N350="snížená",J350,0)</f>
        <v>0</v>
      </c>
      <c r="BG350" s="162">
        <f>IF(N350="zákl. přenesená",J350,0)</f>
        <v>0</v>
      </c>
      <c r="BH350" s="162">
        <f>IF(N350="sníž. přenesená",J350,0)</f>
        <v>0</v>
      </c>
      <c r="BI350" s="162">
        <f>IF(N350="nulová",J350,0)</f>
        <v>0</v>
      </c>
      <c r="BJ350" s="18" t="s">
        <v>83</v>
      </c>
      <c r="BK350" s="162">
        <f>ROUND(I350*H350,2)</f>
        <v>0</v>
      </c>
      <c r="BL350" s="18" t="s">
        <v>341</v>
      </c>
      <c r="BM350" s="161" t="s">
        <v>1935</v>
      </c>
    </row>
    <row r="351" spans="1:65" s="2" customFormat="1" ht="11.25">
      <c r="A351" s="33"/>
      <c r="B351" s="34"/>
      <c r="C351" s="33"/>
      <c r="D351" s="163" t="s">
        <v>189</v>
      </c>
      <c r="E351" s="33"/>
      <c r="F351" s="164" t="s">
        <v>1934</v>
      </c>
      <c r="G351" s="33"/>
      <c r="H351" s="33"/>
      <c r="I351" s="165"/>
      <c r="J351" s="33"/>
      <c r="K351" s="33"/>
      <c r="L351" s="34"/>
      <c r="M351" s="166"/>
      <c r="N351" s="167"/>
      <c r="O351" s="59"/>
      <c r="P351" s="59"/>
      <c r="Q351" s="59"/>
      <c r="R351" s="59"/>
      <c r="S351" s="59"/>
      <c r="T351" s="60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T351" s="18" t="s">
        <v>189</v>
      </c>
      <c r="AU351" s="18" t="s">
        <v>85</v>
      </c>
    </row>
    <row r="352" spans="1:65" s="2" customFormat="1" ht="24.2" customHeight="1">
      <c r="A352" s="33"/>
      <c r="B352" s="149"/>
      <c r="C352" s="150" t="s">
        <v>1015</v>
      </c>
      <c r="D352" s="150" t="s">
        <v>182</v>
      </c>
      <c r="E352" s="151" t="s">
        <v>1936</v>
      </c>
      <c r="F352" s="152" t="s">
        <v>1937</v>
      </c>
      <c r="G352" s="153" t="s">
        <v>423</v>
      </c>
      <c r="H352" s="154">
        <v>18</v>
      </c>
      <c r="I352" s="155"/>
      <c r="J352" s="156">
        <f>ROUND(I352*H352,2)</f>
        <v>0</v>
      </c>
      <c r="K352" s="152" t="s">
        <v>1</v>
      </c>
      <c r="L352" s="34"/>
      <c r="M352" s="157" t="s">
        <v>1</v>
      </c>
      <c r="N352" s="158" t="s">
        <v>41</v>
      </c>
      <c r="O352" s="59"/>
      <c r="P352" s="159">
        <f>O352*H352</f>
        <v>0</v>
      </c>
      <c r="Q352" s="159">
        <v>3.15E-3</v>
      </c>
      <c r="R352" s="159">
        <f>Q352*H352</f>
        <v>5.67E-2</v>
      </c>
      <c r="S352" s="159">
        <v>0</v>
      </c>
      <c r="T352" s="160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61" t="s">
        <v>341</v>
      </c>
      <c r="AT352" s="161" t="s">
        <v>182</v>
      </c>
      <c r="AU352" s="161" t="s">
        <v>85</v>
      </c>
      <c r="AY352" s="18" t="s">
        <v>180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8" t="s">
        <v>83</v>
      </c>
      <c r="BK352" s="162">
        <f>ROUND(I352*H352,2)</f>
        <v>0</v>
      </c>
      <c r="BL352" s="18" t="s">
        <v>341</v>
      </c>
      <c r="BM352" s="161" t="s">
        <v>1938</v>
      </c>
    </row>
    <row r="353" spans="1:65" s="2" customFormat="1" ht="11.25">
      <c r="A353" s="33"/>
      <c r="B353" s="34"/>
      <c r="C353" s="33"/>
      <c r="D353" s="163" t="s">
        <v>189</v>
      </c>
      <c r="E353" s="33"/>
      <c r="F353" s="164" t="s">
        <v>1937</v>
      </c>
      <c r="G353" s="33"/>
      <c r="H353" s="33"/>
      <c r="I353" s="165"/>
      <c r="J353" s="33"/>
      <c r="K353" s="33"/>
      <c r="L353" s="34"/>
      <c r="M353" s="166"/>
      <c r="N353" s="167"/>
      <c r="O353" s="59"/>
      <c r="P353" s="59"/>
      <c r="Q353" s="59"/>
      <c r="R353" s="59"/>
      <c r="S353" s="59"/>
      <c r="T353" s="60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T353" s="18" t="s">
        <v>189</v>
      </c>
      <c r="AU353" s="18" t="s">
        <v>85</v>
      </c>
    </row>
    <row r="354" spans="1:65" s="2" customFormat="1" ht="24.2" customHeight="1">
      <c r="A354" s="33"/>
      <c r="B354" s="149"/>
      <c r="C354" s="150" t="s">
        <v>1020</v>
      </c>
      <c r="D354" s="150" t="s">
        <v>182</v>
      </c>
      <c r="E354" s="151" t="s">
        <v>1939</v>
      </c>
      <c r="F354" s="152" t="s">
        <v>1940</v>
      </c>
      <c r="G354" s="153" t="s">
        <v>423</v>
      </c>
      <c r="H354" s="154">
        <v>1</v>
      </c>
      <c r="I354" s="155"/>
      <c r="J354" s="156">
        <f>ROUND(I354*H354,2)</f>
        <v>0</v>
      </c>
      <c r="K354" s="152" t="s">
        <v>1</v>
      </c>
      <c r="L354" s="34"/>
      <c r="M354" s="157" t="s">
        <v>1</v>
      </c>
      <c r="N354" s="158" t="s">
        <v>41</v>
      </c>
      <c r="O354" s="59"/>
      <c r="P354" s="159">
        <f>O354*H354</f>
        <v>0</v>
      </c>
      <c r="Q354" s="159">
        <v>1.4599999999999999E-3</v>
      </c>
      <c r="R354" s="159">
        <f>Q354*H354</f>
        <v>1.4599999999999999E-3</v>
      </c>
      <c r="S354" s="159">
        <v>0</v>
      </c>
      <c r="T354" s="160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61" t="s">
        <v>341</v>
      </c>
      <c r="AT354" s="161" t="s">
        <v>182</v>
      </c>
      <c r="AU354" s="161" t="s">
        <v>85</v>
      </c>
      <c r="AY354" s="18" t="s">
        <v>180</v>
      </c>
      <c r="BE354" s="162">
        <f>IF(N354="základní",J354,0)</f>
        <v>0</v>
      </c>
      <c r="BF354" s="162">
        <f>IF(N354="snížená",J354,0)</f>
        <v>0</v>
      </c>
      <c r="BG354" s="162">
        <f>IF(N354="zákl. přenesená",J354,0)</f>
        <v>0</v>
      </c>
      <c r="BH354" s="162">
        <f>IF(N354="sníž. přenesená",J354,0)</f>
        <v>0</v>
      </c>
      <c r="BI354" s="162">
        <f>IF(N354="nulová",J354,0)</f>
        <v>0</v>
      </c>
      <c r="BJ354" s="18" t="s">
        <v>83</v>
      </c>
      <c r="BK354" s="162">
        <f>ROUND(I354*H354,2)</f>
        <v>0</v>
      </c>
      <c r="BL354" s="18" t="s">
        <v>341</v>
      </c>
      <c r="BM354" s="161" t="s">
        <v>1941</v>
      </c>
    </row>
    <row r="355" spans="1:65" s="2" customFormat="1" ht="19.5">
      <c r="A355" s="33"/>
      <c r="B355" s="34"/>
      <c r="C355" s="33"/>
      <c r="D355" s="163" t="s">
        <v>189</v>
      </c>
      <c r="E355" s="33"/>
      <c r="F355" s="164" t="s">
        <v>1940</v>
      </c>
      <c r="G355" s="33"/>
      <c r="H355" s="33"/>
      <c r="I355" s="165"/>
      <c r="J355" s="33"/>
      <c r="K355" s="33"/>
      <c r="L355" s="34"/>
      <c r="M355" s="166"/>
      <c r="N355" s="167"/>
      <c r="O355" s="59"/>
      <c r="P355" s="59"/>
      <c r="Q355" s="59"/>
      <c r="R355" s="59"/>
      <c r="S355" s="59"/>
      <c r="T355" s="60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T355" s="18" t="s">
        <v>189</v>
      </c>
      <c r="AU355" s="18" t="s">
        <v>85</v>
      </c>
    </row>
    <row r="356" spans="1:65" s="2" customFormat="1" ht="24.2" customHeight="1">
      <c r="A356" s="33"/>
      <c r="B356" s="149"/>
      <c r="C356" s="150" t="s">
        <v>1026</v>
      </c>
      <c r="D356" s="150" t="s">
        <v>182</v>
      </c>
      <c r="E356" s="151" t="s">
        <v>1942</v>
      </c>
      <c r="F356" s="152" t="s">
        <v>1943</v>
      </c>
      <c r="G356" s="153" t="s">
        <v>423</v>
      </c>
      <c r="H356" s="154">
        <v>1</v>
      </c>
      <c r="I356" s="155"/>
      <c r="J356" s="156">
        <f>ROUND(I356*H356,2)</f>
        <v>0</v>
      </c>
      <c r="K356" s="152" t="s">
        <v>1</v>
      </c>
      <c r="L356" s="34"/>
      <c r="M356" s="157" t="s">
        <v>1</v>
      </c>
      <c r="N356" s="158" t="s">
        <v>41</v>
      </c>
      <c r="O356" s="59"/>
      <c r="P356" s="159">
        <f>O356*H356</f>
        <v>0</v>
      </c>
      <c r="Q356" s="159">
        <v>1.72E-3</v>
      </c>
      <c r="R356" s="159">
        <f>Q356*H356</f>
        <v>1.72E-3</v>
      </c>
      <c r="S356" s="159">
        <v>0</v>
      </c>
      <c r="T356" s="160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1" t="s">
        <v>341</v>
      </c>
      <c r="AT356" s="161" t="s">
        <v>182</v>
      </c>
      <c r="AU356" s="161" t="s">
        <v>85</v>
      </c>
      <c r="AY356" s="18" t="s">
        <v>180</v>
      </c>
      <c r="BE356" s="162">
        <f>IF(N356="základní",J356,0)</f>
        <v>0</v>
      </c>
      <c r="BF356" s="162">
        <f>IF(N356="snížená",J356,0)</f>
        <v>0</v>
      </c>
      <c r="BG356" s="162">
        <f>IF(N356="zákl. přenesená",J356,0)</f>
        <v>0</v>
      </c>
      <c r="BH356" s="162">
        <f>IF(N356="sníž. přenesená",J356,0)</f>
        <v>0</v>
      </c>
      <c r="BI356" s="162">
        <f>IF(N356="nulová",J356,0)</f>
        <v>0</v>
      </c>
      <c r="BJ356" s="18" t="s">
        <v>83</v>
      </c>
      <c r="BK356" s="162">
        <f>ROUND(I356*H356,2)</f>
        <v>0</v>
      </c>
      <c r="BL356" s="18" t="s">
        <v>341</v>
      </c>
      <c r="BM356" s="161" t="s">
        <v>1944</v>
      </c>
    </row>
    <row r="357" spans="1:65" s="2" customFormat="1" ht="19.5">
      <c r="A357" s="33"/>
      <c r="B357" s="34"/>
      <c r="C357" s="33"/>
      <c r="D357" s="163" t="s">
        <v>189</v>
      </c>
      <c r="E357" s="33"/>
      <c r="F357" s="164" t="s">
        <v>1943</v>
      </c>
      <c r="G357" s="33"/>
      <c r="H357" s="33"/>
      <c r="I357" s="165"/>
      <c r="J357" s="33"/>
      <c r="K357" s="33"/>
      <c r="L357" s="34"/>
      <c r="M357" s="166"/>
      <c r="N357" s="167"/>
      <c r="O357" s="59"/>
      <c r="P357" s="59"/>
      <c r="Q357" s="59"/>
      <c r="R357" s="59"/>
      <c r="S357" s="59"/>
      <c r="T357" s="60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T357" s="18" t="s">
        <v>189</v>
      </c>
      <c r="AU357" s="18" t="s">
        <v>85</v>
      </c>
    </row>
    <row r="358" spans="1:65" s="2" customFormat="1" ht="24.2" customHeight="1">
      <c r="A358" s="33"/>
      <c r="B358" s="149"/>
      <c r="C358" s="150" t="s">
        <v>1034</v>
      </c>
      <c r="D358" s="150" t="s">
        <v>182</v>
      </c>
      <c r="E358" s="151" t="s">
        <v>1945</v>
      </c>
      <c r="F358" s="152" t="s">
        <v>1946</v>
      </c>
      <c r="G358" s="153" t="s">
        <v>423</v>
      </c>
      <c r="H358" s="154">
        <v>2</v>
      </c>
      <c r="I358" s="155"/>
      <c r="J358" s="156">
        <f>ROUND(I358*H358,2)</f>
        <v>0</v>
      </c>
      <c r="K358" s="152" t="s">
        <v>1</v>
      </c>
      <c r="L358" s="34"/>
      <c r="M358" s="157" t="s">
        <v>1</v>
      </c>
      <c r="N358" s="158" t="s">
        <v>41</v>
      </c>
      <c r="O358" s="59"/>
      <c r="P358" s="159">
        <f>O358*H358</f>
        <v>0</v>
      </c>
      <c r="Q358" s="159">
        <v>3.3700000000000002E-3</v>
      </c>
      <c r="R358" s="159">
        <f>Q358*H358</f>
        <v>6.7400000000000003E-3</v>
      </c>
      <c r="S358" s="159">
        <v>0</v>
      </c>
      <c r="T358" s="160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1" t="s">
        <v>341</v>
      </c>
      <c r="AT358" s="161" t="s">
        <v>182</v>
      </c>
      <c r="AU358" s="161" t="s">
        <v>85</v>
      </c>
      <c r="AY358" s="18" t="s">
        <v>180</v>
      </c>
      <c r="BE358" s="162">
        <f>IF(N358="základní",J358,0)</f>
        <v>0</v>
      </c>
      <c r="BF358" s="162">
        <f>IF(N358="snížená",J358,0)</f>
        <v>0</v>
      </c>
      <c r="BG358" s="162">
        <f>IF(N358="zákl. přenesená",J358,0)</f>
        <v>0</v>
      </c>
      <c r="BH358" s="162">
        <f>IF(N358="sníž. přenesená",J358,0)</f>
        <v>0</v>
      </c>
      <c r="BI358" s="162">
        <f>IF(N358="nulová",J358,0)</f>
        <v>0</v>
      </c>
      <c r="BJ358" s="18" t="s">
        <v>83</v>
      </c>
      <c r="BK358" s="162">
        <f>ROUND(I358*H358,2)</f>
        <v>0</v>
      </c>
      <c r="BL358" s="18" t="s">
        <v>341</v>
      </c>
      <c r="BM358" s="161" t="s">
        <v>1947</v>
      </c>
    </row>
    <row r="359" spans="1:65" s="2" customFormat="1" ht="19.5">
      <c r="A359" s="33"/>
      <c r="B359" s="34"/>
      <c r="C359" s="33"/>
      <c r="D359" s="163" t="s">
        <v>189</v>
      </c>
      <c r="E359" s="33"/>
      <c r="F359" s="164" t="s">
        <v>1946</v>
      </c>
      <c r="G359" s="33"/>
      <c r="H359" s="33"/>
      <c r="I359" s="165"/>
      <c r="J359" s="33"/>
      <c r="K359" s="33"/>
      <c r="L359" s="34"/>
      <c r="M359" s="166"/>
      <c r="N359" s="167"/>
      <c r="O359" s="59"/>
      <c r="P359" s="59"/>
      <c r="Q359" s="59"/>
      <c r="R359" s="59"/>
      <c r="S359" s="59"/>
      <c r="T359" s="60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T359" s="18" t="s">
        <v>189</v>
      </c>
      <c r="AU359" s="18" t="s">
        <v>85</v>
      </c>
    </row>
    <row r="360" spans="1:65" s="2" customFormat="1" ht="33" customHeight="1">
      <c r="A360" s="33"/>
      <c r="B360" s="149"/>
      <c r="C360" s="150" t="s">
        <v>1039</v>
      </c>
      <c r="D360" s="150" t="s">
        <v>182</v>
      </c>
      <c r="E360" s="151" t="s">
        <v>1948</v>
      </c>
      <c r="F360" s="152" t="s">
        <v>1949</v>
      </c>
      <c r="G360" s="153" t="s">
        <v>423</v>
      </c>
      <c r="H360" s="154">
        <v>20</v>
      </c>
      <c r="I360" s="155"/>
      <c r="J360" s="156">
        <f>ROUND(I360*H360,2)</f>
        <v>0</v>
      </c>
      <c r="K360" s="152" t="s">
        <v>1</v>
      </c>
      <c r="L360" s="34"/>
      <c r="M360" s="157" t="s">
        <v>1</v>
      </c>
      <c r="N360" s="158" t="s">
        <v>41</v>
      </c>
      <c r="O360" s="59"/>
      <c r="P360" s="159">
        <f>O360*H360</f>
        <v>0</v>
      </c>
      <c r="Q360" s="159">
        <v>5.2999999999999998E-4</v>
      </c>
      <c r="R360" s="159">
        <f>Q360*H360</f>
        <v>1.06E-2</v>
      </c>
      <c r="S360" s="159">
        <v>0</v>
      </c>
      <c r="T360" s="160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61" t="s">
        <v>341</v>
      </c>
      <c r="AT360" s="161" t="s">
        <v>182</v>
      </c>
      <c r="AU360" s="161" t="s">
        <v>85</v>
      </c>
      <c r="AY360" s="18" t="s">
        <v>180</v>
      </c>
      <c r="BE360" s="162">
        <f>IF(N360="základní",J360,0)</f>
        <v>0</v>
      </c>
      <c r="BF360" s="162">
        <f>IF(N360="snížená",J360,0)</f>
        <v>0</v>
      </c>
      <c r="BG360" s="162">
        <f>IF(N360="zákl. přenesená",J360,0)</f>
        <v>0</v>
      </c>
      <c r="BH360" s="162">
        <f>IF(N360="sníž. přenesená",J360,0)</f>
        <v>0</v>
      </c>
      <c r="BI360" s="162">
        <f>IF(N360="nulová",J360,0)</f>
        <v>0</v>
      </c>
      <c r="BJ360" s="18" t="s">
        <v>83</v>
      </c>
      <c r="BK360" s="162">
        <f>ROUND(I360*H360,2)</f>
        <v>0</v>
      </c>
      <c r="BL360" s="18" t="s">
        <v>341</v>
      </c>
      <c r="BM360" s="161" t="s">
        <v>1950</v>
      </c>
    </row>
    <row r="361" spans="1:65" s="2" customFormat="1" ht="19.5">
      <c r="A361" s="33"/>
      <c r="B361" s="34"/>
      <c r="C361" s="33"/>
      <c r="D361" s="163" t="s">
        <v>189</v>
      </c>
      <c r="E361" s="33"/>
      <c r="F361" s="164" t="s">
        <v>1949</v>
      </c>
      <c r="G361" s="33"/>
      <c r="H361" s="33"/>
      <c r="I361" s="165"/>
      <c r="J361" s="33"/>
      <c r="K361" s="33"/>
      <c r="L361" s="34"/>
      <c r="M361" s="166"/>
      <c r="N361" s="167"/>
      <c r="O361" s="59"/>
      <c r="P361" s="59"/>
      <c r="Q361" s="59"/>
      <c r="R361" s="59"/>
      <c r="S361" s="59"/>
      <c r="T361" s="60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T361" s="18" t="s">
        <v>189</v>
      </c>
      <c r="AU361" s="18" t="s">
        <v>85</v>
      </c>
    </row>
    <row r="362" spans="1:65" s="2" customFormat="1" ht="24.2" customHeight="1">
      <c r="A362" s="33"/>
      <c r="B362" s="149"/>
      <c r="C362" s="150" t="s">
        <v>1044</v>
      </c>
      <c r="D362" s="150" t="s">
        <v>182</v>
      </c>
      <c r="E362" s="151" t="s">
        <v>1951</v>
      </c>
      <c r="F362" s="152" t="s">
        <v>1952</v>
      </c>
      <c r="G362" s="153" t="s">
        <v>423</v>
      </c>
      <c r="H362" s="154">
        <v>7</v>
      </c>
      <c r="I362" s="155"/>
      <c r="J362" s="156">
        <f>ROUND(I362*H362,2)</f>
        <v>0</v>
      </c>
      <c r="K362" s="152" t="s">
        <v>1</v>
      </c>
      <c r="L362" s="34"/>
      <c r="M362" s="157" t="s">
        <v>1</v>
      </c>
      <c r="N362" s="158" t="s">
        <v>41</v>
      </c>
      <c r="O362" s="59"/>
      <c r="P362" s="159">
        <f>O362*H362</f>
        <v>0</v>
      </c>
      <c r="Q362" s="159">
        <v>1.47E-3</v>
      </c>
      <c r="R362" s="159">
        <f>Q362*H362</f>
        <v>1.0290000000000001E-2</v>
      </c>
      <c r="S362" s="159">
        <v>0</v>
      </c>
      <c r="T362" s="160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1" t="s">
        <v>341</v>
      </c>
      <c r="AT362" s="161" t="s">
        <v>182</v>
      </c>
      <c r="AU362" s="161" t="s">
        <v>85</v>
      </c>
      <c r="AY362" s="18" t="s">
        <v>180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8" t="s">
        <v>83</v>
      </c>
      <c r="BK362" s="162">
        <f>ROUND(I362*H362,2)</f>
        <v>0</v>
      </c>
      <c r="BL362" s="18" t="s">
        <v>341</v>
      </c>
      <c r="BM362" s="161" t="s">
        <v>1953</v>
      </c>
    </row>
    <row r="363" spans="1:65" s="2" customFormat="1" ht="19.5">
      <c r="A363" s="33"/>
      <c r="B363" s="34"/>
      <c r="C363" s="33"/>
      <c r="D363" s="163" t="s">
        <v>189</v>
      </c>
      <c r="E363" s="33"/>
      <c r="F363" s="164" t="s">
        <v>1952</v>
      </c>
      <c r="G363" s="33"/>
      <c r="H363" s="33"/>
      <c r="I363" s="165"/>
      <c r="J363" s="33"/>
      <c r="K363" s="33"/>
      <c r="L363" s="34"/>
      <c r="M363" s="166"/>
      <c r="N363" s="167"/>
      <c r="O363" s="59"/>
      <c r="P363" s="59"/>
      <c r="Q363" s="59"/>
      <c r="R363" s="59"/>
      <c r="S363" s="59"/>
      <c r="T363" s="60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T363" s="18" t="s">
        <v>189</v>
      </c>
      <c r="AU363" s="18" t="s">
        <v>85</v>
      </c>
    </row>
    <row r="364" spans="1:65" s="2" customFormat="1" ht="16.5" customHeight="1">
      <c r="A364" s="33"/>
      <c r="B364" s="149"/>
      <c r="C364" s="150" t="s">
        <v>1049</v>
      </c>
      <c r="D364" s="150" t="s">
        <v>182</v>
      </c>
      <c r="E364" s="151" t="s">
        <v>1954</v>
      </c>
      <c r="F364" s="152" t="s">
        <v>1955</v>
      </c>
      <c r="G364" s="153" t="s">
        <v>423</v>
      </c>
      <c r="H364" s="154">
        <v>51</v>
      </c>
      <c r="I364" s="155"/>
      <c r="J364" s="156">
        <f>ROUND(I364*H364,2)</f>
        <v>0</v>
      </c>
      <c r="K364" s="152" t="s">
        <v>1</v>
      </c>
      <c r="L364" s="34"/>
      <c r="M364" s="157" t="s">
        <v>1</v>
      </c>
      <c r="N364" s="158" t="s">
        <v>41</v>
      </c>
      <c r="O364" s="59"/>
      <c r="P364" s="159">
        <f>O364*H364</f>
        <v>0</v>
      </c>
      <c r="Q364" s="159">
        <v>2.4000000000000001E-4</v>
      </c>
      <c r="R364" s="159">
        <f>Q364*H364</f>
        <v>1.2240000000000001E-2</v>
      </c>
      <c r="S364" s="159">
        <v>0</v>
      </c>
      <c r="T364" s="160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1" t="s">
        <v>341</v>
      </c>
      <c r="AT364" s="161" t="s">
        <v>182</v>
      </c>
      <c r="AU364" s="161" t="s">
        <v>85</v>
      </c>
      <c r="AY364" s="18" t="s">
        <v>180</v>
      </c>
      <c r="BE364" s="162">
        <f>IF(N364="základní",J364,0)</f>
        <v>0</v>
      </c>
      <c r="BF364" s="162">
        <f>IF(N364="snížená",J364,0)</f>
        <v>0</v>
      </c>
      <c r="BG364" s="162">
        <f>IF(N364="zákl. přenesená",J364,0)</f>
        <v>0</v>
      </c>
      <c r="BH364" s="162">
        <f>IF(N364="sníž. přenesená",J364,0)</f>
        <v>0</v>
      </c>
      <c r="BI364" s="162">
        <f>IF(N364="nulová",J364,0)</f>
        <v>0</v>
      </c>
      <c r="BJ364" s="18" t="s">
        <v>83</v>
      </c>
      <c r="BK364" s="162">
        <f>ROUND(I364*H364,2)</f>
        <v>0</v>
      </c>
      <c r="BL364" s="18" t="s">
        <v>341</v>
      </c>
      <c r="BM364" s="161" t="s">
        <v>1956</v>
      </c>
    </row>
    <row r="365" spans="1:65" s="2" customFormat="1" ht="11.25">
      <c r="A365" s="33"/>
      <c r="B365" s="34"/>
      <c r="C365" s="33"/>
      <c r="D365" s="163" t="s">
        <v>189</v>
      </c>
      <c r="E365" s="33"/>
      <c r="F365" s="164" t="s">
        <v>1955</v>
      </c>
      <c r="G365" s="33"/>
      <c r="H365" s="33"/>
      <c r="I365" s="165"/>
      <c r="J365" s="33"/>
      <c r="K365" s="33"/>
      <c r="L365" s="34"/>
      <c r="M365" s="166"/>
      <c r="N365" s="167"/>
      <c r="O365" s="59"/>
      <c r="P365" s="59"/>
      <c r="Q365" s="59"/>
      <c r="R365" s="59"/>
      <c r="S365" s="59"/>
      <c r="T365" s="60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T365" s="18" t="s">
        <v>189</v>
      </c>
      <c r="AU365" s="18" t="s">
        <v>85</v>
      </c>
    </row>
    <row r="366" spans="1:65" s="2" customFormat="1" ht="21.75" customHeight="1">
      <c r="A366" s="33"/>
      <c r="B366" s="149"/>
      <c r="C366" s="150" t="s">
        <v>1054</v>
      </c>
      <c r="D366" s="150" t="s">
        <v>182</v>
      </c>
      <c r="E366" s="151" t="s">
        <v>1957</v>
      </c>
      <c r="F366" s="152" t="s">
        <v>1958</v>
      </c>
      <c r="G366" s="153" t="s">
        <v>318</v>
      </c>
      <c r="H366" s="154">
        <v>0.56000000000000005</v>
      </c>
      <c r="I366" s="155"/>
      <c r="J366" s="156">
        <f>ROUND(I366*H366,2)</f>
        <v>0</v>
      </c>
      <c r="K366" s="152" t="s">
        <v>1</v>
      </c>
      <c r="L366" s="34"/>
      <c r="M366" s="157" t="s">
        <v>1</v>
      </c>
      <c r="N366" s="158" t="s">
        <v>41</v>
      </c>
      <c r="O366" s="59"/>
      <c r="P366" s="159">
        <f>O366*H366</f>
        <v>0</v>
      </c>
      <c r="Q366" s="159">
        <v>0</v>
      </c>
      <c r="R366" s="159">
        <f>Q366*H366</f>
        <v>0</v>
      </c>
      <c r="S366" s="159">
        <v>0</v>
      </c>
      <c r="T366" s="160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1" t="s">
        <v>341</v>
      </c>
      <c r="AT366" s="161" t="s">
        <v>182</v>
      </c>
      <c r="AU366" s="161" t="s">
        <v>85</v>
      </c>
      <c r="AY366" s="18" t="s">
        <v>180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18" t="s">
        <v>83</v>
      </c>
      <c r="BK366" s="162">
        <f>ROUND(I366*H366,2)</f>
        <v>0</v>
      </c>
      <c r="BL366" s="18" t="s">
        <v>341</v>
      </c>
      <c r="BM366" s="161" t="s">
        <v>1959</v>
      </c>
    </row>
    <row r="367" spans="1:65" s="2" customFormat="1" ht="11.25">
      <c r="A367" s="33"/>
      <c r="B367" s="34"/>
      <c r="C367" s="33"/>
      <c r="D367" s="163" t="s">
        <v>189</v>
      </c>
      <c r="E367" s="33"/>
      <c r="F367" s="164" t="s">
        <v>1958</v>
      </c>
      <c r="G367" s="33"/>
      <c r="H367" s="33"/>
      <c r="I367" s="165"/>
      <c r="J367" s="33"/>
      <c r="K367" s="33"/>
      <c r="L367" s="34"/>
      <c r="M367" s="166"/>
      <c r="N367" s="167"/>
      <c r="O367" s="59"/>
      <c r="P367" s="59"/>
      <c r="Q367" s="59"/>
      <c r="R367" s="59"/>
      <c r="S367" s="59"/>
      <c r="T367" s="60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T367" s="18" t="s">
        <v>189</v>
      </c>
      <c r="AU367" s="18" t="s">
        <v>85</v>
      </c>
    </row>
    <row r="368" spans="1:65" s="2" customFormat="1" ht="24.2" customHeight="1">
      <c r="A368" s="33"/>
      <c r="B368" s="149"/>
      <c r="C368" s="150" t="s">
        <v>1062</v>
      </c>
      <c r="D368" s="150" t="s">
        <v>182</v>
      </c>
      <c r="E368" s="151" t="s">
        <v>1960</v>
      </c>
      <c r="F368" s="152" t="s">
        <v>1961</v>
      </c>
      <c r="G368" s="153" t="s">
        <v>318</v>
      </c>
      <c r="H368" s="154">
        <v>0.56000000000000005</v>
      </c>
      <c r="I368" s="155"/>
      <c r="J368" s="156">
        <f>ROUND(I368*H368,2)</f>
        <v>0</v>
      </c>
      <c r="K368" s="152" t="s">
        <v>1</v>
      </c>
      <c r="L368" s="34"/>
      <c r="M368" s="157" t="s">
        <v>1</v>
      </c>
      <c r="N368" s="158" t="s">
        <v>41</v>
      </c>
      <c r="O368" s="59"/>
      <c r="P368" s="159">
        <f>O368*H368</f>
        <v>0</v>
      </c>
      <c r="Q368" s="159">
        <v>0</v>
      </c>
      <c r="R368" s="159">
        <f>Q368*H368</f>
        <v>0</v>
      </c>
      <c r="S368" s="159">
        <v>0</v>
      </c>
      <c r="T368" s="160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61" t="s">
        <v>341</v>
      </c>
      <c r="AT368" s="161" t="s">
        <v>182</v>
      </c>
      <c r="AU368" s="161" t="s">
        <v>85</v>
      </c>
      <c r="AY368" s="18" t="s">
        <v>180</v>
      </c>
      <c r="BE368" s="162">
        <f>IF(N368="základní",J368,0)</f>
        <v>0</v>
      </c>
      <c r="BF368" s="162">
        <f>IF(N368="snížená",J368,0)</f>
        <v>0</v>
      </c>
      <c r="BG368" s="162">
        <f>IF(N368="zákl. přenesená",J368,0)</f>
        <v>0</v>
      </c>
      <c r="BH368" s="162">
        <f>IF(N368="sníž. přenesená",J368,0)</f>
        <v>0</v>
      </c>
      <c r="BI368" s="162">
        <f>IF(N368="nulová",J368,0)</f>
        <v>0</v>
      </c>
      <c r="BJ368" s="18" t="s">
        <v>83</v>
      </c>
      <c r="BK368" s="162">
        <f>ROUND(I368*H368,2)</f>
        <v>0</v>
      </c>
      <c r="BL368" s="18" t="s">
        <v>341</v>
      </c>
      <c r="BM368" s="161" t="s">
        <v>1962</v>
      </c>
    </row>
    <row r="369" spans="1:65" s="2" customFormat="1" ht="11.25">
      <c r="A369" s="33"/>
      <c r="B369" s="34"/>
      <c r="C369" s="33"/>
      <c r="D369" s="163" t="s">
        <v>189</v>
      </c>
      <c r="E369" s="33"/>
      <c r="F369" s="164" t="s">
        <v>1961</v>
      </c>
      <c r="G369" s="33"/>
      <c r="H369" s="33"/>
      <c r="I369" s="165"/>
      <c r="J369" s="33"/>
      <c r="K369" s="33"/>
      <c r="L369" s="34"/>
      <c r="M369" s="166"/>
      <c r="N369" s="167"/>
      <c r="O369" s="59"/>
      <c r="P369" s="59"/>
      <c r="Q369" s="59"/>
      <c r="R369" s="59"/>
      <c r="S369" s="59"/>
      <c r="T369" s="60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T369" s="18" t="s">
        <v>189</v>
      </c>
      <c r="AU369" s="18" t="s">
        <v>85</v>
      </c>
    </row>
    <row r="370" spans="1:65" s="12" customFormat="1" ht="22.9" customHeight="1">
      <c r="B370" s="136"/>
      <c r="D370" s="137" t="s">
        <v>75</v>
      </c>
      <c r="E370" s="147" t="s">
        <v>1963</v>
      </c>
      <c r="F370" s="147" t="s">
        <v>1964</v>
      </c>
      <c r="I370" s="139"/>
      <c r="J370" s="148">
        <f>BK370</f>
        <v>0</v>
      </c>
      <c r="L370" s="136"/>
      <c r="M370" s="141"/>
      <c r="N370" s="142"/>
      <c r="O370" s="142"/>
      <c r="P370" s="143">
        <f>SUM(P371:P376)</f>
        <v>0</v>
      </c>
      <c r="Q370" s="142"/>
      <c r="R370" s="143">
        <f>SUM(R371:R376)</f>
        <v>0</v>
      </c>
      <c r="S370" s="142"/>
      <c r="T370" s="144">
        <f>SUM(T371:T376)</f>
        <v>0</v>
      </c>
      <c r="AR370" s="137" t="s">
        <v>85</v>
      </c>
      <c r="AT370" s="145" t="s">
        <v>75</v>
      </c>
      <c r="AU370" s="145" t="s">
        <v>83</v>
      </c>
      <c r="AY370" s="137" t="s">
        <v>180</v>
      </c>
      <c r="BK370" s="146">
        <f>SUM(BK371:BK376)</f>
        <v>0</v>
      </c>
    </row>
    <row r="371" spans="1:65" s="2" customFormat="1" ht="16.5" customHeight="1">
      <c r="A371" s="33"/>
      <c r="B371" s="149"/>
      <c r="C371" s="150" t="s">
        <v>1068</v>
      </c>
      <c r="D371" s="150" t="s">
        <v>182</v>
      </c>
      <c r="E371" s="151" t="s">
        <v>1965</v>
      </c>
      <c r="F371" s="152" t="s">
        <v>1966</v>
      </c>
      <c r="G371" s="153" t="s">
        <v>185</v>
      </c>
      <c r="H371" s="154">
        <v>900</v>
      </c>
      <c r="I371" s="155"/>
      <c r="J371" s="156">
        <f>ROUND(I371*H371,2)</f>
        <v>0</v>
      </c>
      <c r="K371" s="152" t="s">
        <v>1</v>
      </c>
      <c r="L371" s="34"/>
      <c r="M371" s="157" t="s">
        <v>1</v>
      </c>
      <c r="N371" s="158" t="s">
        <v>41</v>
      </c>
      <c r="O371" s="59"/>
      <c r="P371" s="159">
        <f>O371*H371</f>
        <v>0</v>
      </c>
      <c r="Q371" s="159">
        <v>0</v>
      </c>
      <c r="R371" s="159">
        <f>Q371*H371</f>
        <v>0</v>
      </c>
      <c r="S371" s="159">
        <v>0</v>
      </c>
      <c r="T371" s="160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61" t="s">
        <v>341</v>
      </c>
      <c r="AT371" s="161" t="s">
        <v>182</v>
      </c>
      <c r="AU371" s="161" t="s">
        <v>85</v>
      </c>
      <c r="AY371" s="18" t="s">
        <v>180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8" t="s">
        <v>83</v>
      </c>
      <c r="BK371" s="162">
        <f>ROUND(I371*H371,2)</f>
        <v>0</v>
      </c>
      <c r="BL371" s="18" t="s">
        <v>341</v>
      </c>
      <c r="BM371" s="161" t="s">
        <v>1967</v>
      </c>
    </row>
    <row r="372" spans="1:65" s="2" customFormat="1" ht="11.25">
      <c r="A372" s="33"/>
      <c r="B372" s="34"/>
      <c r="C372" s="33"/>
      <c r="D372" s="163" t="s">
        <v>189</v>
      </c>
      <c r="E372" s="33"/>
      <c r="F372" s="164" t="s">
        <v>1966</v>
      </c>
      <c r="G372" s="33"/>
      <c r="H372" s="33"/>
      <c r="I372" s="165"/>
      <c r="J372" s="33"/>
      <c r="K372" s="33"/>
      <c r="L372" s="34"/>
      <c r="M372" s="166"/>
      <c r="N372" s="167"/>
      <c r="O372" s="59"/>
      <c r="P372" s="59"/>
      <c r="Q372" s="59"/>
      <c r="R372" s="59"/>
      <c r="S372" s="59"/>
      <c r="T372" s="60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T372" s="18" t="s">
        <v>189</v>
      </c>
      <c r="AU372" s="18" t="s">
        <v>85</v>
      </c>
    </row>
    <row r="373" spans="1:65" s="2" customFormat="1" ht="19.5">
      <c r="A373" s="33"/>
      <c r="B373" s="34"/>
      <c r="C373" s="33"/>
      <c r="D373" s="163" t="s">
        <v>912</v>
      </c>
      <c r="E373" s="33"/>
      <c r="F373" s="211" t="s">
        <v>1968</v>
      </c>
      <c r="G373" s="33"/>
      <c r="H373" s="33"/>
      <c r="I373" s="165"/>
      <c r="J373" s="33"/>
      <c r="K373" s="33"/>
      <c r="L373" s="34"/>
      <c r="M373" s="166"/>
      <c r="N373" s="167"/>
      <c r="O373" s="59"/>
      <c r="P373" s="59"/>
      <c r="Q373" s="59"/>
      <c r="R373" s="59"/>
      <c r="S373" s="59"/>
      <c r="T373" s="60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T373" s="18" t="s">
        <v>912</v>
      </c>
      <c r="AU373" s="18" t="s">
        <v>85</v>
      </c>
    </row>
    <row r="374" spans="1:65" s="2" customFormat="1" ht="16.5" customHeight="1">
      <c r="A374" s="33"/>
      <c r="B374" s="149"/>
      <c r="C374" s="150" t="s">
        <v>1074</v>
      </c>
      <c r="D374" s="150" t="s">
        <v>182</v>
      </c>
      <c r="E374" s="151" t="s">
        <v>1969</v>
      </c>
      <c r="F374" s="152" t="s">
        <v>1970</v>
      </c>
      <c r="G374" s="153" t="s">
        <v>185</v>
      </c>
      <c r="H374" s="154">
        <v>900</v>
      </c>
      <c r="I374" s="155"/>
      <c r="J374" s="156">
        <f>ROUND(I374*H374,2)</f>
        <v>0</v>
      </c>
      <c r="K374" s="152" t="s">
        <v>1</v>
      </c>
      <c r="L374" s="34"/>
      <c r="M374" s="157" t="s">
        <v>1</v>
      </c>
      <c r="N374" s="158" t="s">
        <v>41</v>
      </c>
      <c r="O374" s="59"/>
      <c r="P374" s="159">
        <f>O374*H374</f>
        <v>0</v>
      </c>
      <c r="Q374" s="159">
        <v>0</v>
      </c>
      <c r="R374" s="159">
        <f>Q374*H374</f>
        <v>0</v>
      </c>
      <c r="S374" s="159">
        <v>0</v>
      </c>
      <c r="T374" s="160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1" t="s">
        <v>341</v>
      </c>
      <c r="AT374" s="161" t="s">
        <v>182</v>
      </c>
      <c r="AU374" s="161" t="s">
        <v>85</v>
      </c>
      <c r="AY374" s="18" t="s">
        <v>180</v>
      </c>
      <c r="BE374" s="162">
        <f>IF(N374="základní",J374,0)</f>
        <v>0</v>
      </c>
      <c r="BF374" s="162">
        <f>IF(N374="snížená",J374,0)</f>
        <v>0</v>
      </c>
      <c r="BG374" s="162">
        <f>IF(N374="zákl. přenesená",J374,0)</f>
        <v>0</v>
      </c>
      <c r="BH374" s="162">
        <f>IF(N374="sníž. přenesená",J374,0)</f>
        <v>0</v>
      </c>
      <c r="BI374" s="162">
        <f>IF(N374="nulová",J374,0)</f>
        <v>0</v>
      </c>
      <c r="BJ374" s="18" t="s">
        <v>83</v>
      </c>
      <c r="BK374" s="162">
        <f>ROUND(I374*H374,2)</f>
        <v>0</v>
      </c>
      <c r="BL374" s="18" t="s">
        <v>341</v>
      </c>
      <c r="BM374" s="161" t="s">
        <v>1971</v>
      </c>
    </row>
    <row r="375" spans="1:65" s="2" customFormat="1" ht="11.25">
      <c r="A375" s="33"/>
      <c r="B375" s="34"/>
      <c r="C375" s="33"/>
      <c r="D375" s="163" t="s">
        <v>189</v>
      </c>
      <c r="E375" s="33"/>
      <c r="F375" s="164" t="s">
        <v>1970</v>
      </c>
      <c r="G375" s="33"/>
      <c r="H375" s="33"/>
      <c r="I375" s="165"/>
      <c r="J375" s="33"/>
      <c r="K375" s="33"/>
      <c r="L375" s="34"/>
      <c r="M375" s="166"/>
      <c r="N375" s="167"/>
      <c r="O375" s="59"/>
      <c r="P375" s="59"/>
      <c r="Q375" s="59"/>
      <c r="R375" s="59"/>
      <c r="S375" s="59"/>
      <c r="T375" s="60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T375" s="18" t="s">
        <v>189</v>
      </c>
      <c r="AU375" s="18" t="s">
        <v>85</v>
      </c>
    </row>
    <row r="376" spans="1:65" s="2" customFormat="1" ht="19.5">
      <c r="A376" s="33"/>
      <c r="B376" s="34"/>
      <c r="C376" s="33"/>
      <c r="D376" s="163" t="s">
        <v>912</v>
      </c>
      <c r="E376" s="33"/>
      <c r="F376" s="211" t="s">
        <v>1968</v>
      </c>
      <c r="G376" s="33"/>
      <c r="H376" s="33"/>
      <c r="I376" s="165"/>
      <c r="J376" s="33"/>
      <c r="K376" s="33"/>
      <c r="L376" s="34"/>
      <c r="M376" s="166"/>
      <c r="N376" s="167"/>
      <c r="O376" s="59"/>
      <c r="P376" s="59"/>
      <c r="Q376" s="59"/>
      <c r="R376" s="59"/>
      <c r="S376" s="59"/>
      <c r="T376" s="60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T376" s="18" t="s">
        <v>912</v>
      </c>
      <c r="AU376" s="18" t="s">
        <v>85</v>
      </c>
    </row>
    <row r="377" spans="1:65" s="12" customFormat="1" ht="22.9" customHeight="1">
      <c r="B377" s="136"/>
      <c r="D377" s="137" t="s">
        <v>75</v>
      </c>
      <c r="E377" s="147" t="s">
        <v>1329</v>
      </c>
      <c r="F377" s="147" t="s">
        <v>1972</v>
      </c>
      <c r="I377" s="139"/>
      <c r="J377" s="148">
        <f>BK377</f>
        <v>0</v>
      </c>
      <c r="L377" s="136"/>
      <c r="M377" s="141"/>
      <c r="N377" s="142"/>
      <c r="O377" s="142"/>
      <c r="P377" s="143">
        <f>SUM(P378:P380)</f>
        <v>0</v>
      </c>
      <c r="Q377" s="142"/>
      <c r="R377" s="143">
        <f>SUM(R378:R380)</f>
        <v>1.0440000000000001E-2</v>
      </c>
      <c r="S377" s="142"/>
      <c r="T377" s="144">
        <f>SUM(T378:T380)</f>
        <v>0</v>
      </c>
      <c r="AR377" s="137" t="s">
        <v>85</v>
      </c>
      <c r="AT377" s="145" t="s">
        <v>75</v>
      </c>
      <c r="AU377" s="145" t="s">
        <v>83</v>
      </c>
      <c r="AY377" s="137" t="s">
        <v>180</v>
      </c>
      <c r="BK377" s="146">
        <f>SUM(BK378:BK380)</f>
        <v>0</v>
      </c>
    </row>
    <row r="378" spans="1:65" s="2" customFormat="1" ht="24.2" customHeight="1">
      <c r="A378" s="33"/>
      <c r="B378" s="149"/>
      <c r="C378" s="150" t="s">
        <v>1082</v>
      </c>
      <c r="D378" s="150" t="s">
        <v>182</v>
      </c>
      <c r="E378" s="151" t="s">
        <v>1973</v>
      </c>
      <c r="F378" s="152" t="s">
        <v>1974</v>
      </c>
      <c r="G378" s="153" t="s">
        <v>508</v>
      </c>
      <c r="H378" s="154">
        <v>522</v>
      </c>
      <c r="I378" s="155"/>
      <c r="J378" s="156">
        <f>ROUND(I378*H378,2)</f>
        <v>0</v>
      </c>
      <c r="K378" s="152" t="s">
        <v>1</v>
      </c>
      <c r="L378" s="34"/>
      <c r="M378" s="157" t="s">
        <v>1</v>
      </c>
      <c r="N378" s="158" t="s">
        <v>41</v>
      </c>
      <c r="O378" s="59"/>
      <c r="P378" s="159">
        <f>O378*H378</f>
        <v>0</v>
      </c>
      <c r="Q378" s="159">
        <v>2.0000000000000002E-5</v>
      </c>
      <c r="R378" s="159">
        <f>Q378*H378</f>
        <v>1.0440000000000001E-2</v>
      </c>
      <c r="S378" s="159">
        <v>0</v>
      </c>
      <c r="T378" s="160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61" t="s">
        <v>341</v>
      </c>
      <c r="AT378" s="161" t="s">
        <v>182</v>
      </c>
      <c r="AU378" s="161" t="s">
        <v>85</v>
      </c>
      <c r="AY378" s="18" t="s">
        <v>180</v>
      </c>
      <c r="BE378" s="162">
        <f>IF(N378="základní",J378,0)</f>
        <v>0</v>
      </c>
      <c r="BF378" s="162">
        <f>IF(N378="snížená",J378,0)</f>
        <v>0</v>
      </c>
      <c r="BG378" s="162">
        <f>IF(N378="zákl. přenesená",J378,0)</f>
        <v>0</v>
      </c>
      <c r="BH378" s="162">
        <f>IF(N378="sníž. přenesená",J378,0)</f>
        <v>0</v>
      </c>
      <c r="BI378" s="162">
        <f>IF(N378="nulová",J378,0)</f>
        <v>0</v>
      </c>
      <c r="BJ378" s="18" t="s">
        <v>83</v>
      </c>
      <c r="BK378" s="162">
        <f>ROUND(I378*H378,2)</f>
        <v>0</v>
      </c>
      <c r="BL378" s="18" t="s">
        <v>341</v>
      </c>
      <c r="BM378" s="161" t="s">
        <v>1975</v>
      </c>
    </row>
    <row r="379" spans="1:65" s="2" customFormat="1" ht="11.25">
      <c r="A379" s="33"/>
      <c r="B379" s="34"/>
      <c r="C379" s="33"/>
      <c r="D379" s="163" t="s">
        <v>189</v>
      </c>
      <c r="E379" s="33"/>
      <c r="F379" s="164" t="s">
        <v>1974</v>
      </c>
      <c r="G379" s="33"/>
      <c r="H379" s="33"/>
      <c r="I379" s="165"/>
      <c r="J379" s="33"/>
      <c r="K379" s="33"/>
      <c r="L379" s="34"/>
      <c r="M379" s="166"/>
      <c r="N379" s="167"/>
      <c r="O379" s="59"/>
      <c r="P379" s="59"/>
      <c r="Q379" s="59"/>
      <c r="R379" s="59"/>
      <c r="S379" s="59"/>
      <c r="T379" s="60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T379" s="18" t="s">
        <v>189</v>
      </c>
      <c r="AU379" s="18" t="s">
        <v>85</v>
      </c>
    </row>
    <row r="380" spans="1:65" s="2" customFormat="1" ht="19.5">
      <c r="A380" s="33"/>
      <c r="B380" s="34"/>
      <c r="C380" s="33"/>
      <c r="D380" s="163" t="s">
        <v>912</v>
      </c>
      <c r="E380" s="33"/>
      <c r="F380" s="211" t="s">
        <v>1976</v>
      </c>
      <c r="G380" s="33"/>
      <c r="H380" s="33"/>
      <c r="I380" s="165"/>
      <c r="J380" s="33"/>
      <c r="K380" s="33"/>
      <c r="L380" s="34"/>
      <c r="M380" s="216"/>
      <c r="N380" s="217"/>
      <c r="O380" s="218"/>
      <c r="P380" s="218"/>
      <c r="Q380" s="218"/>
      <c r="R380" s="218"/>
      <c r="S380" s="218"/>
      <c r="T380" s="219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T380" s="18" t="s">
        <v>912</v>
      </c>
      <c r="AU380" s="18" t="s">
        <v>85</v>
      </c>
    </row>
    <row r="381" spans="1:65" s="2" customFormat="1" ht="6.95" customHeight="1">
      <c r="A381" s="33"/>
      <c r="B381" s="48"/>
      <c r="C381" s="49"/>
      <c r="D381" s="49"/>
      <c r="E381" s="49"/>
      <c r="F381" s="49"/>
      <c r="G381" s="49"/>
      <c r="H381" s="49"/>
      <c r="I381" s="49"/>
      <c r="J381" s="49"/>
      <c r="K381" s="49"/>
      <c r="L381" s="34"/>
      <c r="M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</row>
  </sheetData>
  <autoFilter ref="C130:K380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8" t="s">
        <v>102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133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26.25" customHeight="1">
      <c r="B7" s="21"/>
      <c r="E7" s="264" t="str">
        <f>'Rekapitulace stavby'!K6</f>
        <v>STAVEBNÍ ÚPRAVY ČÁSTI 1. PP BUDOVY ZBROJNICE UNIVERZITY PALACKÉHO V OLOMOUCI</v>
      </c>
      <c r="F7" s="265"/>
      <c r="G7" s="265"/>
      <c r="H7" s="265"/>
      <c r="L7" s="21"/>
    </row>
    <row r="8" spans="1:46" s="1" customFormat="1" ht="12" customHeight="1">
      <c r="B8" s="21"/>
      <c r="D8" s="28" t="s">
        <v>134</v>
      </c>
      <c r="L8" s="21"/>
    </row>
    <row r="9" spans="1:46" s="2" customFormat="1" ht="16.5" customHeight="1">
      <c r="A9" s="33"/>
      <c r="B9" s="34"/>
      <c r="C9" s="33"/>
      <c r="D9" s="33"/>
      <c r="E9" s="264" t="s">
        <v>135</v>
      </c>
      <c r="F9" s="266"/>
      <c r="G9" s="266"/>
      <c r="H9" s="26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6" t="s">
        <v>1977</v>
      </c>
      <c r="F11" s="266"/>
      <c r="G11" s="266"/>
      <c r="H11" s="266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23. 7. 2024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7" t="str">
        <f>'Rekapitulace stavby'!E14</f>
        <v>Vyplň údaj</v>
      </c>
      <c r="F20" s="231"/>
      <c r="G20" s="231"/>
      <c r="H20" s="231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27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6" t="s">
        <v>1</v>
      </c>
      <c r="F29" s="236"/>
      <c r="G29" s="236"/>
      <c r="H29" s="23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ROUND(J128,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ROUND((SUM(BE128:BE298)),  2)</f>
        <v>0</v>
      </c>
      <c r="G35" s="33"/>
      <c r="H35" s="33"/>
      <c r="I35" s="106">
        <v>0.21</v>
      </c>
      <c r="J35" s="105">
        <f>ROUND(((SUM(BE128:BE298))*I35),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ROUND((SUM(BF128:BF298)),  2)</f>
        <v>0</v>
      </c>
      <c r="G36" s="33"/>
      <c r="H36" s="33"/>
      <c r="I36" s="106">
        <v>0.12</v>
      </c>
      <c r="J36" s="105">
        <f>ROUND(((SUM(BF128:BF298))*I36),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ROUND((SUM(BG128:BG298)),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ROUND((SUM(BH128:BH298)),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ROUND((SUM(BI128:BI298)),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4" t="str">
        <f>E7</f>
        <v>STAVEBNÍ ÚPRAVY ČÁSTI 1. PP BUDOVY ZBROJNICE UNIVERZITY PALACKÉHO V OLOMOUCI</v>
      </c>
      <c r="F85" s="265"/>
      <c r="G85" s="265"/>
      <c r="H85" s="26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134</v>
      </c>
      <c r="L86" s="21"/>
    </row>
    <row r="87" spans="1:31" s="2" customFormat="1" ht="16.5" customHeight="1">
      <c r="A87" s="33"/>
      <c r="B87" s="34"/>
      <c r="C87" s="33"/>
      <c r="D87" s="33"/>
      <c r="E87" s="264" t="s">
        <v>135</v>
      </c>
      <c r="F87" s="266"/>
      <c r="G87" s="266"/>
      <c r="H87" s="26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6" t="str">
        <f>E11</f>
        <v>01.05 - Elektroinstalace</v>
      </c>
      <c r="F89" s="266"/>
      <c r="G89" s="266"/>
      <c r="H89" s="266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Biskupské nám. 842/1,Olomouc</v>
      </c>
      <c r="G91" s="33"/>
      <c r="H91" s="33"/>
      <c r="I91" s="28" t="s">
        <v>22</v>
      </c>
      <c r="J91" s="56" t="str">
        <f>IF(J14="","",J14)</f>
        <v>23. 7. 2024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Univerzita Palackého v Olomouci</v>
      </c>
      <c r="G93" s="33"/>
      <c r="H93" s="33"/>
      <c r="I93" s="28" t="s">
        <v>30</v>
      </c>
      <c r="J93" s="31" t="str">
        <f>E23</f>
        <v>ATELIER POLÁCH &amp; BRAVENEC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Zdeněk Závodník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139</v>
      </c>
      <c r="D96" s="107"/>
      <c r="E96" s="107"/>
      <c r="F96" s="107"/>
      <c r="G96" s="107"/>
      <c r="H96" s="107"/>
      <c r="I96" s="107"/>
      <c r="J96" s="116" t="s">
        <v>140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141</v>
      </c>
      <c r="D98" s="33"/>
      <c r="E98" s="33"/>
      <c r="F98" s="33"/>
      <c r="G98" s="33"/>
      <c r="H98" s="33"/>
      <c r="I98" s="33"/>
      <c r="J98" s="72">
        <f>J128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142</v>
      </c>
    </row>
    <row r="99" spans="1:47" s="9" customFormat="1" ht="24.95" customHeight="1">
      <c r="B99" s="118"/>
      <c r="D99" s="119" t="s">
        <v>1560</v>
      </c>
      <c r="E99" s="120"/>
      <c r="F99" s="120"/>
      <c r="G99" s="120"/>
      <c r="H99" s="120"/>
      <c r="I99" s="120"/>
      <c r="J99" s="121">
        <f>J129</f>
        <v>0</v>
      </c>
      <c r="L99" s="118"/>
    </row>
    <row r="100" spans="1:47" s="9" customFormat="1" ht="24.95" customHeight="1">
      <c r="B100" s="118"/>
      <c r="D100" s="119" t="s">
        <v>1564</v>
      </c>
      <c r="E100" s="120"/>
      <c r="F100" s="120"/>
      <c r="G100" s="120"/>
      <c r="H100" s="120"/>
      <c r="I100" s="120"/>
      <c r="J100" s="121">
        <f>J136</f>
        <v>0</v>
      </c>
      <c r="L100" s="118"/>
    </row>
    <row r="101" spans="1:47" s="9" customFormat="1" ht="24.95" customHeight="1">
      <c r="B101" s="118"/>
      <c r="D101" s="119" t="s">
        <v>1978</v>
      </c>
      <c r="E101" s="120"/>
      <c r="F101" s="120"/>
      <c r="G101" s="120"/>
      <c r="H101" s="120"/>
      <c r="I101" s="120"/>
      <c r="J101" s="121">
        <f>J141</f>
        <v>0</v>
      </c>
      <c r="L101" s="118"/>
    </row>
    <row r="102" spans="1:47" s="9" customFormat="1" ht="24.95" customHeight="1">
      <c r="B102" s="118"/>
      <c r="D102" s="119" t="s">
        <v>1399</v>
      </c>
      <c r="E102" s="120"/>
      <c r="F102" s="120"/>
      <c r="G102" s="120"/>
      <c r="H102" s="120"/>
      <c r="I102" s="120"/>
      <c r="J102" s="121">
        <f>J146</f>
        <v>0</v>
      </c>
      <c r="L102" s="118"/>
    </row>
    <row r="103" spans="1:47" s="9" customFormat="1" ht="24.95" customHeight="1">
      <c r="B103" s="118"/>
      <c r="D103" s="119" t="s">
        <v>1979</v>
      </c>
      <c r="E103" s="120"/>
      <c r="F103" s="120"/>
      <c r="G103" s="120"/>
      <c r="H103" s="120"/>
      <c r="I103" s="120"/>
      <c r="J103" s="121">
        <f>J243</f>
        <v>0</v>
      </c>
      <c r="L103" s="118"/>
    </row>
    <row r="104" spans="1:47" s="9" customFormat="1" ht="24.95" customHeight="1">
      <c r="B104" s="118"/>
      <c r="D104" s="119" t="s">
        <v>1980</v>
      </c>
      <c r="E104" s="120"/>
      <c r="F104" s="120"/>
      <c r="G104" s="120"/>
      <c r="H104" s="120"/>
      <c r="I104" s="120"/>
      <c r="J104" s="121">
        <f>J260</f>
        <v>0</v>
      </c>
      <c r="L104" s="118"/>
    </row>
    <row r="105" spans="1:47" s="9" customFormat="1" ht="24.95" customHeight="1">
      <c r="B105" s="118"/>
      <c r="D105" s="119" t="s">
        <v>1981</v>
      </c>
      <c r="E105" s="120"/>
      <c r="F105" s="120"/>
      <c r="G105" s="120"/>
      <c r="H105" s="120"/>
      <c r="I105" s="120"/>
      <c r="J105" s="121">
        <f>J267</f>
        <v>0</v>
      </c>
      <c r="L105" s="118"/>
    </row>
    <row r="106" spans="1:47" s="9" customFormat="1" ht="24.95" customHeight="1">
      <c r="B106" s="118"/>
      <c r="D106" s="119" t="s">
        <v>1982</v>
      </c>
      <c r="E106" s="120"/>
      <c r="F106" s="120"/>
      <c r="G106" s="120"/>
      <c r="H106" s="120"/>
      <c r="I106" s="120"/>
      <c r="J106" s="121">
        <f>J282</f>
        <v>0</v>
      </c>
      <c r="L106" s="118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165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26.25" customHeight="1">
      <c r="A116" s="33"/>
      <c r="B116" s="34"/>
      <c r="C116" s="33"/>
      <c r="D116" s="33"/>
      <c r="E116" s="264" t="str">
        <f>E7</f>
        <v>STAVEBNÍ ÚPRAVY ČÁSTI 1. PP BUDOVY ZBROJNICE UNIVERZITY PALACKÉHO V OLOMOUCI</v>
      </c>
      <c r="F116" s="265"/>
      <c r="G116" s="265"/>
      <c r="H116" s="265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1"/>
      <c r="C117" s="28" t="s">
        <v>134</v>
      </c>
      <c r="L117" s="21"/>
    </row>
    <row r="118" spans="1:63" s="2" customFormat="1" ht="16.5" customHeight="1">
      <c r="A118" s="33"/>
      <c r="B118" s="34"/>
      <c r="C118" s="33"/>
      <c r="D118" s="33"/>
      <c r="E118" s="264" t="s">
        <v>135</v>
      </c>
      <c r="F118" s="266"/>
      <c r="G118" s="266"/>
      <c r="H118" s="266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136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26" t="str">
        <f>E11</f>
        <v>01.05 - Elektroinstalace</v>
      </c>
      <c r="F120" s="266"/>
      <c r="G120" s="266"/>
      <c r="H120" s="266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3"/>
      <c r="E122" s="33"/>
      <c r="F122" s="26" t="str">
        <f>F14</f>
        <v>Biskupské nám. 842/1,Olomouc</v>
      </c>
      <c r="G122" s="33"/>
      <c r="H122" s="33"/>
      <c r="I122" s="28" t="s">
        <v>22</v>
      </c>
      <c r="J122" s="56" t="str">
        <f>IF(J14="","",J14)</f>
        <v>23. 7. 2024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5.7" customHeight="1">
      <c r="A124" s="33"/>
      <c r="B124" s="34"/>
      <c r="C124" s="28" t="s">
        <v>24</v>
      </c>
      <c r="D124" s="33"/>
      <c r="E124" s="33"/>
      <c r="F124" s="26" t="str">
        <f>E17</f>
        <v>Univerzita Palackého v Olomouci</v>
      </c>
      <c r="G124" s="33"/>
      <c r="H124" s="33"/>
      <c r="I124" s="28" t="s">
        <v>30</v>
      </c>
      <c r="J124" s="31" t="str">
        <f>E23</f>
        <v>ATELIER POLÁCH &amp; BRAVENEC s.r.o.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28</v>
      </c>
      <c r="D125" s="33"/>
      <c r="E125" s="33"/>
      <c r="F125" s="26" t="str">
        <f>IF(E20="","",E20)</f>
        <v>Vyplň údaj</v>
      </c>
      <c r="G125" s="33"/>
      <c r="H125" s="33"/>
      <c r="I125" s="28" t="s">
        <v>33</v>
      </c>
      <c r="J125" s="31" t="str">
        <f>E26</f>
        <v>Zdeněk Závodník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26"/>
      <c r="B127" s="127"/>
      <c r="C127" s="128" t="s">
        <v>166</v>
      </c>
      <c r="D127" s="129" t="s">
        <v>61</v>
      </c>
      <c r="E127" s="129" t="s">
        <v>57</v>
      </c>
      <c r="F127" s="129" t="s">
        <v>58</v>
      </c>
      <c r="G127" s="129" t="s">
        <v>167</v>
      </c>
      <c r="H127" s="129" t="s">
        <v>168</v>
      </c>
      <c r="I127" s="129" t="s">
        <v>169</v>
      </c>
      <c r="J127" s="129" t="s">
        <v>140</v>
      </c>
      <c r="K127" s="130" t="s">
        <v>170</v>
      </c>
      <c r="L127" s="131"/>
      <c r="M127" s="63" t="s">
        <v>1</v>
      </c>
      <c r="N127" s="64" t="s">
        <v>40</v>
      </c>
      <c r="O127" s="64" t="s">
        <v>171</v>
      </c>
      <c r="P127" s="64" t="s">
        <v>172</v>
      </c>
      <c r="Q127" s="64" t="s">
        <v>173</v>
      </c>
      <c r="R127" s="64" t="s">
        <v>174</v>
      </c>
      <c r="S127" s="64" t="s">
        <v>175</v>
      </c>
      <c r="T127" s="65" t="s">
        <v>176</v>
      </c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2" customFormat="1" ht="22.9" customHeight="1">
      <c r="A128" s="33"/>
      <c r="B128" s="34"/>
      <c r="C128" s="70" t="s">
        <v>177</v>
      </c>
      <c r="D128" s="33"/>
      <c r="E128" s="33"/>
      <c r="F128" s="33"/>
      <c r="G128" s="33"/>
      <c r="H128" s="33"/>
      <c r="I128" s="33"/>
      <c r="J128" s="132">
        <f>BK128</f>
        <v>0</v>
      </c>
      <c r="K128" s="33"/>
      <c r="L128" s="34"/>
      <c r="M128" s="66"/>
      <c r="N128" s="57"/>
      <c r="O128" s="67"/>
      <c r="P128" s="133">
        <f>P129+P136+P141+P146+P243+P260+P267+P282</f>
        <v>0</v>
      </c>
      <c r="Q128" s="67"/>
      <c r="R128" s="133">
        <f>R129+R136+R141+R146+R243+R260+R267+R282</f>
        <v>0</v>
      </c>
      <c r="S128" s="67"/>
      <c r="T128" s="134">
        <f>T129+T136+T141+T146+T243+T260+T267+T282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75</v>
      </c>
      <c r="AU128" s="18" t="s">
        <v>142</v>
      </c>
      <c r="BK128" s="135">
        <f>BK129+BK136+BK141+BK146+BK243+BK260+BK267+BK282</f>
        <v>0</v>
      </c>
    </row>
    <row r="129" spans="1:65" s="12" customFormat="1" ht="25.9" customHeight="1">
      <c r="B129" s="136"/>
      <c r="D129" s="137" t="s">
        <v>75</v>
      </c>
      <c r="E129" s="138" t="s">
        <v>761</v>
      </c>
      <c r="F129" s="138" t="s">
        <v>1579</v>
      </c>
      <c r="I129" s="139"/>
      <c r="J129" s="140">
        <f>BK129</f>
        <v>0</v>
      </c>
      <c r="L129" s="136"/>
      <c r="M129" s="141"/>
      <c r="N129" s="142"/>
      <c r="O129" s="142"/>
      <c r="P129" s="143">
        <f>SUM(P130:P135)</f>
        <v>0</v>
      </c>
      <c r="Q129" s="142"/>
      <c r="R129" s="143">
        <f>SUM(R130:R135)</f>
        <v>0</v>
      </c>
      <c r="S129" s="142"/>
      <c r="T129" s="144">
        <f>SUM(T130:T135)</f>
        <v>0</v>
      </c>
      <c r="AR129" s="137" t="s">
        <v>83</v>
      </c>
      <c r="AT129" s="145" t="s">
        <v>75</v>
      </c>
      <c r="AU129" s="145" t="s">
        <v>76</v>
      </c>
      <c r="AY129" s="137" t="s">
        <v>180</v>
      </c>
      <c r="BK129" s="146">
        <f>SUM(BK130:BK135)</f>
        <v>0</v>
      </c>
    </row>
    <row r="130" spans="1:65" s="2" customFormat="1" ht="21.75" customHeight="1">
      <c r="A130" s="33"/>
      <c r="B130" s="149"/>
      <c r="C130" s="150" t="s">
        <v>76</v>
      </c>
      <c r="D130" s="150" t="s">
        <v>182</v>
      </c>
      <c r="E130" s="151" t="s">
        <v>1983</v>
      </c>
      <c r="F130" s="152" t="s">
        <v>1984</v>
      </c>
      <c r="G130" s="153" t="s">
        <v>508</v>
      </c>
      <c r="H130" s="154">
        <v>261</v>
      </c>
      <c r="I130" s="155"/>
      <c r="J130" s="156">
        <f>ROUND(I130*H130,2)</f>
        <v>0</v>
      </c>
      <c r="K130" s="152" t="s">
        <v>1985</v>
      </c>
      <c r="L130" s="34"/>
      <c r="M130" s="157" t="s">
        <v>1</v>
      </c>
      <c r="N130" s="158" t="s">
        <v>41</v>
      </c>
      <c r="O130" s="59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187</v>
      </c>
      <c r="AT130" s="161" t="s">
        <v>182</v>
      </c>
      <c r="AU130" s="161" t="s">
        <v>83</v>
      </c>
      <c r="AY130" s="18" t="s">
        <v>180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8" t="s">
        <v>83</v>
      </c>
      <c r="BK130" s="162">
        <f>ROUND(I130*H130,2)</f>
        <v>0</v>
      </c>
      <c r="BL130" s="18" t="s">
        <v>187</v>
      </c>
      <c r="BM130" s="161" t="s">
        <v>85</v>
      </c>
    </row>
    <row r="131" spans="1:65" s="2" customFormat="1" ht="11.25">
      <c r="A131" s="33"/>
      <c r="B131" s="34"/>
      <c r="C131" s="33"/>
      <c r="D131" s="163" t="s">
        <v>189</v>
      </c>
      <c r="E131" s="33"/>
      <c r="F131" s="164" t="s">
        <v>1984</v>
      </c>
      <c r="G131" s="33"/>
      <c r="H131" s="33"/>
      <c r="I131" s="165"/>
      <c r="J131" s="33"/>
      <c r="K131" s="33"/>
      <c r="L131" s="34"/>
      <c r="M131" s="166"/>
      <c r="N131" s="167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189</v>
      </c>
      <c r="AU131" s="18" t="s">
        <v>83</v>
      </c>
    </row>
    <row r="132" spans="1:65" s="2" customFormat="1" ht="16.5" customHeight="1">
      <c r="A132" s="33"/>
      <c r="B132" s="149"/>
      <c r="C132" s="150" t="s">
        <v>76</v>
      </c>
      <c r="D132" s="150" t="s">
        <v>182</v>
      </c>
      <c r="E132" s="151" t="s">
        <v>1986</v>
      </c>
      <c r="F132" s="152" t="s">
        <v>1987</v>
      </c>
      <c r="G132" s="153" t="s">
        <v>423</v>
      </c>
      <c r="H132" s="154">
        <v>64</v>
      </c>
      <c r="I132" s="155"/>
      <c r="J132" s="156">
        <f>ROUND(I132*H132,2)</f>
        <v>0</v>
      </c>
      <c r="K132" s="152" t="s">
        <v>1985</v>
      </c>
      <c r="L132" s="34"/>
      <c r="M132" s="157" t="s">
        <v>1</v>
      </c>
      <c r="N132" s="158" t="s">
        <v>41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187</v>
      </c>
      <c r="AT132" s="161" t="s">
        <v>182</v>
      </c>
      <c r="AU132" s="161" t="s">
        <v>83</v>
      </c>
      <c r="AY132" s="18" t="s">
        <v>180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83</v>
      </c>
      <c r="BK132" s="162">
        <f>ROUND(I132*H132,2)</f>
        <v>0</v>
      </c>
      <c r="BL132" s="18" t="s">
        <v>187</v>
      </c>
      <c r="BM132" s="161" t="s">
        <v>187</v>
      </c>
    </row>
    <row r="133" spans="1:65" s="2" customFormat="1" ht="11.25">
      <c r="A133" s="33"/>
      <c r="B133" s="34"/>
      <c r="C133" s="33"/>
      <c r="D133" s="163" t="s">
        <v>189</v>
      </c>
      <c r="E133" s="33"/>
      <c r="F133" s="164" t="s">
        <v>1987</v>
      </c>
      <c r="G133" s="33"/>
      <c r="H133" s="33"/>
      <c r="I133" s="165"/>
      <c r="J133" s="33"/>
      <c r="K133" s="33"/>
      <c r="L133" s="34"/>
      <c r="M133" s="166"/>
      <c r="N133" s="167"/>
      <c r="O133" s="59"/>
      <c r="P133" s="59"/>
      <c r="Q133" s="59"/>
      <c r="R133" s="59"/>
      <c r="S133" s="59"/>
      <c r="T133" s="60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189</v>
      </c>
      <c r="AU133" s="18" t="s">
        <v>83</v>
      </c>
    </row>
    <row r="134" spans="1:65" s="2" customFormat="1" ht="16.5" customHeight="1">
      <c r="A134" s="33"/>
      <c r="B134" s="149"/>
      <c r="C134" s="150" t="s">
        <v>76</v>
      </c>
      <c r="D134" s="150" t="s">
        <v>182</v>
      </c>
      <c r="E134" s="151" t="s">
        <v>1988</v>
      </c>
      <c r="F134" s="152" t="s">
        <v>1989</v>
      </c>
      <c r="G134" s="153" t="s">
        <v>185</v>
      </c>
      <c r="H134" s="154">
        <v>3</v>
      </c>
      <c r="I134" s="155"/>
      <c r="J134" s="156">
        <f>ROUND(I134*H134,2)</f>
        <v>0</v>
      </c>
      <c r="K134" s="152" t="s">
        <v>1985</v>
      </c>
      <c r="L134" s="34"/>
      <c r="M134" s="157" t="s">
        <v>1</v>
      </c>
      <c r="N134" s="158" t="s">
        <v>41</v>
      </c>
      <c r="O134" s="59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187</v>
      </c>
      <c r="AT134" s="161" t="s">
        <v>182</v>
      </c>
      <c r="AU134" s="161" t="s">
        <v>83</v>
      </c>
      <c r="AY134" s="18" t="s">
        <v>180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8" t="s">
        <v>83</v>
      </c>
      <c r="BK134" s="162">
        <f>ROUND(I134*H134,2)</f>
        <v>0</v>
      </c>
      <c r="BL134" s="18" t="s">
        <v>187</v>
      </c>
      <c r="BM134" s="161" t="s">
        <v>252</v>
      </c>
    </row>
    <row r="135" spans="1:65" s="2" customFormat="1" ht="11.25">
      <c r="A135" s="33"/>
      <c r="B135" s="34"/>
      <c r="C135" s="33"/>
      <c r="D135" s="163" t="s">
        <v>189</v>
      </c>
      <c r="E135" s="33"/>
      <c r="F135" s="164" t="s">
        <v>1989</v>
      </c>
      <c r="G135" s="33"/>
      <c r="H135" s="33"/>
      <c r="I135" s="165"/>
      <c r="J135" s="33"/>
      <c r="K135" s="33"/>
      <c r="L135" s="34"/>
      <c r="M135" s="166"/>
      <c r="N135" s="167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189</v>
      </c>
      <c r="AU135" s="18" t="s">
        <v>83</v>
      </c>
    </row>
    <row r="136" spans="1:65" s="12" customFormat="1" ht="25.9" customHeight="1">
      <c r="B136" s="136"/>
      <c r="D136" s="137" t="s">
        <v>75</v>
      </c>
      <c r="E136" s="138" t="s">
        <v>1015</v>
      </c>
      <c r="F136" s="138" t="s">
        <v>1661</v>
      </c>
      <c r="I136" s="139"/>
      <c r="J136" s="140">
        <f>BK136</f>
        <v>0</v>
      </c>
      <c r="L136" s="136"/>
      <c r="M136" s="141"/>
      <c r="N136" s="142"/>
      <c r="O136" s="142"/>
      <c r="P136" s="143">
        <f>SUM(P137:P140)</f>
        <v>0</v>
      </c>
      <c r="Q136" s="142"/>
      <c r="R136" s="143">
        <f>SUM(R137:R140)</f>
        <v>0</v>
      </c>
      <c r="S136" s="142"/>
      <c r="T136" s="144">
        <f>SUM(T137:T140)</f>
        <v>0</v>
      </c>
      <c r="AR136" s="137" t="s">
        <v>83</v>
      </c>
      <c r="AT136" s="145" t="s">
        <v>75</v>
      </c>
      <c r="AU136" s="145" t="s">
        <v>76</v>
      </c>
      <c r="AY136" s="137" t="s">
        <v>180</v>
      </c>
      <c r="BK136" s="146">
        <f>SUM(BK137:BK140)</f>
        <v>0</v>
      </c>
    </row>
    <row r="137" spans="1:65" s="2" customFormat="1" ht="16.5" customHeight="1">
      <c r="A137" s="33"/>
      <c r="B137" s="149"/>
      <c r="C137" s="150" t="s">
        <v>76</v>
      </c>
      <c r="D137" s="150" t="s">
        <v>182</v>
      </c>
      <c r="E137" s="151" t="s">
        <v>1990</v>
      </c>
      <c r="F137" s="152" t="s">
        <v>1991</v>
      </c>
      <c r="G137" s="153" t="s">
        <v>508</v>
      </c>
      <c r="H137" s="154">
        <v>261</v>
      </c>
      <c r="I137" s="155"/>
      <c r="J137" s="156">
        <f>ROUND(I137*H137,2)</f>
        <v>0</v>
      </c>
      <c r="K137" s="152" t="s">
        <v>1985</v>
      </c>
      <c r="L137" s="34"/>
      <c r="M137" s="157" t="s">
        <v>1</v>
      </c>
      <c r="N137" s="158" t="s">
        <v>41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187</v>
      </c>
      <c r="AT137" s="161" t="s">
        <v>182</v>
      </c>
      <c r="AU137" s="161" t="s">
        <v>83</v>
      </c>
      <c r="AY137" s="18" t="s">
        <v>180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83</v>
      </c>
      <c r="BK137" s="162">
        <f>ROUND(I137*H137,2)</f>
        <v>0</v>
      </c>
      <c r="BL137" s="18" t="s">
        <v>187</v>
      </c>
      <c r="BM137" s="161" t="s">
        <v>265</v>
      </c>
    </row>
    <row r="138" spans="1:65" s="2" customFormat="1" ht="11.25">
      <c r="A138" s="33"/>
      <c r="B138" s="34"/>
      <c r="C138" s="33"/>
      <c r="D138" s="163" t="s">
        <v>189</v>
      </c>
      <c r="E138" s="33"/>
      <c r="F138" s="164" t="s">
        <v>1991</v>
      </c>
      <c r="G138" s="33"/>
      <c r="H138" s="33"/>
      <c r="I138" s="165"/>
      <c r="J138" s="33"/>
      <c r="K138" s="33"/>
      <c r="L138" s="34"/>
      <c r="M138" s="166"/>
      <c r="N138" s="167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189</v>
      </c>
      <c r="AU138" s="18" t="s">
        <v>83</v>
      </c>
    </row>
    <row r="139" spans="1:65" s="2" customFormat="1" ht="21.75" customHeight="1">
      <c r="A139" s="33"/>
      <c r="B139" s="149"/>
      <c r="C139" s="150" t="s">
        <v>76</v>
      </c>
      <c r="D139" s="150" t="s">
        <v>182</v>
      </c>
      <c r="E139" s="151" t="s">
        <v>1992</v>
      </c>
      <c r="F139" s="152" t="s">
        <v>1993</v>
      </c>
      <c r="G139" s="153" t="s">
        <v>201</v>
      </c>
      <c r="H139" s="154">
        <v>0.75</v>
      </c>
      <c r="I139" s="155"/>
      <c r="J139" s="156">
        <f>ROUND(I139*H139,2)</f>
        <v>0</v>
      </c>
      <c r="K139" s="152" t="s">
        <v>1985</v>
      </c>
      <c r="L139" s="34"/>
      <c r="M139" s="157" t="s">
        <v>1</v>
      </c>
      <c r="N139" s="158" t="s">
        <v>41</v>
      </c>
      <c r="O139" s="59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187</v>
      </c>
      <c r="AT139" s="161" t="s">
        <v>182</v>
      </c>
      <c r="AU139" s="161" t="s">
        <v>83</v>
      </c>
      <c r="AY139" s="18" t="s">
        <v>180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83</v>
      </c>
      <c r="BK139" s="162">
        <f>ROUND(I139*H139,2)</f>
        <v>0</v>
      </c>
      <c r="BL139" s="18" t="s">
        <v>187</v>
      </c>
      <c r="BM139" s="161" t="s">
        <v>278</v>
      </c>
    </row>
    <row r="140" spans="1:65" s="2" customFormat="1" ht="11.25">
      <c r="A140" s="33"/>
      <c r="B140" s="34"/>
      <c r="C140" s="33"/>
      <c r="D140" s="163" t="s">
        <v>189</v>
      </c>
      <c r="E140" s="33"/>
      <c r="F140" s="164" t="s">
        <v>1993</v>
      </c>
      <c r="G140" s="33"/>
      <c r="H140" s="33"/>
      <c r="I140" s="165"/>
      <c r="J140" s="33"/>
      <c r="K140" s="33"/>
      <c r="L140" s="34"/>
      <c r="M140" s="166"/>
      <c r="N140" s="167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189</v>
      </c>
      <c r="AU140" s="18" t="s">
        <v>83</v>
      </c>
    </row>
    <row r="141" spans="1:65" s="12" customFormat="1" ht="25.9" customHeight="1">
      <c r="B141" s="136"/>
      <c r="D141" s="137" t="s">
        <v>75</v>
      </c>
      <c r="E141" s="138" t="s">
        <v>315</v>
      </c>
      <c r="F141" s="138" t="s">
        <v>1994</v>
      </c>
      <c r="I141" s="139"/>
      <c r="J141" s="140">
        <f>BK141</f>
        <v>0</v>
      </c>
      <c r="L141" s="136"/>
      <c r="M141" s="141"/>
      <c r="N141" s="142"/>
      <c r="O141" s="142"/>
      <c r="P141" s="143">
        <f>SUM(P142:P145)</f>
        <v>0</v>
      </c>
      <c r="Q141" s="142"/>
      <c r="R141" s="143">
        <f>SUM(R142:R145)</f>
        <v>0</v>
      </c>
      <c r="S141" s="142"/>
      <c r="T141" s="144">
        <f>SUM(T142:T145)</f>
        <v>0</v>
      </c>
      <c r="AR141" s="137" t="s">
        <v>197</v>
      </c>
      <c r="AT141" s="145" t="s">
        <v>75</v>
      </c>
      <c r="AU141" s="145" t="s">
        <v>76</v>
      </c>
      <c r="AY141" s="137" t="s">
        <v>180</v>
      </c>
      <c r="BK141" s="146">
        <f>SUM(BK142:BK145)</f>
        <v>0</v>
      </c>
    </row>
    <row r="142" spans="1:65" s="2" customFormat="1" ht="16.5" customHeight="1">
      <c r="A142" s="33"/>
      <c r="B142" s="149"/>
      <c r="C142" s="150" t="s">
        <v>76</v>
      </c>
      <c r="D142" s="150" t="s">
        <v>182</v>
      </c>
      <c r="E142" s="151" t="s">
        <v>1995</v>
      </c>
      <c r="F142" s="152" t="s">
        <v>1996</v>
      </c>
      <c r="G142" s="153" t="s">
        <v>1556</v>
      </c>
      <c r="H142" s="215"/>
      <c r="I142" s="155"/>
      <c r="J142" s="156">
        <f>ROUND(I142*H142,2)</f>
        <v>0</v>
      </c>
      <c r="K142" s="152" t="s">
        <v>1985</v>
      </c>
      <c r="L142" s="34"/>
      <c r="M142" s="157" t="s">
        <v>1</v>
      </c>
      <c r="N142" s="158" t="s">
        <v>41</v>
      </c>
      <c r="O142" s="59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577</v>
      </c>
      <c r="AT142" s="161" t="s">
        <v>182</v>
      </c>
      <c r="AU142" s="161" t="s">
        <v>83</v>
      </c>
      <c r="AY142" s="18" t="s">
        <v>180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8" t="s">
        <v>83</v>
      </c>
      <c r="BK142" s="162">
        <f>ROUND(I142*H142,2)</f>
        <v>0</v>
      </c>
      <c r="BL142" s="18" t="s">
        <v>577</v>
      </c>
      <c r="BM142" s="161" t="s">
        <v>8</v>
      </c>
    </row>
    <row r="143" spans="1:65" s="2" customFormat="1" ht="11.25">
      <c r="A143" s="33"/>
      <c r="B143" s="34"/>
      <c r="C143" s="33"/>
      <c r="D143" s="163" t="s">
        <v>189</v>
      </c>
      <c r="E143" s="33"/>
      <c r="F143" s="164" t="s">
        <v>1996</v>
      </c>
      <c r="G143" s="33"/>
      <c r="H143" s="33"/>
      <c r="I143" s="165"/>
      <c r="J143" s="33"/>
      <c r="K143" s="33"/>
      <c r="L143" s="34"/>
      <c r="M143" s="166"/>
      <c r="N143" s="167"/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189</v>
      </c>
      <c r="AU143" s="18" t="s">
        <v>83</v>
      </c>
    </row>
    <row r="144" spans="1:65" s="2" customFormat="1" ht="16.5" customHeight="1">
      <c r="A144" s="33"/>
      <c r="B144" s="149"/>
      <c r="C144" s="150" t="s">
        <v>76</v>
      </c>
      <c r="D144" s="150" t="s">
        <v>182</v>
      </c>
      <c r="E144" s="151" t="s">
        <v>1997</v>
      </c>
      <c r="F144" s="152" t="s">
        <v>1998</v>
      </c>
      <c r="G144" s="153" t="s">
        <v>1556</v>
      </c>
      <c r="H144" s="215"/>
      <c r="I144" s="155"/>
      <c r="J144" s="156">
        <f>ROUND(I144*H144,2)</f>
        <v>0</v>
      </c>
      <c r="K144" s="152" t="s">
        <v>1985</v>
      </c>
      <c r="L144" s="34"/>
      <c r="M144" s="157" t="s">
        <v>1</v>
      </c>
      <c r="N144" s="158" t="s">
        <v>41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577</v>
      </c>
      <c r="AT144" s="161" t="s">
        <v>182</v>
      </c>
      <c r="AU144" s="161" t="s">
        <v>83</v>
      </c>
      <c r="AY144" s="18" t="s">
        <v>180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83</v>
      </c>
      <c r="BK144" s="162">
        <f>ROUND(I144*H144,2)</f>
        <v>0</v>
      </c>
      <c r="BL144" s="18" t="s">
        <v>577</v>
      </c>
      <c r="BM144" s="161" t="s">
        <v>322</v>
      </c>
    </row>
    <row r="145" spans="1:65" s="2" customFormat="1" ht="11.25">
      <c r="A145" s="33"/>
      <c r="B145" s="34"/>
      <c r="C145" s="33"/>
      <c r="D145" s="163" t="s">
        <v>189</v>
      </c>
      <c r="E145" s="33"/>
      <c r="F145" s="164" t="s">
        <v>1998</v>
      </c>
      <c r="G145" s="33"/>
      <c r="H145" s="33"/>
      <c r="I145" s="165"/>
      <c r="J145" s="33"/>
      <c r="K145" s="33"/>
      <c r="L145" s="34"/>
      <c r="M145" s="166"/>
      <c r="N145" s="167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189</v>
      </c>
      <c r="AU145" s="18" t="s">
        <v>83</v>
      </c>
    </row>
    <row r="146" spans="1:65" s="12" customFormat="1" ht="25.9" customHeight="1">
      <c r="B146" s="136"/>
      <c r="D146" s="137" t="s">
        <v>75</v>
      </c>
      <c r="E146" s="138" t="s">
        <v>1504</v>
      </c>
      <c r="F146" s="138" t="s">
        <v>1505</v>
      </c>
      <c r="I146" s="139"/>
      <c r="J146" s="140">
        <f>BK146</f>
        <v>0</v>
      </c>
      <c r="L146" s="136"/>
      <c r="M146" s="141"/>
      <c r="N146" s="142"/>
      <c r="O146" s="142"/>
      <c r="P146" s="143">
        <f>SUM(P147:P242)</f>
        <v>0</v>
      </c>
      <c r="Q146" s="142"/>
      <c r="R146" s="143">
        <f>SUM(R147:R242)</f>
        <v>0</v>
      </c>
      <c r="S146" s="142"/>
      <c r="T146" s="144">
        <f>SUM(T147:T242)</f>
        <v>0</v>
      </c>
      <c r="AR146" s="137" t="s">
        <v>83</v>
      </c>
      <c r="AT146" s="145" t="s">
        <v>75</v>
      </c>
      <c r="AU146" s="145" t="s">
        <v>76</v>
      </c>
      <c r="AY146" s="137" t="s">
        <v>180</v>
      </c>
      <c r="BK146" s="146">
        <f>SUM(BK147:BK242)</f>
        <v>0</v>
      </c>
    </row>
    <row r="147" spans="1:65" s="2" customFormat="1" ht="21.75" customHeight="1">
      <c r="A147" s="33"/>
      <c r="B147" s="149"/>
      <c r="C147" s="150" t="s">
        <v>76</v>
      </c>
      <c r="D147" s="150" t="s">
        <v>182</v>
      </c>
      <c r="E147" s="151" t="s">
        <v>1999</v>
      </c>
      <c r="F147" s="152" t="s">
        <v>2000</v>
      </c>
      <c r="G147" s="153" t="s">
        <v>508</v>
      </c>
      <c r="H147" s="154">
        <v>900</v>
      </c>
      <c r="I147" s="155"/>
      <c r="J147" s="156">
        <f>ROUND(I147*H147,2)</f>
        <v>0</v>
      </c>
      <c r="K147" s="152" t="s">
        <v>1985</v>
      </c>
      <c r="L147" s="34"/>
      <c r="M147" s="157" t="s">
        <v>1</v>
      </c>
      <c r="N147" s="158" t="s">
        <v>41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187</v>
      </c>
      <c r="AT147" s="161" t="s">
        <v>182</v>
      </c>
      <c r="AU147" s="161" t="s">
        <v>83</v>
      </c>
      <c r="AY147" s="18" t="s">
        <v>180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83</v>
      </c>
      <c r="BK147" s="162">
        <f>ROUND(I147*H147,2)</f>
        <v>0</v>
      </c>
      <c r="BL147" s="18" t="s">
        <v>187</v>
      </c>
      <c r="BM147" s="161" t="s">
        <v>341</v>
      </c>
    </row>
    <row r="148" spans="1:65" s="2" customFormat="1" ht="11.25">
      <c r="A148" s="33"/>
      <c r="B148" s="34"/>
      <c r="C148" s="33"/>
      <c r="D148" s="163" t="s">
        <v>189</v>
      </c>
      <c r="E148" s="33"/>
      <c r="F148" s="164" t="s">
        <v>2000</v>
      </c>
      <c r="G148" s="33"/>
      <c r="H148" s="33"/>
      <c r="I148" s="165"/>
      <c r="J148" s="33"/>
      <c r="K148" s="33"/>
      <c r="L148" s="34"/>
      <c r="M148" s="166"/>
      <c r="N148" s="167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189</v>
      </c>
      <c r="AU148" s="18" t="s">
        <v>83</v>
      </c>
    </row>
    <row r="149" spans="1:65" s="2" customFormat="1" ht="16.5" customHeight="1">
      <c r="A149" s="33"/>
      <c r="B149" s="149"/>
      <c r="C149" s="150" t="s">
        <v>76</v>
      </c>
      <c r="D149" s="150" t="s">
        <v>182</v>
      </c>
      <c r="E149" s="151" t="s">
        <v>2001</v>
      </c>
      <c r="F149" s="152" t="s">
        <v>2002</v>
      </c>
      <c r="G149" s="153" t="s">
        <v>423</v>
      </c>
      <c r="H149" s="154">
        <v>6</v>
      </c>
      <c r="I149" s="155"/>
      <c r="J149" s="156">
        <f>ROUND(I149*H149,2)</f>
        <v>0</v>
      </c>
      <c r="K149" s="152" t="s">
        <v>1985</v>
      </c>
      <c r="L149" s="34"/>
      <c r="M149" s="157" t="s">
        <v>1</v>
      </c>
      <c r="N149" s="158" t="s">
        <v>41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187</v>
      </c>
      <c r="AT149" s="161" t="s">
        <v>182</v>
      </c>
      <c r="AU149" s="161" t="s">
        <v>83</v>
      </c>
      <c r="AY149" s="18" t="s">
        <v>180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83</v>
      </c>
      <c r="BK149" s="162">
        <f>ROUND(I149*H149,2)</f>
        <v>0</v>
      </c>
      <c r="BL149" s="18" t="s">
        <v>187</v>
      </c>
      <c r="BM149" s="161" t="s">
        <v>355</v>
      </c>
    </row>
    <row r="150" spans="1:65" s="2" customFormat="1" ht="11.25">
      <c r="A150" s="33"/>
      <c r="B150" s="34"/>
      <c r="C150" s="33"/>
      <c r="D150" s="163" t="s">
        <v>189</v>
      </c>
      <c r="E150" s="33"/>
      <c r="F150" s="164" t="s">
        <v>2002</v>
      </c>
      <c r="G150" s="33"/>
      <c r="H150" s="33"/>
      <c r="I150" s="165"/>
      <c r="J150" s="33"/>
      <c r="K150" s="33"/>
      <c r="L150" s="34"/>
      <c r="M150" s="166"/>
      <c r="N150" s="167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189</v>
      </c>
      <c r="AU150" s="18" t="s">
        <v>83</v>
      </c>
    </row>
    <row r="151" spans="1:65" s="2" customFormat="1" ht="16.5" customHeight="1">
      <c r="A151" s="33"/>
      <c r="B151" s="149"/>
      <c r="C151" s="150" t="s">
        <v>76</v>
      </c>
      <c r="D151" s="150" t="s">
        <v>182</v>
      </c>
      <c r="E151" s="151" t="s">
        <v>2003</v>
      </c>
      <c r="F151" s="152" t="s">
        <v>2004</v>
      </c>
      <c r="G151" s="153" t="s">
        <v>423</v>
      </c>
      <c r="H151" s="154">
        <v>15</v>
      </c>
      <c r="I151" s="155"/>
      <c r="J151" s="156">
        <f>ROUND(I151*H151,2)</f>
        <v>0</v>
      </c>
      <c r="K151" s="152" t="s">
        <v>1985</v>
      </c>
      <c r="L151" s="34"/>
      <c r="M151" s="157" t="s">
        <v>1</v>
      </c>
      <c r="N151" s="158" t="s">
        <v>41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187</v>
      </c>
      <c r="AT151" s="161" t="s">
        <v>182</v>
      </c>
      <c r="AU151" s="161" t="s">
        <v>83</v>
      </c>
      <c r="AY151" s="18" t="s">
        <v>180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83</v>
      </c>
      <c r="BK151" s="162">
        <f>ROUND(I151*H151,2)</f>
        <v>0</v>
      </c>
      <c r="BL151" s="18" t="s">
        <v>187</v>
      </c>
      <c r="BM151" s="161" t="s">
        <v>388</v>
      </c>
    </row>
    <row r="152" spans="1:65" s="2" customFormat="1" ht="11.25">
      <c r="A152" s="33"/>
      <c r="B152" s="34"/>
      <c r="C152" s="33"/>
      <c r="D152" s="163" t="s">
        <v>189</v>
      </c>
      <c r="E152" s="33"/>
      <c r="F152" s="164" t="s">
        <v>2004</v>
      </c>
      <c r="G152" s="33"/>
      <c r="H152" s="33"/>
      <c r="I152" s="165"/>
      <c r="J152" s="33"/>
      <c r="K152" s="33"/>
      <c r="L152" s="34"/>
      <c r="M152" s="166"/>
      <c r="N152" s="167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189</v>
      </c>
      <c r="AU152" s="18" t="s">
        <v>83</v>
      </c>
    </row>
    <row r="153" spans="1:65" s="2" customFormat="1" ht="21.75" customHeight="1">
      <c r="A153" s="33"/>
      <c r="B153" s="149"/>
      <c r="C153" s="150" t="s">
        <v>76</v>
      </c>
      <c r="D153" s="150" t="s">
        <v>182</v>
      </c>
      <c r="E153" s="151" t="s">
        <v>2005</v>
      </c>
      <c r="F153" s="152" t="s">
        <v>2006</v>
      </c>
      <c r="G153" s="153" t="s">
        <v>423</v>
      </c>
      <c r="H153" s="154">
        <v>12</v>
      </c>
      <c r="I153" s="155"/>
      <c r="J153" s="156">
        <f>ROUND(I153*H153,2)</f>
        <v>0</v>
      </c>
      <c r="K153" s="152" t="s">
        <v>1985</v>
      </c>
      <c r="L153" s="34"/>
      <c r="M153" s="157" t="s">
        <v>1</v>
      </c>
      <c r="N153" s="158" t="s">
        <v>41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187</v>
      </c>
      <c r="AT153" s="161" t="s">
        <v>182</v>
      </c>
      <c r="AU153" s="161" t="s">
        <v>83</v>
      </c>
      <c r="AY153" s="18" t="s">
        <v>180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83</v>
      </c>
      <c r="BK153" s="162">
        <f>ROUND(I153*H153,2)</f>
        <v>0</v>
      </c>
      <c r="BL153" s="18" t="s">
        <v>187</v>
      </c>
      <c r="BM153" s="161" t="s">
        <v>402</v>
      </c>
    </row>
    <row r="154" spans="1:65" s="2" customFormat="1" ht="11.25">
      <c r="A154" s="33"/>
      <c r="B154" s="34"/>
      <c r="C154" s="33"/>
      <c r="D154" s="163" t="s">
        <v>189</v>
      </c>
      <c r="E154" s="33"/>
      <c r="F154" s="164" t="s">
        <v>2006</v>
      </c>
      <c r="G154" s="33"/>
      <c r="H154" s="33"/>
      <c r="I154" s="165"/>
      <c r="J154" s="33"/>
      <c r="K154" s="33"/>
      <c r="L154" s="34"/>
      <c r="M154" s="166"/>
      <c r="N154" s="167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189</v>
      </c>
      <c r="AU154" s="18" t="s">
        <v>83</v>
      </c>
    </row>
    <row r="155" spans="1:65" s="2" customFormat="1" ht="16.5" customHeight="1">
      <c r="A155" s="33"/>
      <c r="B155" s="149"/>
      <c r="C155" s="150" t="s">
        <v>76</v>
      </c>
      <c r="D155" s="150" t="s">
        <v>182</v>
      </c>
      <c r="E155" s="151" t="s">
        <v>2007</v>
      </c>
      <c r="F155" s="152" t="s">
        <v>2008</v>
      </c>
      <c r="G155" s="153" t="s">
        <v>423</v>
      </c>
      <c r="H155" s="154">
        <v>6</v>
      </c>
      <c r="I155" s="155"/>
      <c r="J155" s="156">
        <f>ROUND(I155*H155,2)</f>
        <v>0</v>
      </c>
      <c r="K155" s="152" t="s">
        <v>1985</v>
      </c>
      <c r="L155" s="34"/>
      <c r="M155" s="157" t="s">
        <v>1</v>
      </c>
      <c r="N155" s="158" t="s">
        <v>41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187</v>
      </c>
      <c r="AT155" s="161" t="s">
        <v>182</v>
      </c>
      <c r="AU155" s="161" t="s">
        <v>83</v>
      </c>
      <c r="AY155" s="18" t="s">
        <v>180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83</v>
      </c>
      <c r="BK155" s="162">
        <f>ROUND(I155*H155,2)</f>
        <v>0</v>
      </c>
      <c r="BL155" s="18" t="s">
        <v>187</v>
      </c>
      <c r="BM155" s="161" t="s">
        <v>420</v>
      </c>
    </row>
    <row r="156" spans="1:65" s="2" customFormat="1" ht="11.25">
      <c r="A156" s="33"/>
      <c r="B156" s="34"/>
      <c r="C156" s="33"/>
      <c r="D156" s="163" t="s">
        <v>189</v>
      </c>
      <c r="E156" s="33"/>
      <c r="F156" s="164" t="s">
        <v>2008</v>
      </c>
      <c r="G156" s="33"/>
      <c r="H156" s="33"/>
      <c r="I156" s="165"/>
      <c r="J156" s="33"/>
      <c r="K156" s="33"/>
      <c r="L156" s="34"/>
      <c r="M156" s="166"/>
      <c r="N156" s="167"/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189</v>
      </c>
      <c r="AU156" s="18" t="s">
        <v>83</v>
      </c>
    </row>
    <row r="157" spans="1:65" s="2" customFormat="1" ht="16.5" customHeight="1">
      <c r="A157" s="33"/>
      <c r="B157" s="149"/>
      <c r="C157" s="150" t="s">
        <v>76</v>
      </c>
      <c r="D157" s="150" t="s">
        <v>182</v>
      </c>
      <c r="E157" s="151" t="s">
        <v>2009</v>
      </c>
      <c r="F157" s="152" t="s">
        <v>2010</v>
      </c>
      <c r="G157" s="153" t="s">
        <v>423</v>
      </c>
      <c r="H157" s="154">
        <v>64</v>
      </c>
      <c r="I157" s="155"/>
      <c r="J157" s="156">
        <f>ROUND(I157*H157,2)</f>
        <v>0</v>
      </c>
      <c r="K157" s="152" t="s">
        <v>1985</v>
      </c>
      <c r="L157" s="34"/>
      <c r="M157" s="157" t="s">
        <v>1</v>
      </c>
      <c r="N157" s="158" t="s">
        <v>41</v>
      </c>
      <c r="O157" s="59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187</v>
      </c>
      <c r="AT157" s="161" t="s">
        <v>182</v>
      </c>
      <c r="AU157" s="161" t="s">
        <v>83</v>
      </c>
      <c r="AY157" s="18" t="s">
        <v>180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8" t="s">
        <v>83</v>
      </c>
      <c r="BK157" s="162">
        <f>ROUND(I157*H157,2)</f>
        <v>0</v>
      </c>
      <c r="BL157" s="18" t="s">
        <v>187</v>
      </c>
      <c r="BM157" s="161" t="s">
        <v>434</v>
      </c>
    </row>
    <row r="158" spans="1:65" s="2" customFormat="1" ht="11.25">
      <c r="A158" s="33"/>
      <c r="B158" s="34"/>
      <c r="C158" s="33"/>
      <c r="D158" s="163" t="s">
        <v>189</v>
      </c>
      <c r="E158" s="33"/>
      <c r="F158" s="164" t="s">
        <v>2010</v>
      </c>
      <c r="G158" s="33"/>
      <c r="H158" s="33"/>
      <c r="I158" s="165"/>
      <c r="J158" s="33"/>
      <c r="K158" s="33"/>
      <c r="L158" s="34"/>
      <c r="M158" s="166"/>
      <c r="N158" s="167"/>
      <c r="O158" s="59"/>
      <c r="P158" s="59"/>
      <c r="Q158" s="59"/>
      <c r="R158" s="59"/>
      <c r="S158" s="59"/>
      <c r="T158" s="6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189</v>
      </c>
      <c r="AU158" s="18" t="s">
        <v>83</v>
      </c>
    </row>
    <row r="159" spans="1:65" s="2" customFormat="1" ht="16.5" customHeight="1">
      <c r="A159" s="33"/>
      <c r="B159" s="149"/>
      <c r="C159" s="150" t="s">
        <v>76</v>
      </c>
      <c r="D159" s="150" t="s">
        <v>182</v>
      </c>
      <c r="E159" s="151" t="s">
        <v>2011</v>
      </c>
      <c r="F159" s="152" t="s">
        <v>2012</v>
      </c>
      <c r="G159" s="153" t="s">
        <v>423</v>
      </c>
      <c r="H159" s="154">
        <v>32</v>
      </c>
      <c r="I159" s="155"/>
      <c r="J159" s="156">
        <f>ROUND(I159*H159,2)</f>
        <v>0</v>
      </c>
      <c r="K159" s="152" t="s">
        <v>1985</v>
      </c>
      <c r="L159" s="34"/>
      <c r="M159" s="157" t="s">
        <v>1</v>
      </c>
      <c r="N159" s="158" t="s">
        <v>41</v>
      </c>
      <c r="O159" s="59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187</v>
      </c>
      <c r="AT159" s="161" t="s">
        <v>182</v>
      </c>
      <c r="AU159" s="161" t="s">
        <v>83</v>
      </c>
      <c r="AY159" s="18" t="s">
        <v>180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8" t="s">
        <v>83</v>
      </c>
      <c r="BK159" s="162">
        <f>ROUND(I159*H159,2)</f>
        <v>0</v>
      </c>
      <c r="BL159" s="18" t="s">
        <v>187</v>
      </c>
      <c r="BM159" s="161" t="s">
        <v>451</v>
      </c>
    </row>
    <row r="160" spans="1:65" s="2" customFormat="1" ht="11.25">
      <c r="A160" s="33"/>
      <c r="B160" s="34"/>
      <c r="C160" s="33"/>
      <c r="D160" s="163" t="s">
        <v>189</v>
      </c>
      <c r="E160" s="33"/>
      <c r="F160" s="164" t="s">
        <v>2012</v>
      </c>
      <c r="G160" s="33"/>
      <c r="H160" s="33"/>
      <c r="I160" s="165"/>
      <c r="J160" s="33"/>
      <c r="K160" s="33"/>
      <c r="L160" s="34"/>
      <c r="M160" s="166"/>
      <c r="N160" s="167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189</v>
      </c>
      <c r="AU160" s="18" t="s">
        <v>83</v>
      </c>
    </row>
    <row r="161" spans="1:65" s="2" customFormat="1" ht="16.5" customHeight="1">
      <c r="A161" s="33"/>
      <c r="B161" s="149"/>
      <c r="C161" s="150" t="s">
        <v>76</v>
      </c>
      <c r="D161" s="150" t="s">
        <v>182</v>
      </c>
      <c r="E161" s="151" t="s">
        <v>2013</v>
      </c>
      <c r="F161" s="152" t="s">
        <v>2014</v>
      </c>
      <c r="G161" s="153" t="s">
        <v>423</v>
      </c>
      <c r="H161" s="154">
        <v>252</v>
      </c>
      <c r="I161" s="155"/>
      <c r="J161" s="156">
        <f>ROUND(I161*H161,2)</f>
        <v>0</v>
      </c>
      <c r="K161" s="152" t="s">
        <v>1985</v>
      </c>
      <c r="L161" s="34"/>
      <c r="M161" s="157" t="s">
        <v>1</v>
      </c>
      <c r="N161" s="158" t="s">
        <v>41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187</v>
      </c>
      <c r="AT161" s="161" t="s">
        <v>182</v>
      </c>
      <c r="AU161" s="161" t="s">
        <v>83</v>
      </c>
      <c r="AY161" s="18" t="s">
        <v>180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83</v>
      </c>
      <c r="BK161" s="162">
        <f>ROUND(I161*H161,2)</f>
        <v>0</v>
      </c>
      <c r="BL161" s="18" t="s">
        <v>187</v>
      </c>
      <c r="BM161" s="161" t="s">
        <v>471</v>
      </c>
    </row>
    <row r="162" spans="1:65" s="2" customFormat="1" ht="11.25">
      <c r="A162" s="33"/>
      <c r="B162" s="34"/>
      <c r="C162" s="33"/>
      <c r="D162" s="163" t="s">
        <v>189</v>
      </c>
      <c r="E162" s="33"/>
      <c r="F162" s="164" t="s">
        <v>2014</v>
      </c>
      <c r="G162" s="33"/>
      <c r="H162" s="33"/>
      <c r="I162" s="165"/>
      <c r="J162" s="33"/>
      <c r="K162" s="33"/>
      <c r="L162" s="34"/>
      <c r="M162" s="166"/>
      <c r="N162" s="167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189</v>
      </c>
      <c r="AU162" s="18" t="s">
        <v>83</v>
      </c>
    </row>
    <row r="163" spans="1:65" s="2" customFormat="1" ht="16.5" customHeight="1">
      <c r="A163" s="33"/>
      <c r="B163" s="149"/>
      <c r="C163" s="150" t="s">
        <v>76</v>
      </c>
      <c r="D163" s="150" t="s">
        <v>182</v>
      </c>
      <c r="E163" s="151" t="s">
        <v>2015</v>
      </c>
      <c r="F163" s="152" t="s">
        <v>2016</v>
      </c>
      <c r="G163" s="153" t="s">
        <v>423</v>
      </c>
      <c r="H163" s="154">
        <v>6</v>
      </c>
      <c r="I163" s="155"/>
      <c r="J163" s="156">
        <f>ROUND(I163*H163,2)</f>
        <v>0</v>
      </c>
      <c r="K163" s="152" t="s">
        <v>1985</v>
      </c>
      <c r="L163" s="34"/>
      <c r="M163" s="157" t="s">
        <v>1</v>
      </c>
      <c r="N163" s="158" t="s">
        <v>41</v>
      </c>
      <c r="O163" s="59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187</v>
      </c>
      <c r="AT163" s="161" t="s">
        <v>182</v>
      </c>
      <c r="AU163" s="161" t="s">
        <v>83</v>
      </c>
      <c r="AY163" s="18" t="s">
        <v>180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8" t="s">
        <v>83</v>
      </c>
      <c r="BK163" s="162">
        <f>ROUND(I163*H163,2)</f>
        <v>0</v>
      </c>
      <c r="BL163" s="18" t="s">
        <v>187</v>
      </c>
      <c r="BM163" s="161" t="s">
        <v>489</v>
      </c>
    </row>
    <row r="164" spans="1:65" s="2" customFormat="1" ht="11.25">
      <c r="A164" s="33"/>
      <c r="B164" s="34"/>
      <c r="C164" s="33"/>
      <c r="D164" s="163" t="s">
        <v>189</v>
      </c>
      <c r="E164" s="33"/>
      <c r="F164" s="164" t="s">
        <v>2016</v>
      </c>
      <c r="G164" s="33"/>
      <c r="H164" s="33"/>
      <c r="I164" s="165"/>
      <c r="J164" s="33"/>
      <c r="K164" s="33"/>
      <c r="L164" s="34"/>
      <c r="M164" s="166"/>
      <c r="N164" s="167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189</v>
      </c>
      <c r="AU164" s="18" t="s">
        <v>83</v>
      </c>
    </row>
    <row r="165" spans="1:65" s="2" customFormat="1" ht="16.5" customHeight="1">
      <c r="A165" s="33"/>
      <c r="B165" s="149"/>
      <c r="C165" s="150" t="s">
        <v>76</v>
      </c>
      <c r="D165" s="150" t="s">
        <v>182</v>
      </c>
      <c r="E165" s="151" t="s">
        <v>2017</v>
      </c>
      <c r="F165" s="152" t="s">
        <v>2018</v>
      </c>
      <c r="G165" s="153" t="s">
        <v>423</v>
      </c>
      <c r="H165" s="154">
        <v>18</v>
      </c>
      <c r="I165" s="155"/>
      <c r="J165" s="156">
        <f>ROUND(I165*H165,2)</f>
        <v>0</v>
      </c>
      <c r="K165" s="152" t="s">
        <v>1985</v>
      </c>
      <c r="L165" s="34"/>
      <c r="M165" s="157" t="s">
        <v>1</v>
      </c>
      <c r="N165" s="158" t="s">
        <v>41</v>
      </c>
      <c r="O165" s="59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187</v>
      </c>
      <c r="AT165" s="161" t="s">
        <v>182</v>
      </c>
      <c r="AU165" s="161" t="s">
        <v>83</v>
      </c>
      <c r="AY165" s="18" t="s">
        <v>180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83</v>
      </c>
      <c r="BK165" s="162">
        <f>ROUND(I165*H165,2)</f>
        <v>0</v>
      </c>
      <c r="BL165" s="18" t="s">
        <v>187</v>
      </c>
      <c r="BM165" s="161" t="s">
        <v>521</v>
      </c>
    </row>
    <row r="166" spans="1:65" s="2" customFormat="1" ht="11.25">
      <c r="A166" s="33"/>
      <c r="B166" s="34"/>
      <c r="C166" s="33"/>
      <c r="D166" s="163" t="s">
        <v>189</v>
      </c>
      <c r="E166" s="33"/>
      <c r="F166" s="164" t="s">
        <v>2018</v>
      </c>
      <c r="G166" s="33"/>
      <c r="H166" s="33"/>
      <c r="I166" s="165"/>
      <c r="J166" s="33"/>
      <c r="K166" s="33"/>
      <c r="L166" s="34"/>
      <c r="M166" s="166"/>
      <c r="N166" s="167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189</v>
      </c>
      <c r="AU166" s="18" t="s">
        <v>83</v>
      </c>
    </row>
    <row r="167" spans="1:65" s="2" customFormat="1" ht="21.75" customHeight="1">
      <c r="A167" s="33"/>
      <c r="B167" s="149"/>
      <c r="C167" s="150" t="s">
        <v>76</v>
      </c>
      <c r="D167" s="150" t="s">
        <v>182</v>
      </c>
      <c r="E167" s="151" t="s">
        <v>2019</v>
      </c>
      <c r="F167" s="152" t="s">
        <v>2020</v>
      </c>
      <c r="G167" s="153" t="s">
        <v>423</v>
      </c>
      <c r="H167" s="154">
        <v>14</v>
      </c>
      <c r="I167" s="155"/>
      <c r="J167" s="156">
        <f>ROUND(I167*H167,2)</f>
        <v>0</v>
      </c>
      <c r="K167" s="152" t="s">
        <v>1985</v>
      </c>
      <c r="L167" s="34"/>
      <c r="M167" s="157" t="s">
        <v>1</v>
      </c>
      <c r="N167" s="158" t="s">
        <v>41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187</v>
      </c>
      <c r="AT167" s="161" t="s">
        <v>182</v>
      </c>
      <c r="AU167" s="161" t="s">
        <v>83</v>
      </c>
      <c r="AY167" s="18" t="s">
        <v>180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83</v>
      </c>
      <c r="BK167" s="162">
        <f>ROUND(I167*H167,2)</f>
        <v>0</v>
      </c>
      <c r="BL167" s="18" t="s">
        <v>187</v>
      </c>
      <c r="BM167" s="161" t="s">
        <v>538</v>
      </c>
    </row>
    <row r="168" spans="1:65" s="2" customFormat="1" ht="11.25">
      <c r="A168" s="33"/>
      <c r="B168" s="34"/>
      <c r="C168" s="33"/>
      <c r="D168" s="163" t="s">
        <v>189</v>
      </c>
      <c r="E168" s="33"/>
      <c r="F168" s="164" t="s">
        <v>2020</v>
      </c>
      <c r="G168" s="33"/>
      <c r="H168" s="33"/>
      <c r="I168" s="165"/>
      <c r="J168" s="33"/>
      <c r="K168" s="33"/>
      <c r="L168" s="34"/>
      <c r="M168" s="166"/>
      <c r="N168" s="167"/>
      <c r="O168" s="59"/>
      <c r="P168" s="59"/>
      <c r="Q168" s="59"/>
      <c r="R168" s="59"/>
      <c r="S168" s="59"/>
      <c r="T168" s="6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189</v>
      </c>
      <c r="AU168" s="18" t="s">
        <v>83</v>
      </c>
    </row>
    <row r="169" spans="1:65" s="2" customFormat="1" ht="16.5" customHeight="1">
      <c r="A169" s="33"/>
      <c r="B169" s="149"/>
      <c r="C169" s="150" t="s">
        <v>76</v>
      </c>
      <c r="D169" s="150" t="s">
        <v>182</v>
      </c>
      <c r="E169" s="151" t="s">
        <v>2021</v>
      </c>
      <c r="F169" s="152" t="s">
        <v>2022</v>
      </c>
      <c r="G169" s="153" t="s">
        <v>423</v>
      </c>
      <c r="H169" s="154">
        <v>3</v>
      </c>
      <c r="I169" s="155"/>
      <c r="J169" s="156">
        <f>ROUND(I169*H169,2)</f>
        <v>0</v>
      </c>
      <c r="K169" s="152" t="s">
        <v>1985</v>
      </c>
      <c r="L169" s="34"/>
      <c r="M169" s="157" t="s">
        <v>1</v>
      </c>
      <c r="N169" s="158" t="s">
        <v>41</v>
      </c>
      <c r="O169" s="59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187</v>
      </c>
      <c r="AT169" s="161" t="s">
        <v>182</v>
      </c>
      <c r="AU169" s="161" t="s">
        <v>83</v>
      </c>
      <c r="AY169" s="18" t="s">
        <v>180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8" t="s">
        <v>83</v>
      </c>
      <c r="BK169" s="162">
        <f>ROUND(I169*H169,2)</f>
        <v>0</v>
      </c>
      <c r="BL169" s="18" t="s">
        <v>187</v>
      </c>
      <c r="BM169" s="161" t="s">
        <v>555</v>
      </c>
    </row>
    <row r="170" spans="1:65" s="2" customFormat="1" ht="11.25">
      <c r="A170" s="33"/>
      <c r="B170" s="34"/>
      <c r="C170" s="33"/>
      <c r="D170" s="163" t="s">
        <v>189</v>
      </c>
      <c r="E170" s="33"/>
      <c r="F170" s="164" t="s">
        <v>2022</v>
      </c>
      <c r="G170" s="33"/>
      <c r="H170" s="33"/>
      <c r="I170" s="165"/>
      <c r="J170" s="33"/>
      <c r="K170" s="33"/>
      <c r="L170" s="34"/>
      <c r="M170" s="166"/>
      <c r="N170" s="167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189</v>
      </c>
      <c r="AU170" s="18" t="s">
        <v>83</v>
      </c>
    </row>
    <row r="171" spans="1:65" s="2" customFormat="1" ht="16.5" customHeight="1">
      <c r="A171" s="33"/>
      <c r="B171" s="149"/>
      <c r="C171" s="150" t="s">
        <v>76</v>
      </c>
      <c r="D171" s="150" t="s">
        <v>182</v>
      </c>
      <c r="E171" s="151" t="s">
        <v>2023</v>
      </c>
      <c r="F171" s="152" t="s">
        <v>2024</v>
      </c>
      <c r="G171" s="153" t="s">
        <v>423</v>
      </c>
      <c r="H171" s="154">
        <v>6</v>
      </c>
      <c r="I171" s="155"/>
      <c r="J171" s="156">
        <f>ROUND(I171*H171,2)</f>
        <v>0</v>
      </c>
      <c r="K171" s="152" t="s">
        <v>1985</v>
      </c>
      <c r="L171" s="34"/>
      <c r="M171" s="157" t="s">
        <v>1</v>
      </c>
      <c r="N171" s="158" t="s">
        <v>41</v>
      </c>
      <c r="O171" s="59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187</v>
      </c>
      <c r="AT171" s="161" t="s">
        <v>182</v>
      </c>
      <c r="AU171" s="161" t="s">
        <v>83</v>
      </c>
      <c r="AY171" s="18" t="s">
        <v>180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8" t="s">
        <v>83</v>
      </c>
      <c r="BK171" s="162">
        <f>ROUND(I171*H171,2)</f>
        <v>0</v>
      </c>
      <c r="BL171" s="18" t="s">
        <v>187</v>
      </c>
      <c r="BM171" s="161" t="s">
        <v>568</v>
      </c>
    </row>
    <row r="172" spans="1:65" s="2" customFormat="1" ht="11.25">
      <c r="A172" s="33"/>
      <c r="B172" s="34"/>
      <c r="C172" s="33"/>
      <c r="D172" s="163" t="s">
        <v>189</v>
      </c>
      <c r="E172" s="33"/>
      <c r="F172" s="164" t="s">
        <v>2024</v>
      </c>
      <c r="G172" s="33"/>
      <c r="H172" s="33"/>
      <c r="I172" s="165"/>
      <c r="J172" s="33"/>
      <c r="K172" s="33"/>
      <c r="L172" s="34"/>
      <c r="M172" s="166"/>
      <c r="N172" s="167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189</v>
      </c>
      <c r="AU172" s="18" t="s">
        <v>83</v>
      </c>
    </row>
    <row r="173" spans="1:65" s="2" customFormat="1" ht="21.75" customHeight="1">
      <c r="A173" s="33"/>
      <c r="B173" s="149"/>
      <c r="C173" s="150" t="s">
        <v>76</v>
      </c>
      <c r="D173" s="150" t="s">
        <v>182</v>
      </c>
      <c r="E173" s="151" t="s">
        <v>2025</v>
      </c>
      <c r="F173" s="152" t="s">
        <v>2026</v>
      </c>
      <c r="G173" s="153" t="s">
        <v>423</v>
      </c>
      <c r="H173" s="154">
        <v>2</v>
      </c>
      <c r="I173" s="155"/>
      <c r="J173" s="156">
        <f>ROUND(I173*H173,2)</f>
        <v>0</v>
      </c>
      <c r="K173" s="152" t="s">
        <v>1985</v>
      </c>
      <c r="L173" s="34"/>
      <c r="M173" s="157" t="s">
        <v>1</v>
      </c>
      <c r="N173" s="158" t="s">
        <v>41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187</v>
      </c>
      <c r="AT173" s="161" t="s">
        <v>182</v>
      </c>
      <c r="AU173" s="161" t="s">
        <v>83</v>
      </c>
      <c r="AY173" s="18" t="s">
        <v>180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83</v>
      </c>
      <c r="BK173" s="162">
        <f>ROUND(I173*H173,2)</f>
        <v>0</v>
      </c>
      <c r="BL173" s="18" t="s">
        <v>187</v>
      </c>
      <c r="BM173" s="161" t="s">
        <v>583</v>
      </c>
    </row>
    <row r="174" spans="1:65" s="2" customFormat="1" ht="11.25">
      <c r="A174" s="33"/>
      <c r="B174" s="34"/>
      <c r="C174" s="33"/>
      <c r="D174" s="163" t="s">
        <v>189</v>
      </c>
      <c r="E174" s="33"/>
      <c r="F174" s="164" t="s">
        <v>2026</v>
      </c>
      <c r="G174" s="33"/>
      <c r="H174" s="33"/>
      <c r="I174" s="165"/>
      <c r="J174" s="33"/>
      <c r="K174" s="33"/>
      <c r="L174" s="34"/>
      <c r="M174" s="166"/>
      <c r="N174" s="167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189</v>
      </c>
      <c r="AU174" s="18" t="s">
        <v>83</v>
      </c>
    </row>
    <row r="175" spans="1:65" s="2" customFormat="1" ht="16.5" customHeight="1">
      <c r="A175" s="33"/>
      <c r="B175" s="149"/>
      <c r="C175" s="150" t="s">
        <v>76</v>
      </c>
      <c r="D175" s="150" t="s">
        <v>182</v>
      </c>
      <c r="E175" s="151" t="s">
        <v>2027</v>
      </c>
      <c r="F175" s="152" t="s">
        <v>2028</v>
      </c>
      <c r="G175" s="153" t="s">
        <v>423</v>
      </c>
      <c r="H175" s="154">
        <v>2</v>
      </c>
      <c r="I175" s="155"/>
      <c r="J175" s="156">
        <f>ROUND(I175*H175,2)</f>
        <v>0</v>
      </c>
      <c r="K175" s="152" t="s">
        <v>1985</v>
      </c>
      <c r="L175" s="34"/>
      <c r="M175" s="157" t="s">
        <v>1</v>
      </c>
      <c r="N175" s="158" t="s">
        <v>41</v>
      </c>
      <c r="O175" s="59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187</v>
      </c>
      <c r="AT175" s="161" t="s">
        <v>182</v>
      </c>
      <c r="AU175" s="161" t="s">
        <v>83</v>
      </c>
      <c r="AY175" s="18" t="s">
        <v>180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8" t="s">
        <v>83</v>
      </c>
      <c r="BK175" s="162">
        <f>ROUND(I175*H175,2)</f>
        <v>0</v>
      </c>
      <c r="BL175" s="18" t="s">
        <v>187</v>
      </c>
      <c r="BM175" s="161" t="s">
        <v>591</v>
      </c>
    </row>
    <row r="176" spans="1:65" s="2" customFormat="1" ht="11.25">
      <c r="A176" s="33"/>
      <c r="B176" s="34"/>
      <c r="C176" s="33"/>
      <c r="D176" s="163" t="s">
        <v>189</v>
      </c>
      <c r="E176" s="33"/>
      <c r="F176" s="164" t="s">
        <v>2028</v>
      </c>
      <c r="G176" s="33"/>
      <c r="H176" s="33"/>
      <c r="I176" s="165"/>
      <c r="J176" s="33"/>
      <c r="K176" s="33"/>
      <c r="L176" s="34"/>
      <c r="M176" s="166"/>
      <c r="N176" s="167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189</v>
      </c>
      <c r="AU176" s="18" t="s">
        <v>83</v>
      </c>
    </row>
    <row r="177" spans="1:65" s="2" customFormat="1" ht="16.5" customHeight="1">
      <c r="A177" s="33"/>
      <c r="B177" s="149"/>
      <c r="C177" s="150" t="s">
        <v>76</v>
      </c>
      <c r="D177" s="150" t="s">
        <v>182</v>
      </c>
      <c r="E177" s="151" t="s">
        <v>2029</v>
      </c>
      <c r="F177" s="152" t="s">
        <v>2030</v>
      </c>
      <c r="G177" s="153" t="s">
        <v>423</v>
      </c>
      <c r="H177" s="154">
        <v>16</v>
      </c>
      <c r="I177" s="155"/>
      <c r="J177" s="156">
        <f>ROUND(I177*H177,2)</f>
        <v>0</v>
      </c>
      <c r="K177" s="152" t="s">
        <v>1985</v>
      </c>
      <c r="L177" s="34"/>
      <c r="M177" s="157" t="s">
        <v>1</v>
      </c>
      <c r="N177" s="158" t="s">
        <v>41</v>
      </c>
      <c r="O177" s="59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187</v>
      </c>
      <c r="AT177" s="161" t="s">
        <v>182</v>
      </c>
      <c r="AU177" s="161" t="s">
        <v>83</v>
      </c>
      <c r="AY177" s="18" t="s">
        <v>180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8" t="s">
        <v>83</v>
      </c>
      <c r="BK177" s="162">
        <f>ROUND(I177*H177,2)</f>
        <v>0</v>
      </c>
      <c r="BL177" s="18" t="s">
        <v>187</v>
      </c>
      <c r="BM177" s="161" t="s">
        <v>602</v>
      </c>
    </row>
    <row r="178" spans="1:65" s="2" customFormat="1" ht="11.25">
      <c r="A178" s="33"/>
      <c r="B178" s="34"/>
      <c r="C178" s="33"/>
      <c r="D178" s="163" t="s">
        <v>189</v>
      </c>
      <c r="E178" s="33"/>
      <c r="F178" s="164" t="s">
        <v>2030</v>
      </c>
      <c r="G178" s="33"/>
      <c r="H178" s="33"/>
      <c r="I178" s="165"/>
      <c r="J178" s="33"/>
      <c r="K178" s="33"/>
      <c r="L178" s="34"/>
      <c r="M178" s="166"/>
      <c r="N178" s="167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189</v>
      </c>
      <c r="AU178" s="18" t="s">
        <v>83</v>
      </c>
    </row>
    <row r="179" spans="1:65" s="2" customFormat="1" ht="16.5" customHeight="1">
      <c r="A179" s="33"/>
      <c r="B179" s="149"/>
      <c r="C179" s="150" t="s">
        <v>76</v>
      </c>
      <c r="D179" s="150" t="s">
        <v>182</v>
      </c>
      <c r="E179" s="151" t="s">
        <v>2031</v>
      </c>
      <c r="F179" s="152" t="s">
        <v>2032</v>
      </c>
      <c r="G179" s="153" t="s">
        <v>423</v>
      </c>
      <c r="H179" s="154">
        <v>6</v>
      </c>
      <c r="I179" s="155"/>
      <c r="J179" s="156">
        <f>ROUND(I179*H179,2)</f>
        <v>0</v>
      </c>
      <c r="K179" s="152" t="s">
        <v>1985</v>
      </c>
      <c r="L179" s="34"/>
      <c r="M179" s="157" t="s">
        <v>1</v>
      </c>
      <c r="N179" s="158" t="s">
        <v>41</v>
      </c>
      <c r="O179" s="59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187</v>
      </c>
      <c r="AT179" s="161" t="s">
        <v>182</v>
      </c>
      <c r="AU179" s="161" t="s">
        <v>83</v>
      </c>
      <c r="AY179" s="18" t="s">
        <v>180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8" t="s">
        <v>83</v>
      </c>
      <c r="BK179" s="162">
        <f>ROUND(I179*H179,2)</f>
        <v>0</v>
      </c>
      <c r="BL179" s="18" t="s">
        <v>187</v>
      </c>
      <c r="BM179" s="161" t="s">
        <v>616</v>
      </c>
    </row>
    <row r="180" spans="1:65" s="2" customFormat="1" ht="11.25">
      <c r="A180" s="33"/>
      <c r="B180" s="34"/>
      <c r="C180" s="33"/>
      <c r="D180" s="163" t="s">
        <v>189</v>
      </c>
      <c r="E180" s="33"/>
      <c r="F180" s="164" t="s">
        <v>2032</v>
      </c>
      <c r="G180" s="33"/>
      <c r="H180" s="33"/>
      <c r="I180" s="165"/>
      <c r="J180" s="33"/>
      <c r="K180" s="33"/>
      <c r="L180" s="34"/>
      <c r="M180" s="166"/>
      <c r="N180" s="167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189</v>
      </c>
      <c r="AU180" s="18" t="s">
        <v>83</v>
      </c>
    </row>
    <row r="181" spans="1:65" s="2" customFormat="1" ht="16.5" customHeight="1">
      <c r="A181" s="33"/>
      <c r="B181" s="149"/>
      <c r="C181" s="150" t="s">
        <v>76</v>
      </c>
      <c r="D181" s="150" t="s">
        <v>182</v>
      </c>
      <c r="E181" s="151" t="s">
        <v>2033</v>
      </c>
      <c r="F181" s="152" t="s">
        <v>2034</v>
      </c>
      <c r="G181" s="153" t="s">
        <v>423</v>
      </c>
      <c r="H181" s="154">
        <v>3</v>
      </c>
      <c r="I181" s="155"/>
      <c r="J181" s="156">
        <f>ROUND(I181*H181,2)</f>
        <v>0</v>
      </c>
      <c r="K181" s="152" t="s">
        <v>1985</v>
      </c>
      <c r="L181" s="34"/>
      <c r="M181" s="157" t="s">
        <v>1</v>
      </c>
      <c r="N181" s="158" t="s">
        <v>41</v>
      </c>
      <c r="O181" s="59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187</v>
      </c>
      <c r="AT181" s="161" t="s">
        <v>182</v>
      </c>
      <c r="AU181" s="161" t="s">
        <v>83</v>
      </c>
      <c r="AY181" s="18" t="s">
        <v>180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83</v>
      </c>
      <c r="BK181" s="162">
        <f>ROUND(I181*H181,2)</f>
        <v>0</v>
      </c>
      <c r="BL181" s="18" t="s">
        <v>187</v>
      </c>
      <c r="BM181" s="161" t="s">
        <v>631</v>
      </c>
    </row>
    <row r="182" spans="1:65" s="2" customFormat="1" ht="11.25">
      <c r="A182" s="33"/>
      <c r="B182" s="34"/>
      <c r="C182" s="33"/>
      <c r="D182" s="163" t="s">
        <v>189</v>
      </c>
      <c r="E182" s="33"/>
      <c r="F182" s="164" t="s">
        <v>2034</v>
      </c>
      <c r="G182" s="33"/>
      <c r="H182" s="33"/>
      <c r="I182" s="165"/>
      <c r="J182" s="33"/>
      <c r="K182" s="33"/>
      <c r="L182" s="34"/>
      <c r="M182" s="166"/>
      <c r="N182" s="167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189</v>
      </c>
      <c r="AU182" s="18" t="s">
        <v>83</v>
      </c>
    </row>
    <row r="183" spans="1:65" s="2" customFormat="1" ht="16.5" customHeight="1">
      <c r="A183" s="33"/>
      <c r="B183" s="149"/>
      <c r="C183" s="150" t="s">
        <v>76</v>
      </c>
      <c r="D183" s="150" t="s">
        <v>182</v>
      </c>
      <c r="E183" s="151" t="s">
        <v>2001</v>
      </c>
      <c r="F183" s="152" t="s">
        <v>2002</v>
      </c>
      <c r="G183" s="153" t="s">
        <v>423</v>
      </c>
      <c r="H183" s="154">
        <v>12</v>
      </c>
      <c r="I183" s="155"/>
      <c r="J183" s="156">
        <f>ROUND(I183*H183,2)</f>
        <v>0</v>
      </c>
      <c r="K183" s="152" t="s">
        <v>1985</v>
      </c>
      <c r="L183" s="34"/>
      <c r="M183" s="157" t="s">
        <v>1</v>
      </c>
      <c r="N183" s="158" t="s">
        <v>41</v>
      </c>
      <c r="O183" s="59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187</v>
      </c>
      <c r="AT183" s="161" t="s">
        <v>182</v>
      </c>
      <c r="AU183" s="161" t="s">
        <v>83</v>
      </c>
      <c r="AY183" s="18" t="s">
        <v>180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83</v>
      </c>
      <c r="BK183" s="162">
        <f>ROUND(I183*H183,2)</f>
        <v>0</v>
      </c>
      <c r="BL183" s="18" t="s">
        <v>187</v>
      </c>
      <c r="BM183" s="161" t="s">
        <v>654</v>
      </c>
    </row>
    <row r="184" spans="1:65" s="2" customFormat="1" ht="11.25">
      <c r="A184" s="33"/>
      <c r="B184" s="34"/>
      <c r="C184" s="33"/>
      <c r="D184" s="163" t="s">
        <v>189</v>
      </c>
      <c r="E184" s="33"/>
      <c r="F184" s="164" t="s">
        <v>2002</v>
      </c>
      <c r="G184" s="33"/>
      <c r="H184" s="33"/>
      <c r="I184" s="165"/>
      <c r="J184" s="33"/>
      <c r="K184" s="33"/>
      <c r="L184" s="34"/>
      <c r="M184" s="166"/>
      <c r="N184" s="167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189</v>
      </c>
      <c r="AU184" s="18" t="s">
        <v>83</v>
      </c>
    </row>
    <row r="185" spans="1:65" s="2" customFormat="1" ht="16.5" customHeight="1">
      <c r="A185" s="33"/>
      <c r="B185" s="149"/>
      <c r="C185" s="150" t="s">
        <v>76</v>
      </c>
      <c r="D185" s="150" t="s">
        <v>182</v>
      </c>
      <c r="E185" s="151" t="s">
        <v>2035</v>
      </c>
      <c r="F185" s="152" t="s">
        <v>2036</v>
      </c>
      <c r="G185" s="153" t="s">
        <v>423</v>
      </c>
      <c r="H185" s="154">
        <v>33</v>
      </c>
      <c r="I185" s="155"/>
      <c r="J185" s="156">
        <f>ROUND(I185*H185,2)</f>
        <v>0</v>
      </c>
      <c r="K185" s="152" t="s">
        <v>1985</v>
      </c>
      <c r="L185" s="34"/>
      <c r="M185" s="157" t="s">
        <v>1</v>
      </c>
      <c r="N185" s="158" t="s">
        <v>41</v>
      </c>
      <c r="O185" s="59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187</v>
      </c>
      <c r="AT185" s="161" t="s">
        <v>182</v>
      </c>
      <c r="AU185" s="161" t="s">
        <v>83</v>
      </c>
      <c r="AY185" s="18" t="s">
        <v>180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8" t="s">
        <v>83</v>
      </c>
      <c r="BK185" s="162">
        <f>ROUND(I185*H185,2)</f>
        <v>0</v>
      </c>
      <c r="BL185" s="18" t="s">
        <v>187</v>
      </c>
      <c r="BM185" s="161" t="s">
        <v>674</v>
      </c>
    </row>
    <row r="186" spans="1:65" s="2" customFormat="1" ht="11.25">
      <c r="A186" s="33"/>
      <c r="B186" s="34"/>
      <c r="C186" s="33"/>
      <c r="D186" s="163" t="s">
        <v>189</v>
      </c>
      <c r="E186" s="33"/>
      <c r="F186" s="164" t="s">
        <v>2036</v>
      </c>
      <c r="G186" s="33"/>
      <c r="H186" s="33"/>
      <c r="I186" s="165"/>
      <c r="J186" s="33"/>
      <c r="K186" s="33"/>
      <c r="L186" s="34"/>
      <c r="M186" s="166"/>
      <c r="N186" s="167"/>
      <c r="O186" s="59"/>
      <c r="P186" s="59"/>
      <c r="Q186" s="59"/>
      <c r="R186" s="59"/>
      <c r="S186" s="59"/>
      <c r="T186" s="60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8" t="s">
        <v>189</v>
      </c>
      <c r="AU186" s="18" t="s">
        <v>83</v>
      </c>
    </row>
    <row r="187" spans="1:65" s="2" customFormat="1" ht="16.5" customHeight="1">
      <c r="A187" s="33"/>
      <c r="B187" s="149"/>
      <c r="C187" s="150" t="s">
        <v>76</v>
      </c>
      <c r="D187" s="150" t="s">
        <v>182</v>
      </c>
      <c r="E187" s="151" t="s">
        <v>2037</v>
      </c>
      <c r="F187" s="152" t="s">
        <v>2038</v>
      </c>
      <c r="G187" s="153" t="s">
        <v>508</v>
      </c>
      <c r="H187" s="154">
        <v>42</v>
      </c>
      <c r="I187" s="155"/>
      <c r="J187" s="156">
        <f>ROUND(I187*H187,2)</f>
        <v>0</v>
      </c>
      <c r="K187" s="152" t="s">
        <v>1985</v>
      </c>
      <c r="L187" s="34"/>
      <c r="M187" s="157" t="s">
        <v>1</v>
      </c>
      <c r="N187" s="158" t="s">
        <v>41</v>
      </c>
      <c r="O187" s="59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187</v>
      </c>
      <c r="AT187" s="161" t="s">
        <v>182</v>
      </c>
      <c r="AU187" s="161" t="s">
        <v>83</v>
      </c>
      <c r="AY187" s="18" t="s">
        <v>180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8" t="s">
        <v>83</v>
      </c>
      <c r="BK187" s="162">
        <f>ROUND(I187*H187,2)</f>
        <v>0</v>
      </c>
      <c r="BL187" s="18" t="s">
        <v>187</v>
      </c>
      <c r="BM187" s="161" t="s">
        <v>713</v>
      </c>
    </row>
    <row r="188" spans="1:65" s="2" customFormat="1" ht="11.25">
      <c r="A188" s="33"/>
      <c r="B188" s="34"/>
      <c r="C188" s="33"/>
      <c r="D188" s="163" t="s">
        <v>189</v>
      </c>
      <c r="E188" s="33"/>
      <c r="F188" s="164" t="s">
        <v>2038</v>
      </c>
      <c r="G188" s="33"/>
      <c r="H188" s="33"/>
      <c r="I188" s="165"/>
      <c r="J188" s="33"/>
      <c r="K188" s="33"/>
      <c r="L188" s="34"/>
      <c r="M188" s="166"/>
      <c r="N188" s="167"/>
      <c r="O188" s="59"/>
      <c r="P188" s="59"/>
      <c r="Q188" s="59"/>
      <c r="R188" s="59"/>
      <c r="S188" s="59"/>
      <c r="T188" s="60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189</v>
      </c>
      <c r="AU188" s="18" t="s">
        <v>83</v>
      </c>
    </row>
    <row r="189" spans="1:65" s="2" customFormat="1" ht="16.5" customHeight="1">
      <c r="A189" s="33"/>
      <c r="B189" s="149"/>
      <c r="C189" s="150" t="s">
        <v>76</v>
      </c>
      <c r="D189" s="150" t="s">
        <v>182</v>
      </c>
      <c r="E189" s="151" t="s">
        <v>2039</v>
      </c>
      <c r="F189" s="152" t="s">
        <v>2040</v>
      </c>
      <c r="G189" s="153" t="s">
        <v>423</v>
      </c>
      <c r="H189" s="154">
        <v>12</v>
      </c>
      <c r="I189" s="155"/>
      <c r="J189" s="156">
        <f>ROUND(I189*H189,2)</f>
        <v>0</v>
      </c>
      <c r="K189" s="152" t="s">
        <v>1985</v>
      </c>
      <c r="L189" s="34"/>
      <c r="M189" s="157" t="s">
        <v>1</v>
      </c>
      <c r="N189" s="158" t="s">
        <v>41</v>
      </c>
      <c r="O189" s="59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187</v>
      </c>
      <c r="AT189" s="161" t="s">
        <v>182</v>
      </c>
      <c r="AU189" s="161" t="s">
        <v>83</v>
      </c>
      <c r="AY189" s="18" t="s">
        <v>180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8" t="s">
        <v>83</v>
      </c>
      <c r="BK189" s="162">
        <f>ROUND(I189*H189,2)</f>
        <v>0</v>
      </c>
      <c r="BL189" s="18" t="s">
        <v>187</v>
      </c>
      <c r="BM189" s="161" t="s">
        <v>727</v>
      </c>
    </row>
    <row r="190" spans="1:65" s="2" customFormat="1" ht="11.25">
      <c r="A190" s="33"/>
      <c r="B190" s="34"/>
      <c r="C190" s="33"/>
      <c r="D190" s="163" t="s">
        <v>189</v>
      </c>
      <c r="E190" s="33"/>
      <c r="F190" s="164" t="s">
        <v>2040</v>
      </c>
      <c r="G190" s="33"/>
      <c r="H190" s="33"/>
      <c r="I190" s="165"/>
      <c r="J190" s="33"/>
      <c r="K190" s="33"/>
      <c r="L190" s="34"/>
      <c r="M190" s="166"/>
      <c r="N190" s="167"/>
      <c r="O190" s="59"/>
      <c r="P190" s="59"/>
      <c r="Q190" s="59"/>
      <c r="R190" s="59"/>
      <c r="S190" s="59"/>
      <c r="T190" s="60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189</v>
      </c>
      <c r="AU190" s="18" t="s">
        <v>83</v>
      </c>
    </row>
    <row r="191" spans="1:65" s="2" customFormat="1" ht="21.75" customHeight="1">
      <c r="A191" s="33"/>
      <c r="B191" s="149"/>
      <c r="C191" s="150" t="s">
        <v>76</v>
      </c>
      <c r="D191" s="150" t="s">
        <v>182</v>
      </c>
      <c r="E191" s="151" t="s">
        <v>2041</v>
      </c>
      <c r="F191" s="152" t="s">
        <v>2042</v>
      </c>
      <c r="G191" s="153" t="s">
        <v>423</v>
      </c>
      <c r="H191" s="154">
        <v>39</v>
      </c>
      <c r="I191" s="155"/>
      <c r="J191" s="156">
        <f>ROUND(I191*H191,2)</f>
        <v>0</v>
      </c>
      <c r="K191" s="152" t="s">
        <v>1985</v>
      </c>
      <c r="L191" s="34"/>
      <c r="M191" s="157" t="s">
        <v>1</v>
      </c>
      <c r="N191" s="158" t="s">
        <v>41</v>
      </c>
      <c r="O191" s="59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187</v>
      </c>
      <c r="AT191" s="161" t="s">
        <v>182</v>
      </c>
      <c r="AU191" s="161" t="s">
        <v>83</v>
      </c>
      <c r="AY191" s="18" t="s">
        <v>180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83</v>
      </c>
      <c r="BK191" s="162">
        <f>ROUND(I191*H191,2)</f>
        <v>0</v>
      </c>
      <c r="BL191" s="18" t="s">
        <v>187</v>
      </c>
      <c r="BM191" s="161" t="s">
        <v>753</v>
      </c>
    </row>
    <row r="192" spans="1:65" s="2" customFormat="1" ht="11.25">
      <c r="A192" s="33"/>
      <c r="B192" s="34"/>
      <c r="C192" s="33"/>
      <c r="D192" s="163" t="s">
        <v>189</v>
      </c>
      <c r="E192" s="33"/>
      <c r="F192" s="164" t="s">
        <v>2042</v>
      </c>
      <c r="G192" s="33"/>
      <c r="H192" s="33"/>
      <c r="I192" s="165"/>
      <c r="J192" s="33"/>
      <c r="K192" s="33"/>
      <c r="L192" s="34"/>
      <c r="M192" s="166"/>
      <c r="N192" s="167"/>
      <c r="O192" s="59"/>
      <c r="P192" s="59"/>
      <c r="Q192" s="59"/>
      <c r="R192" s="59"/>
      <c r="S192" s="59"/>
      <c r="T192" s="60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189</v>
      </c>
      <c r="AU192" s="18" t="s">
        <v>83</v>
      </c>
    </row>
    <row r="193" spans="1:65" s="2" customFormat="1" ht="16.5" customHeight="1">
      <c r="A193" s="33"/>
      <c r="B193" s="149"/>
      <c r="C193" s="150" t="s">
        <v>76</v>
      </c>
      <c r="D193" s="150" t="s">
        <v>182</v>
      </c>
      <c r="E193" s="151" t="s">
        <v>2043</v>
      </c>
      <c r="F193" s="152" t="s">
        <v>2044</v>
      </c>
      <c r="G193" s="153" t="s">
        <v>423</v>
      </c>
      <c r="H193" s="154">
        <v>3</v>
      </c>
      <c r="I193" s="155"/>
      <c r="J193" s="156">
        <f>ROUND(I193*H193,2)</f>
        <v>0</v>
      </c>
      <c r="K193" s="152" t="s">
        <v>1985</v>
      </c>
      <c r="L193" s="34"/>
      <c r="M193" s="157" t="s">
        <v>1</v>
      </c>
      <c r="N193" s="158" t="s">
        <v>41</v>
      </c>
      <c r="O193" s="59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187</v>
      </c>
      <c r="AT193" s="161" t="s">
        <v>182</v>
      </c>
      <c r="AU193" s="161" t="s">
        <v>83</v>
      </c>
      <c r="AY193" s="18" t="s">
        <v>180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8" t="s">
        <v>83</v>
      </c>
      <c r="BK193" s="162">
        <f>ROUND(I193*H193,2)</f>
        <v>0</v>
      </c>
      <c r="BL193" s="18" t="s">
        <v>187</v>
      </c>
      <c r="BM193" s="161" t="s">
        <v>782</v>
      </c>
    </row>
    <row r="194" spans="1:65" s="2" customFormat="1" ht="11.25">
      <c r="A194" s="33"/>
      <c r="B194" s="34"/>
      <c r="C194" s="33"/>
      <c r="D194" s="163" t="s">
        <v>189</v>
      </c>
      <c r="E194" s="33"/>
      <c r="F194" s="164" t="s">
        <v>2044</v>
      </c>
      <c r="G194" s="33"/>
      <c r="H194" s="33"/>
      <c r="I194" s="165"/>
      <c r="J194" s="33"/>
      <c r="K194" s="33"/>
      <c r="L194" s="34"/>
      <c r="M194" s="166"/>
      <c r="N194" s="167"/>
      <c r="O194" s="59"/>
      <c r="P194" s="59"/>
      <c r="Q194" s="59"/>
      <c r="R194" s="59"/>
      <c r="S194" s="59"/>
      <c r="T194" s="60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189</v>
      </c>
      <c r="AU194" s="18" t="s">
        <v>83</v>
      </c>
    </row>
    <row r="195" spans="1:65" s="2" customFormat="1" ht="16.5" customHeight="1">
      <c r="A195" s="33"/>
      <c r="B195" s="149"/>
      <c r="C195" s="150" t="s">
        <v>76</v>
      </c>
      <c r="D195" s="150" t="s">
        <v>182</v>
      </c>
      <c r="E195" s="151" t="s">
        <v>2045</v>
      </c>
      <c r="F195" s="152" t="s">
        <v>2046</v>
      </c>
      <c r="G195" s="153" t="s">
        <v>423</v>
      </c>
      <c r="H195" s="154">
        <v>59</v>
      </c>
      <c r="I195" s="155"/>
      <c r="J195" s="156">
        <f>ROUND(I195*H195,2)</f>
        <v>0</v>
      </c>
      <c r="K195" s="152" t="s">
        <v>1985</v>
      </c>
      <c r="L195" s="34"/>
      <c r="M195" s="157" t="s">
        <v>1</v>
      </c>
      <c r="N195" s="158" t="s">
        <v>41</v>
      </c>
      <c r="O195" s="59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1" t="s">
        <v>187</v>
      </c>
      <c r="AT195" s="161" t="s">
        <v>182</v>
      </c>
      <c r="AU195" s="161" t="s">
        <v>83</v>
      </c>
      <c r="AY195" s="18" t="s">
        <v>180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8" t="s">
        <v>83</v>
      </c>
      <c r="BK195" s="162">
        <f>ROUND(I195*H195,2)</f>
        <v>0</v>
      </c>
      <c r="BL195" s="18" t="s">
        <v>187</v>
      </c>
      <c r="BM195" s="161" t="s">
        <v>577</v>
      </c>
    </row>
    <row r="196" spans="1:65" s="2" customFormat="1" ht="11.25">
      <c r="A196" s="33"/>
      <c r="B196" s="34"/>
      <c r="C196" s="33"/>
      <c r="D196" s="163" t="s">
        <v>189</v>
      </c>
      <c r="E196" s="33"/>
      <c r="F196" s="164" t="s">
        <v>2046</v>
      </c>
      <c r="G196" s="33"/>
      <c r="H196" s="33"/>
      <c r="I196" s="165"/>
      <c r="J196" s="33"/>
      <c r="K196" s="33"/>
      <c r="L196" s="34"/>
      <c r="M196" s="166"/>
      <c r="N196" s="167"/>
      <c r="O196" s="59"/>
      <c r="P196" s="59"/>
      <c r="Q196" s="59"/>
      <c r="R196" s="59"/>
      <c r="S196" s="59"/>
      <c r="T196" s="60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189</v>
      </c>
      <c r="AU196" s="18" t="s">
        <v>83</v>
      </c>
    </row>
    <row r="197" spans="1:65" s="2" customFormat="1" ht="21.75" customHeight="1">
      <c r="A197" s="33"/>
      <c r="B197" s="149"/>
      <c r="C197" s="150" t="s">
        <v>76</v>
      </c>
      <c r="D197" s="150" t="s">
        <v>182</v>
      </c>
      <c r="E197" s="151" t="s">
        <v>2047</v>
      </c>
      <c r="F197" s="152" t="s">
        <v>2048</v>
      </c>
      <c r="G197" s="153" t="s">
        <v>508</v>
      </c>
      <c r="H197" s="154">
        <v>159</v>
      </c>
      <c r="I197" s="155"/>
      <c r="J197" s="156">
        <f>ROUND(I197*H197,2)</f>
        <v>0</v>
      </c>
      <c r="K197" s="152" t="s">
        <v>1985</v>
      </c>
      <c r="L197" s="34"/>
      <c r="M197" s="157" t="s">
        <v>1</v>
      </c>
      <c r="N197" s="158" t="s">
        <v>41</v>
      </c>
      <c r="O197" s="59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187</v>
      </c>
      <c r="AT197" s="161" t="s">
        <v>182</v>
      </c>
      <c r="AU197" s="161" t="s">
        <v>83</v>
      </c>
      <c r="AY197" s="18" t="s">
        <v>180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83</v>
      </c>
      <c r="BK197" s="162">
        <f>ROUND(I197*H197,2)</f>
        <v>0</v>
      </c>
      <c r="BL197" s="18" t="s">
        <v>187</v>
      </c>
      <c r="BM197" s="161" t="s">
        <v>810</v>
      </c>
    </row>
    <row r="198" spans="1:65" s="2" customFormat="1" ht="11.25">
      <c r="A198" s="33"/>
      <c r="B198" s="34"/>
      <c r="C198" s="33"/>
      <c r="D198" s="163" t="s">
        <v>189</v>
      </c>
      <c r="E198" s="33"/>
      <c r="F198" s="164" t="s">
        <v>2048</v>
      </c>
      <c r="G198" s="33"/>
      <c r="H198" s="33"/>
      <c r="I198" s="165"/>
      <c r="J198" s="33"/>
      <c r="K198" s="33"/>
      <c r="L198" s="34"/>
      <c r="M198" s="166"/>
      <c r="N198" s="167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189</v>
      </c>
      <c r="AU198" s="18" t="s">
        <v>83</v>
      </c>
    </row>
    <row r="199" spans="1:65" s="2" customFormat="1" ht="21.75" customHeight="1">
      <c r="A199" s="33"/>
      <c r="B199" s="149"/>
      <c r="C199" s="150" t="s">
        <v>76</v>
      </c>
      <c r="D199" s="150" t="s">
        <v>182</v>
      </c>
      <c r="E199" s="151" t="s">
        <v>2049</v>
      </c>
      <c r="F199" s="152" t="s">
        <v>2050</v>
      </c>
      <c r="G199" s="153" t="s">
        <v>508</v>
      </c>
      <c r="H199" s="154">
        <v>201</v>
      </c>
      <c r="I199" s="155"/>
      <c r="J199" s="156">
        <f>ROUND(I199*H199,2)</f>
        <v>0</v>
      </c>
      <c r="K199" s="152" t="s">
        <v>1985</v>
      </c>
      <c r="L199" s="34"/>
      <c r="M199" s="157" t="s">
        <v>1</v>
      </c>
      <c r="N199" s="158" t="s">
        <v>41</v>
      </c>
      <c r="O199" s="59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187</v>
      </c>
      <c r="AT199" s="161" t="s">
        <v>182</v>
      </c>
      <c r="AU199" s="161" t="s">
        <v>83</v>
      </c>
      <c r="AY199" s="18" t="s">
        <v>180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8" t="s">
        <v>83</v>
      </c>
      <c r="BK199" s="162">
        <f>ROUND(I199*H199,2)</f>
        <v>0</v>
      </c>
      <c r="BL199" s="18" t="s">
        <v>187</v>
      </c>
      <c r="BM199" s="161" t="s">
        <v>825</v>
      </c>
    </row>
    <row r="200" spans="1:65" s="2" customFormat="1" ht="11.25">
      <c r="A200" s="33"/>
      <c r="B200" s="34"/>
      <c r="C200" s="33"/>
      <c r="D200" s="163" t="s">
        <v>189</v>
      </c>
      <c r="E200" s="33"/>
      <c r="F200" s="164" t="s">
        <v>2050</v>
      </c>
      <c r="G200" s="33"/>
      <c r="H200" s="33"/>
      <c r="I200" s="165"/>
      <c r="J200" s="33"/>
      <c r="K200" s="33"/>
      <c r="L200" s="34"/>
      <c r="M200" s="166"/>
      <c r="N200" s="167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189</v>
      </c>
      <c r="AU200" s="18" t="s">
        <v>83</v>
      </c>
    </row>
    <row r="201" spans="1:65" s="2" customFormat="1" ht="21.75" customHeight="1">
      <c r="A201" s="33"/>
      <c r="B201" s="149"/>
      <c r="C201" s="150" t="s">
        <v>76</v>
      </c>
      <c r="D201" s="150" t="s">
        <v>182</v>
      </c>
      <c r="E201" s="151" t="s">
        <v>2051</v>
      </c>
      <c r="F201" s="152" t="s">
        <v>2052</v>
      </c>
      <c r="G201" s="153" t="s">
        <v>508</v>
      </c>
      <c r="H201" s="154">
        <v>228</v>
      </c>
      <c r="I201" s="155"/>
      <c r="J201" s="156">
        <f>ROUND(I201*H201,2)</f>
        <v>0</v>
      </c>
      <c r="K201" s="152" t="s">
        <v>1985</v>
      </c>
      <c r="L201" s="34"/>
      <c r="M201" s="157" t="s">
        <v>1</v>
      </c>
      <c r="N201" s="158" t="s">
        <v>41</v>
      </c>
      <c r="O201" s="59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187</v>
      </c>
      <c r="AT201" s="161" t="s">
        <v>182</v>
      </c>
      <c r="AU201" s="161" t="s">
        <v>83</v>
      </c>
      <c r="AY201" s="18" t="s">
        <v>180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8" t="s">
        <v>83</v>
      </c>
      <c r="BK201" s="162">
        <f>ROUND(I201*H201,2)</f>
        <v>0</v>
      </c>
      <c r="BL201" s="18" t="s">
        <v>187</v>
      </c>
      <c r="BM201" s="161" t="s">
        <v>844</v>
      </c>
    </row>
    <row r="202" spans="1:65" s="2" customFormat="1" ht="11.25">
      <c r="A202" s="33"/>
      <c r="B202" s="34"/>
      <c r="C202" s="33"/>
      <c r="D202" s="163" t="s">
        <v>189</v>
      </c>
      <c r="E202" s="33"/>
      <c r="F202" s="164" t="s">
        <v>2052</v>
      </c>
      <c r="G202" s="33"/>
      <c r="H202" s="33"/>
      <c r="I202" s="165"/>
      <c r="J202" s="33"/>
      <c r="K202" s="33"/>
      <c r="L202" s="34"/>
      <c r="M202" s="166"/>
      <c r="N202" s="167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189</v>
      </c>
      <c r="AU202" s="18" t="s">
        <v>83</v>
      </c>
    </row>
    <row r="203" spans="1:65" s="2" customFormat="1" ht="21.75" customHeight="1">
      <c r="A203" s="33"/>
      <c r="B203" s="149"/>
      <c r="C203" s="150" t="s">
        <v>76</v>
      </c>
      <c r="D203" s="150" t="s">
        <v>182</v>
      </c>
      <c r="E203" s="151" t="s">
        <v>2053</v>
      </c>
      <c r="F203" s="152" t="s">
        <v>2054</v>
      </c>
      <c r="G203" s="153" t="s">
        <v>508</v>
      </c>
      <c r="H203" s="154">
        <v>607</v>
      </c>
      <c r="I203" s="155"/>
      <c r="J203" s="156">
        <f>ROUND(I203*H203,2)</f>
        <v>0</v>
      </c>
      <c r="K203" s="152" t="s">
        <v>1985</v>
      </c>
      <c r="L203" s="34"/>
      <c r="M203" s="157" t="s">
        <v>1</v>
      </c>
      <c r="N203" s="158" t="s">
        <v>41</v>
      </c>
      <c r="O203" s="59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187</v>
      </c>
      <c r="AT203" s="161" t="s">
        <v>182</v>
      </c>
      <c r="AU203" s="161" t="s">
        <v>83</v>
      </c>
      <c r="AY203" s="18" t="s">
        <v>180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8" t="s">
        <v>83</v>
      </c>
      <c r="BK203" s="162">
        <f>ROUND(I203*H203,2)</f>
        <v>0</v>
      </c>
      <c r="BL203" s="18" t="s">
        <v>187</v>
      </c>
      <c r="BM203" s="161" t="s">
        <v>868</v>
      </c>
    </row>
    <row r="204" spans="1:65" s="2" customFormat="1" ht="11.25">
      <c r="A204" s="33"/>
      <c r="B204" s="34"/>
      <c r="C204" s="33"/>
      <c r="D204" s="163" t="s">
        <v>189</v>
      </c>
      <c r="E204" s="33"/>
      <c r="F204" s="164" t="s">
        <v>2054</v>
      </c>
      <c r="G204" s="33"/>
      <c r="H204" s="33"/>
      <c r="I204" s="165"/>
      <c r="J204" s="33"/>
      <c r="K204" s="33"/>
      <c r="L204" s="34"/>
      <c r="M204" s="166"/>
      <c r="N204" s="167"/>
      <c r="O204" s="59"/>
      <c r="P204" s="59"/>
      <c r="Q204" s="59"/>
      <c r="R204" s="59"/>
      <c r="S204" s="59"/>
      <c r="T204" s="60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189</v>
      </c>
      <c r="AU204" s="18" t="s">
        <v>83</v>
      </c>
    </row>
    <row r="205" spans="1:65" s="2" customFormat="1" ht="21.75" customHeight="1">
      <c r="A205" s="33"/>
      <c r="B205" s="149"/>
      <c r="C205" s="150" t="s">
        <v>76</v>
      </c>
      <c r="D205" s="150" t="s">
        <v>182</v>
      </c>
      <c r="E205" s="151" t="s">
        <v>2055</v>
      </c>
      <c r="F205" s="152" t="s">
        <v>2056</v>
      </c>
      <c r="G205" s="153" t="s">
        <v>508</v>
      </c>
      <c r="H205" s="154">
        <v>153</v>
      </c>
      <c r="I205" s="155"/>
      <c r="J205" s="156">
        <f>ROUND(I205*H205,2)</f>
        <v>0</v>
      </c>
      <c r="K205" s="152" t="s">
        <v>1985</v>
      </c>
      <c r="L205" s="34"/>
      <c r="M205" s="157" t="s">
        <v>1</v>
      </c>
      <c r="N205" s="158" t="s">
        <v>41</v>
      </c>
      <c r="O205" s="59"/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1" t="s">
        <v>187</v>
      </c>
      <c r="AT205" s="161" t="s">
        <v>182</v>
      </c>
      <c r="AU205" s="161" t="s">
        <v>83</v>
      </c>
      <c r="AY205" s="18" t="s">
        <v>180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8" t="s">
        <v>83</v>
      </c>
      <c r="BK205" s="162">
        <f>ROUND(I205*H205,2)</f>
        <v>0</v>
      </c>
      <c r="BL205" s="18" t="s">
        <v>187</v>
      </c>
      <c r="BM205" s="161" t="s">
        <v>878</v>
      </c>
    </row>
    <row r="206" spans="1:65" s="2" customFormat="1" ht="11.25">
      <c r="A206" s="33"/>
      <c r="B206" s="34"/>
      <c r="C206" s="33"/>
      <c r="D206" s="163" t="s">
        <v>189</v>
      </c>
      <c r="E206" s="33"/>
      <c r="F206" s="164" t="s">
        <v>2056</v>
      </c>
      <c r="G206" s="33"/>
      <c r="H206" s="33"/>
      <c r="I206" s="165"/>
      <c r="J206" s="33"/>
      <c r="K206" s="33"/>
      <c r="L206" s="34"/>
      <c r="M206" s="166"/>
      <c r="N206" s="167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189</v>
      </c>
      <c r="AU206" s="18" t="s">
        <v>83</v>
      </c>
    </row>
    <row r="207" spans="1:65" s="2" customFormat="1" ht="21.75" customHeight="1">
      <c r="A207" s="33"/>
      <c r="B207" s="149"/>
      <c r="C207" s="150" t="s">
        <v>76</v>
      </c>
      <c r="D207" s="150" t="s">
        <v>182</v>
      </c>
      <c r="E207" s="151" t="s">
        <v>2057</v>
      </c>
      <c r="F207" s="152" t="s">
        <v>2058</v>
      </c>
      <c r="G207" s="153" t="s">
        <v>508</v>
      </c>
      <c r="H207" s="154">
        <v>253</v>
      </c>
      <c r="I207" s="155"/>
      <c r="J207" s="156">
        <f>ROUND(I207*H207,2)</f>
        <v>0</v>
      </c>
      <c r="K207" s="152" t="s">
        <v>1985</v>
      </c>
      <c r="L207" s="34"/>
      <c r="M207" s="157" t="s">
        <v>1</v>
      </c>
      <c r="N207" s="158" t="s">
        <v>41</v>
      </c>
      <c r="O207" s="59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187</v>
      </c>
      <c r="AT207" s="161" t="s">
        <v>182</v>
      </c>
      <c r="AU207" s="161" t="s">
        <v>83</v>
      </c>
      <c r="AY207" s="18" t="s">
        <v>180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83</v>
      </c>
      <c r="BK207" s="162">
        <f>ROUND(I207*H207,2)</f>
        <v>0</v>
      </c>
      <c r="BL207" s="18" t="s">
        <v>187</v>
      </c>
      <c r="BM207" s="161" t="s">
        <v>889</v>
      </c>
    </row>
    <row r="208" spans="1:65" s="2" customFormat="1" ht="11.25">
      <c r="A208" s="33"/>
      <c r="B208" s="34"/>
      <c r="C208" s="33"/>
      <c r="D208" s="163" t="s">
        <v>189</v>
      </c>
      <c r="E208" s="33"/>
      <c r="F208" s="164" t="s">
        <v>2058</v>
      </c>
      <c r="G208" s="33"/>
      <c r="H208" s="33"/>
      <c r="I208" s="165"/>
      <c r="J208" s="33"/>
      <c r="K208" s="33"/>
      <c r="L208" s="34"/>
      <c r="M208" s="166"/>
      <c r="N208" s="167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189</v>
      </c>
      <c r="AU208" s="18" t="s">
        <v>83</v>
      </c>
    </row>
    <row r="209" spans="1:65" s="2" customFormat="1" ht="21.75" customHeight="1">
      <c r="A209" s="33"/>
      <c r="B209" s="149"/>
      <c r="C209" s="150" t="s">
        <v>76</v>
      </c>
      <c r="D209" s="150" t="s">
        <v>182</v>
      </c>
      <c r="E209" s="151" t="s">
        <v>2059</v>
      </c>
      <c r="F209" s="152" t="s">
        <v>2060</v>
      </c>
      <c r="G209" s="153" t="s">
        <v>508</v>
      </c>
      <c r="H209" s="154">
        <v>95</v>
      </c>
      <c r="I209" s="155"/>
      <c r="J209" s="156">
        <f>ROUND(I209*H209,2)</f>
        <v>0</v>
      </c>
      <c r="K209" s="152" t="s">
        <v>1985</v>
      </c>
      <c r="L209" s="34"/>
      <c r="M209" s="157" t="s">
        <v>1</v>
      </c>
      <c r="N209" s="158" t="s">
        <v>41</v>
      </c>
      <c r="O209" s="59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187</v>
      </c>
      <c r="AT209" s="161" t="s">
        <v>182</v>
      </c>
      <c r="AU209" s="161" t="s">
        <v>83</v>
      </c>
      <c r="AY209" s="18" t="s">
        <v>180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83</v>
      </c>
      <c r="BK209" s="162">
        <f>ROUND(I209*H209,2)</f>
        <v>0</v>
      </c>
      <c r="BL209" s="18" t="s">
        <v>187</v>
      </c>
      <c r="BM209" s="161" t="s">
        <v>900</v>
      </c>
    </row>
    <row r="210" spans="1:65" s="2" customFormat="1" ht="11.25">
      <c r="A210" s="33"/>
      <c r="B210" s="34"/>
      <c r="C210" s="33"/>
      <c r="D210" s="163" t="s">
        <v>189</v>
      </c>
      <c r="E210" s="33"/>
      <c r="F210" s="164" t="s">
        <v>2060</v>
      </c>
      <c r="G210" s="33"/>
      <c r="H210" s="33"/>
      <c r="I210" s="165"/>
      <c r="J210" s="33"/>
      <c r="K210" s="33"/>
      <c r="L210" s="34"/>
      <c r="M210" s="166"/>
      <c r="N210" s="167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189</v>
      </c>
      <c r="AU210" s="18" t="s">
        <v>83</v>
      </c>
    </row>
    <row r="211" spans="1:65" s="2" customFormat="1" ht="21.75" customHeight="1">
      <c r="A211" s="33"/>
      <c r="B211" s="149"/>
      <c r="C211" s="150" t="s">
        <v>76</v>
      </c>
      <c r="D211" s="150" t="s">
        <v>182</v>
      </c>
      <c r="E211" s="151" t="s">
        <v>2061</v>
      </c>
      <c r="F211" s="152" t="s">
        <v>2062</v>
      </c>
      <c r="G211" s="153" t="s">
        <v>508</v>
      </c>
      <c r="H211" s="154">
        <v>60</v>
      </c>
      <c r="I211" s="155"/>
      <c r="J211" s="156">
        <f>ROUND(I211*H211,2)</f>
        <v>0</v>
      </c>
      <c r="K211" s="152" t="s">
        <v>1985</v>
      </c>
      <c r="L211" s="34"/>
      <c r="M211" s="157" t="s">
        <v>1</v>
      </c>
      <c r="N211" s="158" t="s">
        <v>41</v>
      </c>
      <c r="O211" s="59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187</v>
      </c>
      <c r="AT211" s="161" t="s">
        <v>182</v>
      </c>
      <c r="AU211" s="161" t="s">
        <v>83</v>
      </c>
      <c r="AY211" s="18" t="s">
        <v>180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83</v>
      </c>
      <c r="BK211" s="162">
        <f>ROUND(I211*H211,2)</f>
        <v>0</v>
      </c>
      <c r="BL211" s="18" t="s">
        <v>187</v>
      </c>
      <c r="BM211" s="161" t="s">
        <v>915</v>
      </c>
    </row>
    <row r="212" spans="1:65" s="2" customFormat="1" ht="11.25">
      <c r="A212" s="33"/>
      <c r="B212" s="34"/>
      <c r="C212" s="33"/>
      <c r="D212" s="163" t="s">
        <v>189</v>
      </c>
      <c r="E212" s="33"/>
      <c r="F212" s="164" t="s">
        <v>2062</v>
      </c>
      <c r="G212" s="33"/>
      <c r="H212" s="33"/>
      <c r="I212" s="165"/>
      <c r="J212" s="33"/>
      <c r="K212" s="33"/>
      <c r="L212" s="34"/>
      <c r="M212" s="166"/>
      <c r="N212" s="167"/>
      <c r="O212" s="59"/>
      <c r="P212" s="59"/>
      <c r="Q212" s="59"/>
      <c r="R212" s="59"/>
      <c r="S212" s="59"/>
      <c r="T212" s="6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189</v>
      </c>
      <c r="AU212" s="18" t="s">
        <v>83</v>
      </c>
    </row>
    <row r="213" spans="1:65" s="2" customFormat="1" ht="21.75" customHeight="1">
      <c r="A213" s="33"/>
      <c r="B213" s="149"/>
      <c r="C213" s="150" t="s">
        <v>76</v>
      </c>
      <c r="D213" s="150" t="s">
        <v>182</v>
      </c>
      <c r="E213" s="151" t="s">
        <v>2063</v>
      </c>
      <c r="F213" s="152" t="s">
        <v>2064</v>
      </c>
      <c r="G213" s="153" t="s">
        <v>508</v>
      </c>
      <c r="H213" s="154">
        <v>56</v>
      </c>
      <c r="I213" s="155"/>
      <c r="J213" s="156">
        <f>ROUND(I213*H213,2)</f>
        <v>0</v>
      </c>
      <c r="K213" s="152" t="s">
        <v>1985</v>
      </c>
      <c r="L213" s="34"/>
      <c r="M213" s="157" t="s">
        <v>1</v>
      </c>
      <c r="N213" s="158" t="s">
        <v>41</v>
      </c>
      <c r="O213" s="59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1" t="s">
        <v>187</v>
      </c>
      <c r="AT213" s="161" t="s">
        <v>182</v>
      </c>
      <c r="AU213" s="161" t="s">
        <v>83</v>
      </c>
      <c r="AY213" s="18" t="s">
        <v>180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8" t="s">
        <v>83</v>
      </c>
      <c r="BK213" s="162">
        <f>ROUND(I213*H213,2)</f>
        <v>0</v>
      </c>
      <c r="BL213" s="18" t="s">
        <v>187</v>
      </c>
      <c r="BM213" s="161" t="s">
        <v>926</v>
      </c>
    </row>
    <row r="214" spans="1:65" s="2" customFormat="1" ht="11.25">
      <c r="A214" s="33"/>
      <c r="B214" s="34"/>
      <c r="C214" s="33"/>
      <c r="D214" s="163" t="s">
        <v>189</v>
      </c>
      <c r="E214" s="33"/>
      <c r="F214" s="164" t="s">
        <v>2064</v>
      </c>
      <c r="G214" s="33"/>
      <c r="H214" s="33"/>
      <c r="I214" s="165"/>
      <c r="J214" s="33"/>
      <c r="K214" s="33"/>
      <c r="L214" s="34"/>
      <c r="M214" s="166"/>
      <c r="N214" s="167"/>
      <c r="O214" s="59"/>
      <c r="P214" s="59"/>
      <c r="Q214" s="59"/>
      <c r="R214" s="59"/>
      <c r="S214" s="59"/>
      <c r="T214" s="60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189</v>
      </c>
      <c r="AU214" s="18" t="s">
        <v>83</v>
      </c>
    </row>
    <row r="215" spans="1:65" s="2" customFormat="1" ht="21.75" customHeight="1">
      <c r="A215" s="33"/>
      <c r="B215" s="149"/>
      <c r="C215" s="150" t="s">
        <v>76</v>
      </c>
      <c r="D215" s="150" t="s">
        <v>182</v>
      </c>
      <c r="E215" s="151" t="s">
        <v>2065</v>
      </c>
      <c r="F215" s="152" t="s">
        <v>2066</v>
      </c>
      <c r="G215" s="153" t="s">
        <v>508</v>
      </c>
      <c r="H215" s="154">
        <v>30</v>
      </c>
      <c r="I215" s="155"/>
      <c r="J215" s="156">
        <f>ROUND(I215*H215,2)</f>
        <v>0</v>
      </c>
      <c r="K215" s="152" t="s">
        <v>1985</v>
      </c>
      <c r="L215" s="34"/>
      <c r="M215" s="157" t="s">
        <v>1</v>
      </c>
      <c r="N215" s="158" t="s">
        <v>41</v>
      </c>
      <c r="O215" s="59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187</v>
      </c>
      <c r="AT215" s="161" t="s">
        <v>182</v>
      </c>
      <c r="AU215" s="161" t="s">
        <v>83</v>
      </c>
      <c r="AY215" s="18" t="s">
        <v>180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8" t="s">
        <v>83</v>
      </c>
      <c r="BK215" s="162">
        <f>ROUND(I215*H215,2)</f>
        <v>0</v>
      </c>
      <c r="BL215" s="18" t="s">
        <v>187</v>
      </c>
      <c r="BM215" s="161" t="s">
        <v>938</v>
      </c>
    </row>
    <row r="216" spans="1:65" s="2" customFormat="1" ht="11.25">
      <c r="A216" s="33"/>
      <c r="B216" s="34"/>
      <c r="C216" s="33"/>
      <c r="D216" s="163" t="s">
        <v>189</v>
      </c>
      <c r="E216" s="33"/>
      <c r="F216" s="164" t="s">
        <v>2066</v>
      </c>
      <c r="G216" s="33"/>
      <c r="H216" s="33"/>
      <c r="I216" s="165"/>
      <c r="J216" s="33"/>
      <c r="K216" s="33"/>
      <c r="L216" s="34"/>
      <c r="M216" s="166"/>
      <c r="N216" s="167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189</v>
      </c>
      <c r="AU216" s="18" t="s">
        <v>83</v>
      </c>
    </row>
    <row r="217" spans="1:65" s="2" customFormat="1" ht="21.75" customHeight="1">
      <c r="A217" s="33"/>
      <c r="B217" s="149"/>
      <c r="C217" s="150" t="s">
        <v>76</v>
      </c>
      <c r="D217" s="150" t="s">
        <v>182</v>
      </c>
      <c r="E217" s="151" t="s">
        <v>2067</v>
      </c>
      <c r="F217" s="152" t="s">
        <v>2068</v>
      </c>
      <c r="G217" s="153" t="s">
        <v>508</v>
      </c>
      <c r="H217" s="154">
        <v>30</v>
      </c>
      <c r="I217" s="155"/>
      <c r="J217" s="156">
        <f>ROUND(I217*H217,2)</f>
        <v>0</v>
      </c>
      <c r="K217" s="152" t="s">
        <v>1985</v>
      </c>
      <c r="L217" s="34"/>
      <c r="M217" s="157" t="s">
        <v>1</v>
      </c>
      <c r="N217" s="158" t="s">
        <v>41</v>
      </c>
      <c r="O217" s="59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187</v>
      </c>
      <c r="AT217" s="161" t="s">
        <v>182</v>
      </c>
      <c r="AU217" s="161" t="s">
        <v>83</v>
      </c>
      <c r="AY217" s="18" t="s">
        <v>180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8" t="s">
        <v>83</v>
      </c>
      <c r="BK217" s="162">
        <f>ROUND(I217*H217,2)</f>
        <v>0</v>
      </c>
      <c r="BL217" s="18" t="s">
        <v>187</v>
      </c>
      <c r="BM217" s="161" t="s">
        <v>950</v>
      </c>
    </row>
    <row r="218" spans="1:65" s="2" customFormat="1" ht="11.25">
      <c r="A218" s="33"/>
      <c r="B218" s="34"/>
      <c r="C218" s="33"/>
      <c r="D218" s="163" t="s">
        <v>189</v>
      </c>
      <c r="E218" s="33"/>
      <c r="F218" s="164" t="s">
        <v>2068</v>
      </c>
      <c r="G218" s="33"/>
      <c r="H218" s="33"/>
      <c r="I218" s="165"/>
      <c r="J218" s="33"/>
      <c r="K218" s="33"/>
      <c r="L218" s="34"/>
      <c r="M218" s="166"/>
      <c r="N218" s="167"/>
      <c r="O218" s="59"/>
      <c r="P218" s="59"/>
      <c r="Q218" s="59"/>
      <c r="R218" s="59"/>
      <c r="S218" s="59"/>
      <c r="T218" s="6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189</v>
      </c>
      <c r="AU218" s="18" t="s">
        <v>83</v>
      </c>
    </row>
    <row r="219" spans="1:65" s="2" customFormat="1" ht="21.75" customHeight="1">
      <c r="A219" s="33"/>
      <c r="B219" s="149"/>
      <c r="C219" s="150" t="s">
        <v>76</v>
      </c>
      <c r="D219" s="150" t="s">
        <v>182</v>
      </c>
      <c r="E219" s="151" t="s">
        <v>2069</v>
      </c>
      <c r="F219" s="152" t="s">
        <v>2070</v>
      </c>
      <c r="G219" s="153" t="s">
        <v>508</v>
      </c>
      <c r="H219" s="154">
        <v>9</v>
      </c>
      <c r="I219" s="155"/>
      <c r="J219" s="156">
        <f>ROUND(I219*H219,2)</f>
        <v>0</v>
      </c>
      <c r="K219" s="152" t="s">
        <v>1985</v>
      </c>
      <c r="L219" s="34"/>
      <c r="M219" s="157" t="s">
        <v>1</v>
      </c>
      <c r="N219" s="158" t="s">
        <v>41</v>
      </c>
      <c r="O219" s="59"/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187</v>
      </c>
      <c r="AT219" s="161" t="s">
        <v>182</v>
      </c>
      <c r="AU219" s="161" t="s">
        <v>83</v>
      </c>
      <c r="AY219" s="18" t="s">
        <v>180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83</v>
      </c>
      <c r="BK219" s="162">
        <f>ROUND(I219*H219,2)</f>
        <v>0</v>
      </c>
      <c r="BL219" s="18" t="s">
        <v>187</v>
      </c>
      <c r="BM219" s="161" t="s">
        <v>961</v>
      </c>
    </row>
    <row r="220" spans="1:65" s="2" customFormat="1" ht="11.25">
      <c r="A220" s="33"/>
      <c r="B220" s="34"/>
      <c r="C220" s="33"/>
      <c r="D220" s="163" t="s">
        <v>189</v>
      </c>
      <c r="E220" s="33"/>
      <c r="F220" s="164" t="s">
        <v>2070</v>
      </c>
      <c r="G220" s="33"/>
      <c r="H220" s="33"/>
      <c r="I220" s="165"/>
      <c r="J220" s="33"/>
      <c r="K220" s="33"/>
      <c r="L220" s="34"/>
      <c r="M220" s="166"/>
      <c r="N220" s="167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189</v>
      </c>
      <c r="AU220" s="18" t="s">
        <v>83</v>
      </c>
    </row>
    <row r="221" spans="1:65" s="2" customFormat="1" ht="21.75" customHeight="1">
      <c r="A221" s="33"/>
      <c r="B221" s="149"/>
      <c r="C221" s="150" t="s">
        <v>76</v>
      </c>
      <c r="D221" s="150" t="s">
        <v>182</v>
      </c>
      <c r="E221" s="151" t="s">
        <v>2071</v>
      </c>
      <c r="F221" s="152" t="s">
        <v>2072</v>
      </c>
      <c r="G221" s="153" t="s">
        <v>508</v>
      </c>
      <c r="H221" s="154">
        <v>9</v>
      </c>
      <c r="I221" s="155"/>
      <c r="J221" s="156">
        <f>ROUND(I221*H221,2)</f>
        <v>0</v>
      </c>
      <c r="K221" s="152" t="s">
        <v>1985</v>
      </c>
      <c r="L221" s="34"/>
      <c r="M221" s="157" t="s">
        <v>1</v>
      </c>
      <c r="N221" s="158" t="s">
        <v>41</v>
      </c>
      <c r="O221" s="59"/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187</v>
      </c>
      <c r="AT221" s="161" t="s">
        <v>182</v>
      </c>
      <c r="AU221" s="161" t="s">
        <v>83</v>
      </c>
      <c r="AY221" s="18" t="s">
        <v>180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83</v>
      </c>
      <c r="BK221" s="162">
        <f>ROUND(I221*H221,2)</f>
        <v>0</v>
      </c>
      <c r="BL221" s="18" t="s">
        <v>187</v>
      </c>
      <c r="BM221" s="161" t="s">
        <v>972</v>
      </c>
    </row>
    <row r="222" spans="1:65" s="2" customFormat="1" ht="11.25">
      <c r="A222" s="33"/>
      <c r="B222" s="34"/>
      <c r="C222" s="33"/>
      <c r="D222" s="163" t="s">
        <v>189</v>
      </c>
      <c r="E222" s="33"/>
      <c r="F222" s="164" t="s">
        <v>2072</v>
      </c>
      <c r="G222" s="33"/>
      <c r="H222" s="33"/>
      <c r="I222" s="165"/>
      <c r="J222" s="33"/>
      <c r="K222" s="33"/>
      <c r="L222" s="34"/>
      <c r="M222" s="166"/>
      <c r="N222" s="167"/>
      <c r="O222" s="59"/>
      <c r="P222" s="59"/>
      <c r="Q222" s="59"/>
      <c r="R222" s="59"/>
      <c r="S222" s="59"/>
      <c r="T222" s="60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189</v>
      </c>
      <c r="AU222" s="18" t="s">
        <v>83</v>
      </c>
    </row>
    <row r="223" spans="1:65" s="2" customFormat="1" ht="21.75" customHeight="1">
      <c r="A223" s="33"/>
      <c r="B223" s="149"/>
      <c r="C223" s="150" t="s">
        <v>76</v>
      </c>
      <c r="D223" s="150" t="s">
        <v>182</v>
      </c>
      <c r="E223" s="151" t="s">
        <v>2073</v>
      </c>
      <c r="F223" s="152" t="s">
        <v>2074</v>
      </c>
      <c r="G223" s="153" t="s">
        <v>423</v>
      </c>
      <c r="H223" s="154">
        <v>39</v>
      </c>
      <c r="I223" s="155"/>
      <c r="J223" s="156">
        <f>ROUND(I223*H223,2)</f>
        <v>0</v>
      </c>
      <c r="K223" s="152" t="s">
        <v>1985</v>
      </c>
      <c r="L223" s="34"/>
      <c r="M223" s="157" t="s">
        <v>1</v>
      </c>
      <c r="N223" s="158" t="s">
        <v>41</v>
      </c>
      <c r="O223" s="59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187</v>
      </c>
      <c r="AT223" s="161" t="s">
        <v>182</v>
      </c>
      <c r="AU223" s="161" t="s">
        <v>83</v>
      </c>
      <c r="AY223" s="18" t="s">
        <v>180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83</v>
      </c>
      <c r="BK223" s="162">
        <f>ROUND(I223*H223,2)</f>
        <v>0</v>
      </c>
      <c r="BL223" s="18" t="s">
        <v>187</v>
      </c>
      <c r="BM223" s="161" t="s">
        <v>984</v>
      </c>
    </row>
    <row r="224" spans="1:65" s="2" customFormat="1" ht="11.25">
      <c r="A224" s="33"/>
      <c r="B224" s="34"/>
      <c r="C224" s="33"/>
      <c r="D224" s="163" t="s">
        <v>189</v>
      </c>
      <c r="E224" s="33"/>
      <c r="F224" s="164" t="s">
        <v>2074</v>
      </c>
      <c r="G224" s="33"/>
      <c r="H224" s="33"/>
      <c r="I224" s="165"/>
      <c r="J224" s="33"/>
      <c r="K224" s="33"/>
      <c r="L224" s="34"/>
      <c r="M224" s="166"/>
      <c r="N224" s="167"/>
      <c r="O224" s="59"/>
      <c r="P224" s="59"/>
      <c r="Q224" s="59"/>
      <c r="R224" s="59"/>
      <c r="S224" s="59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189</v>
      </c>
      <c r="AU224" s="18" t="s">
        <v>83</v>
      </c>
    </row>
    <row r="225" spans="1:65" s="2" customFormat="1" ht="16.5" customHeight="1">
      <c r="A225" s="33"/>
      <c r="B225" s="149"/>
      <c r="C225" s="150" t="s">
        <v>76</v>
      </c>
      <c r="D225" s="150" t="s">
        <v>182</v>
      </c>
      <c r="E225" s="151" t="s">
        <v>2075</v>
      </c>
      <c r="F225" s="152" t="s">
        <v>2076</v>
      </c>
      <c r="G225" s="153" t="s">
        <v>423</v>
      </c>
      <c r="H225" s="154">
        <v>9</v>
      </c>
      <c r="I225" s="155"/>
      <c r="J225" s="156">
        <f>ROUND(I225*H225,2)</f>
        <v>0</v>
      </c>
      <c r="K225" s="152" t="s">
        <v>1985</v>
      </c>
      <c r="L225" s="34"/>
      <c r="M225" s="157" t="s">
        <v>1</v>
      </c>
      <c r="N225" s="158" t="s">
        <v>41</v>
      </c>
      <c r="O225" s="59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1" t="s">
        <v>187</v>
      </c>
      <c r="AT225" s="161" t="s">
        <v>182</v>
      </c>
      <c r="AU225" s="161" t="s">
        <v>83</v>
      </c>
      <c r="AY225" s="18" t="s">
        <v>180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8" t="s">
        <v>83</v>
      </c>
      <c r="BK225" s="162">
        <f>ROUND(I225*H225,2)</f>
        <v>0</v>
      </c>
      <c r="BL225" s="18" t="s">
        <v>187</v>
      </c>
      <c r="BM225" s="161" t="s">
        <v>998</v>
      </c>
    </row>
    <row r="226" spans="1:65" s="2" customFormat="1" ht="11.25">
      <c r="A226" s="33"/>
      <c r="B226" s="34"/>
      <c r="C226" s="33"/>
      <c r="D226" s="163" t="s">
        <v>189</v>
      </c>
      <c r="E226" s="33"/>
      <c r="F226" s="164" t="s">
        <v>2076</v>
      </c>
      <c r="G226" s="33"/>
      <c r="H226" s="33"/>
      <c r="I226" s="165"/>
      <c r="J226" s="33"/>
      <c r="K226" s="33"/>
      <c r="L226" s="34"/>
      <c r="M226" s="166"/>
      <c r="N226" s="167"/>
      <c r="O226" s="59"/>
      <c r="P226" s="59"/>
      <c r="Q226" s="59"/>
      <c r="R226" s="59"/>
      <c r="S226" s="59"/>
      <c r="T226" s="60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189</v>
      </c>
      <c r="AU226" s="18" t="s">
        <v>83</v>
      </c>
    </row>
    <row r="227" spans="1:65" s="2" customFormat="1" ht="21.75" customHeight="1">
      <c r="A227" s="33"/>
      <c r="B227" s="149"/>
      <c r="C227" s="150" t="s">
        <v>76</v>
      </c>
      <c r="D227" s="150" t="s">
        <v>182</v>
      </c>
      <c r="E227" s="151" t="s">
        <v>2077</v>
      </c>
      <c r="F227" s="152" t="s">
        <v>2078</v>
      </c>
      <c r="G227" s="153" t="s">
        <v>508</v>
      </c>
      <c r="H227" s="154">
        <v>106</v>
      </c>
      <c r="I227" s="155"/>
      <c r="J227" s="156">
        <f>ROUND(I227*H227,2)</f>
        <v>0</v>
      </c>
      <c r="K227" s="152" t="s">
        <v>1985</v>
      </c>
      <c r="L227" s="34"/>
      <c r="M227" s="157" t="s">
        <v>1</v>
      </c>
      <c r="N227" s="158" t="s">
        <v>41</v>
      </c>
      <c r="O227" s="59"/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187</v>
      </c>
      <c r="AT227" s="161" t="s">
        <v>182</v>
      </c>
      <c r="AU227" s="161" t="s">
        <v>83</v>
      </c>
      <c r="AY227" s="18" t="s">
        <v>180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8" t="s">
        <v>83</v>
      </c>
      <c r="BK227" s="162">
        <f>ROUND(I227*H227,2)</f>
        <v>0</v>
      </c>
      <c r="BL227" s="18" t="s">
        <v>187</v>
      </c>
      <c r="BM227" s="161" t="s">
        <v>1009</v>
      </c>
    </row>
    <row r="228" spans="1:65" s="2" customFormat="1" ht="11.25">
      <c r="A228" s="33"/>
      <c r="B228" s="34"/>
      <c r="C228" s="33"/>
      <c r="D228" s="163" t="s">
        <v>189</v>
      </c>
      <c r="E228" s="33"/>
      <c r="F228" s="164" t="s">
        <v>2078</v>
      </c>
      <c r="G228" s="33"/>
      <c r="H228" s="33"/>
      <c r="I228" s="165"/>
      <c r="J228" s="33"/>
      <c r="K228" s="33"/>
      <c r="L228" s="34"/>
      <c r="M228" s="166"/>
      <c r="N228" s="167"/>
      <c r="O228" s="59"/>
      <c r="P228" s="59"/>
      <c r="Q228" s="59"/>
      <c r="R228" s="59"/>
      <c r="S228" s="59"/>
      <c r="T228" s="60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189</v>
      </c>
      <c r="AU228" s="18" t="s">
        <v>83</v>
      </c>
    </row>
    <row r="229" spans="1:65" s="2" customFormat="1" ht="16.5" customHeight="1">
      <c r="A229" s="33"/>
      <c r="B229" s="149"/>
      <c r="C229" s="150" t="s">
        <v>76</v>
      </c>
      <c r="D229" s="150" t="s">
        <v>182</v>
      </c>
      <c r="E229" s="151" t="s">
        <v>2079</v>
      </c>
      <c r="F229" s="152" t="s">
        <v>2080</v>
      </c>
      <c r="G229" s="153" t="s">
        <v>423</v>
      </c>
      <c r="H229" s="154">
        <v>28</v>
      </c>
      <c r="I229" s="155"/>
      <c r="J229" s="156">
        <f>ROUND(I229*H229,2)</f>
        <v>0</v>
      </c>
      <c r="K229" s="152" t="s">
        <v>1985</v>
      </c>
      <c r="L229" s="34"/>
      <c r="M229" s="157" t="s">
        <v>1</v>
      </c>
      <c r="N229" s="158" t="s">
        <v>41</v>
      </c>
      <c r="O229" s="59"/>
      <c r="P229" s="159">
        <f>O229*H229</f>
        <v>0</v>
      </c>
      <c r="Q229" s="159">
        <v>0</v>
      </c>
      <c r="R229" s="159">
        <f>Q229*H229</f>
        <v>0</v>
      </c>
      <c r="S229" s="159">
        <v>0</v>
      </c>
      <c r="T229" s="160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1" t="s">
        <v>187</v>
      </c>
      <c r="AT229" s="161" t="s">
        <v>182</v>
      </c>
      <c r="AU229" s="161" t="s">
        <v>83</v>
      </c>
      <c r="AY229" s="18" t="s">
        <v>180</v>
      </c>
      <c r="BE229" s="162">
        <f>IF(N229="základní",J229,0)</f>
        <v>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18" t="s">
        <v>83</v>
      </c>
      <c r="BK229" s="162">
        <f>ROUND(I229*H229,2)</f>
        <v>0</v>
      </c>
      <c r="BL229" s="18" t="s">
        <v>187</v>
      </c>
      <c r="BM229" s="161" t="s">
        <v>1020</v>
      </c>
    </row>
    <row r="230" spans="1:65" s="2" customFormat="1" ht="11.25">
      <c r="A230" s="33"/>
      <c r="B230" s="34"/>
      <c r="C230" s="33"/>
      <c r="D230" s="163" t="s">
        <v>189</v>
      </c>
      <c r="E230" s="33"/>
      <c r="F230" s="164" t="s">
        <v>2080</v>
      </c>
      <c r="G230" s="33"/>
      <c r="H230" s="33"/>
      <c r="I230" s="165"/>
      <c r="J230" s="33"/>
      <c r="K230" s="33"/>
      <c r="L230" s="34"/>
      <c r="M230" s="166"/>
      <c r="N230" s="167"/>
      <c r="O230" s="59"/>
      <c r="P230" s="59"/>
      <c r="Q230" s="59"/>
      <c r="R230" s="59"/>
      <c r="S230" s="59"/>
      <c r="T230" s="60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189</v>
      </c>
      <c r="AU230" s="18" t="s">
        <v>83</v>
      </c>
    </row>
    <row r="231" spans="1:65" s="2" customFormat="1" ht="16.5" customHeight="1">
      <c r="A231" s="33"/>
      <c r="B231" s="149"/>
      <c r="C231" s="150" t="s">
        <v>76</v>
      </c>
      <c r="D231" s="150" t="s">
        <v>182</v>
      </c>
      <c r="E231" s="151" t="s">
        <v>2081</v>
      </c>
      <c r="F231" s="152" t="s">
        <v>2082</v>
      </c>
      <c r="G231" s="153" t="s">
        <v>423</v>
      </c>
      <c r="H231" s="154">
        <v>6</v>
      </c>
      <c r="I231" s="155"/>
      <c r="J231" s="156">
        <f>ROUND(I231*H231,2)</f>
        <v>0</v>
      </c>
      <c r="K231" s="152" t="s">
        <v>1985</v>
      </c>
      <c r="L231" s="34"/>
      <c r="M231" s="157" t="s">
        <v>1</v>
      </c>
      <c r="N231" s="158" t="s">
        <v>41</v>
      </c>
      <c r="O231" s="59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187</v>
      </c>
      <c r="AT231" s="161" t="s">
        <v>182</v>
      </c>
      <c r="AU231" s="161" t="s">
        <v>83</v>
      </c>
      <c r="AY231" s="18" t="s">
        <v>180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8" t="s">
        <v>83</v>
      </c>
      <c r="BK231" s="162">
        <f>ROUND(I231*H231,2)</f>
        <v>0</v>
      </c>
      <c r="BL231" s="18" t="s">
        <v>187</v>
      </c>
      <c r="BM231" s="161" t="s">
        <v>1034</v>
      </c>
    </row>
    <row r="232" spans="1:65" s="2" customFormat="1" ht="11.25">
      <c r="A232" s="33"/>
      <c r="B232" s="34"/>
      <c r="C232" s="33"/>
      <c r="D232" s="163" t="s">
        <v>189</v>
      </c>
      <c r="E232" s="33"/>
      <c r="F232" s="164" t="s">
        <v>2082</v>
      </c>
      <c r="G232" s="33"/>
      <c r="H232" s="33"/>
      <c r="I232" s="165"/>
      <c r="J232" s="33"/>
      <c r="K232" s="33"/>
      <c r="L232" s="34"/>
      <c r="M232" s="166"/>
      <c r="N232" s="167"/>
      <c r="O232" s="59"/>
      <c r="P232" s="59"/>
      <c r="Q232" s="59"/>
      <c r="R232" s="59"/>
      <c r="S232" s="59"/>
      <c r="T232" s="60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189</v>
      </c>
      <c r="AU232" s="18" t="s">
        <v>83</v>
      </c>
    </row>
    <row r="233" spans="1:65" s="2" customFormat="1" ht="16.5" customHeight="1">
      <c r="A233" s="33"/>
      <c r="B233" s="149"/>
      <c r="C233" s="150" t="s">
        <v>76</v>
      </c>
      <c r="D233" s="150" t="s">
        <v>182</v>
      </c>
      <c r="E233" s="151" t="s">
        <v>2083</v>
      </c>
      <c r="F233" s="152" t="s">
        <v>2084</v>
      </c>
      <c r="G233" s="153" t="s">
        <v>423</v>
      </c>
      <c r="H233" s="154">
        <v>1</v>
      </c>
      <c r="I233" s="155"/>
      <c r="J233" s="156">
        <f>ROUND(I233*H233,2)</f>
        <v>0</v>
      </c>
      <c r="K233" s="152" t="s">
        <v>1985</v>
      </c>
      <c r="L233" s="34"/>
      <c r="M233" s="157" t="s">
        <v>1</v>
      </c>
      <c r="N233" s="158" t="s">
        <v>41</v>
      </c>
      <c r="O233" s="59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187</v>
      </c>
      <c r="AT233" s="161" t="s">
        <v>182</v>
      </c>
      <c r="AU233" s="161" t="s">
        <v>83</v>
      </c>
      <c r="AY233" s="18" t="s">
        <v>180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83</v>
      </c>
      <c r="BK233" s="162">
        <f>ROUND(I233*H233,2)</f>
        <v>0</v>
      </c>
      <c r="BL233" s="18" t="s">
        <v>187</v>
      </c>
      <c r="BM233" s="161" t="s">
        <v>1044</v>
      </c>
    </row>
    <row r="234" spans="1:65" s="2" customFormat="1" ht="11.25">
      <c r="A234" s="33"/>
      <c r="B234" s="34"/>
      <c r="C234" s="33"/>
      <c r="D234" s="163" t="s">
        <v>189</v>
      </c>
      <c r="E234" s="33"/>
      <c r="F234" s="164" t="s">
        <v>2084</v>
      </c>
      <c r="G234" s="33"/>
      <c r="H234" s="33"/>
      <c r="I234" s="165"/>
      <c r="J234" s="33"/>
      <c r="K234" s="33"/>
      <c r="L234" s="34"/>
      <c r="M234" s="166"/>
      <c r="N234" s="167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189</v>
      </c>
      <c r="AU234" s="18" t="s">
        <v>83</v>
      </c>
    </row>
    <row r="235" spans="1:65" s="2" customFormat="1" ht="16.5" customHeight="1">
      <c r="A235" s="33"/>
      <c r="B235" s="149"/>
      <c r="C235" s="150" t="s">
        <v>76</v>
      </c>
      <c r="D235" s="150" t="s">
        <v>182</v>
      </c>
      <c r="E235" s="151" t="s">
        <v>2085</v>
      </c>
      <c r="F235" s="152" t="s">
        <v>2086</v>
      </c>
      <c r="G235" s="153" t="s">
        <v>423</v>
      </c>
      <c r="H235" s="154">
        <v>4</v>
      </c>
      <c r="I235" s="155"/>
      <c r="J235" s="156">
        <f>ROUND(I235*H235,2)</f>
        <v>0</v>
      </c>
      <c r="K235" s="152" t="s">
        <v>1985</v>
      </c>
      <c r="L235" s="34"/>
      <c r="M235" s="157" t="s">
        <v>1</v>
      </c>
      <c r="N235" s="158" t="s">
        <v>41</v>
      </c>
      <c r="O235" s="59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187</v>
      </c>
      <c r="AT235" s="161" t="s">
        <v>182</v>
      </c>
      <c r="AU235" s="161" t="s">
        <v>83</v>
      </c>
      <c r="AY235" s="18" t="s">
        <v>180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83</v>
      </c>
      <c r="BK235" s="162">
        <f>ROUND(I235*H235,2)</f>
        <v>0</v>
      </c>
      <c r="BL235" s="18" t="s">
        <v>187</v>
      </c>
      <c r="BM235" s="161" t="s">
        <v>1054</v>
      </c>
    </row>
    <row r="236" spans="1:65" s="2" customFormat="1" ht="11.25">
      <c r="A236" s="33"/>
      <c r="B236" s="34"/>
      <c r="C236" s="33"/>
      <c r="D236" s="163" t="s">
        <v>189</v>
      </c>
      <c r="E236" s="33"/>
      <c r="F236" s="164" t="s">
        <v>2086</v>
      </c>
      <c r="G236" s="33"/>
      <c r="H236" s="33"/>
      <c r="I236" s="165"/>
      <c r="J236" s="33"/>
      <c r="K236" s="33"/>
      <c r="L236" s="34"/>
      <c r="M236" s="166"/>
      <c r="N236" s="167"/>
      <c r="O236" s="59"/>
      <c r="P236" s="59"/>
      <c r="Q236" s="59"/>
      <c r="R236" s="59"/>
      <c r="S236" s="59"/>
      <c r="T236" s="60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8" t="s">
        <v>189</v>
      </c>
      <c r="AU236" s="18" t="s">
        <v>83</v>
      </c>
    </row>
    <row r="237" spans="1:65" s="2" customFormat="1" ht="16.5" customHeight="1">
      <c r="A237" s="33"/>
      <c r="B237" s="149"/>
      <c r="C237" s="150" t="s">
        <v>76</v>
      </c>
      <c r="D237" s="150" t="s">
        <v>182</v>
      </c>
      <c r="E237" s="151" t="s">
        <v>2087</v>
      </c>
      <c r="F237" s="152" t="s">
        <v>2088</v>
      </c>
      <c r="G237" s="153" t="s">
        <v>423</v>
      </c>
      <c r="H237" s="154">
        <v>13</v>
      </c>
      <c r="I237" s="155"/>
      <c r="J237" s="156">
        <f>ROUND(I237*H237,2)</f>
        <v>0</v>
      </c>
      <c r="K237" s="152" t="s">
        <v>1985</v>
      </c>
      <c r="L237" s="34"/>
      <c r="M237" s="157" t="s">
        <v>1</v>
      </c>
      <c r="N237" s="158" t="s">
        <v>41</v>
      </c>
      <c r="O237" s="59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187</v>
      </c>
      <c r="AT237" s="161" t="s">
        <v>182</v>
      </c>
      <c r="AU237" s="161" t="s">
        <v>83</v>
      </c>
      <c r="AY237" s="18" t="s">
        <v>180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8" t="s">
        <v>83</v>
      </c>
      <c r="BK237" s="162">
        <f>ROUND(I237*H237,2)</f>
        <v>0</v>
      </c>
      <c r="BL237" s="18" t="s">
        <v>187</v>
      </c>
      <c r="BM237" s="161" t="s">
        <v>1068</v>
      </c>
    </row>
    <row r="238" spans="1:65" s="2" customFormat="1" ht="11.25">
      <c r="A238" s="33"/>
      <c r="B238" s="34"/>
      <c r="C238" s="33"/>
      <c r="D238" s="163" t="s">
        <v>189</v>
      </c>
      <c r="E238" s="33"/>
      <c r="F238" s="164" t="s">
        <v>2088</v>
      </c>
      <c r="G238" s="33"/>
      <c r="H238" s="33"/>
      <c r="I238" s="165"/>
      <c r="J238" s="33"/>
      <c r="K238" s="33"/>
      <c r="L238" s="34"/>
      <c r="M238" s="166"/>
      <c r="N238" s="167"/>
      <c r="O238" s="59"/>
      <c r="P238" s="59"/>
      <c r="Q238" s="59"/>
      <c r="R238" s="59"/>
      <c r="S238" s="59"/>
      <c r="T238" s="60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8" t="s">
        <v>189</v>
      </c>
      <c r="AU238" s="18" t="s">
        <v>83</v>
      </c>
    </row>
    <row r="239" spans="1:65" s="2" customFormat="1" ht="16.5" customHeight="1">
      <c r="A239" s="33"/>
      <c r="B239" s="149"/>
      <c r="C239" s="150" t="s">
        <v>76</v>
      </c>
      <c r="D239" s="150" t="s">
        <v>182</v>
      </c>
      <c r="E239" s="151" t="s">
        <v>2089</v>
      </c>
      <c r="F239" s="152" t="s">
        <v>2090</v>
      </c>
      <c r="G239" s="153" t="s">
        <v>423</v>
      </c>
      <c r="H239" s="154">
        <v>1</v>
      </c>
      <c r="I239" s="155"/>
      <c r="J239" s="156">
        <f>ROUND(I239*H239,2)</f>
        <v>0</v>
      </c>
      <c r="K239" s="152" t="s">
        <v>1985</v>
      </c>
      <c r="L239" s="34"/>
      <c r="M239" s="157" t="s">
        <v>1</v>
      </c>
      <c r="N239" s="158" t="s">
        <v>41</v>
      </c>
      <c r="O239" s="59"/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1" t="s">
        <v>187</v>
      </c>
      <c r="AT239" s="161" t="s">
        <v>182</v>
      </c>
      <c r="AU239" s="161" t="s">
        <v>83</v>
      </c>
      <c r="AY239" s="18" t="s">
        <v>180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8" t="s">
        <v>83</v>
      </c>
      <c r="BK239" s="162">
        <f>ROUND(I239*H239,2)</f>
        <v>0</v>
      </c>
      <c r="BL239" s="18" t="s">
        <v>187</v>
      </c>
      <c r="BM239" s="161" t="s">
        <v>1082</v>
      </c>
    </row>
    <row r="240" spans="1:65" s="2" customFormat="1" ht="11.25">
      <c r="A240" s="33"/>
      <c r="B240" s="34"/>
      <c r="C240" s="33"/>
      <c r="D240" s="163" t="s">
        <v>189</v>
      </c>
      <c r="E240" s="33"/>
      <c r="F240" s="164" t="s">
        <v>2090</v>
      </c>
      <c r="G240" s="33"/>
      <c r="H240" s="33"/>
      <c r="I240" s="165"/>
      <c r="J240" s="33"/>
      <c r="K240" s="33"/>
      <c r="L240" s="34"/>
      <c r="M240" s="166"/>
      <c r="N240" s="167"/>
      <c r="O240" s="59"/>
      <c r="P240" s="59"/>
      <c r="Q240" s="59"/>
      <c r="R240" s="59"/>
      <c r="S240" s="59"/>
      <c r="T240" s="60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8" t="s">
        <v>189</v>
      </c>
      <c r="AU240" s="18" t="s">
        <v>83</v>
      </c>
    </row>
    <row r="241" spans="1:65" s="2" customFormat="1" ht="16.5" customHeight="1">
      <c r="A241" s="33"/>
      <c r="B241" s="149"/>
      <c r="C241" s="150" t="s">
        <v>76</v>
      </c>
      <c r="D241" s="150" t="s">
        <v>182</v>
      </c>
      <c r="E241" s="151" t="s">
        <v>2091</v>
      </c>
      <c r="F241" s="152" t="s">
        <v>2092</v>
      </c>
      <c r="G241" s="153" t="s">
        <v>423</v>
      </c>
      <c r="H241" s="154">
        <v>43</v>
      </c>
      <c r="I241" s="155"/>
      <c r="J241" s="156">
        <f>ROUND(I241*H241,2)</f>
        <v>0</v>
      </c>
      <c r="K241" s="152" t="s">
        <v>1985</v>
      </c>
      <c r="L241" s="34"/>
      <c r="M241" s="157" t="s">
        <v>1</v>
      </c>
      <c r="N241" s="158" t="s">
        <v>41</v>
      </c>
      <c r="O241" s="59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1" t="s">
        <v>187</v>
      </c>
      <c r="AT241" s="161" t="s">
        <v>182</v>
      </c>
      <c r="AU241" s="161" t="s">
        <v>83</v>
      </c>
      <c r="AY241" s="18" t="s">
        <v>180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8" t="s">
        <v>83</v>
      </c>
      <c r="BK241" s="162">
        <f>ROUND(I241*H241,2)</f>
        <v>0</v>
      </c>
      <c r="BL241" s="18" t="s">
        <v>187</v>
      </c>
      <c r="BM241" s="161" t="s">
        <v>1094</v>
      </c>
    </row>
    <row r="242" spans="1:65" s="2" customFormat="1" ht="11.25">
      <c r="A242" s="33"/>
      <c r="B242" s="34"/>
      <c r="C242" s="33"/>
      <c r="D242" s="163" t="s">
        <v>189</v>
      </c>
      <c r="E242" s="33"/>
      <c r="F242" s="164" t="s">
        <v>2092</v>
      </c>
      <c r="G242" s="33"/>
      <c r="H242" s="33"/>
      <c r="I242" s="165"/>
      <c r="J242" s="33"/>
      <c r="K242" s="33"/>
      <c r="L242" s="34"/>
      <c r="M242" s="166"/>
      <c r="N242" s="167"/>
      <c r="O242" s="59"/>
      <c r="P242" s="59"/>
      <c r="Q242" s="59"/>
      <c r="R242" s="59"/>
      <c r="S242" s="59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8" t="s">
        <v>189</v>
      </c>
      <c r="AU242" s="18" t="s">
        <v>83</v>
      </c>
    </row>
    <row r="243" spans="1:65" s="12" customFormat="1" ht="25.9" customHeight="1">
      <c r="B243" s="136"/>
      <c r="D243" s="137" t="s">
        <v>75</v>
      </c>
      <c r="E243" s="138" t="s">
        <v>2093</v>
      </c>
      <c r="F243" s="138" t="s">
        <v>2094</v>
      </c>
      <c r="I243" s="139"/>
      <c r="J243" s="140">
        <f>BK243</f>
        <v>0</v>
      </c>
      <c r="L243" s="136"/>
      <c r="M243" s="141"/>
      <c r="N243" s="142"/>
      <c r="O243" s="142"/>
      <c r="P243" s="143">
        <f>SUM(P244:P259)</f>
        <v>0</v>
      </c>
      <c r="Q243" s="142"/>
      <c r="R243" s="143">
        <f>SUM(R244:R259)</f>
        <v>0</v>
      </c>
      <c r="S243" s="142"/>
      <c r="T243" s="144">
        <f>SUM(T244:T259)</f>
        <v>0</v>
      </c>
      <c r="AR243" s="137" t="s">
        <v>83</v>
      </c>
      <c r="AT243" s="145" t="s">
        <v>75</v>
      </c>
      <c r="AU243" s="145" t="s">
        <v>76</v>
      </c>
      <c r="AY243" s="137" t="s">
        <v>180</v>
      </c>
      <c r="BK243" s="146">
        <f>SUM(BK244:BK259)</f>
        <v>0</v>
      </c>
    </row>
    <row r="244" spans="1:65" s="2" customFormat="1" ht="16.5" customHeight="1">
      <c r="A244" s="33"/>
      <c r="B244" s="149"/>
      <c r="C244" s="150" t="s">
        <v>76</v>
      </c>
      <c r="D244" s="150" t="s">
        <v>182</v>
      </c>
      <c r="E244" s="151" t="s">
        <v>2095</v>
      </c>
      <c r="F244" s="152" t="s">
        <v>2096</v>
      </c>
      <c r="G244" s="153" t="s">
        <v>508</v>
      </c>
      <c r="H244" s="154">
        <v>1010</v>
      </c>
      <c r="I244" s="155"/>
      <c r="J244" s="156">
        <f>ROUND(I244*H244,2)</f>
        <v>0</v>
      </c>
      <c r="K244" s="152" t="s">
        <v>1985</v>
      </c>
      <c r="L244" s="34"/>
      <c r="M244" s="157" t="s">
        <v>1</v>
      </c>
      <c r="N244" s="158" t="s">
        <v>41</v>
      </c>
      <c r="O244" s="59"/>
      <c r="P244" s="159">
        <f>O244*H244</f>
        <v>0</v>
      </c>
      <c r="Q244" s="159">
        <v>0</v>
      </c>
      <c r="R244" s="159">
        <f>Q244*H244</f>
        <v>0</v>
      </c>
      <c r="S244" s="159">
        <v>0</v>
      </c>
      <c r="T244" s="160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1" t="s">
        <v>187</v>
      </c>
      <c r="AT244" s="161" t="s">
        <v>182</v>
      </c>
      <c r="AU244" s="161" t="s">
        <v>83</v>
      </c>
      <c r="AY244" s="18" t="s">
        <v>180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8" t="s">
        <v>83</v>
      </c>
      <c r="BK244" s="162">
        <f>ROUND(I244*H244,2)</f>
        <v>0</v>
      </c>
      <c r="BL244" s="18" t="s">
        <v>187</v>
      </c>
      <c r="BM244" s="161" t="s">
        <v>1104</v>
      </c>
    </row>
    <row r="245" spans="1:65" s="2" customFormat="1" ht="11.25">
      <c r="A245" s="33"/>
      <c r="B245" s="34"/>
      <c r="C245" s="33"/>
      <c r="D245" s="163" t="s">
        <v>189</v>
      </c>
      <c r="E245" s="33"/>
      <c r="F245" s="164" t="s">
        <v>2096</v>
      </c>
      <c r="G245" s="33"/>
      <c r="H245" s="33"/>
      <c r="I245" s="165"/>
      <c r="J245" s="33"/>
      <c r="K245" s="33"/>
      <c r="L245" s="34"/>
      <c r="M245" s="166"/>
      <c r="N245" s="167"/>
      <c r="O245" s="59"/>
      <c r="P245" s="59"/>
      <c r="Q245" s="59"/>
      <c r="R245" s="59"/>
      <c r="S245" s="59"/>
      <c r="T245" s="60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189</v>
      </c>
      <c r="AU245" s="18" t="s">
        <v>83</v>
      </c>
    </row>
    <row r="246" spans="1:65" s="2" customFormat="1" ht="16.5" customHeight="1">
      <c r="A246" s="33"/>
      <c r="B246" s="149"/>
      <c r="C246" s="150" t="s">
        <v>76</v>
      </c>
      <c r="D246" s="150" t="s">
        <v>182</v>
      </c>
      <c r="E246" s="151" t="s">
        <v>2095</v>
      </c>
      <c r="F246" s="152" t="s">
        <v>2096</v>
      </c>
      <c r="G246" s="153" t="s">
        <v>508</v>
      </c>
      <c r="H246" s="154">
        <v>1590</v>
      </c>
      <c r="I246" s="155"/>
      <c r="J246" s="156">
        <f>ROUND(I246*H246,2)</f>
        <v>0</v>
      </c>
      <c r="K246" s="152" t="s">
        <v>1985</v>
      </c>
      <c r="L246" s="34"/>
      <c r="M246" s="157" t="s">
        <v>1</v>
      </c>
      <c r="N246" s="158" t="s">
        <v>41</v>
      </c>
      <c r="O246" s="59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1" t="s">
        <v>187</v>
      </c>
      <c r="AT246" s="161" t="s">
        <v>182</v>
      </c>
      <c r="AU246" s="161" t="s">
        <v>83</v>
      </c>
      <c r="AY246" s="18" t="s">
        <v>180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8" t="s">
        <v>83</v>
      </c>
      <c r="BK246" s="162">
        <f>ROUND(I246*H246,2)</f>
        <v>0</v>
      </c>
      <c r="BL246" s="18" t="s">
        <v>187</v>
      </c>
      <c r="BM246" s="161" t="s">
        <v>1117</v>
      </c>
    </row>
    <row r="247" spans="1:65" s="2" customFormat="1" ht="11.25">
      <c r="A247" s="33"/>
      <c r="B247" s="34"/>
      <c r="C247" s="33"/>
      <c r="D247" s="163" t="s">
        <v>189</v>
      </c>
      <c r="E247" s="33"/>
      <c r="F247" s="164" t="s">
        <v>2096</v>
      </c>
      <c r="G247" s="33"/>
      <c r="H247" s="33"/>
      <c r="I247" s="165"/>
      <c r="J247" s="33"/>
      <c r="K247" s="33"/>
      <c r="L247" s="34"/>
      <c r="M247" s="166"/>
      <c r="N247" s="167"/>
      <c r="O247" s="59"/>
      <c r="P247" s="59"/>
      <c r="Q247" s="59"/>
      <c r="R247" s="59"/>
      <c r="S247" s="59"/>
      <c r="T247" s="60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8" t="s">
        <v>189</v>
      </c>
      <c r="AU247" s="18" t="s">
        <v>83</v>
      </c>
    </row>
    <row r="248" spans="1:65" s="2" customFormat="1" ht="16.5" customHeight="1">
      <c r="A248" s="33"/>
      <c r="B248" s="149"/>
      <c r="C248" s="150" t="s">
        <v>76</v>
      </c>
      <c r="D248" s="150" t="s">
        <v>182</v>
      </c>
      <c r="E248" s="151" t="s">
        <v>2097</v>
      </c>
      <c r="F248" s="152" t="s">
        <v>2098</v>
      </c>
      <c r="G248" s="153" t="s">
        <v>423</v>
      </c>
      <c r="H248" s="154">
        <v>3</v>
      </c>
      <c r="I248" s="155"/>
      <c r="J248" s="156">
        <f>ROUND(I248*H248,2)</f>
        <v>0</v>
      </c>
      <c r="K248" s="152" t="s">
        <v>1985</v>
      </c>
      <c r="L248" s="34"/>
      <c r="M248" s="157" t="s">
        <v>1</v>
      </c>
      <c r="N248" s="158" t="s">
        <v>41</v>
      </c>
      <c r="O248" s="59"/>
      <c r="P248" s="159">
        <f>O248*H248</f>
        <v>0</v>
      </c>
      <c r="Q248" s="159">
        <v>0</v>
      </c>
      <c r="R248" s="159">
        <f>Q248*H248</f>
        <v>0</v>
      </c>
      <c r="S248" s="159">
        <v>0</v>
      </c>
      <c r="T248" s="160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1" t="s">
        <v>187</v>
      </c>
      <c r="AT248" s="161" t="s">
        <v>182</v>
      </c>
      <c r="AU248" s="161" t="s">
        <v>83</v>
      </c>
      <c r="AY248" s="18" t="s">
        <v>180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8" t="s">
        <v>83</v>
      </c>
      <c r="BK248" s="162">
        <f>ROUND(I248*H248,2)</f>
        <v>0</v>
      </c>
      <c r="BL248" s="18" t="s">
        <v>187</v>
      </c>
      <c r="BM248" s="161" t="s">
        <v>1132</v>
      </c>
    </row>
    <row r="249" spans="1:65" s="2" customFormat="1" ht="11.25">
      <c r="A249" s="33"/>
      <c r="B249" s="34"/>
      <c r="C249" s="33"/>
      <c r="D249" s="163" t="s">
        <v>189</v>
      </c>
      <c r="E249" s="33"/>
      <c r="F249" s="164" t="s">
        <v>2098</v>
      </c>
      <c r="G249" s="33"/>
      <c r="H249" s="33"/>
      <c r="I249" s="165"/>
      <c r="J249" s="33"/>
      <c r="K249" s="33"/>
      <c r="L249" s="34"/>
      <c r="M249" s="166"/>
      <c r="N249" s="167"/>
      <c r="O249" s="59"/>
      <c r="P249" s="59"/>
      <c r="Q249" s="59"/>
      <c r="R249" s="59"/>
      <c r="S249" s="59"/>
      <c r="T249" s="60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8" t="s">
        <v>189</v>
      </c>
      <c r="AU249" s="18" t="s">
        <v>83</v>
      </c>
    </row>
    <row r="250" spans="1:65" s="2" customFormat="1" ht="16.5" customHeight="1">
      <c r="A250" s="33"/>
      <c r="B250" s="149"/>
      <c r="C250" s="150" t="s">
        <v>76</v>
      </c>
      <c r="D250" s="150" t="s">
        <v>182</v>
      </c>
      <c r="E250" s="151" t="s">
        <v>2099</v>
      </c>
      <c r="F250" s="152" t="s">
        <v>2100</v>
      </c>
      <c r="G250" s="153" t="s">
        <v>423</v>
      </c>
      <c r="H250" s="154">
        <v>3</v>
      </c>
      <c r="I250" s="155"/>
      <c r="J250" s="156">
        <f>ROUND(I250*H250,2)</f>
        <v>0</v>
      </c>
      <c r="K250" s="152" t="s">
        <v>1985</v>
      </c>
      <c r="L250" s="34"/>
      <c r="M250" s="157" t="s">
        <v>1</v>
      </c>
      <c r="N250" s="158" t="s">
        <v>41</v>
      </c>
      <c r="O250" s="59"/>
      <c r="P250" s="159">
        <f>O250*H250</f>
        <v>0</v>
      </c>
      <c r="Q250" s="159">
        <v>0</v>
      </c>
      <c r="R250" s="159">
        <f>Q250*H250</f>
        <v>0</v>
      </c>
      <c r="S250" s="159">
        <v>0</v>
      </c>
      <c r="T250" s="160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1" t="s">
        <v>187</v>
      </c>
      <c r="AT250" s="161" t="s">
        <v>182</v>
      </c>
      <c r="AU250" s="161" t="s">
        <v>83</v>
      </c>
      <c r="AY250" s="18" t="s">
        <v>180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8" t="s">
        <v>83</v>
      </c>
      <c r="BK250" s="162">
        <f>ROUND(I250*H250,2)</f>
        <v>0</v>
      </c>
      <c r="BL250" s="18" t="s">
        <v>187</v>
      </c>
      <c r="BM250" s="161" t="s">
        <v>1146</v>
      </c>
    </row>
    <row r="251" spans="1:65" s="2" customFormat="1" ht="11.25">
      <c r="A251" s="33"/>
      <c r="B251" s="34"/>
      <c r="C251" s="33"/>
      <c r="D251" s="163" t="s">
        <v>189</v>
      </c>
      <c r="E251" s="33"/>
      <c r="F251" s="164" t="s">
        <v>2100</v>
      </c>
      <c r="G251" s="33"/>
      <c r="H251" s="33"/>
      <c r="I251" s="165"/>
      <c r="J251" s="33"/>
      <c r="K251" s="33"/>
      <c r="L251" s="34"/>
      <c r="M251" s="166"/>
      <c r="N251" s="167"/>
      <c r="O251" s="59"/>
      <c r="P251" s="59"/>
      <c r="Q251" s="59"/>
      <c r="R251" s="59"/>
      <c r="S251" s="59"/>
      <c r="T251" s="60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8" t="s">
        <v>189</v>
      </c>
      <c r="AU251" s="18" t="s">
        <v>83</v>
      </c>
    </row>
    <row r="252" spans="1:65" s="2" customFormat="1" ht="16.5" customHeight="1">
      <c r="A252" s="33"/>
      <c r="B252" s="149"/>
      <c r="C252" s="150" t="s">
        <v>76</v>
      </c>
      <c r="D252" s="150" t="s">
        <v>182</v>
      </c>
      <c r="E252" s="151" t="s">
        <v>2101</v>
      </c>
      <c r="F252" s="152" t="s">
        <v>2102</v>
      </c>
      <c r="G252" s="153" t="s">
        <v>508</v>
      </c>
      <c r="H252" s="154">
        <v>106</v>
      </c>
      <c r="I252" s="155"/>
      <c r="J252" s="156">
        <f>ROUND(I252*H252,2)</f>
        <v>0</v>
      </c>
      <c r="K252" s="152" t="s">
        <v>1985</v>
      </c>
      <c r="L252" s="34"/>
      <c r="M252" s="157" t="s">
        <v>1</v>
      </c>
      <c r="N252" s="158" t="s">
        <v>41</v>
      </c>
      <c r="O252" s="59"/>
      <c r="P252" s="159">
        <f>O252*H252</f>
        <v>0</v>
      </c>
      <c r="Q252" s="159">
        <v>0</v>
      </c>
      <c r="R252" s="159">
        <f>Q252*H252</f>
        <v>0</v>
      </c>
      <c r="S252" s="159">
        <v>0</v>
      </c>
      <c r="T252" s="160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1" t="s">
        <v>187</v>
      </c>
      <c r="AT252" s="161" t="s">
        <v>182</v>
      </c>
      <c r="AU252" s="161" t="s">
        <v>83</v>
      </c>
      <c r="AY252" s="18" t="s">
        <v>180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8" t="s">
        <v>83</v>
      </c>
      <c r="BK252" s="162">
        <f>ROUND(I252*H252,2)</f>
        <v>0</v>
      </c>
      <c r="BL252" s="18" t="s">
        <v>187</v>
      </c>
      <c r="BM252" s="161" t="s">
        <v>1173</v>
      </c>
    </row>
    <row r="253" spans="1:65" s="2" customFormat="1" ht="11.25">
      <c r="A253" s="33"/>
      <c r="B253" s="34"/>
      <c r="C253" s="33"/>
      <c r="D253" s="163" t="s">
        <v>189</v>
      </c>
      <c r="E253" s="33"/>
      <c r="F253" s="164" t="s">
        <v>2102</v>
      </c>
      <c r="G253" s="33"/>
      <c r="H253" s="33"/>
      <c r="I253" s="165"/>
      <c r="J253" s="33"/>
      <c r="K253" s="33"/>
      <c r="L253" s="34"/>
      <c r="M253" s="166"/>
      <c r="N253" s="167"/>
      <c r="O253" s="59"/>
      <c r="P253" s="59"/>
      <c r="Q253" s="59"/>
      <c r="R253" s="59"/>
      <c r="S253" s="59"/>
      <c r="T253" s="60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8" t="s">
        <v>189</v>
      </c>
      <c r="AU253" s="18" t="s">
        <v>83</v>
      </c>
    </row>
    <row r="254" spans="1:65" s="2" customFormat="1" ht="21.75" customHeight="1">
      <c r="A254" s="33"/>
      <c r="B254" s="149"/>
      <c r="C254" s="150" t="s">
        <v>76</v>
      </c>
      <c r="D254" s="150" t="s">
        <v>182</v>
      </c>
      <c r="E254" s="151" t="s">
        <v>2103</v>
      </c>
      <c r="F254" s="152" t="s">
        <v>2000</v>
      </c>
      <c r="G254" s="153" t="s">
        <v>508</v>
      </c>
      <c r="H254" s="154">
        <v>106</v>
      </c>
      <c r="I254" s="155"/>
      <c r="J254" s="156">
        <f>ROUND(I254*H254,2)</f>
        <v>0</v>
      </c>
      <c r="K254" s="152" t="s">
        <v>1985</v>
      </c>
      <c r="L254" s="34"/>
      <c r="M254" s="157" t="s">
        <v>1</v>
      </c>
      <c r="N254" s="158" t="s">
        <v>41</v>
      </c>
      <c r="O254" s="59"/>
      <c r="P254" s="159">
        <f>O254*H254</f>
        <v>0</v>
      </c>
      <c r="Q254" s="159">
        <v>0</v>
      </c>
      <c r="R254" s="159">
        <f>Q254*H254</f>
        <v>0</v>
      </c>
      <c r="S254" s="159">
        <v>0</v>
      </c>
      <c r="T254" s="160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1" t="s">
        <v>187</v>
      </c>
      <c r="AT254" s="161" t="s">
        <v>182</v>
      </c>
      <c r="AU254" s="161" t="s">
        <v>83</v>
      </c>
      <c r="AY254" s="18" t="s">
        <v>180</v>
      </c>
      <c r="BE254" s="162">
        <f>IF(N254="základní",J254,0)</f>
        <v>0</v>
      </c>
      <c r="BF254" s="162">
        <f>IF(N254="snížená",J254,0)</f>
        <v>0</v>
      </c>
      <c r="BG254" s="162">
        <f>IF(N254="zákl. přenesená",J254,0)</f>
        <v>0</v>
      </c>
      <c r="BH254" s="162">
        <f>IF(N254="sníž. přenesená",J254,0)</f>
        <v>0</v>
      </c>
      <c r="BI254" s="162">
        <f>IF(N254="nulová",J254,0)</f>
        <v>0</v>
      </c>
      <c r="BJ254" s="18" t="s">
        <v>83</v>
      </c>
      <c r="BK254" s="162">
        <f>ROUND(I254*H254,2)</f>
        <v>0</v>
      </c>
      <c r="BL254" s="18" t="s">
        <v>187</v>
      </c>
      <c r="BM254" s="161" t="s">
        <v>1185</v>
      </c>
    </row>
    <row r="255" spans="1:65" s="2" customFormat="1" ht="11.25">
      <c r="A255" s="33"/>
      <c r="B255" s="34"/>
      <c r="C255" s="33"/>
      <c r="D255" s="163" t="s">
        <v>189</v>
      </c>
      <c r="E255" s="33"/>
      <c r="F255" s="164" t="s">
        <v>2000</v>
      </c>
      <c r="G255" s="33"/>
      <c r="H255" s="33"/>
      <c r="I255" s="165"/>
      <c r="J255" s="33"/>
      <c r="K255" s="33"/>
      <c r="L255" s="34"/>
      <c r="M255" s="166"/>
      <c r="N255" s="167"/>
      <c r="O255" s="59"/>
      <c r="P255" s="59"/>
      <c r="Q255" s="59"/>
      <c r="R255" s="59"/>
      <c r="S255" s="59"/>
      <c r="T255" s="60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8" t="s">
        <v>189</v>
      </c>
      <c r="AU255" s="18" t="s">
        <v>83</v>
      </c>
    </row>
    <row r="256" spans="1:65" s="2" customFormat="1" ht="16.5" customHeight="1">
      <c r="A256" s="33"/>
      <c r="B256" s="149"/>
      <c r="C256" s="150" t="s">
        <v>76</v>
      </c>
      <c r="D256" s="150" t="s">
        <v>182</v>
      </c>
      <c r="E256" s="151" t="s">
        <v>2104</v>
      </c>
      <c r="F256" s="152" t="s">
        <v>2105</v>
      </c>
      <c r="G256" s="153" t="s">
        <v>423</v>
      </c>
      <c r="H256" s="154">
        <v>3</v>
      </c>
      <c r="I256" s="155"/>
      <c r="J256" s="156">
        <f>ROUND(I256*H256,2)</f>
        <v>0</v>
      </c>
      <c r="K256" s="152" t="s">
        <v>1985</v>
      </c>
      <c r="L256" s="34"/>
      <c r="M256" s="157" t="s">
        <v>1</v>
      </c>
      <c r="N256" s="158" t="s">
        <v>41</v>
      </c>
      <c r="O256" s="59"/>
      <c r="P256" s="159">
        <f>O256*H256</f>
        <v>0</v>
      </c>
      <c r="Q256" s="159">
        <v>0</v>
      </c>
      <c r="R256" s="159">
        <f>Q256*H256</f>
        <v>0</v>
      </c>
      <c r="S256" s="159">
        <v>0</v>
      </c>
      <c r="T256" s="160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1" t="s">
        <v>187</v>
      </c>
      <c r="AT256" s="161" t="s">
        <v>182</v>
      </c>
      <c r="AU256" s="161" t="s">
        <v>83</v>
      </c>
      <c r="AY256" s="18" t="s">
        <v>180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8" t="s">
        <v>83</v>
      </c>
      <c r="BK256" s="162">
        <f>ROUND(I256*H256,2)</f>
        <v>0</v>
      </c>
      <c r="BL256" s="18" t="s">
        <v>187</v>
      </c>
      <c r="BM256" s="161" t="s">
        <v>1196</v>
      </c>
    </row>
    <row r="257" spans="1:65" s="2" customFormat="1" ht="11.25">
      <c r="A257" s="33"/>
      <c r="B257" s="34"/>
      <c r="C257" s="33"/>
      <c r="D257" s="163" t="s">
        <v>189</v>
      </c>
      <c r="E257" s="33"/>
      <c r="F257" s="164" t="s">
        <v>2105</v>
      </c>
      <c r="G257" s="33"/>
      <c r="H257" s="33"/>
      <c r="I257" s="165"/>
      <c r="J257" s="33"/>
      <c r="K257" s="33"/>
      <c r="L257" s="34"/>
      <c r="M257" s="166"/>
      <c r="N257" s="167"/>
      <c r="O257" s="59"/>
      <c r="P257" s="59"/>
      <c r="Q257" s="59"/>
      <c r="R257" s="59"/>
      <c r="S257" s="59"/>
      <c r="T257" s="60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8" t="s">
        <v>189</v>
      </c>
      <c r="AU257" s="18" t="s">
        <v>83</v>
      </c>
    </row>
    <row r="258" spans="1:65" s="2" customFormat="1" ht="16.5" customHeight="1">
      <c r="A258" s="33"/>
      <c r="B258" s="149"/>
      <c r="C258" s="150" t="s">
        <v>76</v>
      </c>
      <c r="D258" s="150" t="s">
        <v>182</v>
      </c>
      <c r="E258" s="151" t="s">
        <v>2106</v>
      </c>
      <c r="F258" s="152" t="s">
        <v>2107</v>
      </c>
      <c r="G258" s="153" t="s">
        <v>423</v>
      </c>
      <c r="H258" s="154">
        <v>3</v>
      </c>
      <c r="I258" s="155"/>
      <c r="J258" s="156">
        <f>ROUND(I258*H258,2)</f>
        <v>0</v>
      </c>
      <c r="K258" s="152" t="s">
        <v>1985</v>
      </c>
      <c r="L258" s="34"/>
      <c r="M258" s="157" t="s">
        <v>1</v>
      </c>
      <c r="N258" s="158" t="s">
        <v>41</v>
      </c>
      <c r="O258" s="59"/>
      <c r="P258" s="159">
        <f>O258*H258</f>
        <v>0</v>
      </c>
      <c r="Q258" s="159">
        <v>0</v>
      </c>
      <c r="R258" s="159">
        <f>Q258*H258</f>
        <v>0</v>
      </c>
      <c r="S258" s="159">
        <v>0</v>
      </c>
      <c r="T258" s="160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1" t="s">
        <v>187</v>
      </c>
      <c r="AT258" s="161" t="s">
        <v>182</v>
      </c>
      <c r="AU258" s="161" t="s">
        <v>83</v>
      </c>
      <c r="AY258" s="18" t="s">
        <v>180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8" t="s">
        <v>83</v>
      </c>
      <c r="BK258" s="162">
        <f>ROUND(I258*H258,2)</f>
        <v>0</v>
      </c>
      <c r="BL258" s="18" t="s">
        <v>187</v>
      </c>
      <c r="BM258" s="161" t="s">
        <v>1214</v>
      </c>
    </row>
    <row r="259" spans="1:65" s="2" customFormat="1" ht="11.25">
      <c r="A259" s="33"/>
      <c r="B259" s="34"/>
      <c r="C259" s="33"/>
      <c r="D259" s="163" t="s">
        <v>189</v>
      </c>
      <c r="E259" s="33"/>
      <c r="F259" s="164" t="s">
        <v>2107</v>
      </c>
      <c r="G259" s="33"/>
      <c r="H259" s="33"/>
      <c r="I259" s="165"/>
      <c r="J259" s="33"/>
      <c r="K259" s="33"/>
      <c r="L259" s="34"/>
      <c r="M259" s="166"/>
      <c r="N259" s="167"/>
      <c r="O259" s="59"/>
      <c r="P259" s="59"/>
      <c r="Q259" s="59"/>
      <c r="R259" s="59"/>
      <c r="S259" s="59"/>
      <c r="T259" s="60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8" t="s">
        <v>189</v>
      </c>
      <c r="AU259" s="18" t="s">
        <v>83</v>
      </c>
    </row>
    <row r="260" spans="1:65" s="12" customFormat="1" ht="25.9" customHeight="1">
      <c r="B260" s="136"/>
      <c r="D260" s="137" t="s">
        <v>75</v>
      </c>
      <c r="E260" s="138" t="s">
        <v>2108</v>
      </c>
      <c r="F260" s="138" t="s">
        <v>2109</v>
      </c>
      <c r="I260" s="139"/>
      <c r="J260" s="140">
        <f>BK260</f>
        <v>0</v>
      </c>
      <c r="L260" s="136"/>
      <c r="M260" s="141"/>
      <c r="N260" s="142"/>
      <c r="O260" s="142"/>
      <c r="P260" s="143">
        <f>SUM(P261:P266)</f>
        <v>0</v>
      </c>
      <c r="Q260" s="142"/>
      <c r="R260" s="143">
        <f>SUM(R261:R266)</f>
        <v>0</v>
      </c>
      <c r="S260" s="142"/>
      <c r="T260" s="144">
        <f>SUM(T261:T266)</f>
        <v>0</v>
      </c>
      <c r="AR260" s="137" t="s">
        <v>83</v>
      </c>
      <c r="AT260" s="145" t="s">
        <v>75</v>
      </c>
      <c r="AU260" s="145" t="s">
        <v>76</v>
      </c>
      <c r="AY260" s="137" t="s">
        <v>180</v>
      </c>
      <c r="BK260" s="146">
        <f>SUM(BK261:BK266)</f>
        <v>0</v>
      </c>
    </row>
    <row r="261" spans="1:65" s="2" customFormat="1" ht="16.5" customHeight="1">
      <c r="A261" s="33"/>
      <c r="B261" s="149"/>
      <c r="C261" s="150" t="s">
        <v>76</v>
      </c>
      <c r="D261" s="150" t="s">
        <v>182</v>
      </c>
      <c r="E261" s="151" t="s">
        <v>2110</v>
      </c>
      <c r="F261" s="152" t="s">
        <v>2111</v>
      </c>
      <c r="G261" s="153" t="s">
        <v>423</v>
      </c>
      <c r="H261" s="154">
        <v>6</v>
      </c>
      <c r="I261" s="155"/>
      <c r="J261" s="156">
        <f>ROUND(I261*H261,2)</f>
        <v>0</v>
      </c>
      <c r="K261" s="152" t="s">
        <v>1985</v>
      </c>
      <c r="L261" s="34"/>
      <c r="M261" s="157" t="s">
        <v>1</v>
      </c>
      <c r="N261" s="158" t="s">
        <v>41</v>
      </c>
      <c r="O261" s="59"/>
      <c r="P261" s="159">
        <f>O261*H261</f>
        <v>0</v>
      </c>
      <c r="Q261" s="159">
        <v>0</v>
      </c>
      <c r="R261" s="159">
        <f>Q261*H261</f>
        <v>0</v>
      </c>
      <c r="S261" s="159">
        <v>0</v>
      </c>
      <c r="T261" s="160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1" t="s">
        <v>187</v>
      </c>
      <c r="AT261" s="161" t="s">
        <v>182</v>
      </c>
      <c r="AU261" s="161" t="s">
        <v>83</v>
      </c>
      <c r="AY261" s="18" t="s">
        <v>180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8" t="s">
        <v>83</v>
      </c>
      <c r="BK261" s="162">
        <f>ROUND(I261*H261,2)</f>
        <v>0</v>
      </c>
      <c r="BL261" s="18" t="s">
        <v>187</v>
      </c>
      <c r="BM261" s="161" t="s">
        <v>1227</v>
      </c>
    </row>
    <row r="262" spans="1:65" s="2" customFormat="1" ht="11.25">
      <c r="A262" s="33"/>
      <c r="B262" s="34"/>
      <c r="C262" s="33"/>
      <c r="D262" s="163" t="s">
        <v>189</v>
      </c>
      <c r="E262" s="33"/>
      <c r="F262" s="164" t="s">
        <v>2111</v>
      </c>
      <c r="G262" s="33"/>
      <c r="H262" s="33"/>
      <c r="I262" s="165"/>
      <c r="J262" s="33"/>
      <c r="K262" s="33"/>
      <c r="L262" s="34"/>
      <c r="M262" s="166"/>
      <c r="N262" s="167"/>
      <c r="O262" s="59"/>
      <c r="P262" s="59"/>
      <c r="Q262" s="59"/>
      <c r="R262" s="59"/>
      <c r="S262" s="59"/>
      <c r="T262" s="60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8" t="s">
        <v>189</v>
      </c>
      <c r="AU262" s="18" t="s">
        <v>83</v>
      </c>
    </row>
    <row r="263" spans="1:65" s="2" customFormat="1" ht="16.5" customHeight="1">
      <c r="A263" s="33"/>
      <c r="B263" s="149"/>
      <c r="C263" s="150" t="s">
        <v>76</v>
      </c>
      <c r="D263" s="150" t="s">
        <v>182</v>
      </c>
      <c r="E263" s="151" t="s">
        <v>2112</v>
      </c>
      <c r="F263" s="152" t="s">
        <v>2113</v>
      </c>
      <c r="G263" s="153" t="s">
        <v>423</v>
      </c>
      <c r="H263" s="154">
        <v>3</v>
      </c>
      <c r="I263" s="155"/>
      <c r="J263" s="156">
        <f>ROUND(I263*H263,2)</f>
        <v>0</v>
      </c>
      <c r="K263" s="152" t="s">
        <v>1985</v>
      </c>
      <c r="L263" s="34"/>
      <c r="M263" s="157" t="s">
        <v>1</v>
      </c>
      <c r="N263" s="158" t="s">
        <v>41</v>
      </c>
      <c r="O263" s="59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1" t="s">
        <v>187</v>
      </c>
      <c r="AT263" s="161" t="s">
        <v>182</v>
      </c>
      <c r="AU263" s="161" t="s">
        <v>83</v>
      </c>
      <c r="AY263" s="18" t="s">
        <v>180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8" t="s">
        <v>83</v>
      </c>
      <c r="BK263" s="162">
        <f>ROUND(I263*H263,2)</f>
        <v>0</v>
      </c>
      <c r="BL263" s="18" t="s">
        <v>187</v>
      </c>
      <c r="BM263" s="161" t="s">
        <v>563</v>
      </c>
    </row>
    <row r="264" spans="1:65" s="2" customFormat="1" ht="11.25">
      <c r="A264" s="33"/>
      <c r="B264" s="34"/>
      <c r="C264" s="33"/>
      <c r="D264" s="163" t="s">
        <v>189</v>
      </c>
      <c r="E264" s="33"/>
      <c r="F264" s="164" t="s">
        <v>2113</v>
      </c>
      <c r="G264" s="33"/>
      <c r="H264" s="33"/>
      <c r="I264" s="165"/>
      <c r="J264" s="33"/>
      <c r="K264" s="33"/>
      <c r="L264" s="34"/>
      <c r="M264" s="166"/>
      <c r="N264" s="167"/>
      <c r="O264" s="59"/>
      <c r="P264" s="59"/>
      <c r="Q264" s="59"/>
      <c r="R264" s="59"/>
      <c r="S264" s="59"/>
      <c r="T264" s="60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8" t="s">
        <v>189</v>
      </c>
      <c r="AU264" s="18" t="s">
        <v>83</v>
      </c>
    </row>
    <row r="265" spans="1:65" s="2" customFormat="1" ht="16.5" customHeight="1">
      <c r="A265" s="33"/>
      <c r="B265" s="149"/>
      <c r="C265" s="150" t="s">
        <v>76</v>
      </c>
      <c r="D265" s="150" t="s">
        <v>182</v>
      </c>
      <c r="E265" s="151" t="s">
        <v>2114</v>
      </c>
      <c r="F265" s="152" t="s">
        <v>2115</v>
      </c>
      <c r="G265" s="153" t="s">
        <v>423</v>
      </c>
      <c r="H265" s="154">
        <v>15</v>
      </c>
      <c r="I265" s="155"/>
      <c r="J265" s="156">
        <f>ROUND(I265*H265,2)</f>
        <v>0</v>
      </c>
      <c r="K265" s="152" t="s">
        <v>1985</v>
      </c>
      <c r="L265" s="34"/>
      <c r="M265" s="157" t="s">
        <v>1</v>
      </c>
      <c r="N265" s="158" t="s">
        <v>41</v>
      </c>
      <c r="O265" s="59"/>
      <c r="P265" s="159">
        <f>O265*H265</f>
        <v>0</v>
      </c>
      <c r="Q265" s="159">
        <v>0</v>
      </c>
      <c r="R265" s="159">
        <f>Q265*H265</f>
        <v>0</v>
      </c>
      <c r="S265" s="159">
        <v>0</v>
      </c>
      <c r="T265" s="160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1" t="s">
        <v>187</v>
      </c>
      <c r="AT265" s="161" t="s">
        <v>182</v>
      </c>
      <c r="AU265" s="161" t="s">
        <v>83</v>
      </c>
      <c r="AY265" s="18" t="s">
        <v>180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8" t="s">
        <v>83</v>
      </c>
      <c r="BK265" s="162">
        <f>ROUND(I265*H265,2)</f>
        <v>0</v>
      </c>
      <c r="BL265" s="18" t="s">
        <v>187</v>
      </c>
      <c r="BM265" s="161" t="s">
        <v>1256</v>
      </c>
    </row>
    <row r="266" spans="1:65" s="2" customFormat="1" ht="11.25">
      <c r="A266" s="33"/>
      <c r="B266" s="34"/>
      <c r="C266" s="33"/>
      <c r="D266" s="163" t="s">
        <v>189</v>
      </c>
      <c r="E266" s="33"/>
      <c r="F266" s="164" t="s">
        <v>2115</v>
      </c>
      <c r="G266" s="33"/>
      <c r="H266" s="33"/>
      <c r="I266" s="165"/>
      <c r="J266" s="33"/>
      <c r="K266" s="33"/>
      <c r="L266" s="34"/>
      <c r="M266" s="166"/>
      <c r="N266" s="167"/>
      <c r="O266" s="59"/>
      <c r="P266" s="59"/>
      <c r="Q266" s="59"/>
      <c r="R266" s="59"/>
      <c r="S266" s="59"/>
      <c r="T266" s="60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8" t="s">
        <v>189</v>
      </c>
      <c r="AU266" s="18" t="s">
        <v>83</v>
      </c>
    </row>
    <row r="267" spans="1:65" s="12" customFormat="1" ht="25.9" customHeight="1">
      <c r="B267" s="136"/>
      <c r="D267" s="137" t="s">
        <v>75</v>
      </c>
      <c r="E267" s="138" t="s">
        <v>2116</v>
      </c>
      <c r="F267" s="138" t="s">
        <v>101</v>
      </c>
      <c r="I267" s="139"/>
      <c r="J267" s="140">
        <f>BK267</f>
        <v>0</v>
      </c>
      <c r="L267" s="136"/>
      <c r="M267" s="141"/>
      <c r="N267" s="142"/>
      <c r="O267" s="142"/>
      <c r="P267" s="143">
        <f>SUM(P268:P281)</f>
        <v>0</v>
      </c>
      <c r="Q267" s="142"/>
      <c r="R267" s="143">
        <f>SUM(R268:R281)</f>
        <v>0</v>
      </c>
      <c r="S267" s="142"/>
      <c r="T267" s="144">
        <f>SUM(T268:T281)</f>
        <v>0</v>
      </c>
      <c r="AR267" s="137" t="s">
        <v>83</v>
      </c>
      <c r="AT267" s="145" t="s">
        <v>75</v>
      </c>
      <c r="AU267" s="145" t="s">
        <v>76</v>
      </c>
      <c r="AY267" s="137" t="s">
        <v>180</v>
      </c>
      <c r="BK267" s="146">
        <f>SUM(BK268:BK281)</f>
        <v>0</v>
      </c>
    </row>
    <row r="268" spans="1:65" s="2" customFormat="1" ht="16.5" customHeight="1">
      <c r="A268" s="33"/>
      <c r="B268" s="149"/>
      <c r="C268" s="150" t="s">
        <v>76</v>
      </c>
      <c r="D268" s="150" t="s">
        <v>182</v>
      </c>
      <c r="E268" s="151" t="s">
        <v>2117</v>
      </c>
      <c r="F268" s="152" t="s">
        <v>2118</v>
      </c>
      <c r="G268" s="153" t="s">
        <v>423</v>
      </c>
      <c r="H268" s="154">
        <v>6</v>
      </c>
      <c r="I268" s="155"/>
      <c r="J268" s="156">
        <f>ROUND(I268*H268,2)</f>
        <v>0</v>
      </c>
      <c r="K268" s="152" t="s">
        <v>1985</v>
      </c>
      <c r="L268" s="34"/>
      <c r="M268" s="157" t="s">
        <v>1</v>
      </c>
      <c r="N268" s="158" t="s">
        <v>41</v>
      </c>
      <c r="O268" s="59"/>
      <c r="P268" s="159">
        <f>O268*H268</f>
        <v>0</v>
      </c>
      <c r="Q268" s="159">
        <v>0</v>
      </c>
      <c r="R268" s="159">
        <f>Q268*H268</f>
        <v>0</v>
      </c>
      <c r="S268" s="159">
        <v>0</v>
      </c>
      <c r="T268" s="160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1" t="s">
        <v>187</v>
      </c>
      <c r="AT268" s="161" t="s">
        <v>182</v>
      </c>
      <c r="AU268" s="161" t="s">
        <v>83</v>
      </c>
      <c r="AY268" s="18" t="s">
        <v>180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8" t="s">
        <v>83</v>
      </c>
      <c r="BK268" s="162">
        <f>ROUND(I268*H268,2)</f>
        <v>0</v>
      </c>
      <c r="BL268" s="18" t="s">
        <v>187</v>
      </c>
      <c r="BM268" s="161" t="s">
        <v>1267</v>
      </c>
    </row>
    <row r="269" spans="1:65" s="2" customFormat="1" ht="11.25">
      <c r="A269" s="33"/>
      <c r="B269" s="34"/>
      <c r="C269" s="33"/>
      <c r="D269" s="163" t="s">
        <v>189</v>
      </c>
      <c r="E269" s="33"/>
      <c r="F269" s="164" t="s">
        <v>2118</v>
      </c>
      <c r="G269" s="33"/>
      <c r="H269" s="33"/>
      <c r="I269" s="165"/>
      <c r="J269" s="33"/>
      <c r="K269" s="33"/>
      <c r="L269" s="34"/>
      <c r="M269" s="166"/>
      <c r="N269" s="167"/>
      <c r="O269" s="59"/>
      <c r="P269" s="59"/>
      <c r="Q269" s="59"/>
      <c r="R269" s="59"/>
      <c r="S269" s="59"/>
      <c r="T269" s="60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8" t="s">
        <v>189</v>
      </c>
      <c r="AU269" s="18" t="s">
        <v>83</v>
      </c>
    </row>
    <row r="270" spans="1:65" s="2" customFormat="1" ht="21.75" customHeight="1">
      <c r="A270" s="33"/>
      <c r="B270" s="149"/>
      <c r="C270" s="150" t="s">
        <v>76</v>
      </c>
      <c r="D270" s="150" t="s">
        <v>182</v>
      </c>
      <c r="E270" s="151" t="s">
        <v>2119</v>
      </c>
      <c r="F270" s="152" t="s">
        <v>2120</v>
      </c>
      <c r="G270" s="153" t="s">
        <v>423</v>
      </c>
      <c r="H270" s="154">
        <v>3</v>
      </c>
      <c r="I270" s="155"/>
      <c r="J270" s="156">
        <f>ROUND(I270*H270,2)</f>
        <v>0</v>
      </c>
      <c r="K270" s="152" t="s">
        <v>1985</v>
      </c>
      <c r="L270" s="34"/>
      <c r="M270" s="157" t="s">
        <v>1</v>
      </c>
      <c r="N270" s="158" t="s">
        <v>41</v>
      </c>
      <c r="O270" s="59"/>
      <c r="P270" s="159">
        <f>O270*H270</f>
        <v>0</v>
      </c>
      <c r="Q270" s="159">
        <v>0</v>
      </c>
      <c r="R270" s="159">
        <f>Q270*H270</f>
        <v>0</v>
      </c>
      <c r="S270" s="159">
        <v>0</v>
      </c>
      <c r="T270" s="160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1" t="s">
        <v>187</v>
      </c>
      <c r="AT270" s="161" t="s">
        <v>182</v>
      </c>
      <c r="AU270" s="161" t="s">
        <v>83</v>
      </c>
      <c r="AY270" s="18" t="s">
        <v>180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8" t="s">
        <v>83</v>
      </c>
      <c r="BK270" s="162">
        <f>ROUND(I270*H270,2)</f>
        <v>0</v>
      </c>
      <c r="BL270" s="18" t="s">
        <v>187</v>
      </c>
      <c r="BM270" s="161" t="s">
        <v>1283</v>
      </c>
    </row>
    <row r="271" spans="1:65" s="2" customFormat="1" ht="11.25">
      <c r="A271" s="33"/>
      <c r="B271" s="34"/>
      <c r="C271" s="33"/>
      <c r="D271" s="163" t="s">
        <v>189</v>
      </c>
      <c r="E271" s="33"/>
      <c r="F271" s="164" t="s">
        <v>2120</v>
      </c>
      <c r="G271" s="33"/>
      <c r="H271" s="33"/>
      <c r="I271" s="165"/>
      <c r="J271" s="33"/>
      <c r="K271" s="33"/>
      <c r="L271" s="34"/>
      <c r="M271" s="166"/>
      <c r="N271" s="167"/>
      <c r="O271" s="59"/>
      <c r="P271" s="59"/>
      <c r="Q271" s="59"/>
      <c r="R271" s="59"/>
      <c r="S271" s="59"/>
      <c r="T271" s="60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8" t="s">
        <v>189</v>
      </c>
      <c r="AU271" s="18" t="s">
        <v>83</v>
      </c>
    </row>
    <row r="272" spans="1:65" s="2" customFormat="1" ht="16.5" customHeight="1">
      <c r="A272" s="33"/>
      <c r="B272" s="149"/>
      <c r="C272" s="150" t="s">
        <v>76</v>
      </c>
      <c r="D272" s="150" t="s">
        <v>182</v>
      </c>
      <c r="E272" s="151" t="s">
        <v>2121</v>
      </c>
      <c r="F272" s="152" t="s">
        <v>2122</v>
      </c>
      <c r="G272" s="153" t="s">
        <v>423</v>
      </c>
      <c r="H272" s="154">
        <v>3</v>
      </c>
      <c r="I272" s="155"/>
      <c r="J272" s="156">
        <f>ROUND(I272*H272,2)</f>
        <v>0</v>
      </c>
      <c r="K272" s="152" t="s">
        <v>1985</v>
      </c>
      <c r="L272" s="34"/>
      <c r="M272" s="157" t="s">
        <v>1</v>
      </c>
      <c r="N272" s="158" t="s">
        <v>41</v>
      </c>
      <c r="O272" s="59"/>
      <c r="P272" s="159">
        <f>O272*H272</f>
        <v>0</v>
      </c>
      <c r="Q272" s="159">
        <v>0</v>
      </c>
      <c r="R272" s="159">
        <f>Q272*H272</f>
        <v>0</v>
      </c>
      <c r="S272" s="159">
        <v>0</v>
      </c>
      <c r="T272" s="160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1" t="s">
        <v>187</v>
      </c>
      <c r="AT272" s="161" t="s">
        <v>182</v>
      </c>
      <c r="AU272" s="161" t="s">
        <v>83</v>
      </c>
      <c r="AY272" s="18" t="s">
        <v>180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8" t="s">
        <v>83</v>
      </c>
      <c r="BK272" s="162">
        <f>ROUND(I272*H272,2)</f>
        <v>0</v>
      </c>
      <c r="BL272" s="18" t="s">
        <v>187</v>
      </c>
      <c r="BM272" s="161" t="s">
        <v>1297</v>
      </c>
    </row>
    <row r="273" spans="1:65" s="2" customFormat="1" ht="11.25">
      <c r="A273" s="33"/>
      <c r="B273" s="34"/>
      <c r="C273" s="33"/>
      <c r="D273" s="163" t="s">
        <v>189</v>
      </c>
      <c r="E273" s="33"/>
      <c r="F273" s="164" t="s">
        <v>2122</v>
      </c>
      <c r="G273" s="33"/>
      <c r="H273" s="33"/>
      <c r="I273" s="165"/>
      <c r="J273" s="33"/>
      <c r="K273" s="33"/>
      <c r="L273" s="34"/>
      <c r="M273" s="166"/>
      <c r="N273" s="167"/>
      <c r="O273" s="59"/>
      <c r="P273" s="59"/>
      <c r="Q273" s="59"/>
      <c r="R273" s="59"/>
      <c r="S273" s="59"/>
      <c r="T273" s="60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8" t="s">
        <v>189</v>
      </c>
      <c r="AU273" s="18" t="s">
        <v>83</v>
      </c>
    </row>
    <row r="274" spans="1:65" s="2" customFormat="1" ht="21.75" customHeight="1">
      <c r="A274" s="33"/>
      <c r="B274" s="149"/>
      <c r="C274" s="150" t="s">
        <v>76</v>
      </c>
      <c r="D274" s="150" t="s">
        <v>182</v>
      </c>
      <c r="E274" s="151" t="s">
        <v>2123</v>
      </c>
      <c r="F274" s="152" t="s">
        <v>2124</v>
      </c>
      <c r="G274" s="153" t="s">
        <v>423</v>
      </c>
      <c r="H274" s="154">
        <v>39</v>
      </c>
      <c r="I274" s="155"/>
      <c r="J274" s="156">
        <f>ROUND(I274*H274,2)</f>
        <v>0</v>
      </c>
      <c r="K274" s="152" t="s">
        <v>1985</v>
      </c>
      <c r="L274" s="34"/>
      <c r="M274" s="157" t="s">
        <v>1</v>
      </c>
      <c r="N274" s="158" t="s">
        <v>41</v>
      </c>
      <c r="O274" s="59"/>
      <c r="P274" s="159">
        <f>O274*H274</f>
        <v>0</v>
      </c>
      <c r="Q274" s="159">
        <v>0</v>
      </c>
      <c r="R274" s="159">
        <f>Q274*H274</f>
        <v>0</v>
      </c>
      <c r="S274" s="159">
        <v>0</v>
      </c>
      <c r="T274" s="160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1" t="s">
        <v>187</v>
      </c>
      <c r="AT274" s="161" t="s">
        <v>182</v>
      </c>
      <c r="AU274" s="161" t="s">
        <v>83</v>
      </c>
      <c r="AY274" s="18" t="s">
        <v>180</v>
      </c>
      <c r="BE274" s="162">
        <f>IF(N274="základní",J274,0)</f>
        <v>0</v>
      </c>
      <c r="BF274" s="162">
        <f>IF(N274="snížená",J274,0)</f>
        <v>0</v>
      </c>
      <c r="BG274" s="162">
        <f>IF(N274="zákl. přenesená",J274,0)</f>
        <v>0</v>
      </c>
      <c r="BH274" s="162">
        <f>IF(N274="sníž. přenesená",J274,0)</f>
        <v>0</v>
      </c>
      <c r="BI274" s="162">
        <f>IF(N274="nulová",J274,0)</f>
        <v>0</v>
      </c>
      <c r="BJ274" s="18" t="s">
        <v>83</v>
      </c>
      <c r="BK274" s="162">
        <f>ROUND(I274*H274,2)</f>
        <v>0</v>
      </c>
      <c r="BL274" s="18" t="s">
        <v>187</v>
      </c>
      <c r="BM274" s="161" t="s">
        <v>1308</v>
      </c>
    </row>
    <row r="275" spans="1:65" s="2" customFormat="1" ht="11.25">
      <c r="A275" s="33"/>
      <c r="B275" s="34"/>
      <c r="C275" s="33"/>
      <c r="D275" s="163" t="s">
        <v>189</v>
      </c>
      <c r="E275" s="33"/>
      <c r="F275" s="164" t="s">
        <v>2124</v>
      </c>
      <c r="G275" s="33"/>
      <c r="H275" s="33"/>
      <c r="I275" s="165"/>
      <c r="J275" s="33"/>
      <c r="K275" s="33"/>
      <c r="L275" s="34"/>
      <c r="M275" s="166"/>
      <c r="N275" s="167"/>
      <c r="O275" s="59"/>
      <c r="P275" s="59"/>
      <c r="Q275" s="59"/>
      <c r="R275" s="59"/>
      <c r="S275" s="59"/>
      <c r="T275" s="60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8" t="s">
        <v>189</v>
      </c>
      <c r="AU275" s="18" t="s">
        <v>83</v>
      </c>
    </row>
    <row r="276" spans="1:65" s="2" customFormat="1" ht="16.5" customHeight="1">
      <c r="A276" s="33"/>
      <c r="B276" s="149"/>
      <c r="C276" s="150" t="s">
        <v>76</v>
      </c>
      <c r="D276" s="150" t="s">
        <v>182</v>
      </c>
      <c r="E276" s="151" t="s">
        <v>2125</v>
      </c>
      <c r="F276" s="152" t="s">
        <v>2126</v>
      </c>
      <c r="G276" s="153" t="s">
        <v>423</v>
      </c>
      <c r="H276" s="154">
        <v>6</v>
      </c>
      <c r="I276" s="155"/>
      <c r="J276" s="156">
        <f>ROUND(I276*H276,2)</f>
        <v>0</v>
      </c>
      <c r="K276" s="152" t="s">
        <v>1985</v>
      </c>
      <c r="L276" s="34"/>
      <c r="M276" s="157" t="s">
        <v>1</v>
      </c>
      <c r="N276" s="158" t="s">
        <v>41</v>
      </c>
      <c r="O276" s="59"/>
      <c r="P276" s="159">
        <f>O276*H276</f>
        <v>0</v>
      </c>
      <c r="Q276" s="159">
        <v>0</v>
      </c>
      <c r="R276" s="159">
        <f>Q276*H276</f>
        <v>0</v>
      </c>
      <c r="S276" s="159">
        <v>0</v>
      </c>
      <c r="T276" s="160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1" t="s">
        <v>187</v>
      </c>
      <c r="AT276" s="161" t="s">
        <v>182</v>
      </c>
      <c r="AU276" s="161" t="s">
        <v>83</v>
      </c>
      <c r="AY276" s="18" t="s">
        <v>180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8" t="s">
        <v>83</v>
      </c>
      <c r="BK276" s="162">
        <f>ROUND(I276*H276,2)</f>
        <v>0</v>
      </c>
      <c r="BL276" s="18" t="s">
        <v>187</v>
      </c>
      <c r="BM276" s="161" t="s">
        <v>1319</v>
      </c>
    </row>
    <row r="277" spans="1:65" s="2" customFormat="1" ht="11.25">
      <c r="A277" s="33"/>
      <c r="B277" s="34"/>
      <c r="C277" s="33"/>
      <c r="D277" s="163" t="s">
        <v>189</v>
      </c>
      <c r="E277" s="33"/>
      <c r="F277" s="164" t="s">
        <v>2126</v>
      </c>
      <c r="G277" s="33"/>
      <c r="H277" s="33"/>
      <c r="I277" s="165"/>
      <c r="J277" s="33"/>
      <c r="K277" s="33"/>
      <c r="L277" s="34"/>
      <c r="M277" s="166"/>
      <c r="N277" s="167"/>
      <c r="O277" s="59"/>
      <c r="P277" s="59"/>
      <c r="Q277" s="59"/>
      <c r="R277" s="59"/>
      <c r="S277" s="59"/>
      <c r="T277" s="60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189</v>
      </c>
      <c r="AU277" s="18" t="s">
        <v>83</v>
      </c>
    </row>
    <row r="278" spans="1:65" s="2" customFormat="1" ht="16.5" customHeight="1">
      <c r="A278" s="33"/>
      <c r="B278" s="149"/>
      <c r="C278" s="150" t="s">
        <v>76</v>
      </c>
      <c r="D278" s="150" t="s">
        <v>182</v>
      </c>
      <c r="E278" s="151" t="s">
        <v>2127</v>
      </c>
      <c r="F278" s="152" t="s">
        <v>2128</v>
      </c>
      <c r="G278" s="153" t="s">
        <v>423</v>
      </c>
      <c r="H278" s="154">
        <v>3</v>
      </c>
      <c r="I278" s="155"/>
      <c r="J278" s="156">
        <f>ROUND(I278*H278,2)</f>
        <v>0</v>
      </c>
      <c r="K278" s="152" t="s">
        <v>1985</v>
      </c>
      <c r="L278" s="34"/>
      <c r="M278" s="157" t="s">
        <v>1</v>
      </c>
      <c r="N278" s="158" t="s">
        <v>41</v>
      </c>
      <c r="O278" s="59"/>
      <c r="P278" s="159">
        <f>O278*H278</f>
        <v>0</v>
      </c>
      <c r="Q278" s="159">
        <v>0</v>
      </c>
      <c r="R278" s="159">
        <f>Q278*H278</f>
        <v>0</v>
      </c>
      <c r="S278" s="159">
        <v>0</v>
      </c>
      <c r="T278" s="160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1" t="s">
        <v>187</v>
      </c>
      <c r="AT278" s="161" t="s">
        <v>182</v>
      </c>
      <c r="AU278" s="161" t="s">
        <v>83</v>
      </c>
      <c r="AY278" s="18" t="s">
        <v>180</v>
      </c>
      <c r="BE278" s="162">
        <f>IF(N278="základní",J278,0)</f>
        <v>0</v>
      </c>
      <c r="BF278" s="162">
        <f>IF(N278="snížená",J278,0)</f>
        <v>0</v>
      </c>
      <c r="BG278" s="162">
        <f>IF(N278="zákl. přenesená",J278,0)</f>
        <v>0</v>
      </c>
      <c r="BH278" s="162">
        <f>IF(N278="sníž. přenesená",J278,0)</f>
        <v>0</v>
      </c>
      <c r="BI278" s="162">
        <f>IF(N278="nulová",J278,0)</f>
        <v>0</v>
      </c>
      <c r="BJ278" s="18" t="s">
        <v>83</v>
      </c>
      <c r="BK278" s="162">
        <f>ROUND(I278*H278,2)</f>
        <v>0</v>
      </c>
      <c r="BL278" s="18" t="s">
        <v>187</v>
      </c>
      <c r="BM278" s="161" t="s">
        <v>1331</v>
      </c>
    </row>
    <row r="279" spans="1:65" s="2" customFormat="1" ht="11.25">
      <c r="A279" s="33"/>
      <c r="B279" s="34"/>
      <c r="C279" s="33"/>
      <c r="D279" s="163" t="s">
        <v>189</v>
      </c>
      <c r="E279" s="33"/>
      <c r="F279" s="164" t="s">
        <v>2128</v>
      </c>
      <c r="G279" s="33"/>
      <c r="H279" s="33"/>
      <c r="I279" s="165"/>
      <c r="J279" s="33"/>
      <c r="K279" s="33"/>
      <c r="L279" s="34"/>
      <c r="M279" s="166"/>
      <c r="N279" s="167"/>
      <c r="O279" s="59"/>
      <c r="P279" s="59"/>
      <c r="Q279" s="59"/>
      <c r="R279" s="59"/>
      <c r="S279" s="59"/>
      <c r="T279" s="60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8" t="s">
        <v>189</v>
      </c>
      <c r="AU279" s="18" t="s">
        <v>83</v>
      </c>
    </row>
    <row r="280" spans="1:65" s="2" customFormat="1" ht="16.5" customHeight="1">
      <c r="A280" s="33"/>
      <c r="B280" s="149"/>
      <c r="C280" s="150" t="s">
        <v>76</v>
      </c>
      <c r="D280" s="150" t="s">
        <v>182</v>
      </c>
      <c r="E280" s="151" t="s">
        <v>2129</v>
      </c>
      <c r="F280" s="152" t="s">
        <v>2130</v>
      </c>
      <c r="G280" s="153" t="s">
        <v>423</v>
      </c>
      <c r="H280" s="154">
        <v>3</v>
      </c>
      <c r="I280" s="155"/>
      <c r="J280" s="156">
        <f>ROUND(I280*H280,2)</f>
        <v>0</v>
      </c>
      <c r="K280" s="152" t="s">
        <v>1985</v>
      </c>
      <c r="L280" s="34"/>
      <c r="M280" s="157" t="s">
        <v>1</v>
      </c>
      <c r="N280" s="158" t="s">
        <v>41</v>
      </c>
      <c r="O280" s="59"/>
      <c r="P280" s="159">
        <f>O280*H280</f>
        <v>0</v>
      </c>
      <c r="Q280" s="159">
        <v>0</v>
      </c>
      <c r="R280" s="159">
        <f>Q280*H280</f>
        <v>0</v>
      </c>
      <c r="S280" s="159">
        <v>0</v>
      </c>
      <c r="T280" s="160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1" t="s">
        <v>187</v>
      </c>
      <c r="AT280" s="161" t="s">
        <v>182</v>
      </c>
      <c r="AU280" s="161" t="s">
        <v>83</v>
      </c>
      <c r="AY280" s="18" t="s">
        <v>180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8" t="s">
        <v>83</v>
      </c>
      <c r="BK280" s="162">
        <f>ROUND(I280*H280,2)</f>
        <v>0</v>
      </c>
      <c r="BL280" s="18" t="s">
        <v>187</v>
      </c>
      <c r="BM280" s="161" t="s">
        <v>1343</v>
      </c>
    </row>
    <row r="281" spans="1:65" s="2" customFormat="1" ht="11.25">
      <c r="A281" s="33"/>
      <c r="B281" s="34"/>
      <c r="C281" s="33"/>
      <c r="D281" s="163" t="s">
        <v>189</v>
      </c>
      <c r="E281" s="33"/>
      <c r="F281" s="164" t="s">
        <v>2130</v>
      </c>
      <c r="G281" s="33"/>
      <c r="H281" s="33"/>
      <c r="I281" s="165"/>
      <c r="J281" s="33"/>
      <c r="K281" s="33"/>
      <c r="L281" s="34"/>
      <c r="M281" s="166"/>
      <c r="N281" s="167"/>
      <c r="O281" s="59"/>
      <c r="P281" s="59"/>
      <c r="Q281" s="59"/>
      <c r="R281" s="59"/>
      <c r="S281" s="59"/>
      <c r="T281" s="60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8" t="s">
        <v>189</v>
      </c>
      <c r="AU281" s="18" t="s">
        <v>83</v>
      </c>
    </row>
    <row r="282" spans="1:65" s="12" customFormat="1" ht="25.9" customHeight="1">
      <c r="B282" s="136"/>
      <c r="D282" s="137" t="s">
        <v>75</v>
      </c>
      <c r="E282" s="138" t="s">
        <v>2131</v>
      </c>
      <c r="F282" s="138" t="s">
        <v>2132</v>
      </c>
      <c r="I282" s="139"/>
      <c r="J282" s="140">
        <f>BK282</f>
        <v>0</v>
      </c>
      <c r="L282" s="136"/>
      <c r="M282" s="141"/>
      <c r="N282" s="142"/>
      <c r="O282" s="142"/>
      <c r="P282" s="143">
        <f>SUM(P283:P298)</f>
        <v>0</v>
      </c>
      <c r="Q282" s="142"/>
      <c r="R282" s="143">
        <f>SUM(R283:R298)</f>
        <v>0</v>
      </c>
      <c r="S282" s="142"/>
      <c r="T282" s="144">
        <f>SUM(T283:T298)</f>
        <v>0</v>
      </c>
      <c r="AR282" s="137" t="s">
        <v>83</v>
      </c>
      <c r="AT282" s="145" t="s">
        <v>75</v>
      </c>
      <c r="AU282" s="145" t="s">
        <v>76</v>
      </c>
      <c r="AY282" s="137" t="s">
        <v>180</v>
      </c>
      <c r="BK282" s="146">
        <f>SUM(BK283:BK298)</f>
        <v>0</v>
      </c>
    </row>
    <row r="283" spans="1:65" s="2" customFormat="1" ht="16.5" customHeight="1">
      <c r="A283" s="33"/>
      <c r="B283" s="149"/>
      <c r="C283" s="150" t="s">
        <v>76</v>
      </c>
      <c r="D283" s="150" t="s">
        <v>182</v>
      </c>
      <c r="E283" s="151" t="s">
        <v>2133</v>
      </c>
      <c r="F283" s="152" t="s">
        <v>2134</v>
      </c>
      <c r="G283" s="153" t="s">
        <v>423</v>
      </c>
      <c r="H283" s="154">
        <v>12</v>
      </c>
      <c r="I283" s="155"/>
      <c r="J283" s="156">
        <f>ROUND(I283*H283,2)</f>
        <v>0</v>
      </c>
      <c r="K283" s="152" t="s">
        <v>1985</v>
      </c>
      <c r="L283" s="34"/>
      <c r="M283" s="157" t="s">
        <v>1</v>
      </c>
      <c r="N283" s="158" t="s">
        <v>41</v>
      </c>
      <c r="O283" s="59"/>
      <c r="P283" s="159">
        <f>O283*H283</f>
        <v>0</v>
      </c>
      <c r="Q283" s="159">
        <v>0</v>
      </c>
      <c r="R283" s="159">
        <f>Q283*H283</f>
        <v>0</v>
      </c>
      <c r="S283" s="159">
        <v>0</v>
      </c>
      <c r="T283" s="160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1" t="s">
        <v>187</v>
      </c>
      <c r="AT283" s="161" t="s">
        <v>182</v>
      </c>
      <c r="AU283" s="161" t="s">
        <v>83</v>
      </c>
      <c r="AY283" s="18" t="s">
        <v>180</v>
      </c>
      <c r="BE283" s="162">
        <f>IF(N283="základní",J283,0)</f>
        <v>0</v>
      </c>
      <c r="BF283" s="162">
        <f>IF(N283="snížená",J283,0)</f>
        <v>0</v>
      </c>
      <c r="BG283" s="162">
        <f>IF(N283="zákl. přenesená",J283,0)</f>
        <v>0</v>
      </c>
      <c r="BH283" s="162">
        <f>IF(N283="sníž. přenesená",J283,0)</f>
        <v>0</v>
      </c>
      <c r="BI283" s="162">
        <f>IF(N283="nulová",J283,0)</f>
        <v>0</v>
      </c>
      <c r="BJ283" s="18" t="s">
        <v>83</v>
      </c>
      <c r="BK283" s="162">
        <f>ROUND(I283*H283,2)</f>
        <v>0</v>
      </c>
      <c r="BL283" s="18" t="s">
        <v>187</v>
      </c>
      <c r="BM283" s="161" t="s">
        <v>1360</v>
      </c>
    </row>
    <row r="284" spans="1:65" s="2" customFormat="1" ht="11.25">
      <c r="A284" s="33"/>
      <c r="B284" s="34"/>
      <c r="C284" s="33"/>
      <c r="D284" s="163" t="s">
        <v>189</v>
      </c>
      <c r="E284" s="33"/>
      <c r="F284" s="164" t="s">
        <v>2134</v>
      </c>
      <c r="G284" s="33"/>
      <c r="H284" s="33"/>
      <c r="I284" s="165"/>
      <c r="J284" s="33"/>
      <c r="K284" s="33"/>
      <c r="L284" s="34"/>
      <c r="M284" s="166"/>
      <c r="N284" s="167"/>
      <c r="O284" s="59"/>
      <c r="P284" s="59"/>
      <c r="Q284" s="59"/>
      <c r="R284" s="59"/>
      <c r="S284" s="59"/>
      <c r="T284" s="60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8" t="s">
        <v>189</v>
      </c>
      <c r="AU284" s="18" t="s">
        <v>83</v>
      </c>
    </row>
    <row r="285" spans="1:65" s="2" customFormat="1" ht="16.5" customHeight="1">
      <c r="A285" s="33"/>
      <c r="B285" s="149"/>
      <c r="C285" s="150" t="s">
        <v>76</v>
      </c>
      <c r="D285" s="150" t="s">
        <v>182</v>
      </c>
      <c r="E285" s="151" t="s">
        <v>2135</v>
      </c>
      <c r="F285" s="152" t="s">
        <v>2136</v>
      </c>
      <c r="G285" s="153" t="s">
        <v>508</v>
      </c>
      <c r="H285" s="154">
        <v>32</v>
      </c>
      <c r="I285" s="155"/>
      <c r="J285" s="156">
        <f>ROUND(I285*H285,2)</f>
        <v>0</v>
      </c>
      <c r="K285" s="152" t="s">
        <v>1985</v>
      </c>
      <c r="L285" s="34"/>
      <c r="M285" s="157" t="s">
        <v>1</v>
      </c>
      <c r="N285" s="158" t="s">
        <v>41</v>
      </c>
      <c r="O285" s="59"/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1" t="s">
        <v>187</v>
      </c>
      <c r="AT285" s="161" t="s">
        <v>182</v>
      </c>
      <c r="AU285" s="161" t="s">
        <v>83</v>
      </c>
      <c r="AY285" s="18" t="s">
        <v>180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8" t="s">
        <v>83</v>
      </c>
      <c r="BK285" s="162">
        <f>ROUND(I285*H285,2)</f>
        <v>0</v>
      </c>
      <c r="BL285" s="18" t="s">
        <v>187</v>
      </c>
      <c r="BM285" s="161" t="s">
        <v>1872</v>
      </c>
    </row>
    <row r="286" spans="1:65" s="2" customFormat="1" ht="11.25">
      <c r="A286" s="33"/>
      <c r="B286" s="34"/>
      <c r="C286" s="33"/>
      <c r="D286" s="163" t="s">
        <v>189</v>
      </c>
      <c r="E286" s="33"/>
      <c r="F286" s="164" t="s">
        <v>2136</v>
      </c>
      <c r="G286" s="33"/>
      <c r="H286" s="33"/>
      <c r="I286" s="165"/>
      <c r="J286" s="33"/>
      <c r="K286" s="33"/>
      <c r="L286" s="34"/>
      <c r="M286" s="166"/>
      <c r="N286" s="167"/>
      <c r="O286" s="59"/>
      <c r="P286" s="59"/>
      <c r="Q286" s="59"/>
      <c r="R286" s="59"/>
      <c r="S286" s="59"/>
      <c r="T286" s="60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8" t="s">
        <v>189</v>
      </c>
      <c r="AU286" s="18" t="s">
        <v>83</v>
      </c>
    </row>
    <row r="287" spans="1:65" s="2" customFormat="1" ht="24.2" customHeight="1">
      <c r="A287" s="33"/>
      <c r="B287" s="149"/>
      <c r="C287" s="150" t="s">
        <v>76</v>
      </c>
      <c r="D287" s="150" t="s">
        <v>182</v>
      </c>
      <c r="E287" s="151" t="s">
        <v>2137</v>
      </c>
      <c r="F287" s="152" t="s">
        <v>2138</v>
      </c>
      <c r="G287" s="153" t="s">
        <v>2139</v>
      </c>
      <c r="H287" s="154">
        <v>1</v>
      </c>
      <c r="I287" s="155"/>
      <c r="J287" s="156">
        <f>ROUND(I287*H287,2)</f>
        <v>0</v>
      </c>
      <c r="K287" s="152" t="s">
        <v>1985</v>
      </c>
      <c r="L287" s="34"/>
      <c r="M287" s="157" t="s">
        <v>1</v>
      </c>
      <c r="N287" s="158" t="s">
        <v>41</v>
      </c>
      <c r="O287" s="59"/>
      <c r="P287" s="159">
        <f>O287*H287</f>
        <v>0</v>
      </c>
      <c r="Q287" s="159">
        <v>0</v>
      </c>
      <c r="R287" s="159">
        <f>Q287*H287</f>
        <v>0</v>
      </c>
      <c r="S287" s="159">
        <v>0</v>
      </c>
      <c r="T287" s="160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1" t="s">
        <v>187</v>
      </c>
      <c r="AT287" s="161" t="s">
        <v>182</v>
      </c>
      <c r="AU287" s="161" t="s">
        <v>83</v>
      </c>
      <c r="AY287" s="18" t="s">
        <v>180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8" t="s">
        <v>83</v>
      </c>
      <c r="BK287" s="162">
        <f>ROUND(I287*H287,2)</f>
        <v>0</v>
      </c>
      <c r="BL287" s="18" t="s">
        <v>187</v>
      </c>
      <c r="BM287" s="161" t="s">
        <v>1875</v>
      </c>
    </row>
    <row r="288" spans="1:65" s="2" customFormat="1" ht="11.25">
      <c r="A288" s="33"/>
      <c r="B288" s="34"/>
      <c r="C288" s="33"/>
      <c r="D288" s="163" t="s">
        <v>189</v>
      </c>
      <c r="E288" s="33"/>
      <c r="F288" s="164" t="s">
        <v>2138</v>
      </c>
      <c r="G288" s="33"/>
      <c r="H288" s="33"/>
      <c r="I288" s="165"/>
      <c r="J288" s="33"/>
      <c r="K288" s="33"/>
      <c r="L288" s="34"/>
      <c r="M288" s="166"/>
      <c r="N288" s="167"/>
      <c r="O288" s="59"/>
      <c r="P288" s="59"/>
      <c r="Q288" s="59"/>
      <c r="R288" s="59"/>
      <c r="S288" s="59"/>
      <c r="T288" s="60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8" t="s">
        <v>189</v>
      </c>
      <c r="AU288" s="18" t="s">
        <v>83</v>
      </c>
    </row>
    <row r="289" spans="1:65" s="2" customFormat="1" ht="24.2" customHeight="1">
      <c r="A289" s="33"/>
      <c r="B289" s="149"/>
      <c r="C289" s="150" t="s">
        <v>76</v>
      </c>
      <c r="D289" s="150" t="s">
        <v>182</v>
      </c>
      <c r="E289" s="151" t="s">
        <v>2140</v>
      </c>
      <c r="F289" s="152" t="s">
        <v>2141</v>
      </c>
      <c r="G289" s="153" t="s">
        <v>2139</v>
      </c>
      <c r="H289" s="154">
        <v>1</v>
      </c>
      <c r="I289" s="155"/>
      <c r="J289" s="156">
        <f>ROUND(I289*H289,2)</f>
        <v>0</v>
      </c>
      <c r="K289" s="152" t="s">
        <v>1985</v>
      </c>
      <c r="L289" s="34"/>
      <c r="M289" s="157" t="s">
        <v>1</v>
      </c>
      <c r="N289" s="158" t="s">
        <v>41</v>
      </c>
      <c r="O289" s="59"/>
      <c r="P289" s="159">
        <f>O289*H289</f>
        <v>0</v>
      </c>
      <c r="Q289" s="159">
        <v>0</v>
      </c>
      <c r="R289" s="159">
        <f>Q289*H289</f>
        <v>0</v>
      </c>
      <c r="S289" s="159">
        <v>0</v>
      </c>
      <c r="T289" s="160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1" t="s">
        <v>187</v>
      </c>
      <c r="AT289" s="161" t="s">
        <v>182</v>
      </c>
      <c r="AU289" s="161" t="s">
        <v>83</v>
      </c>
      <c r="AY289" s="18" t="s">
        <v>180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8" t="s">
        <v>83</v>
      </c>
      <c r="BK289" s="162">
        <f>ROUND(I289*H289,2)</f>
        <v>0</v>
      </c>
      <c r="BL289" s="18" t="s">
        <v>187</v>
      </c>
      <c r="BM289" s="161" t="s">
        <v>1878</v>
      </c>
    </row>
    <row r="290" spans="1:65" s="2" customFormat="1" ht="11.25">
      <c r="A290" s="33"/>
      <c r="B290" s="34"/>
      <c r="C290" s="33"/>
      <c r="D290" s="163" t="s">
        <v>189</v>
      </c>
      <c r="E290" s="33"/>
      <c r="F290" s="164" t="s">
        <v>2141</v>
      </c>
      <c r="G290" s="33"/>
      <c r="H290" s="33"/>
      <c r="I290" s="165"/>
      <c r="J290" s="33"/>
      <c r="K290" s="33"/>
      <c r="L290" s="34"/>
      <c r="M290" s="166"/>
      <c r="N290" s="167"/>
      <c r="O290" s="59"/>
      <c r="P290" s="59"/>
      <c r="Q290" s="59"/>
      <c r="R290" s="59"/>
      <c r="S290" s="59"/>
      <c r="T290" s="60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8" t="s">
        <v>189</v>
      </c>
      <c r="AU290" s="18" t="s">
        <v>83</v>
      </c>
    </row>
    <row r="291" spans="1:65" s="2" customFormat="1" ht="16.5" customHeight="1">
      <c r="A291" s="33"/>
      <c r="B291" s="149"/>
      <c r="C291" s="150" t="s">
        <v>76</v>
      </c>
      <c r="D291" s="150" t="s">
        <v>182</v>
      </c>
      <c r="E291" s="151" t="s">
        <v>2142</v>
      </c>
      <c r="F291" s="152" t="s">
        <v>2143</v>
      </c>
      <c r="G291" s="153" t="s">
        <v>83</v>
      </c>
      <c r="H291" s="154">
        <v>1</v>
      </c>
      <c r="I291" s="155"/>
      <c r="J291" s="156">
        <f>ROUND(I291*H291,2)</f>
        <v>0</v>
      </c>
      <c r="K291" s="152" t="s">
        <v>1</v>
      </c>
      <c r="L291" s="34"/>
      <c r="M291" s="157" t="s">
        <v>1</v>
      </c>
      <c r="N291" s="158" t="s">
        <v>41</v>
      </c>
      <c r="O291" s="59"/>
      <c r="P291" s="159">
        <f>O291*H291</f>
        <v>0</v>
      </c>
      <c r="Q291" s="159">
        <v>0</v>
      </c>
      <c r="R291" s="159">
        <f>Q291*H291</f>
        <v>0</v>
      </c>
      <c r="S291" s="159">
        <v>0</v>
      </c>
      <c r="T291" s="160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1" t="s">
        <v>187</v>
      </c>
      <c r="AT291" s="161" t="s">
        <v>182</v>
      </c>
      <c r="AU291" s="161" t="s">
        <v>83</v>
      </c>
      <c r="AY291" s="18" t="s">
        <v>180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8" t="s">
        <v>83</v>
      </c>
      <c r="BK291" s="162">
        <f>ROUND(I291*H291,2)</f>
        <v>0</v>
      </c>
      <c r="BL291" s="18" t="s">
        <v>187</v>
      </c>
      <c r="BM291" s="161" t="s">
        <v>1881</v>
      </c>
    </row>
    <row r="292" spans="1:65" s="2" customFormat="1" ht="11.25">
      <c r="A292" s="33"/>
      <c r="B292" s="34"/>
      <c r="C292" s="33"/>
      <c r="D292" s="163" t="s">
        <v>189</v>
      </c>
      <c r="E292" s="33"/>
      <c r="F292" s="164" t="s">
        <v>2143</v>
      </c>
      <c r="G292" s="33"/>
      <c r="H292" s="33"/>
      <c r="I292" s="165"/>
      <c r="J292" s="33"/>
      <c r="K292" s="33"/>
      <c r="L292" s="34"/>
      <c r="M292" s="166"/>
      <c r="N292" s="167"/>
      <c r="O292" s="59"/>
      <c r="P292" s="59"/>
      <c r="Q292" s="59"/>
      <c r="R292" s="59"/>
      <c r="S292" s="59"/>
      <c r="T292" s="60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8" t="s">
        <v>189</v>
      </c>
      <c r="AU292" s="18" t="s">
        <v>83</v>
      </c>
    </row>
    <row r="293" spans="1:65" s="2" customFormat="1" ht="16.5" customHeight="1">
      <c r="A293" s="33"/>
      <c r="B293" s="149"/>
      <c r="C293" s="150" t="s">
        <v>76</v>
      </c>
      <c r="D293" s="150" t="s">
        <v>182</v>
      </c>
      <c r="E293" s="151" t="s">
        <v>2144</v>
      </c>
      <c r="F293" s="152" t="s">
        <v>2145</v>
      </c>
      <c r="G293" s="153" t="s">
        <v>1503</v>
      </c>
      <c r="H293" s="154">
        <v>3</v>
      </c>
      <c r="I293" s="155"/>
      <c r="J293" s="156">
        <f>ROUND(I293*H293,2)</f>
        <v>0</v>
      </c>
      <c r="K293" s="152" t="s">
        <v>1</v>
      </c>
      <c r="L293" s="34"/>
      <c r="M293" s="157" t="s">
        <v>1</v>
      </c>
      <c r="N293" s="158" t="s">
        <v>41</v>
      </c>
      <c r="O293" s="59"/>
      <c r="P293" s="159">
        <f>O293*H293</f>
        <v>0</v>
      </c>
      <c r="Q293" s="159">
        <v>0</v>
      </c>
      <c r="R293" s="159">
        <f>Q293*H293</f>
        <v>0</v>
      </c>
      <c r="S293" s="159">
        <v>0</v>
      </c>
      <c r="T293" s="160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1" t="s">
        <v>187</v>
      </c>
      <c r="AT293" s="161" t="s">
        <v>182</v>
      </c>
      <c r="AU293" s="161" t="s">
        <v>83</v>
      </c>
      <c r="AY293" s="18" t="s">
        <v>180</v>
      </c>
      <c r="BE293" s="162">
        <f>IF(N293="základní",J293,0)</f>
        <v>0</v>
      </c>
      <c r="BF293" s="162">
        <f>IF(N293="snížená",J293,0)</f>
        <v>0</v>
      </c>
      <c r="BG293" s="162">
        <f>IF(N293="zákl. přenesená",J293,0)</f>
        <v>0</v>
      </c>
      <c r="BH293" s="162">
        <f>IF(N293="sníž. přenesená",J293,0)</f>
        <v>0</v>
      </c>
      <c r="BI293" s="162">
        <f>IF(N293="nulová",J293,0)</f>
        <v>0</v>
      </c>
      <c r="BJ293" s="18" t="s">
        <v>83</v>
      </c>
      <c r="BK293" s="162">
        <f>ROUND(I293*H293,2)</f>
        <v>0</v>
      </c>
      <c r="BL293" s="18" t="s">
        <v>187</v>
      </c>
      <c r="BM293" s="161" t="s">
        <v>1884</v>
      </c>
    </row>
    <row r="294" spans="1:65" s="2" customFormat="1" ht="11.25">
      <c r="A294" s="33"/>
      <c r="B294" s="34"/>
      <c r="C294" s="33"/>
      <c r="D294" s="163" t="s">
        <v>189</v>
      </c>
      <c r="E294" s="33"/>
      <c r="F294" s="164" t="s">
        <v>2145</v>
      </c>
      <c r="G294" s="33"/>
      <c r="H294" s="33"/>
      <c r="I294" s="165"/>
      <c r="J294" s="33"/>
      <c r="K294" s="33"/>
      <c r="L294" s="34"/>
      <c r="M294" s="166"/>
      <c r="N294" s="167"/>
      <c r="O294" s="59"/>
      <c r="P294" s="59"/>
      <c r="Q294" s="59"/>
      <c r="R294" s="59"/>
      <c r="S294" s="59"/>
      <c r="T294" s="60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8" t="s">
        <v>189</v>
      </c>
      <c r="AU294" s="18" t="s">
        <v>83</v>
      </c>
    </row>
    <row r="295" spans="1:65" s="2" customFormat="1" ht="16.5" customHeight="1">
      <c r="A295" s="33"/>
      <c r="B295" s="149"/>
      <c r="C295" s="150" t="s">
        <v>76</v>
      </c>
      <c r="D295" s="150" t="s">
        <v>182</v>
      </c>
      <c r="E295" s="151" t="s">
        <v>2146</v>
      </c>
      <c r="F295" s="152" t="s">
        <v>2147</v>
      </c>
      <c r="G295" s="153" t="s">
        <v>508</v>
      </c>
      <c r="H295" s="154">
        <v>92</v>
      </c>
      <c r="I295" s="155"/>
      <c r="J295" s="156">
        <f>ROUND(I295*H295,2)</f>
        <v>0</v>
      </c>
      <c r="K295" s="152" t="s">
        <v>1985</v>
      </c>
      <c r="L295" s="34"/>
      <c r="M295" s="157" t="s">
        <v>1</v>
      </c>
      <c r="N295" s="158" t="s">
        <v>41</v>
      </c>
      <c r="O295" s="59"/>
      <c r="P295" s="159">
        <f>O295*H295</f>
        <v>0</v>
      </c>
      <c r="Q295" s="159">
        <v>0</v>
      </c>
      <c r="R295" s="159">
        <f>Q295*H295</f>
        <v>0</v>
      </c>
      <c r="S295" s="159">
        <v>0</v>
      </c>
      <c r="T295" s="160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1" t="s">
        <v>187</v>
      </c>
      <c r="AT295" s="161" t="s">
        <v>182</v>
      </c>
      <c r="AU295" s="161" t="s">
        <v>83</v>
      </c>
      <c r="AY295" s="18" t="s">
        <v>180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8" t="s">
        <v>83</v>
      </c>
      <c r="BK295" s="162">
        <f>ROUND(I295*H295,2)</f>
        <v>0</v>
      </c>
      <c r="BL295" s="18" t="s">
        <v>187</v>
      </c>
      <c r="BM295" s="161" t="s">
        <v>1887</v>
      </c>
    </row>
    <row r="296" spans="1:65" s="2" customFormat="1" ht="11.25">
      <c r="A296" s="33"/>
      <c r="B296" s="34"/>
      <c r="C296" s="33"/>
      <c r="D296" s="163" t="s">
        <v>189</v>
      </c>
      <c r="E296" s="33"/>
      <c r="F296" s="164" t="s">
        <v>2147</v>
      </c>
      <c r="G296" s="33"/>
      <c r="H296" s="33"/>
      <c r="I296" s="165"/>
      <c r="J296" s="33"/>
      <c r="K296" s="33"/>
      <c r="L296" s="34"/>
      <c r="M296" s="166"/>
      <c r="N296" s="167"/>
      <c r="O296" s="59"/>
      <c r="P296" s="59"/>
      <c r="Q296" s="59"/>
      <c r="R296" s="59"/>
      <c r="S296" s="59"/>
      <c r="T296" s="60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8" t="s">
        <v>189</v>
      </c>
      <c r="AU296" s="18" t="s">
        <v>83</v>
      </c>
    </row>
    <row r="297" spans="1:65" s="2" customFormat="1" ht="16.5" customHeight="1">
      <c r="A297" s="33"/>
      <c r="B297" s="149"/>
      <c r="C297" s="150" t="s">
        <v>76</v>
      </c>
      <c r="D297" s="150" t="s">
        <v>182</v>
      </c>
      <c r="E297" s="151" t="s">
        <v>2148</v>
      </c>
      <c r="F297" s="152" t="s">
        <v>2149</v>
      </c>
      <c r="G297" s="153" t="s">
        <v>508</v>
      </c>
      <c r="H297" s="154">
        <v>89</v>
      </c>
      <c r="I297" s="155"/>
      <c r="J297" s="156">
        <f>ROUND(I297*H297,2)</f>
        <v>0</v>
      </c>
      <c r="K297" s="152" t="s">
        <v>1985</v>
      </c>
      <c r="L297" s="34"/>
      <c r="M297" s="157" t="s">
        <v>1</v>
      </c>
      <c r="N297" s="158" t="s">
        <v>41</v>
      </c>
      <c r="O297" s="59"/>
      <c r="P297" s="159">
        <f>O297*H297</f>
        <v>0</v>
      </c>
      <c r="Q297" s="159">
        <v>0</v>
      </c>
      <c r="R297" s="159">
        <f>Q297*H297</f>
        <v>0</v>
      </c>
      <c r="S297" s="159">
        <v>0</v>
      </c>
      <c r="T297" s="160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1" t="s">
        <v>187</v>
      </c>
      <c r="AT297" s="161" t="s">
        <v>182</v>
      </c>
      <c r="AU297" s="161" t="s">
        <v>83</v>
      </c>
      <c r="AY297" s="18" t="s">
        <v>180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8" t="s">
        <v>83</v>
      </c>
      <c r="BK297" s="162">
        <f>ROUND(I297*H297,2)</f>
        <v>0</v>
      </c>
      <c r="BL297" s="18" t="s">
        <v>187</v>
      </c>
      <c r="BM297" s="161" t="s">
        <v>1890</v>
      </c>
    </row>
    <row r="298" spans="1:65" s="2" customFormat="1" ht="11.25">
      <c r="A298" s="33"/>
      <c r="B298" s="34"/>
      <c r="C298" s="33"/>
      <c r="D298" s="163" t="s">
        <v>189</v>
      </c>
      <c r="E298" s="33"/>
      <c r="F298" s="164" t="s">
        <v>2149</v>
      </c>
      <c r="G298" s="33"/>
      <c r="H298" s="33"/>
      <c r="I298" s="165"/>
      <c r="J298" s="33"/>
      <c r="K298" s="33"/>
      <c r="L298" s="34"/>
      <c r="M298" s="216"/>
      <c r="N298" s="217"/>
      <c r="O298" s="218"/>
      <c r="P298" s="218"/>
      <c r="Q298" s="218"/>
      <c r="R298" s="218"/>
      <c r="S298" s="218"/>
      <c r="T298" s="219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8" t="s">
        <v>189</v>
      </c>
      <c r="AU298" s="18" t="s">
        <v>83</v>
      </c>
    </row>
    <row r="299" spans="1:65" s="2" customFormat="1" ht="6.95" customHeight="1">
      <c r="A299" s="33"/>
      <c r="B299" s="48"/>
      <c r="C299" s="49"/>
      <c r="D299" s="49"/>
      <c r="E299" s="49"/>
      <c r="F299" s="49"/>
      <c r="G299" s="49"/>
      <c r="H299" s="49"/>
      <c r="I299" s="49"/>
      <c r="J299" s="49"/>
      <c r="K299" s="49"/>
      <c r="L299" s="34"/>
      <c r="M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</row>
  </sheetData>
  <autoFilter ref="C127:K298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64"/>
  <sheetViews>
    <sheetView showGridLines="0" topLeftCell="A154" workbookViewId="0">
      <selection activeCell="Y139" sqref="Y13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8" t="s">
        <v>105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133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26.25" customHeight="1">
      <c r="B7" s="21"/>
      <c r="E7" s="264" t="str">
        <f>'Rekapitulace stavby'!K6</f>
        <v>STAVEBNÍ ÚPRAVY ČÁSTI 1. PP BUDOVY ZBROJNICE UNIVERZITY PALACKÉHO V OLOMOUCI</v>
      </c>
      <c r="F7" s="265"/>
      <c r="G7" s="265"/>
      <c r="H7" s="265"/>
      <c r="L7" s="21"/>
    </row>
    <row r="8" spans="1:46" s="1" customFormat="1" ht="12" customHeight="1">
      <c r="B8" s="21"/>
      <c r="D8" s="28" t="s">
        <v>134</v>
      </c>
      <c r="L8" s="21"/>
    </row>
    <row r="9" spans="1:46" s="2" customFormat="1" ht="16.5" customHeight="1">
      <c r="A9" s="33"/>
      <c r="B9" s="34"/>
      <c r="C9" s="33"/>
      <c r="D9" s="33"/>
      <c r="E9" s="264" t="s">
        <v>135</v>
      </c>
      <c r="F9" s="266"/>
      <c r="G9" s="266"/>
      <c r="H9" s="26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6" t="s">
        <v>2150</v>
      </c>
      <c r="F11" s="266"/>
      <c r="G11" s="266"/>
      <c r="H11" s="266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23. 7. 2024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7" t="str">
        <f>'Rekapitulace stavby'!E14</f>
        <v>Vyplň údaj</v>
      </c>
      <c r="F20" s="231"/>
      <c r="G20" s="231"/>
      <c r="H20" s="231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27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6" t="s">
        <v>1</v>
      </c>
      <c r="F29" s="236"/>
      <c r="G29" s="236"/>
      <c r="H29" s="23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ROUND(J126,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ROUND((SUM(BE126:BE263)),  2)</f>
        <v>0</v>
      </c>
      <c r="G35" s="33"/>
      <c r="H35" s="33"/>
      <c r="I35" s="106">
        <v>0.21</v>
      </c>
      <c r="J35" s="105">
        <f>ROUND(((SUM(BE126:BE263))*I35),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ROUND((SUM(BF126:BF263)),  2)</f>
        <v>0</v>
      </c>
      <c r="G36" s="33"/>
      <c r="H36" s="33"/>
      <c r="I36" s="106">
        <v>0.12</v>
      </c>
      <c r="J36" s="105">
        <f>ROUND(((SUM(BF126:BF263))*I36),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ROUND((SUM(BG126:BG263)),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ROUND((SUM(BH126:BH263)),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ROUND((SUM(BI126:BI263)),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4" t="str">
        <f>E7</f>
        <v>STAVEBNÍ ÚPRAVY ČÁSTI 1. PP BUDOVY ZBROJNICE UNIVERZITY PALACKÉHO V OLOMOUCI</v>
      </c>
      <c r="F85" s="265"/>
      <c r="G85" s="265"/>
      <c r="H85" s="26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134</v>
      </c>
      <c r="L86" s="21"/>
    </row>
    <row r="87" spans="1:31" s="2" customFormat="1" ht="16.5" customHeight="1">
      <c r="A87" s="33"/>
      <c r="B87" s="34"/>
      <c r="C87" s="33"/>
      <c r="D87" s="33"/>
      <c r="E87" s="264" t="s">
        <v>135</v>
      </c>
      <c r="F87" s="266"/>
      <c r="G87" s="266"/>
      <c r="H87" s="26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6" t="str">
        <f>E11</f>
        <v xml:space="preserve">01.06 - Vzduchotechnika a chlazení </v>
      </c>
      <c r="F89" s="266"/>
      <c r="G89" s="266"/>
      <c r="H89" s="266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Biskupské nám. 842/1,Olomouc</v>
      </c>
      <c r="G91" s="33"/>
      <c r="H91" s="33"/>
      <c r="I91" s="28" t="s">
        <v>22</v>
      </c>
      <c r="J91" s="56" t="str">
        <f>IF(J14="","",J14)</f>
        <v>23. 7. 2024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Univerzita Palackého v Olomouci</v>
      </c>
      <c r="G93" s="33"/>
      <c r="H93" s="33"/>
      <c r="I93" s="28" t="s">
        <v>30</v>
      </c>
      <c r="J93" s="31" t="str">
        <f>E23</f>
        <v>ATELIER POLÁCH &amp; BRAVENEC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Zdeněk Závodník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139</v>
      </c>
      <c r="D96" s="107"/>
      <c r="E96" s="107"/>
      <c r="F96" s="107"/>
      <c r="G96" s="107"/>
      <c r="H96" s="107"/>
      <c r="I96" s="107"/>
      <c r="J96" s="116" t="s">
        <v>140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141</v>
      </c>
      <c r="D98" s="33"/>
      <c r="E98" s="33"/>
      <c r="F98" s="33"/>
      <c r="G98" s="33"/>
      <c r="H98" s="33"/>
      <c r="I98" s="3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142</v>
      </c>
    </row>
    <row r="99" spans="1:47" s="9" customFormat="1" ht="24.95" customHeight="1">
      <c r="B99" s="118"/>
      <c r="D99" s="119" t="s">
        <v>2151</v>
      </c>
      <c r="E99" s="120"/>
      <c r="F99" s="120"/>
      <c r="G99" s="120"/>
      <c r="H99" s="120"/>
      <c r="I99" s="120"/>
      <c r="J99" s="121">
        <f>J127</f>
        <v>0</v>
      </c>
      <c r="L99" s="118"/>
    </row>
    <row r="100" spans="1:47" s="10" customFormat="1" ht="19.899999999999999" customHeight="1">
      <c r="B100" s="122"/>
      <c r="D100" s="123" t="s">
        <v>2152</v>
      </c>
      <c r="E100" s="124"/>
      <c r="F100" s="124"/>
      <c r="G100" s="124"/>
      <c r="H100" s="124"/>
      <c r="I100" s="124"/>
      <c r="J100" s="125">
        <f>J128</f>
        <v>0</v>
      </c>
      <c r="L100" s="122"/>
    </row>
    <row r="101" spans="1:47" s="10" customFormat="1" ht="19.899999999999999" customHeight="1">
      <c r="B101" s="122"/>
      <c r="D101" s="123" t="s">
        <v>2153</v>
      </c>
      <c r="E101" s="124"/>
      <c r="F101" s="124"/>
      <c r="G101" s="124"/>
      <c r="H101" s="124"/>
      <c r="I101" s="124"/>
      <c r="J101" s="125">
        <f>J230</f>
        <v>0</v>
      </c>
      <c r="L101" s="122"/>
    </row>
    <row r="102" spans="1:47" s="9" customFormat="1" ht="24.95" customHeight="1">
      <c r="B102" s="118"/>
      <c r="D102" s="119" t="s">
        <v>143</v>
      </c>
      <c r="E102" s="120"/>
      <c r="F102" s="120"/>
      <c r="G102" s="120"/>
      <c r="H102" s="120"/>
      <c r="I102" s="120"/>
      <c r="J102" s="121">
        <f>J241</f>
        <v>0</v>
      </c>
      <c r="L102" s="118"/>
    </row>
    <row r="103" spans="1:47" s="10" customFormat="1" ht="19.899999999999999" customHeight="1">
      <c r="B103" s="122"/>
      <c r="D103" s="123" t="s">
        <v>151</v>
      </c>
      <c r="E103" s="124"/>
      <c r="F103" s="124"/>
      <c r="G103" s="124"/>
      <c r="H103" s="124"/>
      <c r="I103" s="124"/>
      <c r="J103" s="125">
        <f>J242</f>
        <v>0</v>
      </c>
      <c r="L103" s="122"/>
    </row>
    <row r="104" spans="1:47" s="9" customFormat="1" ht="24.95" customHeight="1">
      <c r="B104" s="118"/>
      <c r="D104" s="119" t="s">
        <v>2154</v>
      </c>
      <c r="E104" s="120"/>
      <c r="F104" s="120"/>
      <c r="G104" s="120"/>
      <c r="H104" s="120"/>
      <c r="I104" s="120"/>
      <c r="J104" s="121">
        <f>J256</f>
        <v>0</v>
      </c>
      <c r="L104" s="118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165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6.25" customHeight="1">
      <c r="A114" s="33"/>
      <c r="B114" s="34"/>
      <c r="C114" s="33"/>
      <c r="D114" s="33"/>
      <c r="E114" s="264" t="str">
        <f>E7</f>
        <v>STAVEBNÍ ÚPRAVY ČÁSTI 1. PP BUDOVY ZBROJNICE UNIVERZITY PALACKÉHO V OLOMOUCI</v>
      </c>
      <c r="F114" s="265"/>
      <c r="G114" s="265"/>
      <c r="H114" s="265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134</v>
      </c>
      <c r="L115" s="21"/>
    </row>
    <row r="116" spans="1:63" s="2" customFormat="1" ht="16.5" customHeight="1">
      <c r="A116" s="33"/>
      <c r="B116" s="34"/>
      <c r="C116" s="33"/>
      <c r="D116" s="33"/>
      <c r="E116" s="264" t="s">
        <v>135</v>
      </c>
      <c r="F116" s="266"/>
      <c r="G116" s="266"/>
      <c r="H116" s="266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136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26" t="str">
        <f>E11</f>
        <v xml:space="preserve">01.06 - Vzduchotechnika a chlazení </v>
      </c>
      <c r="F118" s="266"/>
      <c r="G118" s="266"/>
      <c r="H118" s="266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F14</f>
        <v>Biskupské nám. 842/1,Olomouc</v>
      </c>
      <c r="G120" s="33"/>
      <c r="H120" s="33"/>
      <c r="I120" s="28" t="s">
        <v>22</v>
      </c>
      <c r="J120" s="56" t="str">
        <f>IF(J14="","",J14)</f>
        <v>23. 7. 2024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5.7" customHeight="1">
      <c r="A122" s="33"/>
      <c r="B122" s="34"/>
      <c r="C122" s="28" t="s">
        <v>24</v>
      </c>
      <c r="D122" s="33"/>
      <c r="E122" s="33"/>
      <c r="F122" s="26" t="str">
        <f>E17</f>
        <v>Univerzita Palackého v Olomouci</v>
      </c>
      <c r="G122" s="33"/>
      <c r="H122" s="33"/>
      <c r="I122" s="28" t="s">
        <v>30</v>
      </c>
      <c r="J122" s="31" t="str">
        <f>E23</f>
        <v>ATELIER POLÁCH &amp; BRAVENEC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28</v>
      </c>
      <c r="D123" s="33"/>
      <c r="E123" s="33"/>
      <c r="F123" s="26" t="str">
        <f>IF(E20="","",E20)</f>
        <v>Vyplň údaj</v>
      </c>
      <c r="G123" s="33"/>
      <c r="H123" s="33"/>
      <c r="I123" s="28" t="s">
        <v>33</v>
      </c>
      <c r="J123" s="31" t="str">
        <f>E26</f>
        <v>Zdeněk Závodník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6"/>
      <c r="B125" s="127"/>
      <c r="C125" s="128" t="s">
        <v>166</v>
      </c>
      <c r="D125" s="129" t="s">
        <v>61</v>
      </c>
      <c r="E125" s="129" t="s">
        <v>57</v>
      </c>
      <c r="F125" s="129" t="s">
        <v>58</v>
      </c>
      <c r="G125" s="129" t="s">
        <v>167</v>
      </c>
      <c r="H125" s="129" t="s">
        <v>168</v>
      </c>
      <c r="I125" s="129" t="s">
        <v>169</v>
      </c>
      <c r="J125" s="129" t="s">
        <v>140</v>
      </c>
      <c r="K125" s="130" t="s">
        <v>170</v>
      </c>
      <c r="L125" s="131"/>
      <c r="M125" s="63" t="s">
        <v>1</v>
      </c>
      <c r="N125" s="64" t="s">
        <v>40</v>
      </c>
      <c r="O125" s="64" t="s">
        <v>171</v>
      </c>
      <c r="P125" s="64" t="s">
        <v>172</v>
      </c>
      <c r="Q125" s="64" t="s">
        <v>173</v>
      </c>
      <c r="R125" s="64" t="s">
        <v>174</v>
      </c>
      <c r="S125" s="64" t="s">
        <v>175</v>
      </c>
      <c r="T125" s="65" t="s">
        <v>176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3" s="2" customFormat="1" ht="22.9" customHeight="1">
      <c r="A126" s="33"/>
      <c r="B126" s="34"/>
      <c r="C126" s="70" t="s">
        <v>177</v>
      </c>
      <c r="D126" s="33"/>
      <c r="E126" s="33"/>
      <c r="F126" s="33"/>
      <c r="G126" s="33"/>
      <c r="H126" s="33"/>
      <c r="I126" s="33"/>
      <c r="J126" s="132">
        <f>BK126</f>
        <v>0</v>
      </c>
      <c r="K126" s="33"/>
      <c r="L126" s="34"/>
      <c r="M126" s="66"/>
      <c r="N126" s="57"/>
      <c r="O126" s="67"/>
      <c r="P126" s="133">
        <f>P127+P241+P256</f>
        <v>0</v>
      </c>
      <c r="Q126" s="67"/>
      <c r="R126" s="133">
        <f>R127+R241+R256</f>
        <v>0</v>
      </c>
      <c r="S126" s="67"/>
      <c r="T126" s="134">
        <f>T127+T241+T256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75</v>
      </c>
      <c r="AU126" s="18" t="s">
        <v>142</v>
      </c>
      <c r="BK126" s="135">
        <f>BK127+BK241+BK256</f>
        <v>0</v>
      </c>
    </row>
    <row r="127" spans="1:63" s="12" customFormat="1" ht="25.9" customHeight="1">
      <c r="B127" s="136"/>
      <c r="D127" s="137" t="s">
        <v>75</v>
      </c>
      <c r="E127" s="138" t="s">
        <v>2131</v>
      </c>
      <c r="F127" s="138" t="s">
        <v>2155</v>
      </c>
      <c r="I127" s="139"/>
      <c r="J127" s="140">
        <f>BK127</f>
        <v>0</v>
      </c>
      <c r="L127" s="136"/>
      <c r="M127" s="141"/>
      <c r="N127" s="142"/>
      <c r="O127" s="142"/>
      <c r="P127" s="143">
        <f>P128+P230</f>
        <v>0</v>
      </c>
      <c r="Q127" s="142"/>
      <c r="R127" s="143">
        <f>R128+R230</f>
        <v>0</v>
      </c>
      <c r="S127" s="142"/>
      <c r="T127" s="144">
        <f>T128+T230</f>
        <v>0</v>
      </c>
      <c r="AR127" s="137" t="s">
        <v>83</v>
      </c>
      <c r="AT127" s="145" t="s">
        <v>75</v>
      </c>
      <c r="AU127" s="145" t="s">
        <v>76</v>
      </c>
      <c r="AY127" s="137" t="s">
        <v>180</v>
      </c>
      <c r="BK127" s="146">
        <f>BK128+BK230</f>
        <v>0</v>
      </c>
    </row>
    <row r="128" spans="1:63" s="12" customFormat="1" ht="22.9" customHeight="1">
      <c r="B128" s="136"/>
      <c r="D128" s="137" t="s">
        <v>75</v>
      </c>
      <c r="E128" s="147" t="s">
        <v>2156</v>
      </c>
      <c r="F128" s="147" t="s">
        <v>2157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SUM(P129:P229)</f>
        <v>0</v>
      </c>
      <c r="Q128" s="142"/>
      <c r="R128" s="143">
        <f>SUM(R129:R229)</f>
        <v>0</v>
      </c>
      <c r="S128" s="142"/>
      <c r="T128" s="144">
        <f>SUM(T129:T229)</f>
        <v>0</v>
      </c>
      <c r="AR128" s="137" t="s">
        <v>83</v>
      </c>
      <c r="AT128" s="145" t="s">
        <v>75</v>
      </c>
      <c r="AU128" s="145" t="s">
        <v>83</v>
      </c>
      <c r="AY128" s="137" t="s">
        <v>180</v>
      </c>
      <c r="BK128" s="146">
        <f>SUM(BK129:BK229)</f>
        <v>0</v>
      </c>
    </row>
    <row r="129" spans="1:65" s="2" customFormat="1" ht="66.75" customHeight="1">
      <c r="A129" s="33"/>
      <c r="B129" s="149"/>
      <c r="C129" s="150" t="s">
        <v>83</v>
      </c>
      <c r="D129" s="150" t="s">
        <v>182</v>
      </c>
      <c r="E129" s="151" t="s">
        <v>2158</v>
      </c>
      <c r="F129" s="152" t="s">
        <v>2159</v>
      </c>
      <c r="G129" s="153" t="s">
        <v>1604</v>
      </c>
      <c r="H129" s="154">
        <v>1</v>
      </c>
      <c r="I129" s="155"/>
      <c r="J129" s="156">
        <f>ROUND(I129*H129,2)</f>
        <v>0</v>
      </c>
      <c r="K129" s="152" t="s">
        <v>1</v>
      </c>
      <c r="L129" s="34"/>
      <c r="M129" s="157" t="s">
        <v>1</v>
      </c>
      <c r="N129" s="158" t="s">
        <v>41</v>
      </c>
      <c r="O129" s="59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187</v>
      </c>
      <c r="AT129" s="161" t="s">
        <v>182</v>
      </c>
      <c r="AU129" s="161" t="s">
        <v>85</v>
      </c>
      <c r="AY129" s="18" t="s">
        <v>180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8" t="s">
        <v>83</v>
      </c>
      <c r="BK129" s="162">
        <f>ROUND(I129*H129,2)</f>
        <v>0</v>
      </c>
      <c r="BL129" s="18" t="s">
        <v>187</v>
      </c>
      <c r="BM129" s="161" t="s">
        <v>85</v>
      </c>
    </row>
    <row r="130" spans="1:65" s="2" customFormat="1" ht="68.25">
      <c r="A130" s="33"/>
      <c r="B130" s="34"/>
      <c r="C130" s="33"/>
      <c r="D130" s="163" t="s">
        <v>189</v>
      </c>
      <c r="E130" s="33"/>
      <c r="F130" s="164" t="s">
        <v>2160</v>
      </c>
      <c r="G130" s="33"/>
      <c r="H130" s="33"/>
      <c r="I130" s="165"/>
      <c r="J130" s="33"/>
      <c r="K130" s="33"/>
      <c r="L130" s="34"/>
      <c r="M130" s="166"/>
      <c r="N130" s="167"/>
      <c r="O130" s="59"/>
      <c r="P130" s="59"/>
      <c r="Q130" s="59"/>
      <c r="R130" s="59"/>
      <c r="S130" s="59"/>
      <c r="T130" s="60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189</v>
      </c>
      <c r="AU130" s="18" t="s">
        <v>85</v>
      </c>
    </row>
    <row r="131" spans="1:65" s="2" customFormat="1" ht="16.5" customHeight="1">
      <c r="A131" s="33"/>
      <c r="B131" s="149"/>
      <c r="C131" s="150" t="s">
        <v>85</v>
      </c>
      <c r="D131" s="150" t="s">
        <v>182</v>
      </c>
      <c r="E131" s="151" t="s">
        <v>2161</v>
      </c>
      <c r="F131" s="152" t="s">
        <v>2162</v>
      </c>
      <c r="G131" s="153" t="s">
        <v>1604</v>
      </c>
      <c r="H131" s="154">
        <v>1</v>
      </c>
      <c r="I131" s="155"/>
      <c r="J131" s="156">
        <f>ROUND(I131*H131,2)</f>
        <v>0</v>
      </c>
      <c r="K131" s="152" t="s">
        <v>1</v>
      </c>
      <c r="L131" s="34"/>
      <c r="M131" s="157" t="s">
        <v>1</v>
      </c>
      <c r="N131" s="158" t="s">
        <v>41</v>
      </c>
      <c r="O131" s="59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187</v>
      </c>
      <c r="AT131" s="161" t="s">
        <v>182</v>
      </c>
      <c r="AU131" s="161" t="s">
        <v>85</v>
      </c>
      <c r="AY131" s="18" t="s">
        <v>180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8" t="s">
        <v>83</v>
      </c>
      <c r="BK131" s="162">
        <f>ROUND(I131*H131,2)</f>
        <v>0</v>
      </c>
      <c r="BL131" s="18" t="s">
        <v>187</v>
      </c>
      <c r="BM131" s="161" t="s">
        <v>187</v>
      </c>
    </row>
    <row r="132" spans="1:65" s="2" customFormat="1" ht="11.25">
      <c r="A132" s="33"/>
      <c r="B132" s="34"/>
      <c r="C132" s="33"/>
      <c r="D132" s="163" t="s">
        <v>189</v>
      </c>
      <c r="E132" s="33"/>
      <c r="F132" s="164" t="s">
        <v>2162</v>
      </c>
      <c r="G132" s="33"/>
      <c r="H132" s="33"/>
      <c r="I132" s="165"/>
      <c r="J132" s="33"/>
      <c r="K132" s="33"/>
      <c r="L132" s="34"/>
      <c r="M132" s="166"/>
      <c r="N132" s="167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189</v>
      </c>
      <c r="AU132" s="18" t="s">
        <v>85</v>
      </c>
    </row>
    <row r="133" spans="1:65" s="2" customFormat="1" ht="24.2" customHeight="1">
      <c r="A133" s="33"/>
      <c r="B133" s="149"/>
      <c r="C133" s="150" t="s">
        <v>197</v>
      </c>
      <c r="D133" s="150" t="s">
        <v>182</v>
      </c>
      <c r="E133" s="151" t="s">
        <v>2163</v>
      </c>
      <c r="F133" s="152" t="s">
        <v>2164</v>
      </c>
      <c r="G133" s="153" t="s">
        <v>1604</v>
      </c>
      <c r="H133" s="154">
        <v>1</v>
      </c>
      <c r="I133" s="155"/>
      <c r="J133" s="156">
        <f>ROUND(I133*H133,2)</f>
        <v>0</v>
      </c>
      <c r="K133" s="152" t="s">
        <v>1</v>
      </c>
      <c r="L133" s="34"/>
      <c r="M133" s="157" t="s">
        <v>1</v>
      </c>
      <c r="N133" s="158" t="s">
        <v>41</v>
      </c>
      <c r="O133" s="59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187</v>
      </c>
      <c r="AT133" s="161" t="s">
        <v>182</v>
      </c>
      <c r="AU133" s="161" t="s">
        <v>85</v>
      </c>
      <c r="AY133" s="18" t="s">
        <v>180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8" t="s">
        <v>83</v>
      </c>
      <c r="BK133" s="162">
        <f>ROUND(I133*H133,2)</f>
        <v>0</v>
      </c>
      <c r="BL133" s="18" t="s">
        <v>187</v>
      </c>
      <c r="BM133" s="161" t="s">
        <v>252</v>
      </c>
    </row>
    <row r="134" spans="1:65" s="2" customFormat="1" ht="19.5">
      <c r="A134" s="33"/>
      <c r="B134" s="34"/>
      <c r="C134" s="33"/>
      <c r="D134" s="163" t="s">
        <v>189</v>
      </c>
      <c r="E134" s="33"/>
      <c r="F134" s="164" t="s">
        <v>2164</v>
      </c>
      <c r="G134" s="33"/>
      <c r="H134" s="33"/>
      <c r="I134" s="165"/>
      <c r="J134" s="33"/>
      <c r="K134" s="33"/>
      <c r="L134" s="34"/>
      <c r="M134" s="166"/>
      <c r="N134" s="167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189</v>
      </c>
      <c r="AU134" s="18" t="s">
        <v>85</v>
      </c>
    </row>
    <row r="135" spans="1:65" s="2" customFormat="1" ht="16.5" customHeight="1">
      <c r="A135" s="33"/>
      <c r="B135" s="149"/>
      <c r="C135" s="150" t="s">
        <v>187</v>
      </c>
      <c r="D135" s="150" t="s">
        <v>182</v>
      </c>
      <c r="E135" s="151" t="s">
        <v>2165</v>
      </c>
      <c r="F135" s="152" t="s">
        <v>2926</v>
      </c>
      <c r="G135" s="153" t="s">
        <v>2166</v>
      </c>
      <c r="H135" s="154">
        <v>800</v>
      </c>
      <c r="I135" s="155"/>
      <c r="J135" s="156">
        <f>ROUND(I135*H135,2)</f>
        <v>0</v>
      </c>
      <c r="K135" s="152" t="s">
        <v>1</v>
      </c>
      <c r="L135" s="34"/>
      <c r="M135" s="157" t="s">
        <v>1</v>
      </c>
      <c r="N135" s="158" t="s">
        <v>41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187</v>
      </c>
      <c r="AT135" s="161" t="s">
        <v>182</v>
      </c>
      <c r="AU135" s="161" t="s">
        <v>85</v>
      </c>
      <c r="AY135" s="18" t="s">
        <v>180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83</v>
      </c>
      <c r="BK135" s="162">
        <f>ROUND(I135*H135,2)</f>
        <v>0</v>
      </c>
      <c r="BL135" s="18" t="s">
        <v>187</v>
      </c>
      <c r="BM135" s="161" t="s">
        <v>265</v>
      </c>
    </row>
    <row r="136" spans="1:65" s="2" customFormat="1" ht="11.25">
      <c r="A136" s="33"/>
      <c r="B136" s="34"/>
      <c r="C136" s="33"/>
      <c r="D136" s="163" t="s">
        <v>189</v>
      </c>
      <c r="E136" s="33"/>
      <c r="F136" s="164" t="s">
        <v>2926</v>
      </c>
      <c r="G136" s="33"/>
      <c r="H136" s="33"/>
      <c r="I136" s="165"/>
      <c r="J136" s="33"/>
      <c r="K136" s="33"/>
      <c r="L136" s="34"/>
      <c r="M136" s="166"/>
      <c r="N136" s="167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189</v>
      </c>
      <c r="AU136" s="18" t="s">
        <v>85</v>
      </c>
    </row>
    <row r="137" spans="1:65" s="2" customFormat="1" ht="76.349999999999994" customHeight="1">
      <c r="A137" s="33"/>
      <c r="B137" s="149"/>
      <c r="C137" s="150" t="s">
        <v>244</v>
      </c>
      <c r="D137" s="150" t="s">
        <v>182</v>
      </c>
      <c r="E137" s="151" t="s">
        <v>2167</v>
      </c>
      <c r="F137" s="152" t="s">
        <v>2168</v>
      </c>
      <c r="G137" s="153" t="s">
        <v>1604</v>
      </c>
      <c r="H137" s="154">
        <v>1</v>
      </c>
      <c r="I137" s="155"/>
      <c r="J137" s="156">
        <f>ROUND(I137*H137,2)</f>
        <v>0</v>
      </c>
      <c r="K137" s="152" t="s">
        <v>1</v>
      </c>
      <c r="L137" s="34"/>
      <c r="M137" s="157" t="s">
        <v>1</v>
      </c>
      <c r="N137" s="158" t="s">
        <v>41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187</v>
      </c>
      <c r="AT137" s="161" t="s">
        <v>182</v>
      </c>
      <c r="AU137" s="161" t="s">
        <v>85</v>
      </c>
      <c r="AY137" s="18" t="s">
        <v>180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83</v>
      </c>
      <c r="BK137" s="162">
        <f>ROUND(I137*H137,2)</f>
        <v>0</v>
      </c>
      <c r="BL137" s="18" t="s">
        <v>187</v>
      </c>
      <c r="BM137" s="161" t="s">
        <v>278</v>
      </c>
    </row>
    <row r="138" spans="1:65" s="2" customFormat="1" ht="68.25">
      <c r="A138" s="33"/>
      <c r="B138" s="34"/>
      <c r="C138" s="33"/>
      <c r="D138" s="163" t="s">
        <v>189</v>
      </c>
      <c r="E138" s="33"/>
      <c r="F138" s="164" t="s">
        <v>2169</v>
      </c>
      <c r="G138" s="33"/>
      <c r="H138" s="33"/>
      <c r="I138" s="165"/>
      <c r="J138" s="33"/>
      <c r="K138" s="33"/>
      <c r="L138" s="34"/>
      <c r="M138" s="166"/>
      <c r="N138" s="167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189</v>
      </c>
      <c r="AU138" s="18" t="s">
        <v>85</v>
      </c>
    </row>
    <row r="139" spans="1:65" s="2" customFormat="1" ht="16.5" customHeight="1">
      <c r="A139" s="33"/>
      <c r="B139" s="149"/>
      <c r="C139" s="150" t="s">
        <v>252</v>
      </c>
      <c r="D139" s="150" t="s">
        <v>182</v>
      </c>
      <c r="E139" s="151" t="s">
        <v>2170</v>
      </c>
      <c r="F139" s="152" t="s">
        <v>2162</v>
      </c>
      <c r="G139" s="153" t="s">
        <v>1604</v>
      </c>
      <c r="H139" s="154">
        <v>1</v>
      </c>
      <c r="I139" s="155"/>
      <c r="J139" s="156">
        <f>ROUND(I139*H139,2)</f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187</v>
      </c>
      <c r="AT139" s="161" t="s">
        <v>182</v>
      </c>
      <c r="AU139" s="161" t="s">
        <v>85</v>
      </c>
      <c r="AY139" s="18" t="s">
        <v>180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83</v>
      </c>
      <c r="BK139" s="162">
        <f>ROUND(I139*H139,2)</f>
        <v>0</v>
      </c>
      <c r="BL139" s="18" t="s">
        <v>187</v>
      </c>
      <c r="BM139" s="161" t="s">
        <v>8</v>
      </c>
    </row>
    <row r="140" spans="1:65" s="2" customFormat="1" ht="11.25">
      <c r="A140" s="33"/>
      <c r="B140" s="34"/>
      <c r="C140" s="33"/>
      <c r="D140" s="163" t="s">
        <v>189</v>
      </c>
      <c r="E140" s="33"/>
      <c r="F140" s="164" t="s">
        <v>2162</v>
      </c>
      <c r="G140" s="33"/>
      <c r="H140" s="33"/>
      <c r="I140" s="165"/>
      <c r="J140" s="33"/>
      <c r="K140" s="33"/>
      <c r="L140" s="34"/>
      <c r="M140" s="166"/>
      <c r="N140" s="167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189</v>
      </c>
      <c r="AU140" s="18" t="s">
        <v>85</v>
      </c>
    </row>
    <row r="141" spans="1:65" s="2" customFormat="1" ht="16.5" customHeight="1">
      <c r="A141" s="33"/>
      <c r="B141" s="149"/>
      <c r="C141" s="150" t="s">
        <v>259</v>
      </c>
      <c r="D141" s="150" t="s">
        <v>182</v>
      </c>
      <c r="E141" s="151" t="s">
        <v>2171</v>
      </c>
      <c r="F141" s="152" t="s">
        <v>2172</v>
      </c>
      <c r="G141" s="153" t="s">
        <v>1604</v>
      </c>
      <c r="H141" s="154">
        <v>1</v>
      </c>
      <c r="I141" s="155"/>
      <c r="J141" s="156">
        <f>ROUND(I141*H141,2)</f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187</v>
      </c>
      <c r="AT141" s="161" t="s">
        <v>182</v>
      </c>
      <c r="AU141" s="161" t="s">
        <v>85</v>
      </c>
      <c r="AY141" s="18" t="s">
        <v>180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83</v>
      </c>
      <c r="BK141" s="162">
        <f>ROUND(I141*H141,2)</f>
        <v>0</v>
      </c>
      <c r="BL141" s="18" t="s">
        <v>187</v>
      </c>
      <c r="BM141" s="161" t="s">
        <v>322</v>
      </c>
    </row>
    <row r="142" spans="1:65" s="2" customFormat="1" ht="11.25">
      <c r="A142" s="33"/>
      <c r="B142" s="34"/>
      <c r="C142" s="33"/>
      <c r="D142" s="163" t="s">
        <v>189</v>
      </c>
      <c r="E142" s="33"/>
      <c r="F142" s="164" t="s">
        <v>2172</v>
      </c>
      <c r="G142" s="33"/>
      <c r="H142" s="33"/>
      <c r="I142" s="165"/>
      <c r="J142" s="33"/>
      <c r="K142" s="33"/>
      <c r="L142" s="34"/>
      <c r="M142" s="166"/>
      <c r="N142" s="167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189</v>
      </c>
      <c r="AU142" s="18" t="s">
        <v>85</v>
      </c>
    </row>
    <row r="143" spans="1:65" s="2" customFormat="1" ht="16.5" customHeight="1">
      <c r="A143" s="33"/>
      <c r="B143" s="149"/>
      <c r="C143" s="150" t="s">
        <v>265</v>
      </c>
      <c r="D143" s="150" t="s">
        <v>182</v>
      </c>
      <c r="E143" s="151" t="s">
        <v>2165</v>
      </c>
      <c r="F143" s="152" t="s">
        <v>2926</v>
      </c>
      <c r="G143" s="153" t="s">
        <v>2166</v>
      </c>
      <c r="H143" s="154">
        <v>800</v>
      </c>
      <c r="I143" s="155"/>
      <c r="J143" s="156">
        <f>ROUND(I143*H143,2)</f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187</v>
      </c>
      <c r="AT143" s="161" t="s">
        <v>182</v>
      </c>
      <c r="AU143" s="161" t="s">
        <v>85</v>
      </c>
      <c r="AY143" s="18" t="s">
        <v>180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83</v>
      </c>
      <c r="BK143" s="162">
        <f>ROUND(I143*H143,2)</f>
        <v>0</v>
      </c>
      <c r="BL143" s="18" t="s">
        <v>187</v>
      </c>
      <c r="BM143" s="161" t="s">
        <v>341</v>
      </c>
    </row>
    <row r="144" spans="1:65" s="2" customFormat="1" ht="11.25">
      <c r="A144" s="33"/>
      <c r="B144" s="34"/>
      <c r="C144" s="33"/>
      <c r="D144" s="163" t="s">
        <v>189</v>
      </c>
      <c r="E144" s="33"/>
      <c r="F144" s="164" t="s">
        <v>2926</v>
      </c>
      <c r="G144" s="33"/>
      <c r="H144" s="33"/>
      <c r="I144" s="165"/>
      <c r="J144" s="33"/>
      <c r="K144" s="33"/>
      <c r="L144" s="34"/>
      <c r="M144" s="166"/>
      <c r="N144" s="167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189</v>
      </c>
      <c r="AU144" s="18" t="s">
        <v>85</v>
      </c>
    </row>
    <row r="145" spans="1:65" s="2" customFormat="1" ht="66.75" customHeight="1">
      <c r="A145" s="33"/>
      <c r="B145" s="149"/>
      <c r="C145" s="150" t="s">
        <v>272</v>
      </c>
      <c r="D145" s="150" t="s">
        <v>182</v>
      </c>
      <c r="E145" s="151" t="s">
        <v>2173</v>
      </c>
      <c r="F145" s="152" t="s">
        <v>2174</v>
      </c>
      <c r="G145" s="153" t="s">
        <v>1604</v>
      </c>
      <c r="H145" s="154">
        <v>1</v>
      </c>
      <c r="I145" s="155"/>
      <c r="J145" s="156">
        <f>ROUND(I145*H145,2)</f>
        <v>0</v>
      </c>
      <c r="K145" s="152" t="s">
        <v>1</v>
      </c>
      <c r="L145" s="34"/>
      <c r="M145" s="157" t="s">
        <v>1</v>
      </c>
      <c r="N145" s="158" t="s">
        <v>41</v>
      </c>
      <c r="O145" s="59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187</v>
      </c>
      <c r="AT145" s="161" t="s">
        <v>182</v>
      </c>
      <c r="AU145" s="161" t="s">
        <v>85</v>
      </c>
      <c r="AY145" s="18" t="s">
        <v>180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83</v>
      </c>
      <c r="BK145" s="162">
        <f>ROUND(I145*H145,2)</f>
        <v>0</v>
      </c>
      <c r="BL145" s="18" t="s">
        <v>187</v>
      </c>
      <c r="BM145" s="161" t="s">
        <v>355</v>
      </c>
    </row>
    <row r="146" spans="1:65" s="2" customFormat="1" ht="68.25">
      <c r="A146" s="33"/>
      <c r="B146" s="34"/>
      <c r="C146" s="33"/>
      <c r="D146" s="163" t="s">
        <v>189</v>
      </c>
      <c r="E146" s="33"/>
      <c r="F146" s="164" t="s">
        <v>2175</v>
      </c>
      <c r="G146" s="33"/>
      <c r="H146" s="33"/>
      <c r="I146" s="165"/>
      <c r="J146" s="33"/>
      <c r="K146" s="33"/>
      <c r="L146" s="34"/>
      <c r="M146" s="166"/>
      <c r="N146" s="167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189</v>
      </c>
      <c r="AU146" s="18" t="s">
        <v>85</v>
      </c>
    </row>
    <row r="147" spans="1:65" s="2" customFormat="1" ht="16.5" customHeight="1">
      <c r="A147" s="33"/>
      <c r="B147" s="149"/>
      <c r="C147" s="150" t="s">
        <v>278</v>
      </c>
      <c r="D147" s="150" t="s">
        <v>182</v>
      </c>
      <c r="E147" s="151" t="s">
        <v>2176</v>
      </c>
      <c r="F147" s="152" t="s">
        <v>2162</v>
      </c>
      <c r="G147" s="153" t="s">
        <v>1604</v>
      </c>
      <c r="H147" s="154">
        <v>1</v>
      </c>
      <c r="I147" s="155"/>
      <c r="J147" s="156">
        <f>ROUND(I147*H147,2)</f>
        <v>0</v>
      </c>
      <c r="K147" s="152" t="s">
        <v>1</v>
      </c>
      <c r="L147" s="34"/>
      <c r="M147" s="157" t="s">
        <v>1</v>
      </c>
      <c r="N147" s="158" t="s">
        <v>41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187</v>
      </c>
      <c r="AT147" s="161" t="s">
        <v>182</v>
      </c>
      <c r="AU147" s="161" t="s">
        <v>85</v>
      </c>
      <c r="AY147" s="18" t="s">
        <v>180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83</v>
      </c>
      <c r="BK147" s="162">
        <f>ROUND(I147*H147,2)</f>
        <v>0</v>
      </c>
      <c r="BL147" s="18" t="s">
        <v>187</v>
      </c>
      <c r="BM147" s="161" t="s">
        <v>388</v>
      </c>
    </row>
    <row r="148" spans="1:65" s="2" customFormat="1" ht="11.25">
      <c r="A148" s="33"/>
      <c r="B148" s="34"/>
      <c r="C148" s="33"/>
      <c r="D148" s="163" t="s">
        <v>189</v>
      </c>
      <c r="E148" s="33"/>
      <c r="F148" s="164" t="s">
        <v>2162</v>
      </c>
      <c r="G148" s="33"/>
      <c r="H148" s="33"/>
      <c r="I148" s="165"/>
      <c r="J148" s="33"/>
      <c r="K148" s="33"/>
      <c r="L148" s="34"/>
      <c r="M148" s="166"/>
      <c r="N148" s="167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189</v>
      </c>
      <c r="AU148" s="18" t="s">
        <v>85</v>
      </c>
    </row>
    <row r="149" spans="1:65" s="2" customFormat="1" ht="24.2" customHeight="1">
      <c r="A149" s="33"/>
      <c r="B149" s="149"/>
      <c r="C149" s="150" t="s">
        <v>284</v>
      </c>
      <c r="D149" s="150" t="s">
        <v>182</v>
      </c>
      <c r="E149" s="151" t="s">
        <v>2177</v>
      </c>
      <c r="F149" s="152" t="s">
        <v>2178</v>
      </c>
      <c r="G149" s="153" t="s">
        <v>1604</v>
      </c>
      <c r="H149" s="154">
        <v>1</v>
      </c>
      <c r="I149" s="155"/>
      <c r="J149" s="156">
        <f>ROUND(I149*H149,2)</f>
        <v>0</v>
      </c>
      <c r="K149" s="152" t="s">
        <v>1</v>
      </c>
      <c r="L149" s="34"/>
      <c r="M149" s="157" t="s">
        <v>1</v>
      </c>
      <c r="N149" s="158" t="s">
        <v>41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187</v>
      </c>
      <c r="AT149" s="161" t="s">
        <v>182</v>
      </c>
      <c r="AU149" s="161" t="s">
        <v>85</v>
      </c>
      <c r="AY149" s="18" t="s">
        <v>180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83</v>
      </c>
      <c r="BK149" s="162">
        <f>ROUND(I149*H149,2)</f>
        <v>0</v>
      </c>
      <c r="BL149" s="18" t="s">
        <v>187</v>
      </c>
      <c r="BM149" s="161" t="s">
        <v>402</v>
      </c>
    </row>
    <row r="150" spans="1:65" s="2" customFormat="1" ht="19.5">
      <c r="A150" s="33"/>
      <c r="B150" s="34"/>
      <c r="C150" s="33"/>
      <c r="D150" s="163" t="s">
        <v>189</v>
      </c>
      <c r="E150" s="33"/>
      <c r="F150" s="164" t="s">
        <v>2178</v>
      </c>
      <c r="G150" s="33"/>
      <c r="H150" s="33"/>
      <c r="I150" s="165"/>
      <c r="J150" s="33"/>
      <c r="K150" s="33"/>
      <c r="L150" s="34"/>
      <c r="M150" s="166"/>
      <c r="N150" s="167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189</v>
      </c>
      <c r="AU150" s="18" t="s">
        <v>85</v>
      </c>
    </row>
    <row r="151" spans="1:65" s="2" customFormat="1" ht="16.5" customHeight="1">
      <c r="A151" s="33"/>
      <c r="B151" s="149"/>
      <c r="C151" s="150" t="s">
        <v>8</v>
      </c>
      <c r="D151" s="150" t="s">
        <v>182</v>
      </c>
      <c r="E151" s="151" t="s">
        <v>2165</v>
      </c>
      <c r="F151" s="152" t="s">
        <v>2926</v>
      </c>
      <c r="G151" s="153" t="s">
        <v>2166</v>
      </c>
      <c r="H151" s="154">
        <v>800</v>
      </c>
      <c r="I151" s="155"/>
      <c r="J151" s="156">
        <f>ROUND(I151*H151,2)</f>
        <v>0</v>
      </c>
      <c r="K151" s="152" t="s">
        <v>1</v>
      </c>
      <c r="L151" s="34"/>
      <c r="M151" s="157" t="s">
        <v>1</v>
      </c>
      <c r="N151" s="158" t="s">
        <v>41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187</v>
      </c>
      <c r="AT151" s="161" t="s">
        <v>182</v>
      </c>
      <c r="AU151" s="161" t="s">
        <v>85</v>
      </c>
      <c r="AY151" s="18" t="s">
        <v>180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83</v>
      </c>
      <c r="BK151" s="162">
        <f>ROUND(I151*H151,2)</f>
        <v>0</v>
      </c>
      <c r="BL151" s="18" t="s">
        <v>187</v>
      </c>
      <c r="BM151" s="161" t="s">
        <v>420</v>
      </c>
    </row>
    <row r="152" spans="1:65" s="2" customFormat="1" ht="11.25">
      <c r="A152" s="33"/>
      <c r="B152" s="34"/>
      <c r="C152" s="33"/>
      <c r="D152" s="163" t="s">
        <v>189</v>
      </c>
      <c r="E152" s="33"/>
      <c r="F152" s="164" t="s">
        <v>2926</v>
      </c>
      <c r="G152" s="33"/>
      <c r="H152" s="33"/>
      <c r="I152" s="165"/>
      <c r="J152" s="33"/>
      <c r="K152" s="33"/>
      <c r="L152" s="34"/>
      <c r="M152" s="166"/>
      <c r="N152" s="167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189</v>
      </c>
      <c r="AU152" s="18" t="s">
        <v>85</v>
      </c>
    </row>
    <row r="153" spans="1:65" s="2" customFormat="1" ht="24.2" customHeight="1">
      <c r="A153" s="33"/>
      <c r="B153" s="149"/>
      <c r="C153" s="150" t="s">
        <v>314</v>
      </c>
      <c r="D153" s="150" t="s">
        <v>182</v>
      </c>
      <c r="E153" s="151" t="s">
        <v>2179</v>
      </c>
      <c r="F153" s="152" t="s">
        <v>2180</v>
      </c>
      <c r="G153" s="153" t="s">
        <v>1503</v>
      </c>
      <c r="H153" s="154">
        <v>2</v>
      </c>
      <c r="I153" s="155"/>
      <c r="J153" s="156">
        <f>ROUND(I153*H153,2)</f>
        <v>0</v>
      </c>
      <c r="K153" s="152" t="s">
        <v>1</v>
      </c>
      <c r="L153" s="34"/>
      <c r="M153" s="157" t="s">
        <v>1</v>
      </c>
      <c r="N153" s="158" t="s">
        <v>41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187</v>
      </c>
      <c r="AT153" s="161" t="s">
        <v>182</v>
      </c>
      <c r="AU153" s="161" t="s">
        <v>85</v>
      </c>
      <c r="AY153" s="18" t="s">
        <v>180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83</v>
      </c>
      <c r="BK153" s="162">
        <f>ROUND(I153*H153,2)</f>
        <v>0</v>
      </c>
      <c r="BL153" s="18" t="s">
        <v>187</v>
      </c>
      <c r="BM153" s="161" t="s">
        <v>434</v>
      </c>
    </row>
    <row r="154" spans="1:65" s="2" customFormat="1" ht="19.5">
      <c r="A154" s="33"/>
      <c r="B154" s="34"/>
      <c r="C154" s="33"/>
      <c r="D154" s="163" t="s">
        <v>189</v>
      </c>
      <c r="E154" s="33"/>
      <c r="F154" s="164" t="s">
        <v>2180</v>
      </c>
      <c r="G154" s="33"/>
      <c r="H154" s="33"/>
      <c r="I154" s="165"/>
      <c r="J154" s="33"/>
      <c r="K154" s="33"/>
      <c r="L154" s="34"/>
      <c r="M154" s="166"/>
      <c r="N154" s="167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189</v>
      </c>
      <c r="AU154" s="18" t="s">
        <v>85</v>
      </c>
    </row>
    <row r="155" spans="1:65" s="2" customFormat="1" ht="24.2" customHeight="1">
      <c r="A155" s="33"/>
      <c r="B155" s="149"/>
      <c r="C155" s="150" t="s">
        <v>322</v>
      </c>
      <c r="D155" s="150" t="s">
        <v>182</v>
      </c>
      <c r="E155" s="151" t="s">
        <v>2181</v>
      </c>
      <c r="F155" s="152" t="s">
        <v>2182</v>
      </c>
      <c r="G155" s="153" t="s">
        <v>1503</v>
      </c>
      <c r="H155" s="154">
        <v>2</v>
      </c>
      <c r="I155" s="155"/>
      <c r="J155" s="156">
        <f>ROUND(I155*H155,2)</f>
        <v>0</v>
      </c>
      <c r="K155" s="152" t="s">
        <v>1</v>
      </c>
      <c r="L155" s="34"/>
      <c r="M155" s="157" t="s">
        <v>1</v>
      </c>
      <c r="N155" s="158" t="s">
        <v>41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187</v>
      </c>
      <c r="AT155" s="161" t="s">
        <v>182</v>
      </c>
      <c r="AU155" s="161" t="s">
        <v>85</v>
      </c>
      <c r="AY155" s="18" t="s">
        <v>180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83</v>
      </c>
      <c r="BK155" s="162">
        <f>ROUND(I155*H155,2)</f>
        <v>0</v>
      </c>
      <c r="BL155" s="18" t="s">
        <v>187</v>
      </c>
      <c r="BM155" s="161" t="s">
        <v>451</v>
      </c>
    </row>
    <row r="156" spans="1:65" s="2" customFormat="1" ht="19.5">
      <c r="A156" s="33"/>
      <c r="B156" s="34"/>
      <c r="C156" s="33"/>
      <c r="D156" s="163" t="s">
        <v>189</v>
      </c>
      <c r="E156" s="33"/>
      <c r="F156" s="164" t="s">
        <v>2182</v>
      </c>
      <c r="G156" s="33"/>
      <c r="H156" s="33"/>
      <c r="I156" s="165"/>
      <c r="J156" s="33"/>
      <c r="K156" s="33"/>
      <c r="L156" s="34"/>
      <c r="M156" s="166"/>
      <c r="N156" s="167"/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189</v>
      </c>
      <c r="AU156" s="18" t="s">
        <v>85</v>
      </c>
    </row>
    <row r="157" spans="1:65" s="2" customFormat="1" ht="24.2" customHeight="1">
      <c r="A157" s="33"/>
      <c r="B157" s="149"/>
      <c r="C157" s="150" t="s">
        <v>331</v>
      </c>
      <c r="D157" s="150" t="s">
        <v>182</v>
      </c>
      <c r="E157" s="151" t="s">
        <v>2183</v>
      </c>
      <c r="F157" s="152" t="s">
        <v>2184</v>
      </c>
      <c r="G157" s="153" t="s">
        <v>1503</v>
      </c>
      <c r="H157" s="154">
        <v>2</v>
      </c>
      <c r="I157" s="155"/>
      <c r="J157" s="156">
        <f>ROUND(I157*H157,2)</f>
        <v>0</v>
      </c>
      <c r="K157" s="152" t="s">
        <v>1</v>
      </c>
      <c r="L157" s="34"/>
      <c r="M157" s="157" t="s">
        <v>1</v>
      </c>
      <c r="N157" s="158" t="s">
        <v>41</v>
      </c>
      <c r="O157" s="59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187</v>
      </c>
      <c r="AT157" s="161" t="s">
        <v>182</v>
      </c>
      <c r="AU157" s="161" t="s">
        <v>85</v>
      </c>
      <c r="AY157" s="18" t="s">
        <v>180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8" t="s">
        <v>83</v>
      </c>
      <c r="BK157" s="162">
        <f>ROUND(I157*H157,2)</f>
        <v>0</v>
      </c>
      <c r="BL157" s="18" t="s">
        <v>187</v>
      </c>
      <c r="BM157" s="161" t="s">
        <v>471</v>
      </c>
    </row>
    <row r="158" spans="1:65" s="2" customFormat="1" ht="11.25">
      <c r="A158" s="33"/>
      <c r="B158" s="34"/>
      <c r="C158" s="33"/>
      <c r="D158" s="163" t="s">
        <v>189</v>
      </c>
      <c r="E158" s="33"/>
      <c r="F158" s="164" t="s">
        <v>2184</v>
      </c>
      <c r="G158" s="33"/>
      <c r="H158" s="33"/>
      <c r="I158" s="165"/>
      <c r="J158" s="33"/>
      <c r="K158" s="33"/>
      <c r="L158" s="34"/>
      <c r="M158" s="166"/>
      <c r="N158" s="167"/>
      <c r="O158" s="59"/>
      <c r="P158" s="59"/>
      <c r="Q158" s="59"/>
      <c r="R158" s="59"/>
      <c r="S158" s="59"/>
      <c r="T158" s="6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189</v>
      </c>
      <c r="AU158" s="18" t="s">
        <v>85</v>
      </c>
    </row>
    <row r="159" spans="1:65" s="2" customFormat="1" ht="24.2" customHeight="1">
      <c r="A159" s="33"/>
      <c r="B159" s="149"/>
      <c r="C159" s="150" t="s">
        <v>341</v>
      </c>
      <c r="D159" s="150" t="s">
        <v>182</v>
      </c>
      <c r="E159" s="151" t="s">
        <v>2185</v>
      </c>
      <c r="F159" s="152" t="s">
        <v>2186</v>
      </c>
      <c r="G159" s="153" t="s">
        <v>1503</v>
      </c>
      <c r="H159" s="154">
        <v>2</v>
      </c>
      <c r="I159" s="155"/>
      <c r="J159" s="156">
        <f>ROUND(I159*H159,2)</f>
        <v>0</v>
      </c>
      <c r="K159" s="152" t="s">
        <v>1</v>
      </c>
      <c r="L159" s="34"/>
      <c r="M159" s="157" t="s">
        <v>1</v>
      </c>
      <c r="N159" s="158" t="s">
        <v>41</v>
      </c>
      <c r="O159" s="59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187</v>
      </c>
      <c r="AT159" s="161" t="s">
        <v>182</v>
      </c>
      <c r="AU159" s="161" t="s">
        <v>85</v>
      </c>
      <c r="AY159" s="18" t="s">
        <v>180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8" t="s">
        <v>83</v>
      </c>
      <c r="BK159" s="162">
        <f>ROUND(I159*H159,2)</f>
        <v>0</v>
      </c>
      <c r="BL159" s="18" t="s">
        <v>187</v>
      </c>
      <c r="BM159" s="161" t="s">
        <v>489</v>
      </c>
    </row>
    <row r="160" spans="1:65" s="2" customFormat="1" ht="11.25">
      <c r="A160" s="33"/>
      <c r="B160" s="34"/>
      <c r="C160" s="33"/>
      <c r="D160" s="163" t="s">
        <v>189</v>
      </c>
      <c r="E160" s="33"/>
      <c r="F160" s="164" t="s">
        <v>2186</v>
      </c>
      <c r="G160" s="33"/>
      <c r="H160" s="33"/>
      <c r="I160" s="165"/>
      <c r="J160" s="33"/>
      <c r="K160" s="33"/>
      <c r="L160" s="34"/>
      <c r="M160" s="166"/>
      <c r="N160" s="167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189</v>
      </c>
      <c r="AU160" s="18" t="s">
        <v>85</v>
      </c>
    </row>
    <row r="161" spans="1:65" s="2" customFormat="1" ht="24.2" customHeight="1">
      <c r="A161" s="33"/>
      <c r="B161" s="149"/>
      <c r="C161" s="150" t="s">
        <v>348</v>
      </c>
      <c r="D161" s="150" t="s">
        <v>182</v>
      </c>
      <c r="E161" s="151" t="s">
        <v>2187</v>
      </c>
      <c r="F161" s="152" t="s">
        <v>2188</v>
      </c>
      <c r="G161" s="153" t="s">
        <v>1503</v>
      </c>
      <c r="H161" s="154">
        <v>1</v>
      </c>
      <c r="I161" s="155"/>
      <c r="J161" s="156">
        <f>ROUND(I161*H161,2)</f>
        <v>0</v>
      </c>
      <c r="K161" s="152" t="s">
        <v>1</v>
      </c>
      <c r="L161" s="34"/>
      <c r="M161" s="157" t="s">
        <v>1</v>
      </c>
      <c r="N161" s="158" t="s">
        <v>41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187</v>
      </c>
      <c r="AT161" s="161" t="s">
        <v>182</v>
      </c>
      <c r="AU161" s="161" t="s">
        <v>85</v>
      </c>
      <c r="AY161" s="18" t="s">
        <v>180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83</v>
      </c>
      <c r="BK161" s="162">
        <f>ROUND(I161*H161,2)</f>
        <v>0</v>
      </c>
      <c r="BL161" s="18" t="s">
        <v>187</v>
      </c>
      <c r="BM161" s="161" t="s">
        <v>521</v>
      </c>
    </row>
    <row r="162" spans="1:65" s="2" customFormat="1" ht="19.5">
      <c r="A162" s="33"/>
      <c r="B162" s="34"/>
      <c r="C162" s="33"/>
      <c r="D162" s="163" t="s">
        <v>189</v>
      </c>
      <c r="E162" s="33"/>
      <c r="F162" s="164" t="s">
        <v>2188</v>
      </c>
      <c r="G162" s="33"/>
      <c r="H162" s="33"/>
      <c r="I162" s="165"/>
      <c r="J162" s="33"/>
      <c r="K162" s="33"/>
      <c r="L162" s="34"/>
      <c r="M162" s="166"/>
      <c r="N162" s="167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189</v>
      </c>
      <c r="AU162" s="18" t="s">
        <v>85</v>
      </c>
    </row>
    <row r="163" spans="1:65" s="2" customFormat="1" ht="24.2" customHeight="1">
      <c r="A163" s="33"/>
      <c r="B163" s="149"/>
      <c r="C163" s="150" t="s">
        <v>355</v>
      </c>
      <c r="D163" s="150" t="s">
        <v>182</v>
      </c>
      <c r="E163" s="151" t="s">
        <v>2189</v>
      </c>
      <c r="F163" s="152" t="s">
        <v>2190</v>
      </c>
      <c r="G163" s="153" t="s">
        <v>1503</v>
      </c>
      <c r="H163" s="154">
        <v>1</v>
      </c>
      <c r="I163" s="155"/>
      <c r="J163" s="156">
        <f>ROUND(I163*H163,2)</f>
        <v>0</v>
      </c>
      <c r="K163" s="152" t="s">
        <v>1</v>
      </c>
      <c r="L163" s="34"/>
      <c r="M163" s="157" t="s">
        <v>1</v>
      </c>
      <c r="N163" s="158" t="s">
        <v>41</v>
      </c>
      <c r="O163" s="59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187</v>
      </c>
      <c r="AT163" s="161" t="s">
        <v>182</v>
      </c>
      <c r="AU163" s="161" t="s">
        <v>85</v>
      </c>
      <c r="AY163" s="18" t="s">
        <v>180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8" t="s">
        <v>83</v>
      </c>
      <c r="BK163" s="162">
        <f>ROUND(I163*H163,2)</f>
        <v>0</v>
      </c>
      <c r="BL163" s="18" t="s">
        <v>187</v>
      </c>
      <c r="BM163" s="161" t="s">
        <v>538</v>
      </c>
    </row>
    <row r="164" spans="1:65" s="2" customFormat="1" ht="19.5">
      <c r="A164" s="33"/>
      <c r="B164" s="34"/>
      <c r="C164" s="33"/>
      <c r="D164" s="163" t="s">
        <v>189</v>
      </c>
      <c r="E164" s="33"/>
      <c r="F164" s="164" t="s">
        <v>2190</v>
      </c>
      <c r="G164" s="33"/>
      <c r="H164" s="33"/>
      <c r="I164" s="165"/>
      <c r="J164" s="33"/>
      <c r="K164" s="33"/>
      <c r="L164" s="34"/>
      <c r="M164" s="166"/>
      <c r="N164" s="167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189</v>
      </c>
      <c r="AU164" s="18" t="s">
        <v>85</v>
      </c>
    </row>
    <row r="165" spans="1:65" s="2" customFormat="1" ht="24.2" customHeight="1">
      <c r="A165" s="33"/>
      <c r="B165" s="149"/>
      <c r="C165" s="150" t="s">
        <v>363</v>
      </c>
      <c r="D165" s="150" t="s">
        <v>182</v>
      </c>
      <c r="E165" s="151" t="s">
        <v>2191</v>
      </c>
      <c r="F165" s="152" t="s">
        <v>2192</v>
      </c>
      <c r="G165" s="153" t="s">
        <v>1503</v>
      </c>
      <c r="H165" s="154">
        <v>54</v>
      </c>
      <c r="I165" s="155"/>
      <c r="J165" s="156">
        <f>ROUND(I165*H165,2)</f>
        <v>0</v>
      </c>
      <c r="K165" s="152" t="s">
        <v>1</v>
      </c>
      <c r="L165" s="34"/>
      <c r="M165" s="157" t="s">
        <v>1</v>
      </c>
      <c r="N165" s="158" t="s">
        <v>41</v>
      </c>
      <c r="O165" s="59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187</v>
      </c>
      <c r="AT165" s="161" t="s">
        <v>182</v>
      </c>
      <c r="AU165" s="161" t="s">
        <v>85</v>
      </c>
      <c r="AY165" s="18" t="s">
        <v>180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83</v>
      </c>
      <c r="BK165" s="162">
        <f>ROUND(I165*H165,2)</f>
        <v>0</v>
      </c>
      <c r="BL165" s="18" t="s">
        <v>187</v>
      </c>
      <c r="BM165" s="161" t="s">
        <v>555</v>
      </c>
    </row>
    <row r="166" spans="1:65" s="2" customFormat="1" ht="11.25">
      <c r="A166" s="33"/>
      <c r="B166" s="34"/>
      <c r="C166" s="33"/>
      <c r="D166" s="163" t="s">
        <v>189</v>
      </c>
      <c r="E166" s="33"/>
      <c r="F166" s="164" t="s">
        <v>2192</v>
      </c>
      <c r="G166" s="33"/>
      <c r="H166" s="33"/>
      <c r="I166" s="165"/>
      <c r="J166" s="33"/>
      <c r="K166" s="33"/>
      <c r="L166" s="34"/>
      <c r="M166" s="166"/>
      <c r="N166" s="167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189</v>
      </c>
      <c r="AU166" s="18" t="s">
        <v>85</v>
      </c>
    </row>
    <row r="167" spans="1:65" s="2" customFormat="1" ht="24.2" customHeight="1">
      <c r="A167" s="33"/>
      <c r="B167" s="149"/>
      <c r="C167" s="150" t="s">
        <v>388</v>
      </c>
      <c r="D167" s="150" t="s">
        <v>182</v>
      </c>
      <c r="E167" s="151" t="s">
        <v>2193</v>
      </c>
      <c r="F167" s="152" t="s">
        <v>2194</v>
      </c>
      <c r="G167" s="153" t="s">
        <v>1503</v>
      </c>
      <c r="H167" s="154">
        <v>16</v>
      </c>
      <c r="I167" s="155"/>
      <c r="J167" s="156">
        <f>ROUND(I167*H167,2)</f>
        <v>0</v>
      </c>
      <c r="K167" s="152" t="s">
        <v>1</v>
      </c>
      <c r="L167" s="34"/>
      <c r="M167" s="157" t="s">
        <v>1</v>
      </c>
      <c r="N167" s="158" t="s">
        <v>41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187</v>
      </c>
      <c r="AT167" s="161" t="s">
        <v>182</v>
      </c>
      <c r="AU167" s="161" t="s">
        <v>85</v>
      </c>
      <c r="AY167" s="18" t="s">
        <v>180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83</v>
      </c>
      <c r="BK167" s="162">
        <f>ROUND(I167*H167,2)</f>
        <v>0</v>
      </c>
      <c r="BL167" s="18" t="s">
        <v>187</v>
      </c>
      <c r="BM167" s="161" t="s">
        <v>568</v>
      </c>
    </row>
    <row r="168" spans="1:65" s="2" customFormat="1" ht="19.5">
      <c r="A168" s="33"/>
      <c r="B168" s="34"/>
      <c r="C168" s="33"/>
      <c r="D168" s="163" t="s">
        <v>189</v>
      </c>
      <c r="E168" s="33"/>
      <c r="F168" s="164" t="s">
        <v>2194</v>
      </c>
      <c r="G168" s="33"/>
      <c r="H168" s="33"/>
      <c r="I168" s="165"/>
      <c r="J168" s="33"/>
      <c r="K168" s="33"/>
      <c r="L168" s="34"/>
      <c r="M168" s="166"/>
      <c r="N168" s="167"/>
      <c r="O168" s="59"/>
      <c r="P168" s="59"/>
      <c r="Q168" s="59"/>
      <c r="R168" s="59"/>
      <c r="S168" s="59"/>
      <c r="T168" s="6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189</v>
      </c>
      <c r="AU168" s="18" t="s">
        <v>85</v>
      </c>
    </row>
    <row r="169" spans="1:65" s="2" customFormat="1" ht="16.5" customHeight="1">
      <c r="A169" s="33"/>
      <c r="B169" s="149"/>
      <c r="C169" s="150" t="s">
        <v>7</v>
      </c>
      <c r="D169" s="150" t="s">
        <v>182</v>
      </c>
      <c r="E169" s="151" t="s">
        <v>2195</v>
      </c>
      <c r="F169" s="152" t="s">
        <v>2196</v>
      </c>
      <c r="G169" s="153" t="s">
        <v>1503</v>
      </c>
      <c r="H169" s="154">
        <v>9</v>
      </c>
      <c r="I169" s="155"/>
      <c r="J169" s="156">
        <f>ROUND(I169*H169,2)</f>
        <v>0</v>
      </c>
      <c r="K169" s="152" t="s">
        <v>1</v>
      </c>
      <c r="L169" s="34"/>
      <c r="M169" s="157" t="s">
        <v>1</v>
      </c>
      <c r="N169" s="158" t="s">
        <v>41</v>
      </c>
      <c r="O169" s="59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187</v>
      </c>
      <c r="AT169" s="161" t="s">
        <v>182</v>
      </c>
      <c r="AU169" s="161" t="s">
        <v>85</v>
      </c>
      <c r="AY169" s="18" t="s">
        <v>180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8" t="s">
        <v>83</v>
      </c>
      <c r="BK169" s="162">
        <f>ROUND(I169*H169,2)</f>
        <v>0</v>
      </c>
      <c r="BL169" s="18" t="s">
        <v>187</v>
      </c>
      <c r="BM169" s="161" t="s">
        <v>583</v>
      </c>
    </row>
    <row r="170" spans="1:65" s="2" customFormat="1" ht="11.25">
      <c r="A170" s="33"/>
      <c r="B170" s="34"/>
      <c r="C170" s="33"/>
      <c r="D170" s="163" t="s">
        <v>189</v>
      </c>
      <c r="E170" s="33"/>
      <c r="F170" s="164" t="s">
        <v>2196</v>
      </c>
      <c r="G170" s="33"/>
      <c r="H170" s="33"/>
      <c r="I170" s="165"/>
      <c r="J170" s="33"/>
      <c r="K170" s="33"/>
      <c r="L170" s="34"/>
      <c r="M170" s="166"/>
      <c r="N170" s="167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189</v>
      </c>
      <c r="AU170" s="18" t="s">
        <v>85</v>
      </c>
    </row>
    <row r="171" spans="1:65" s="2" customFormat="1" ht="24.2" customHeight="1">
      <c r="A171" s="33"/>
      <c r="B171" s="149"/>
      <c r="C171" s="150" t="s">
        <v>402</v>
      </c>
      <c r="D171" s="150" t="s">
        <v>182</v>
      </c>
      <c r="E171" s="151" t="s">
        <v>2197</v>
      </c>
      <c r="F171" s="152" t="s">
        <v>2198</v>
      </c>
      <c r="G171" s="153" t="s">
        <v>1503</v>
      </c>
      <c r="H171" s="154">
        <v>2</v>
      </c>
      <c r="I171" s="155"/>
      <c r="J171" s="156">
        <f>ROUND(I171*H171,2)</f>
        <v>0</v>
      </c>
      <c r="K171" s="152" t="s">
        <v>1</v>
      </c>
      <c r="L171" s="34"/>
      <c r="M171" s="157" t="s">
        <v>1</v>
      </c>
      <c r="N171" s="158" t="s">
        <v>41</v>
      </c>
      <c r="O171" s="59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187</v>
      </c>
      <c r="AT171" s="161" t="s">
        <v>182</v>
      </c>
      <c r="AU171" s="161" t="s">
        <v>85</v>
      </c>
      <c r="AY171" s="18" t="s">
        <v>180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8" t="s">
        <v>83</v>
      </c>
      <c r="BK171" s="162">
        <f>ROUND(I171*H171,2)</f>
        <v>0</v>
      </c>
      <c r="BL171" s="18" t="s">
        <v>187</v>
      </c>
      <c r="BM171" s="161" t="s">
        <v>591</v>
      </c>
    </row>
    <row r="172" spans="1:65" s="2" customFormat="1" ht="19.5">
      <c r="A172" s="33"/>
      <c r="B172" s="34"/>
      <c r="C172" s="33"/>
      <c r="D172" s="163" t="s">
        <v>189</v>
      </c>
      <c r="E172" s="33"/>
      <c r="F172" s="164" t="s">
        <v>2198</v>
      </c>
      <c r="G172" s="33"/>
      <c r="H172" s="33"/>
      <c r="I172" s="165"/>
      <c r="J172" s="33"/>
      <c r="K172" s="33"/>
      <c r="L172" s="34"/>
      <c r="M172" s="166"/>
      <c r="N172" s="167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189</v>
      </c>
      <c r="AU172" s="18" t="s">
        <v>85</v>
      </c>
    </row>
    <row r="173" spans="1:65" s="2" customFormat="1" ht="24.2" customHeight="1">
      <c r="A173" s="33"/>
      <c r="B173" s="149"/>
      <c r="C173" s="150" t="s">
        <v>409</v>
      </c>
      <c r="D173" s="150" t="s">
        <v>182</v>
      </c>
      <c r="E173" s="151" t="s">
        <v>2199</v>
      </c>
      <c r="F173" s="152" t="s">
        <v>2200</v>
      </c>
      <c r="G173" s="153" t="s">
        <v>1503</v>
      </c>
      <c r="H173" s="154">
        <v>2</v>
      </c>
      <c r="I173" s="155"/>
      <c r="J173" s="156">
        <f>ROUND(I173*H173,2)</f>
        <v>0</v>
      </c>
      <c r="K173" s="152" t="s">
        <v>1</v>
      </c>
      <c r="L173" s="34"/>
      <c r="M173" s="157" t="s">
        <v>1</v>
      </c>
      <c r="N173" s="158" t="s">
        <v>41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187</v>
      </c>
      <c r="AT173" s="161" t="s">
        <v>182</v>
      </c>
      <c r="AU173" s="161" t="s">
        <v>85</v>
      </c>
      <c r="AY173" s="18" t="s">
        <v>180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83</v>
      </c>
      <c r="BK173" s="162">
        <f>ROUND(I173*H173,2)</f>
        <v>0</v>
      </c>
      <c r="BL173" s="18" t="s">
        <v>187</v>
      </c>
      <c r="BM173" s="161" t="s">
        <v>602</v>
      </c>
    </row>
    <row r="174" spans="1:65" s="2" customFormat="1" ht="19.5">
      <c r="A174" s="33"/>
      <c r="B174" s="34"/>
      <c r="C174" s="33"/>
      <c r="D174" s="163" t="s">
        <v>189</v>
      </c>
      <c r="E174" s="33"/>
      <c r="F174" s="164" t="s">
        <v>2200</v>
      </c>
      <c r="G174" s="33"/>
      <c r="H174" s="33"/>
      <c r="I174" s="165"/>
      <c r="J174" s="33"/>
      <c r="K174" s="33"/>
      <c r="L174" s="34"/>
      <c r="M174" s="166"/>
      <c r="N174" s="167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189</v>
      </c>
      <c r="AU174" s="18" t="s">
        <v>85</v>
      </c>
    </row>
    <row r="175" spans="1:65" s="2" customFormat="1" ht="44.25" customHeight="1">
      <c r="A175" s="33"/>
      <c r="B175" s="149"/>
      <c r="C175" s="150" t="s">
        <v>420</v>
      </c>
      <c r="D175" s="150" t="s">
        <v>182</v>
      </c>
      <c r="E175" s="151" t="s">
        <v>2201</v>
      </c>
      <c r="F175" s="152" t="s">
        <v>2202</v>
      </c>
      <c r="G175" s="153" t="s">
        <v>1779</v>
      </c>
      <c r="H175" s="154">
        <v>25</v>
      </c>
      <c r="I175" s="155"/>
      <c r="J175" s="156">
        <f>ROUND(I175*H175,2)</f>
        <v>0</v>
      </c>
      <c r="K175" s="152" t="s">
        <v>1</v>
      </c>
      <c r="L175" s="34"/>
      <c r="M175" s="157" t="s">
        <v>1</v>
      </c>
      <c r="N175" s="158" t="s">
        <v>41</v>
      </c>
      <c r="O175" s="59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187</v>
      </c>
      <c r="AT175" s="161" t="s">
        <v>182</v>
      </c>
      <c r="AU175" s="161" t="s">
        <v>85</v>
      </c>
      <c r="AY175" s="18" t="s">
        <v>180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8" t="s">
        <v>83</v>
      </c>
      <c r="BK175" s="162">
        <f>ROUND(I175*H175,2)</f>
        <v>0</v>
      </c>
      <c r="BL175" s="18" t="s">
        <v>187</v>
      </c>
      <c r="BM175" s="161" t="s">
        <v>616</v>
      </c>
    </row>
    <row r="176" spans="1:65" s="2" customFormat="1" ht="29.25">
      <c r="A176" s="33"/>
      <c r="B176" s="34"/>
      <c r="C176" s="33"/>
      <c r="D176" s="163" t="s">
        <v>189</v>
      </c>
      <c r="E176" s="33"/>
      <c r="F176" s="164" t="s">
        <v>2202</v>
      </c>
      <c r="G176" s="33"/>
      <c r="H176" s="33"/>
      <c r="I176" s="165"/>
      <c r="J176" s="33"/>
      <c r="K176" s="33"/>
      <c r="L176" s="34"/>
      <c r="M176" s="166"/>
      <c r="N176" s="167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189</v>
      </c>
      <c r="AU176" s="18" t="s">
        <v>85</v>
      </c>
    </row>
    <row r="177" spans="1:65" s="2" customFormat="1" ht="16.5" customHeight="1">
      <c r="A177" s="33"/>
      <c r="B177" s="149"/>
      <c r="C177" s="150" t="s">
        <v>428</v>
      </c>
      <c r="D177" s="150" t="s">
        <v>182</v>
      </c>
      <c r="E177" s="151" t="s">
        <v>2203</v>
      </c>
      <c r="F177" s="152" t="s">
        <v>2204</v>
      </c>
      <c r="G177" s="153" t="s">
        <v>1779</v>
      </c>
      <c r="H177" s="154">
        <v>10</v>
      </c>
      <c r="I177" s="155"/>
      <c r="J177" s="156">
        <f>ROUND(I177*H177,2)</f>
        <v>0</v>
      </c>
      <c r="K177" s="152" t="s">
        <v>1</v>
      </c>
      <c r="L177" s="34"/>
      <c r="M177" s="157" t="s">
        <v>1</v>
      </c>
      <c r="N177" s="158" t="s">
        <v>41</v>
      </c>
      <c r="O177" s="59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187</v>
      </c>
      <c r="AT177" s="161" t="s">
        <v>182</v>
      </c>
      <c r="AU177" s="161" t="s">
        <v>85</v>
      </c>
      <c r="AY177" s="18" t="s">
        <v>180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8" t="s">
        <v>83</v>
      </c>
      <c r="BK177" s="162">
        <f>ROUND(I177*H177,2)</f>
        <v>0</v>
      </c>
      <c r="BL177" s="18" t="s">
        <v>187</v>
      </c>
      <c r="BM177" s="161" t="s">
        <v>631</v>
      </c>
    </row>
    <row r="178" spans="1:65" s="2" customFormat="1" ht="11.25">
      <c r="A178" s="33"/>
      <c r="B178" s="34"/>
      <c r="C178" s="33"/>
      <c r="D178" s="163" t="s">
        <v>189</v>
      </c>
      <c r="E178" s="33"/>
      <c r="F178" s="164" t="s">
        <v>2204</v>
      </c>
      <c r="G178" s="33"/>
      <c r="H178" s="33"/>
      <c r="I178" s="165"/>
      <c r="J178" s="33"/>
      <c r="K178" s="33"/>
      <c r="L178" s="34"/>
      <c r="M178" s="166"/>
      <c r="N178" s="167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189</v>
      </c>
      <c r="AU178" s="18" t="s">
        <v>85</v>
      </c>
    </row>
    <row r="179" spans="1:65" s="2" customFormat="1" ht="33" customHeight="1">
      <c r="A179" s="33"/>
      <c r="B179" s="149"/>
      <c r="C179" s="150" t="s">
        <v>434</v>
      </c>
      <c r="D179" s="150" t="s">
        <v>182</v>
      </c>
      <c r="E179" s="151" t="s">
        <v>2205</v>
      </c>
      <c r="F179" s="152" t="s">
        <v>2206</v>
      </c>
      <c r="G179" s="153" t="s">
        <v>1455</v>
      </c>
      <c r="H179" s="154">
        <v>77</v>
      </c>
      <c r="I179" s="155"/>
      <c r="J179" s="156">
        <f>ROUND(I179*H179,2)</f>
        <v>0</v>
      </c>
      <c r="K179" s="152" t="s">
        <v>1</v>
      </c>
      <c r="L179" s="34"/>
      <c r="M179" s="157" t="s">
        <v>1</v>
      </c>
      <c r="N179" s="158" t="s">
        <v>41</v>
      </c>
      <c r="O179" s="59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187</v>
      </c>
      <c r="AT179" s="161" t="s">
        <v>182</v>
      </c>
      <c r="AU179" s="161" t="s">
        <v>85</v>
      </c>
      <c r="AY179" s="18" t="s">
        <v>180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8" t="s">
        <v>83</v>
      </c>
      <c r="BK179" s="162">
        <f>ROUND(I179*H179,2)</f>
        <v>0</v>
      </c>
      <c r="BL179" s="18" t="s">
        <v>187</v>
      </c>
      <c r="BM179" s="161" t="s">
        <v>654</v>
      </c>
    </row>
    <row r="180" spans="1:65" s="2" customFormat="1" ht="19.5">
      <c r="A180" s="33"/>
      <c r="B180" s="34"/>
      <c r="C180" s="33"/>
      <c r="D180" s="163" t="s">
        <v>189</v>
      </c>
      <c r="E180" s="33"/>
      <c r="F180" s="164" t="s">
        <v>2206</v>
      </c>
      <c r="G180" s="33"/>
      <c r="H180" s="33"/>
      <c r="I180" s="165"/>
      <c r="J180" s="33"/>
      <c r="K180" s="33"/>
      <c r="L180" s="34"/>
      <c r="M180" s="166"/>
      <c r="N180" s="167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189</v>
      </c>
      <c r="AU180" s="18" t="s">
        <v>85</v>
      </c>
    </row>
    <row r="181" spans="1:65" s="2" customFormat="1" ht="33" customHeight="1">
      <c r="A181" s="33"/>
      <c r="B181" s="149"/>
      <c r="C181" s="150" t="s">
        <v>440</v>
      </c>
      <c r="D181" s="150" t="s">
        <v>182</v>
      </c>
      <c r="E181" s="151" t="s">
        <v>2207</v>
      </c>
      <c r="F181" s="152" t="s">
        <v>2208</v>
      </c>
      <c r="G181" s="153" t="s">
        <v>1455</v>
      </c>
      <c r="H181" s="154">
        <v>35</v>
      </c>
      <c r="I181" s="155"/>
      <c r="J181" s="156">
        <f>ROUND(I181*H181,2)</f>
        <v>0</v>
      </c>
      <c r="K181" s="152" t="s">
        <v>1</v>
      </c>
      <c r="L181" s="34"/>
      <c r="M181" s="157" t="s">
        <v>1</v>
      </c>
      <c r="N181" s="158" t="s">
        <v>41</v>
      </c>
      <c r="O181" s="59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187</v>
      </c>
      <c r="AT181" s="161" t="s">
        <v>182</v>
      </c>
      <c r="AU181" s="161" t="s">
        <v>85</v>
      </c>
      <c r="AY181" s="18" t="s">
        <v>180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83</v>
      </c>
      <c r="BK181" s="162">
        <f>ROUND(I181*H181,2)</f>
        <v>0</v>
      </c>
      <c r="BL181" s="18" t="s">
        <v>187</v>
      </c>
      <c r="BM181" s="161" t="s">
        <v>674</v>
      </c>
    </row>
    <row r="182" spans="1:65" s="2" customFormat="1" ht="19.5">
      <c r="A182" s="33"/>
      <c r="B182" s="34"/>
      <c r="C182" s="33"/>
      <c r="D182" s="163" t="s">
        <v>189</v>
      </c>
      <c r="E182" s="33"/>
      <c r="F182" s="164" t="s">
        <v>2208</v>
      </c>
      <c r="G182" s="33"/>
      <c r="H182" s="33"/>
      <c r="I182" s="165"/>
      <c r="J182" s="33"/>
      <c r="K182" s="33"/>
      <c r="L182" s="34"/>
      <c r="M182" s="166"/>
      <c r="N182" s="167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189</v>
      </c>
      <c r="AU182" s="18" t="s">
        <v>85</v>
      </c>
    </row>
    <row r="183" spans="1:65" s="2" customFormat="1" ht="33" customHeight="1">
      <c r="A183" s="33"/>
      <c r="B183" s="149"/>
      <c r="C183" s="150" t="s">
        <v>451</v>
      </c>
      <c r="D183" s="150" t="s">
        <v>182</v>
      </c>
      <c r="E183" s="151" t="s">
        <v>2209</v>
      </c>
      <c r="F183" s="152" t="s">
        <v>2210</v>
      </c>
      <c r="G183" s="153" t="s">
        <v>1455</v>
      </c>
      <c r="H183" s="154">
        <v>20</v>
      </c>
      <c r="I183" s="155"/>
      <c r="J183" s="156">
        <f>ROUND(I183*H183,2)</f>
        <v>0</v>
      </c>
      <c r="K183" s="152" t="s">
        <v>1</v>
      </c>
      <c r="L183" s="34"/>
      <c r="M183" s="157" t="s">
        <v>1</v>
      </c>
      <c r="N183" s="158" t="s">
        <v>41</v>
      </c>
      <c r="O183" s="59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187</v>
      </c>
      <c r="AT183" s="161" t="s">
        <v>182</v>
      </c>
      <c r="AU183" s="161" t="s">
        <v>85</v>
      </c>
      <c r="AY183" s="18" t="s">
        <v>180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83</v>
      </c>
      <c r="BK183" s="162">
        <f>ROUND(I183*H183,2)</f>
        <v>0</v>
      </c>
      <c r="BL183" s="18" t="s">
        <v>187</v>
      </c>
      <c r="BM183" s="161" t="s">
        <v>713</v>
      </c>
    </row>
    <row r="184" spans="1:65" s="2" customFormat="1" ht="19.5">
      <c r="A184" s="33"/>
      <c r="B184" s="34"/>
      <c r="C184" s="33"/>
      <c r="D184" s="163" t="s">
        <v>189</v>
      </c>
      <c r="E184" s="33"/>
      <c r="F184" s="164" t="s">
        <v>2210</v>
      </c>
      <c r="G184" s="33"/>
      <c r="H184" s="33"/>
      <c r="I184" s="165"/>
      <c r="J184" s="33"/>
      <c r="K184" s="33"/>
      <c r="L184" s="34"/>
      <c r="M184" s="166"/>
      <c r="N184" s="167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189</v>
      </c>
      <c r="AU184" s="18" t="s">
        <v>85</v>
      </c>
    </row>
    <row r="185" spans="1:65" s="2" customFormat="1" ht="33" customHeight="1">
      <c r="A185" s="33"/>
      <c r="B185" s="149"/>
      <c r="C185" s="150" t="s">
        <v>459</v>
      </c>
      <c r="D185" s="150" t="s">
        <v>182</v>
      </c>
      <c r="E185" s="151" t="s">
        <v>2211</v>
      </c>
      <c r="F185" s="152" t="s">
        <v>2212</v>
      </c>
      <c r="G185" s="153" t="s">
        <v>1455</v>
      </c>
      <c r="H185" s="154">
        <v>11</v>
      </c>
      <c r="I185" s="155"/>
      <c r="J185" s="156">
        <f>ROUND(I185*H185,2)</f>
        <v>0</v>
      </c>
      <c r="K185" s="152" t="s">
        <v>1</v>
      </c>
      <c r="L185" s="34"/>
      <c r="M185" s="157" t="s">
        <v>1</v>
      </c>
      <c r="N185" s="158" t="s">
        <v>41</v>
      </c>
      <c r="O185" s="59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187</v>
      </c>
      <c r="AT185" s="161" t="s">
        <v>182</v>
      </c>
      <c r="AU185" s="161" t="s">
        <v>85</v>
      </c>
      <c r="AY185" s="18" t="s">
        <v>180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8" t="s">
        <v>83</v>
      </c>
      <c r="BK185" s="162">
        <f>ROUND(I185*H185,2)</f>
        <v>0</v>
      </c>
      <c r="BL185" s="18" t="s">
        <v>187</v>
      </c>
      <c r="BM185" s="161" t="s">
        <v>727</v>
      </c>
    </row>
    <row r="186" spans="1:65" s="2" customFormat="1" ht="19.5">
      <c r="A186" s="33"/>
      <c r="B186" s="34"/>
      <c r="C186" s="33"/>
      <c r="D186" s="163" t="s">
        <v>189</v>
      </c>
      <c r="E186" s="33"/>
      <c r="F186" s="164" t="s">
        <v>2212</v>
      </c>
      <c r="G186" s="33"/>
      <c r="H186" s="33"/>
      <c r="I186" s="165"/>
      <c r="J186" s="33"/>
      <c r="K186" s="33"/>
      <c r="L186" s="34"/>
      <c r="M186" s="166"/>
      <c r="N186" s="167"/>
      <c r="O186" s="59"/>
      <c r="P186" s="59"/>
      <c r="Q186" s="59"/>
      <c r="R186" s="59"/>
      <c r="S186" s="59"/>
      <c r="T186" s="60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8" t="s">
        <v>189</v>
      </c>
      <c r="AU186" s="18" t="s">
        <v>85</v>
      </c>
    </row>
    <row r="187" spans="1:65" s="2" customFormat="1" ht="24.2" customHeight="1">
      <c r="A187" s="33"/>
      <c r="B187" s="149"/>
      <c r="C187" s="150" t="s">
        <v>471</v>
      </c>
      <c r="D187" s="150" t="s">
        <v>182</v>
      </c>
      <c r="E187" s="151" t="s">
        <v>2213</v>
      </c>
      <c r="F187" s="152" t="s">
        <v>2214</v>
      </c>
      <c r="G187" s="153" t="s">
        <v>1455</v>
      </c>
      <c r="H187" s="154">
        <v>40</v>
      </c>
      <c r="I187" s="155"/>
      <c r="J187" s="156">
        <f>ROUND(I187*H187,2)</f>
        <v>0</v>
      </c>
      <c r="K187" s="152" t="s">
        <v>1</v>
      </c>
      <c r="L187" s="34"/>
      <c r="M187" s="157" t="s">
        <v>1</v>
      </c>
      <c r="N187" s="158" t="s">
        <v>41</v>
      </c>
      <c r="O187" s="59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187</v>
      </c>
      <c r="AT187" s="161" t="s">
        <v>182</v>
      </c>
      <c r="AU187" s="161" t="s">
        <v>85</v>
      </c>
      <c r="AY187" s="18" t="s">
        <v>180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8" t="s">
        <v>83</v>
      </c>
      <c r="BK187" s="162">
        <f>ROUND(I187*H187,2)</f>
        <v>0</v>
      </c>
      <c r="BL187" s="18" t="s">
        <v>187</v>
      </c>
      <c r="BM187" s="161" t="s">
        <v>753</v>
      </c>
    </row>
    <row r="188" spans="1:65" s="2" customFormat="1" ht="19.5">
      <c r="A188" s="33"/>
      <c r="B188" s="34"/>
      <c r="C188" s="33"/>
      <c r="D188" s="163" t="s">
        <v>189</v>
      </c>
      <c r="E188" s="33"/>
      <c r="F188" s="164" t="s">
        <v>2214</v>
      </c>
      <c r="G188" s="33"/>
      <c r="H188" s="33"/>
      <c r="I188" s="165"/>
      <c r="J188" s="33"/>
      <c r="K188" s="33"/>
      <c r="L188" s="34"/>
      <c r="M188" s="166"/>
      <c r="N188" s="167"/>
      <c r="O188" s="59"/>
      <c r="P188" s="59"/>
      <c r="Q188" s="59"/>
      <c r="R188" s="59"/>
      <c r="S188" s="59"/>
      <c r="T188" s="60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189</v>
      </c>
      <c r="AU188" s="18" t="s">
        <v>85</v>
      </c>
    </row>
    <row r="189" spans="1:65" s="2" customFormat="1" ht="24.2" customHeight="1">
      <c r="A189" s="33"/>
      <c r="B189" s="149"/>
      <c r="C189" s="150" t="s">
        <v>478</v>
      </c>
      <c r="D189" s="150" t="s">
        <v>182</v>
      </c>
      <c r="E189" s="151" t="s">
        <v>2215</v>
      </c>
      <c r="F189" s="152" t="s">
        <v>2216</v>
      </c>
      <c r="G189" s="153" t="s">
        <v>1455</v>
      </c>
      <c r="H189" s="154">
        <v>6</v>
      </c>
      <c r="I189" s="155"/>
      <c r="J189" s="156">
        <f>ROUND(I189*H189,2)</f>
        <v>0</v>
      </c>
      <c r="K189" s="152" t="s">
        <v>1</v>
      </c>
      <c r="L189" s="34"/>
      <c r="M189" s="157" t="s">
        <v>1</v>
      </c>
      <c r="N189" s="158" t="s">
        <v>41</v>
      </c>
      <c r="O189" s="59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187</v>
      </c>
      <c r="AT189" s="161" t="s">
        <v>182</v>
      </c>
      <c r="AU189" s="161" t="s">
        <v>85</v>
      </c>
      <c r="AY189" s="18" t="s">
        <v>180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8" t="s">
        <v>83</v>
      </c>
      <c r="BK189" s="162">
        <f>ROUND(I189*H189,2)</f>
        <v>0</v>
      </c>
      <c r="BL189" s="18" t="s">
        <v>187</v>
      </c>
      <c r="BM189" s="161" t="s">
        <v>782</v>
      </c>
    </row>
    <row r="190" spans="1:65" s="2" customFormat="1" ht="19.5">
      <c r="A190" s="33"/>
      <c r="B190" s="34"/>
      <c r="C190" s="33"/>
      <c r="D190" s="163" t="s">
        <v>189</v>
      </c>
      <c r="E190" s="33"/>
      <c r="F190" s="164" t="s">
        <v>2216</v>
      </c>
      <c r="G190" s="33"/>
      <c r="H190" s="33"/>
      <c r="I190" s="165"/>
      <c r="J190" s="33"/>
      <c r="K190" s="33"/>
      <c r="L190" s="34"/>
      <c r="M190" s="166"/>
      <c r="N190" s="167"/>
      <c r="O190" s="59"/>
      <c r="P190" s="59"/>
      <c r="Q190" s="59"/>
      <c r="R190" s="59"/>
      <c r="S190" s="59"/>
      <c r="T190" s="60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189</v>
      </c>
      <c r="AU190" s="18" t="s">
        <v>85</v>
      </c>
    </row>
    <row r="191" spans="1:65" s="2" customFormat="1" ht="37.9" customHeight="1">
      <c r="A191" s="33"/>
      <c r="B191" s="149"/>
      <c r="C191" s="150" t="s">
        <v>489</v>
      </c>
      <c r="D191" s="150" t="s">
        <v>182</v>
      </c>
      <c r="E191" s="151" t="s">
        <v>2217</v>
      </c>
      <c r="F191" s="152" t="s">
        <v>2218</v>
      </c>
      <c r="G191" s="153" t="s">
        <v>1455</v>
      </c>
      <c r="H191" s="154">
        <v>15</v>
      </c>
      <c r="I191" s="155"/>
      <c r="J191" s="156">
        <f>ROUND(I191*H191,2)</f>
        <v>0</v>
      </c>
      <c r="K191" s="152" t="s">
        <v>1</v>
      </c>
      <c r="L191" s="34"/>
      <c r="M191" s="157" t="s">
        <v>1</v>
      </c>
      <c r="N191" s="158" t="s">
        <v>41</v>
      </c>
      <c r="O191" s="59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187</v>
      </c>
      <c r="AT191" s="161" t="s">
        <v>182</v>
      </c>
      <c r="AU191" s="161" t="s">
        <v>85</v>
      </c>
      <c r="AY191" s="18" t="s">
        <v>180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83</v>
      </c>
      <c r="BK191" s="162">
        <f>ROUND(I191*H191,2)</f>
        <v>0</v>
      </c>
      <c r="BL191" s="18" t="s">
        <v>187</v>
      </c>
      <c r="BM191" s="161" t="s">
        <v>577</v>
      </c>
    </row>
    <row r="192" spans="1:65" s="2" customFormat="1" ht="19.5">
      <c r="A192" s="33"/>
      <c r="B192" s="34"/>
      <c r="C192" s="33"/>
      <c r="D192" s="163" t="s">
        <v>189</v>
      </c>
      <c r="E192" s="33"/>
      <c r="F192" s="164" t="s">
        <v>2218</v>
      </c>
      <c r="G192" s="33"/>
      <c r="H192" s="33"/>
      <c r="I192" s="165"/>
      <c r="J192" s="33"/>
      <c r="K192" s="33"/>
      <c r="L192" s="34"/>
      <c r="M192" s="166"/>
      <c r="N192" s="167"/>
      <c r="O192" s="59"/>
      <c r="P192" s="59"/>
      <c r="Q192" s="59"/>
      <c r="R192" s="59"/>
      <c r="S192" s="59"/>
      <c r="T192" s="60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189</v>
      </c>
      <c r="AU192" s="18" t="s">
        <v>85</v>
      </c>
    </row>
    <row r="193" spans="1:65" s="2" customFormat="1" ht="33" customHeight="1">
      <c r="A193" s="33"/>
      <c r="B193" s="149"/>
      <c r="C193" s="150" t="s">
        <v>505</v>
      </c>
      <c r="D193" s="150" t="s">
        <v>182</v>
      </c>
      <c r="E193" s="151" t="s">
        <v>2219</v>
      </c>
      <c r="F193" s="152" t="s">
        <v>2220</v>
      </c>
      <c r="G193" s="153" t="s">
        <v>1455</v>
      </c>
      <c r="H193" s="154">
        <v>6</v>
      </c>
      <c r="I193" s="155"/>
      <c r="J193" s="156">
        <f>ROUND(I193*H193,2)</f>
        <v>0</v>
      </c>
      <c r="K193" s="152" t="s">
        <v>1</v>
      </c>
      <c r="L193" s="34"/>
      <c r="M193" s="157" t="s">
        <v>1</v>
      </c>
      <c r="N193" s="158" t="s">
        <v>41</v>
      </c>
      <c r="O193" s="59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187</v>
      </c>
      <c r="AT193" s="161" t="s">
        <v>182</v>
      </c>
      <c r="AU193" s="161" t="s">
        <v>85</v>
      </c>
      <c r="AY193" s="18" t="s">
        <v>180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8" t="s">
        <v>83</v>
      </c>
      <c r="BK193" s="162">
        <f>ROUND(I193*H193,2)</f>
        <v>0</v>
      </c>
      <c r="BL193" s="18" t="s">
        <v>187</v>
      </c>
      <c r="BM193" s="161" t="s">
        <v>810</v>
      </c>
    </row>
    <row r="194" spans="1:65" s="2" customFormat="1" ht="19.5">
      <c r="A194" s="33"/>
      <c r="B194" s="34"/>
      <c r="C194" s="33"/>
      <c r="D194" s="163" t="s">
        <v>189</v>
      </c>
      <c r="E194" s="33"/>
      <c r="F194" s="164" t="s">
        <v>2220</v>
      </c>
      <c r="G194" s="33"/>
      <c r="H194" s="33"/>
      <c r="I194" s="165"/>
      <c r="J194" s="33"/>
      <c r="K194" s="33"/>
      <c r="L194" s="34"/>
      <c r="M194" s="166"/>
      <c r="N194" s="167"/>
      <c r="O194" s="59"/>
      <c r="P194" s="59"/>
      <c r="Q194" s="59"/>
      <c r="R194" s="59"/>
      <c r="S194" s="59"/>
      <c r="T194" s="60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189</v>
      </c>
      <c r="AU194" s="18" t="s">
        <v>85</v>
      </c>
    </row>
    <row r="195" spans="1:65" s="2" customFormat="1" ht="37.9" customHeight="1">
      <c r="A195" s="33"/>
      <c r="B195" s="149"/>
      <c r="C195" s="150" t="s">
        <v>521</v>
      </c>
      <c r="D195" s="150" t="s">
        <v>182</v>
      </c>
      <c r="E195" s="151" t="s">
        <v>2221</v>
      </c>
      <c r="F195" s="152" t="s">
        <v>2222</v>
      </c>
      <c r="G195" s="153" t="s">
        <v>1455</v>
      </c>
      <c r="H195" s="154">
        <v>21</v>
      </c>
      <c r="I195" s="155"/>
      <c r="J195" s="156">
        <f>ROUND(I195*H195,2)</f>
        <v>0</v>
      </c>
      <c r="K195" s="152" t="s">
        <v>1</v>
      </c>
      <c r="L195" s="34"/>
      <c r="M195" s="157" t="s">
        <v>1</v>
      </c>
      <c r="N195" s="158" t="s">
        <v>41</v>
      </c>
      <c r="O195" s="59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1" t="s">
        <v>187</v>
      </c>
      <c r="AT195" s="161" t="s">
        <v>182</v>
      </c>
      <c r="AU195" s="161" t="s">
        <v>85</v>
      </c>
      <c r="AY195" s="18" t="s">
        <v>180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8" t="s">
        <v>83</v>
      </c>
      <c r="BK195" s="162">
        <f>ROUND(I195*H195,2)</f>
        <v>0</v>
      </c>
      <c r="BL195" s="18" t="s">
        <v>187</v>
      </c>
      <c r="BM195" s="161" t="s">
        <v>825</v>
      </c>
    </row>
    <row r="196" spans="1:65" s="2" customFormat="1" ht="19.5">
      <c r="A196" s="33"/>
      <c r="B196" s="34"/>
      <c r="C196" s="33"/>
      <c r="D196" s="163" t="s">
        <v>189</v>
      </c>
      <c r="E196" s="33"/>
      <c r="F196" s="164" t="s">
        <v>2222</v>
      </c>
      <c r="G196" s="33"/>
      <c r="H196" s="33"/>
      <c r="I196" s="165"/>
      <c r="J196" s="33"/>
      <c r="K196" s="33"/>
      <c r="L196" s="34"/>
      <c r="M196" s="166"/>
      <c r="N196" s="167"/>
      <c r="O196" s="59"/>
      <c r="P196" s="59"/>
      <c r="Q196" s="59"/>
      <c r="R196" s="59"/>
      <c r="S196" s="59"/>
      <c r="T196" s="60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189</v>
      </c>
      <c r="AU196" s="18" t="s">
        <v>85</v>
      </c>
    </row>
    <row r="197" spans="1:65" s="2" customFormat="1" ht="33" customHeight="1">
      <c r="A197" s="33"/>
      <c r="B197" s="149"/>
      <c r="C197" s="150" t="s">
        <v>530</v>
      </c>
      <c r="D197" s="150" t="s">
        <v>182</v>
      </c>
      <c r="E197" s="151" t="s">
        <v>2223</v>
      </c>
      <c r="F197" s="152" t="s">
        <v>2224</v>
      </c>
      <c r="G197" s="153" t="s">
        <v>1455</v>
      </c>
      <c r="H197" s="154">
        <v>4</v>
      </c>
      <c r="I197" s="155"/>
      <c r="J197" s="156">
        <f>ROUND(I197*H197,2)</f>
        <v>0</v>
      </c>
      <c r="K197" s="152" t="s">
        <v>1</v>
      </c>
      <c r="L197" s="34"/>
      <c r="M197" s="157" t="s">
        <v>1</v>
      </c>
      <c r="N197" s="158" t="s">
        <v>41</v>
      </c>
      <c r="O197" s="59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187</v>
      </c>
      <c r="AT197" s="161" t="s">
        <v>182</v>
      </c>
      <c r="AU197" s="161" t="s">
        <v>85</v>
      </c>
      <c r="AY197" s="18" t="s">
        <v>180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83</v>
      </c>
      <c r="BK197" s="162">
        <f>ROUND(I197*H197,2)</f>
        <v>0</v>
      </c>
      <c r="BL197" s="18" t="s">
        <v>187</v>
      </c>
      <c r="BM197" s="161" t="s">
        <v>844</v>
      </c>
    </row>
    <row r="198" spans="1:65" s="2" customFormat="1" ht="19.5">
      <c r="A198" s="33"/>
      <c r="B198" s="34"/>
      <c r="C198" s="33"/>
      <c r="D198" s="163" t="s">
        <v>189</v>
      </c>
      <c r="E198" s="33"/>
      <c r="F198" s="164" t="s">
        <v>2224</v>
      </c>
      <c r="G198" s="33"/>
      <c r="H198" s="33"/>
      <c r="I198" s="165"/>
      <c r="J198" s="33"/>
      <c r="K198" s="33"/>
      <c r="L198" s="34"/>
      <c r="M198" s="166"/>
      <c r="N198" s="167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189</v>
      </c>
      <c r="AU198" s="18" t="s">
        <v>85</v>
      </c>
    </row>
    <row r="199" spans="1:65" s="2" customFormat="1" ht="37.9" customHeight="1">
      <c r="A199" s="33"/>
      <c r="B199" s="149"/>
      <c r="C199" s="150" t="s">
        <v>538</v>
      </c>
      <c r="D199" s="150" t="s">
        <v>182</v>
      </c>
      <c r="E199" s="151" t="s">
        <v>2225</v>
      </c>
      <c r="F199" s="152" t="s">
        <v>2226</v>
      </c>
      <c r="G199" s="153" t="s">
        <v>1455</v>
      </c>
      <c r="H199" s="154">
        <v>10</v>
      </c>
      <c r="I199" s="155"/>
      <c r="J199" s="156">
        <f>ROUND(I199*H199,2)</f>
        <v>0</v>
      </c>
      <c r="K199" s="152" t="s">
        <v>1</v>
      </c>
      <c r="L199" s="34"/>
      <c r="M199" s="157" t="s">
        <v>1</v>
      </c>
      <c r="N199" s="158" t="s">
        <v>41</v>
      </c>
      <c r="O199" s="59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187</v>
      </c>
      <c r="AT199" s="161" t="s">
        <v>182</v>
      </c>
      <c r="AU199" s="161" t="s">
        <v>85</v>
      </c>
      <c r="AY199" s="18" t="s">
        <v>180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8" t="s">
        <v>83</v>
      </c>
      <c r="BK199" s="162">
        <f>ROUND(I199*H199,2)</f>
        <v>0</v>
      </c>
      <c r="BL199" s="18" t="s">
        <v>187</v>
      </c>
      <c r="BM199" s="161" t="s">
        <v>868</v>
      </c>
    </row>
    <row r="200" spans="1:65" s="2" customFormat="1" ht="19.5">
      <c r="A200" s="33"/>
      <c r="B200" s="34"/>
      <c r="C200" s="33"/>
      <c r="D200" s="163" t="s">
        <v>189</v>
      </c>
      <c r="E200" s="33"/>
      <c r="F200" s="164" t="s">
        <v>2226</v>
      </c>
      <c r="G200" s="33"/>
      <c r="H200" s="33"/>
      <c r="I200" s="165"/>
      <c r="J200" s="33"/>
      <c r="K200" s="33"/>
      <c r="L200" s="34"/>
      <c r="M200" s="166"/>
      <c r="N200" s="167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189</v>
      </c>
      <c r="AU200" s="18" t="s">
        <v>85</v>
      </c>
    </row>
    <row r="201" spans="1:65" s="2" customFormat="1" ht="33" customHeight="1">
      <c r="A201" s="33"/>
      <c r="B201" s="149"/>
      <c r="C201" s="150" t="s">
        <v>546</v>
      </c>
      <c r="D201" s="150" t="s">
        <v>182</v>
      </c>
      <c r="E201" s="151" t="s">
        <v>2227</v>
      </c>
      <c r="F201" s="152" t="s">
        <v>2228</v>
      </c>
      <c r="G201" s="153" t="s">
        <v>1455</v>
      </c>
      <c r="H201" s="154">
        <v>4</v>
      </c>
      <c r="I201" s="155"/>
      <c r="J201" s="156">
        <f>ROUND(I201*H201,2)</f>
        <v>0</v>
      </c>
      <c r="K201" s="152" t="s">
        <v>1</v>
      </c>
      <c r="L201" s="34"/>
      <c r="M201" s="157" t="s">
        <v>1</v>
      </c>
      <c r="N201" s="158" t="s">
        <v>41</v>
      </c>
      <c r="O201" s="59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187</v>
      </c>
      <c r="AT201" s="161" t="s">
        <v>182</v>
      </c>
      <c r="AU201" s="161" t="s">
        <v>85</v>
      </c>
      <c r="AY201" s="18" t="s">
        <v>180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8" t="s">
        <v>83</v>
      </c>
      <c r="BK201" s="162">
        <f>ROUND(I201*H201,2)</f>
        <v>0</v>
      </c>
      <c r="BL201" s="18" t="s">
        <v>187</v>
      </c>
      <c r="BM201" s="161" t="s">
        <v>878</v>
      </c>
    </row>
    <row r="202" spans="1:65" s="2" customFormat="1" ht="19.5">
      <c r="A202" s="33"/>
      <c r="B202" s="34"/>
      <c r="C202" s="33"/>
      <c r="D202" s="163" t="s">
        <v>189</v>
      </c>
      <c r="E202" s="33"/>
      <c r="F202" s="164" t="s">
        <v>2228</v>
      </c>
      <c r="G202" s="33"/>
      <c r="H202" s="33"/>
      <c r="I202" s="165"/>
      <c r="J202" s="33"/>
      <c r="K202" s="33"/>
      <c r="L202" s="34"/>
      <c r="M202" s="166"/>
      <c r="N202" s="167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189</v>
      </c>
      <c r="AU202" s="18" t="s">
        <v>85</v>
      </c>
    </row>
    <row r="203" spans="1:65" s="2" customFormat="1" ht="33" customHeight="1">
      <c r="A203" s="33"/>
      <c r="B203" s="149"/>
      <c r="C203" s="150" t="s">
        <v>555</v>
      </c>
      <c r="D203" s="150" t="s">
        <v>182</v>
      </c>
      <c r="E203" s="151" t="s">
        <v>2229</v>
      </c>
      <c r="F203" s="152" t="s">
        <v>2230</v>
      </c>
      <c r="G203" s="153" t="s">
        <v>1455</v>
      </c>
      <c r="H203" s="154">
        <v>21</v>
      </c>
      <c r="I203" s="155"/>
      <c r="J203" s="156">
        <f>ROUND(I203*H203,2)</f>
        <v>0</v>
      </c>
      <c r="K203" s="152" t="s">
        <v>1</v>
      </c>
      <c r="L203" s="34"/>
      <c r="M203" s="157" t="s">
        <v>1</v>
      </c>
      <c r="N203" s="158" t="s">
        <v>41</v>
      </c>
      <c r="O203" s="59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187</v>
      </c>
      <c r="AT203" s="161" t="s">
        <v>182</v>
      </c>
      <c r="AU203" s="161" t="s">
        <v>85</v>
      </c>
      <c r="AY203" s="18" t="s">
        <v>180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8" t="s">
        <v>83</v>
      </c>
      <c r="BK203" s="162">
        <f>ROUND(I203*H203,2)</f>
        <v>0</v>
      </c>
      <c r="BL203" s="18" t="s">
        <v>187</v>
      </c>
      <c r="BM203" s="161" t="s">
        <v>889</v>
      </c>
    </row>
    <row r="204" spans="1:65" s="2" customFormat="1" ht="19.5">
      <c r="A204" s="33"/>
      <c r="B204" s="34"/>
      <c r="C204" s="33"/>
      <c r="D204" s="163" t="s">
        <v>189</v>
      </c>
      <c r="E204" s="33"/>
      <c r="F204" s="164" t="s">
        <v>2230</v>
      </c>
      <c r="G204" s="33"/>
      <c r="H204" s="33"/>
      <c r="I204" s="165"/>
      <c r="J204" s="33"/>
      <c r="K204" s="33"/>
      <c r="L204" s="34"/>
      <c r="M204" s="166"/>
      <c r="N204" s="167"/>
      <c r="O204" s="59"/>
      <c r="P204" s="59"/>
      <c r="Q204" s="59"/>
      <c r="R204" s="59"/>
      <c r="S204" s="59"/>
      <c r="T204" s="60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189</v>
      </c>
      <c r="AU204" s="18" t="s">
        <v>85</v>
      </c>
    </row>
    <row r="205" spans="1:65" s="2" customFormat="1" ht="33" customHeight="1">
      <c r="A205" s="33"/>
      <c r="B205" s="149"/>
      <c r="C205" s="150" t="s">
        <v>564</v>
      </c>
      <c r="D205" s="150" t="s">
        <v>182</v>
      </c>
      <c r="E205" s="151" t="s">
        <v>2231</v>
      </c>
      <c r="F205" s="152" t="s">
        <v>2232</v>
      </c>
      <c r="G205" s="153" t="s">
        <v>1455</v>
      </c>
      <c r="H205" s="154">
        <v>22</v>
      </c>
      <c r="I205" s="155"/>
      <c r="J205" s="156">
        <f>ROUND(I205*H205,2)</f>
        <v>0</v>
      </c>
      <c r="K205" s="152" t="s">
        <v>1</v>
      </c>
      <c r="L205" s="34"/>
      <c r="M205" s="157" t="s">
        <v>1</v>
      </c>
      <c r="N205" s="158" t="s">
        <v>41</v>
      </c>
      <c r="O205" s="59"/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1" t="s">
        <v>187</v>
      </c>
      <c r="AT205" s="161" t="s">
        <v>182</v>
      </c>
      <c r="AU205" s="161" t="s">
        <v>85</v>
      </c>
      <c r="AY205" s="18" t="s">
        <v>180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8" t="s">
        <v>83</v>
      </c>
      <c r="BK205" s="162">
        <f>ROUND(I205*H205,2)</f>
        <v>0</v>
      </c>
      <c r="BL205" s="18" t="s">
        <v>187</v>
      </c>
      <c r="BM205" s="161" t="s">
        <v>900</v>
      </c>
    </row>
    <row r="206" spans="1:65" s="2" customFormat="1" ht="19.5">
      <c r="A206" s="33"/>
      <c r="B206" s="34"/>
      <c r="C206" s="33"/>
      <c r="D206" s="163" t="s">
        <v>189</v>
      </c>
      <c r="E206" s="33"/>
      <c r="F206" s="164" t="s">
        <v>2232</v>
      </c>
      <c r="G206" s="33"/>
      <c r="H206" s="33"/>
      <c r="I206" s="165"/>
      <c r="J206" s="33"/>
      <c r="K206" s="33"/>
      <c r="L206" s="34"/>
      <c r="M206" s="166"/>
      <c r="N206" s="167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189</v>
      </c>
      <c r="AU206" s="18" t="s">
        <v>85</v>
      </c>
    </row>
    <row r="207" spans="1:65" s="2" customFormat="1" ht="33" customHeight="1">
      <c r="A207" s="33"/>
      <c r="B207" s="149"/>
      <c r="C207" s="150" t="s">
        <v>568</v>
      </c>
      <c r="D207" s="150" t="s">
        <v>182</v>
      </c>
      <c r="E207" s="151" t="s">
        <v>2233</v>
      </c>
      <c r="F207" s="152" t="s">
        <v>2234</v>
      </c>
      <c r="G207" s="153" t="s">
        <v>1455</v>
      </c>
      <c r="H207" s="154">
        <v>2</v>
      </c>
      <c r="I207" s="155"/>
      <c r="J207" s="156">
        <f>ROUND(I207*H207,2)</f>
        <v>0</v>
      </c>
      <c r="K207" s="152" t="s">
        <v>1</v>
      </c>
      <c r="L207" s="34"/>
      <c r="M207" s="157" t="s">
        <v>1</v>
      </c>
      <c r="N207" s="158" t="s">
        <v>41</v>
      </c>
      <c r="O207" s="59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187</v>
      </c>
      <c r="AT207" s="161" t="s">
        <v>182</v>
      </c>
      <c r="AU207" s="161" t="s">
        <v>85</v>
      </c>
      <c r="AY207" s="18" t="s">
        <v>180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83</v>
      </c>
      <c r="BK207" s="162">
        <f>ROUND(I207*H207,2)</f>
        <v>0</v>
      </c>
      <c r="BL207" s="18" t="s">
        <v>187</v>
      </c>
      <c r="BM207" s="161" t="s">
        <v>915</v>
      </c>
    </row>
    <row r="208" spans="1:65" s="2" customFormat="1" ht="19.5">
      <c r="A208" s="33"/>
      <c r="B208" s="34"/>
      <c r="C208" s="33"/>
      <c r="D208" s="163" t="s">
        <v>189</v>
      </c>
      <c r="E208" s="33"/>
      <c r="F208" s="164" t="s">
        <v>2234</v>
      </c>
      <c r="G208" s="33"/>
      <c r="H208" s="33"/>
      <c r="I208" s="165"/>
      <c r="J208" s="33"/>
      <c r="K208" s="33"/>
      <c r="L208" s="34"/>
      <c r="M208" s="166"/>
      <c r="N208" s="167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189</v>
      </c>
      <c r="AU208" s="18" t="s">
        <v>85</v>
      </c>
    </row>
    <row r="209" spans="1:65" s="2" customFormat="1" ht="33" customHeight="1">
      <c r="A209" s="33"/>
      <c r="B209" s="149"/>
      <c r="C209" s="150" t="s">
        <v>579</v>
      </c>
      <c r="D209" s="150" t="s">
        <v>182</v>
      </c>
      <c r="E209" s="151" t="s">
        <v>2235</v>
      </c>
      <c r="F209" s="152" t="s">
        <v>2236</v>
      </c>
      <c r="G209" s="153" t="s">
        <v>1455</v>
      </c>
      <c r="H209" s="154">
        <v>5</v>
      </c>
      <c r="I209" s="155"/>
      <c r="J209" s="156">
        <f>ROUND(I209*H209,2)</f>
        <v>0</v>
      </c>
      <c r="K209" s="152" t="s">
        <v>1</v>
      </c>
      <c r="L209" s="34"/>
      <c r="M209" s="157" t="s">
        <v>1</v>
      </c>
      <c r="N209" s="158" t="s">
        <v>41</v>
      </c>
      <c r="O209" s="59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187</v>
      </c>
      <c r="AT209" s="161" t="s">
        <v>182</v>
      </c>
      <c r="AU209" s="161" t="s">
        <v>85</v>
      </c>
      <c r="AY209" s="18" t="s">
        <v>180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83</v>
      </c>
      <c r="BK209" s="162">
        <f>ROUND(I209*H209,2)</f>
        <v>0</v>
      </c>
      <c r="BL209" s="18" t="s">
        <v>187</v>
      </c>
      <c r="BM209" s="161" t="s">
        <v>926</v>
      </c>
    </row>
    <row r="210" spans="1:65" s="2" customFormat="1" ht="19.5">
      <c r="A210" s="33"/>
      <c r="B210" s="34"/>
      <c r="C210" s="33"/>
      <c r="D210" s="163" t="s">
        <v>189</v>
      </c>
      <c r="E210" s="33"/>
      <c r="F210" s="164" t="s">
        <v>2236</v>
      </c>
      <c r="G210" s="33"/>
      <c r="H210" s="33"/>
      <c r="I210" s="165"/>
      <c r="J210" s="33"/>
      <c r="K210" s="33"/>
      <c r="L210" s="34"/>
      <c r="M210" s="166"/>
      <c r="N210" s="167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189</v>
      </c>
      <c r="AU210" s="18" t="s">
        <v>85</v>
      </c>
    </row>
    <row r="211" spans="1:65" s="2" customFormat="1" ht="24.2" customHeight="1">
      <c r="A211" s="33"/>
      <c r="B211" s="149"/>
      <c r="C211" s="150" t="s">
        <v>583</v>
      </c>
      <c r="D211" s="150" t="s">
        <v>182</v>
      </c>
      <c r="E211" s="151" t="s">
        <v>2237</v>
      </c>
      <c r="F211" s="152" t="s">
        <v>2238</v>
      </c>
      <c r="G211" s="153" t="s">
        <v>1455</v>
      </c>
      <c r="H211" s="154">
        <v>5</v>
      </c>
      <c r="I211" s="155"/>
      <c r="J211" s="156">
        <f>ROUND(I211*H211,2)</f>
        <v>0</v>
      </c>
      <c r="K211" s="152" t="s">
        <v>1</v>
      </c>
      <c r="L211" s="34"/>
      <c r="M211" s="157" t="s">
        <v>1</v>
      </c>
      <c r="N211" s="158" t="s">
        <v>41</v>
      </c>
      <c r="O211" s="59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187</v>
      </c>
      <c r="AT211" s="161" t="s">
        <v>182</v>
      </c>
      <c r="AU211" s="161" t="s">
        <v>85</v>
      </c>
      <c r="AY211" s="18" t="s">
        <v>180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83</v>
      </c>
      <c r="BK211" s="162">
        <f>ROUND(I211*H211,2)</f>
        <v>0</v>
      </c>
      <c r="BL211" s="18" t="s">
        <v>187</v>
      </c>
      <c r="BM211" s="161" t="s">
        <v>938</v>
      </c>
    </row>
    <row r="212" spans="1:65" s="2" customFormat="1" ht="19.5">
      <c r="A212" s="33"/>
      <c r="B212" s="34"/>
      <c r="C212" s="33"/>
      <c r="D212" s="163" t="s">
        <v>189</v>
      </c>
      <c r="E212" s="33"/>
      <c r="F212" s="164" t="s">
        <v>2238</v>
      </c>
      <c r="G212" s="33"/>
      <c r="H212" s="33"/>
      <c r="I212" s="165"/>
      <c r="J212" s="33"/>
      <c r="K212" s="33"/>
      <c r="L212" s="34"/>
      <c r="M212" s="166"/>
      <c r="N212" s="167"/>
      <c r="O212" s="59"/>
      <c r="P212" s="59"/>
      <c r="Q212" s="59"/>
      <c r="R212" s="59"/>
      <c r="S212" s="59"/>
      <c r="T212" s="6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189</v>
      </c>
      <c r="AU212" s="18" t="s">
        <v>85</v>
      </c>
    </row>
    <row r="213" spans="1:65" s="2" customFormat="1" ht="24.2" customHeight="1">
      <c r="A213" s="33"/>
      <c r="B213" s="149"/>
      <c r="C213" s="150" t="s">
        <v>587</v>
      </c>
      <c r="D213" s="150" t="s">
        <v>182</v>
      </c>
      <c r="E213" s="151" t="s">
        <v>2239</v>
      </c>
      <c r="F213" s="152" t="s">
        <v>2240</v>
      </c>
      <c r="G213" s="153" t="s">
        <v>1455</v>
      </c>
      <c r="H213" s="154">
        <v>2</v>
      </c>
      <c r="I213" s="155"/>
      <c r="J213" s="156">
        <f>ROUND(I213*H213,2)</f>
        <v>0</v>
      </c>
      <c r="K213" s="152" t="s">
        <v>1</v>
      </c>
      <c r="L213" s="34"/>
      <c r="M213" s="157" t="s">
        <v>1</v>
      </c>
      <c r="N213" s="158" t="s">
        <v>41</v>
      </c>
      <c r="O213" s="59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1" t="s">
        <v>187</v>
      </c>
      <c r="AT213" s="161" t="s">
        <v>182</v>
      </c>
      <c r="AU213" s="161" t="s">
        <v>85</v>
      </c>
      <c r="AY213" s="18" t="s">
        <v>180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8" t="s">
        <v>83</v>
      </c>
      <c r="BK213" s="162">
        <f>ROUND(I213*H213,2)</f>
        <v>0</v>
      </c>
      <c r="BL213" s="18" t="s">
        <v>187</v>
      </c>
      <c r="BM213" s="161" t="s">
        <v>950</v>
      </c>
    </row>
    <row r="214" spans="1:65" s="2" customFormat="1" ht="19.5">
      <c r="A214" s="33"/>
      <c r="B214" s="34"/>
      <c r="C214" s="33"/>
      <c r="D214" s="163" t="s">
        <v>189</v>
      </c>
      <c r="E214" s="33"/>
      <c r="F214" s="164" t="s">
        <v>2240</v>
      </c>
      <c r="G214" s="33"/>
      <c r="H214" s="33"/>
      <c r="I214" s="165"/>
      <c r="J214" s="33"/>
      <c r="K214" s="33"/>
      <c r="L214" s="34"/>
      <c r="M214" s="166"/>
      <c r="N214" s="167"/>
      <c r="O214" s="59"/>
      <c r="P214" s="59"/>
      <c r="Q214" s="59"/>
      <c r="R214" s="59"/>
      <c r="S214" s="59"/>
      <c r="T214" s="60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189</v>
      </c>
      <c r="AU214" s="18" t="s">
        <v>85</v>
      </c>
    </row>
    <row r="215" spans="1:65" s="2" customFormat="1" ht="37.9" customHeight="1">
      <c r="A215" s="33"/>
      <c r="B215" s="149"/>
      <c r="C215" s="150" t="s">
        <v>591</v>
      </c>
      <c r="D215" s="150" t="s">
        <v>182</v>
      </c>
      <c r="E215" s="151" t="s">
        <v>2241</v>
      </c>
      <c r="F215" s="152" t="s">
        <v>2242</v>
      </c>
      <c r="G215" s="153" t="s">
        <v>185</v>
      </c>
      <c r="H215" s="154">
        <v>92</v>
      </c>
      <c r="I215" s="155"/>
      <c r="J215" s="156">
        <f>ROUND(I215*H215,2)</f>
        <v>0</v>
      </c>
      <c r="K215" s="152" t="s">
        <v>1</v>
      </c>
      <c r="L215" s="34"/>
      <c r="M215" s="157" t="s">
        <v>1</v>
      </c>
      <c r="N215" s="158" t="s">
        <v>41</v>
      </c>
      <c r="O215" s="59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187</v>
      </c>
      <c r="AT215" s="161" t="s">
        <v>182</v>
      </c>
      <c r="AU215" s="161" t="s">
        <v>85</v>
      </c>
      <c r="AY215" s="18" t="s">
        <v>180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8" t="s">
        <v>83</v>
      </c>
      <c r="BK215" s="162">
        <f>ROUND(I215*H215,2)</f>
        <v>0</v>
      </c>
      <c r="BL215" s="18" t="s">
        <v>187</v>
      </c>
      <c r="BM215" s="161" t="s">
        <v>961</v>
      </c>
    </row>
    <row r="216" spans="1:65" s="2" customFormat="1" ht="29.25">
      <c r="A216" s="33"/>
      <c r="B216" s="34"/>
      <c r="C216" s="33"/>
      <c r="D216" s="163" t="s">
        <v>189</v>
      </c>
      <c r="E216" s="33"/>
      <c r="F216" s="164" t="s">
        <v>2242</v>
      </c>
      <c r="G216" s="33"/>
      <c r="H216" s="33"/>
      <c r="I216" s="165"/>
      <c r="J216" s="33"/>
      <c r="K216" s="33"/>
      <c r="L216" s="34"/>
      <c r="M216" s="166"/>
      <c r="N216" s="167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189</v>
      </c>
      <c r="AU216" s="18" t="s">
        <v>85</v>
      </c>
    </row>
    <row r="217" spans="1:65" s="2" customFormat="1" ht="44.25" customHeight="1">
      <c r="A217" s="33"/>
      <c r="B217" s="149"/>
      <c r="C217" s="150" t="s">
        <v>598</v>
      </c>
      <c r="D217" s="150" t="s">
        <v>182</v>
      </c>
      <c r="E217" s="151" t="s">
        <v>2243</v>
      </c>
      <c r="F217" s="152" t="s">
        <v>2244</v>
      </c>
      <c r="G217" s="153" t="s">
        <v>185</v>
      </c>
      <c r="H217" s="154">
        <v>30</v>
      </c>
      <c r="I217" s="155"/>
      <c r="J217" s="156">
        <f>ROUND(I217*H217,2)</f>
        <v>0</v>
      </c>
      <c r="K217" s="152" t="s">
        <v>1</v>
      </c>
      <c r="L217" s="34"/>
      <c r="M217" s="157" t="s">
        <v>1</v>
      </c>
      <c r="N217" s="158" t="s">
        <v>41</v>
      </c>
      <c r="O217" s="59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187</v>
      </c>
      <c r="AT217" s="161" t="s">
        <v>182</v>
      </c>
      <c r="AU217" s="161" t="s">
        <v>85</v>
      </c>
      <c r="AY217" s="18" t="s">
        <v>180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8" t="s">
        <v>83</v>
      </c>
      <c r="BK217" s="162">
        <f>ROUND(I217*H217,2)</f>
        <v>0</v>
      </c>
      <c r="BL217" s="18" t="s">
        <v>187</v>
      </c>
      <c r="BM217" s="161" t="s">
        <v>972</v>
      </c>
    </row>
    <row r="218" spans="1:65" s="2" customFormat="1" ht="29.25">
      <c r="A218" s="33"/>
      <c r="B218" s="34"/>
      <c r="C218" s="33"/>
      <c r="D218" s="163" t="s">
        <v>189</v>
      </c>
      <c r="E218" s="33"/>
      <c r="F218" s="164" t="s">
        <v>2244</v>
      </c>
      <c r="G218" s="33"/>
      <c r="H218" s="33"/>
      <c r="I218" s="165"/>
      <c r="J218" s="33"/>
      <c r="K218" s="33"/>
      <c r="L218" s="34"/>
      <c r="M218" s="166"/>
      <c r="N218" s="167"/>
      <c r="O218" s="59"/>
      <c r="P218" s="59"/>
      <c r="Q218" s="59"/>
      <c r="R218" s="59"/>
      <c r="S218" s="59"/>
      <c r="T218" s="6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189</v>
      </c>
      <c r="AU218" s="18" t="s">
        <v>85</v>
      </c>
    </row>
    <row r="219" spans="1:65" s="2" customFormat="1" ht="44.25" customHeight="1">
      <c r="A219" s="33"/>
      <c r="B219" s="149"/>
      <c r="C219" s="150" t="s">
        <v>602</v>
      </c>
      <c r="D219" s="150" t="s">
        <v>182</v>
      </c>
      <c r="E219" s="151" t="s">
        <v>2245</v>
      </c>
      <c r="F219" s="152" t="s">
        <v>2246</v>
      </c>
      <c r="G219" s="153" t="s">
        <v>185</v>
      </c>
      <c r="H219" s="154">
        <v>15</v>
      </c>
      <c r="I219" s="155"/>
      <c r="J219" s="156">
        <f>ROUND(I219*H219,2)</f>
        <v>0</v>
      </c>
      <c r="K219" s="152" t="s">
        <v>1</v>
      </c>
      <c r="L219" s="34"/>
      <c r="M219" s="157" t="s">
        <v>1</v>
      </c>
      <c r="N219" s="158" t="s">
        <v>41</v>
      </c>
      <c r="O219" s="59"/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187</v>
      </c>
      <c r="AT219" s="161" t="s">
        <v>182</v>
      </c>
      <c r="AU219" s="161" t="s">
        <v>85</v>
      </c>
      <c r="AY219" s="18" t="s">
        <v>180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83</v>
      </c>
      <c r="BK219" s="162">
        <f>ROUND(I219*H219,2)</f>
        <v>0</v>
      </c>
      <c r="BL219" s="18" t="s">
        <v>187</v>
      </c>
      <c r="BM219" s="161" t="s">
        <v>984</v>
      </c>
    </row>
    <row r="220" spans="1:65" s="2" customFormat="1" ht="29.25">
      <c r="A220" s="33"/>
      <c r="B220" s="34"/>
      <c r="C220" s="33"/>
      <c r="D220" s="163" t="s">
        <v>189</v>
      </c>
      <c r="E220" s="33"/>
      <c r="F220" s="164" t="s">
        <v>2246</v>
      </c>
      <c r="G220" s="33"/>
      <c r="H220" s="33"/>
      <c r="I220" s="165"/>
      <c r="J220" s="33"/>
      <c r="K220" s="33"/>
      <c r="L220" s="34"/>
      <c r="M220" s="166"/>
      <c r="N220" s="167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189</v>
      </c>
      <c r="AU220" s="18" t="s">
        <v>85</v>
      </c>
    </row>
    <row r="221" spans="1:65" s="2" customFormat="1" ht="76.349999999999994" customHeight="1">
      <c r="A221" s="33"/>
      <c r="B221" s="149"/>
      <c r="C221" s="150" t="s">
        <v>611</v>
      </c>
      <c r="D221" s="150" t="s">
        <v>182</v>
      </c>
      <c r="E221" s="151" t="s">
        <v>2247</v>
      </c>
      <c r="F221" s="152" t="s">
        <v>2248</v>
      </c>
      <c r="G221" s="153" t="s">
        <v>185</v>
      </c>
      <c r="H221" s="154">
        <v>268</v>
      </c>
      <c r="I221" s="155"/>
      <c r="J221" s="156">
        <f>ROUND(I221*H221,2)</f>
        <v>0</v>
      </c>
      <c r="K221" s="152" t="s">
        <v>1</v>
      </c>
      <c r="L221" s="34"/>
      <c r="M221" s="157" t="s">
        <v>1</v>
      </c>
      <c r="N221" s="158" t="s">
        <v>41</v>
      </c>
      <c r="O221" s="59"/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187</v>
      </c>
      <c r="AT221" s="161" t="s">
        <v>182</v>
      </c>
      <c r="AU221" s="161" t="s">
        <v>85</v>
      </c>
      <c r="AY221" s="18" t="s">
        <v>180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83</v>
      </c>
      <c r="BK221" s="162">
        <f>ROUND(I221*H221,2)</f>
        <v>0</v>
      </c>
      <c r="BL221" s="18" t="s">
        <v>187</v>
      </c>
      <c r="BM221" s="161" t="s">
        <v>998</v>
      </c>
    </row>
    <row r="222" spans="1:65" s="2" customFormat="1" ht="58.5">
      <c r="A222" s="33"/>
      <c r="B222" s="34"/>
      <c r="C222" s="33"/>
      <c r="D222" s="163" t="s">
        <v>189</v>
      </c>
      <c r="E222" s="33"/>
      <c r="F222" s="164" t="s">
        <v>2249</v>
      </c>
      <c r="G222" s="33"/>
      <c r="H222" s="33"/>
      <c r="I222" s="165"/>
      <c r="J222" s="33"/>
      <c r="K222" s="33"/>
      <c r="L222" s="34"/>
      <c r="M222" s="166"/>
      <c r="N222" s="167"/>
      <c r="O222" s="59"/>
      <c r="P222" s="59"/>
      <c r="Q222" s="59"/>
      <c r="R222" s="59"/>
      <c r="S222" s="59"/>
      <c r="T222" s="60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189</v>
      </c>
      <c r="AU222" s="18" t="s">
        <v>85</v>
      </c>
    </row>
    <row r="223" spans="1:65" s="2" customFormat="1" ht="76.349999999999994" customHeight="1">
      <c r="A223" s="33"/>
      <c r="B223" s="149"/>
      <c r="C223" s="150" t="s">
        <v>616</v>
      </c>
      <c r="D223" s="150" t="s">
        <v>182</v>
      </c>
      <c r="E223" s="151" t="s">
        <v>2250</v>
      </c>
      <c r="F223" s="152" t="s">
        <v>2251</v>
      </c>
      <c r="G223" s="153" t="s">
        <v>185</v>
      </c>
      <c r="H223" s="154">
        <v>339</v>
      </c>
      <c r="I223" s="155"/>
      <c r="J223" s="156">
        <f>ROUND(I223*H223,2)</f>
        <v>0</v>
      </c>
      <c r="K223" s="152" t="s">
        <v>1</v>
      </c>
      <c r="L223" s="34"/>
      <c r="M223" s="157" t="s">
        <v>1</v>
      </c>
      <c r="N223" s="158" t="s">
        <v>41</v>
      </c>
      <c r="O223" s="59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187</v>
      </c>
      <c r="AT223" s="161" t="s">
        <v>182</v>
      </c>
      <c r="AU223" s="161" t="s">
        <v>85</v>
      </c>
      <c r="AY223" s="18" t="s">
        <v>180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83</v>
      </c>
      <c r="BK223" s="162">
        <f>ROUND(I223*H223,2)</f>
        <v>0</v>
      </c>
      <c r="BL223" s="18" t="s">
        <v>187</v>
      </c>
      <c r="BM223" s="161" t="s">
        <v>1009</v>
      </c>
    </row>
    <row r="224" spans="1:65" s="2" customFormat="1" ht="58.5">
      <c r="A224" s="33"/>
      <c r="B224" s="34"/>
      <c r="C224" s="33"/>
      <c r="D224" s="163" t="s">
        <v>189</v>
      </c>
      <c r="E224" s="33"/>
      <c r="F224" s="164" t="s">
        <v>2252</v>
      </c>
      <c r="G224" s="33"/>
      <c r="H224" s="33"/>
      <c r="I224" s="165"/>
      <c r="J224" s="33"/>
      <c r="K224" s="33"/>
      <c r="L224" s="34"/>
      <c r="M224" s="166"/>
      <c r="N224" s="167"/>
      <c r="O224" s="59"/>
      <c r="P224" s="59"/>
      <c r="Q224" s="59"/>
      <c r="R224" s="59"/>
      <c r="S224" s="59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189</v>
      </c>
      <c r="AU224" s="18" t="s">
        <v>85</v>
      </c>
    </row>
    <row r="225" spans="1:65" s="2" customFormat="1" ht="21.75" customHeight="1">
      <c r="A225" s="33"/>
      <c r="B225" s="149"/>
      <c r="C225" s="150" t="s">
        <v>624</v>
      </c>
      <c r="D225" s="150" t="s">
        <v>182</v>
      </c>
      <c r="E225" s="151" t="s">
        <v>2253</v>
      </c>
      <c r="F225" s="152" t="s">
        <v>2254</v>
      </c>
      <c r="G225" s="153" t="s">
        <v>1455</v>
      </c>
      <c r="H225" s="154">
        <v>110</v>
      </c>
      <c r="I225" s="155"/>
      <c r="J225" s="156">
        <f>ROUND(I225*H225,2)</f>
        <v>0</v>
      </c>
      <c r="K225" s="152" t="s">
        <v>1</v>
      </c>
      <c r="L225" s="34"/>
      <c r="M225" s="157" t="s">
        <v>1</v>
      </c>
      <c r="N225" s="158" t="s">
        <v>41</v>
      </c>
      <c r="O225" s="59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1" t="s">
        <v>187</v>
      </c>
      <c r="AT225" s="161" t="s">
        <v>182</v>
      </c>
      <c r="AU225" s="161" t="s">
        <v>85</v>
      </c>
      <c r="AY225" s="18" t="s">
        <v>180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8" t="s">
        <v>83</v>
      </c>
      <c r="BK225" s="162">
        <f>ROUND(I225*H225,2)</f>
        <v>0</v>
      </c>
      <c r="BL225" s="18" t="s">
        <v>187</v>
      </c>
      <c r="BM225" s="161" t="s">
        <v>1020</v>
      </c>
    </row>
    <row r="226" spans="1:65" s="2" customFormat="1" ht="11.25">
      <c r="A226" s="33"/>
      <c r="B226" s="34"/>
      <c r="C226" s="33"/>
      <c r="D226" s="163" t="s">
        <v>189</v>
      </c>
      <c r="E226" s="33"/>
      <c r="F226" s="164" t="s">
        <v>2254</v>
      </c>
      <c r="G226" s="33"/>
      <c r="H226" s="33"/>
      <c r="I226" s="165"/>
      <c r="J226" s="33"/>
      <c r="K226" s="33"/>
      <c r="L226" s="34"/>
      <c r="M226" s="166"/>
      <c r="N226" s="167"/>
      <c r="O226" s="59"/>
      <c r="P226" s="59"/>
      <c r="Q226" s="59"/>
      <c r="R226" s="59"/>
      <c r="S226" s="59"/>
      <c r="T226" s="60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189</v>
      </c>
      <c r="AU226" s="18" t="s">
        <v>85</v>
      </c>
    </row>
    <row r="227" spans="1:65" s="2" customFormat="1" ht="21.75" customHeight="1">
      <c r="A227" s="33"/>
      <c r="B227" s="149"/>
      <c r="C227" s="150" t="s">
        <v>631</v>
      </c>
      <c r="D227" s="150" t="s">
        <v>182</v>
      </c>
      <c r="E227" s="151" t="s">
        <v>2255</v>
      </c>
      <c r="F227" s="152" t="s">
        <v>2256</v>
      </c>
      <c r="G227" s="153" t="s">
        <v>1455</v>
      </c>
      <c r="H227" s="154">
        <v>30</v>
      </c>
      <c r="I227" s="155"/>
      <c r="J227" s="156">
        <f>ROUND(I227*H227,2)</f>
        <v>0</v>
      </c>
      <c r="K227" s="152" t="s">
        <v>1</v>
      </c>
      <c r="L227" s="34"/>
      <c r="M227" s="157" t="s">
        <v>1</v>
      </c>
      <c r="N227" s="158" t="s">
        <v>41</v>
      </c>
      <c r="O227" s="59"/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187</v>
      </c>
      <c r="AT227" s="161" t="s">
        <v>182</v>
      </c>
      <c r="AU227" s="161" t="s">
        <v>85</v>
      </c>
      <c r="AY227" s="18" t="s">
        <v>180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8" t="s">
        <v>83</v>
      </c>
      <c r="BK227" s="162">
        <f>ROUND(I227*H227,2)</f>
        <v>0</v>
      </c>
      <c r="BL227" s="18" t="s">
        <v>187</v>
      </c>
      <c r="BM227" s="161" t="s">
        <v>1034</v>
      </c>
    </row>
    <row r="228" spans="1:65" s="2" customFormat="1" ht="11.25">
      <c r="A228" s="33"/>
      <c r="B228" s="34"/>
      <c r="C228" s="33"/>
      <c r="D228" s="163" t="s">
        <v>189</v>
      </c>
      <c r="E228" s="33"/>
      <c r="F228" s="164" t="s">
        <v>2256</v>
      </c>
      <c r="G228" s="33"/>
      <c r="H228" s="33"/>
      <c r="I228" s="165"/>
      <c r="J228" s="33"/>
      <c r="K228" s="33"/>
      <c r="L228" s="34"/>
      <c r="M228" s="166"/>
      <c r="N228" s="167"/>
      <c r="O228" s="59"/>
      <c r="P228" s="59"/>
      <c r="Q228" s="59"/>
      <c r="R228" s="59"/>
      <c r="S228" s="59"/>
      <c r="T228" s="60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189</v>
      </c>
      <c r="AU228" s="18" t="s">
        <v>85</v>
      </c>
    </row>
    <row r="229" spans="1:65" s="2" customFormat="1" ht="185.25">
      <c r="A229" s="33"/>
      <c r="B229" s="34"/>
      <c r="C229" s="33"/>
      <c r="D229" s="163" t="s">
        <v>912</v>
      </c>
      <c r="E229" s="33"/>
      <c r="F229" s="220" t="s">
        <v>2257</v>
      </c>
      <c r="G229" s="33"/>
      <c r="H229" s="33"/>
      <c r="I229" s="165"/>
      <c r="J229" s="33"/>
      <c r="K229" s="33"/>
      <c r="L229" s="34"/>
      <c r="M229" s="166"/>
      <c r="N229" s="167"/>
      <c r="O229" s="59"/>
      <c r="P229" s="59"/>
      <c r="Q229" s="59"/>
      <c r="R229" s="59"/>
      <c r="S229" s="59"/>
      <c r="T229" s="60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8" t="s">
        <v>912</v>
      </c>
      <c r="AU229" s="18" t="s">
        <v>85</v>
      </c>
    </row>
    <row r="230" spans="1:65" s="12" customFormat="1" ht="22.9" customHeight="1">
      <c r="B230" s="136"/>
      <c r="D230" s="137" t="s">
        <v>75</v>
      </c>
      <c r="E230" s="147" t="s">
        <v>2258</v>
      </c>
      <c r="F230" s="147" t="s">
        <v>2259</v>
      </c>
      <c r="I230" s="139"/>
      <c r="J230" s="148">
        <f>BK230</f>
        <v>0</v>
      </c>
      <c r="L230" s="136"/>
      <c r="M230" s="141"/>
      <c r="N230" s="142"/>
      <c r="O230" s="142"/>
      <c r="P230" s="143">
        <f>SUM(P231:P240)</f>
        <v>0</v>
      </c>
      <c r="Q230" s="142"/>
      <c r="R230" s="143">
        <f>SUM(R231:R240)</f>
        <v>0</v>
      </c>
      <c r="S230" s="142"/>
      <c r="T230" s="144">
        <f>SUM(T231:T240)</f>
        <v>0</v>
      </c>
      <c r="AR230" s="137" t="s">
        <v>83</v>
      </c>
      <c r="AT230" s="145" t="s">
        <v>75</v>
      </c>
      <c r="AU230" s="145" t="s">
        <v>83</v>
      </c>
      <c r="AY230" s="137" t="s">
        <v>180</v>
      </c>
      <c r="BK230" s="146">
        <f>SUM(BK231:BK240)</f>
        <v>0</v>
      </c>
    </row>
    <row r="231" spans="1:65" s="2" customFormat="1" ht="21.75" customHeight="1">
      <c r="A231" s="33"/>
      <c r="B231" s="149"/>
      <c r="C231" s="150" t="s">
        <v>647</v>
      </c>
      <c r="D231" s="150" t="s">
        <v>182</v>
      </c>
      <c r="E231" s="151" t="s">
        <v>2260</v>
      </c>
      <c r="F231" s="152" t="s">
        <v>2261</v>
      </c>
      <c r="G231" s="153" t="s">
        <v>1455</v>
      </c>
      <c r="H231" s="154">
        <v>10</v>
      </c>
      <c r="I231" s="155"/>
      <c r="J231" s="156">
        <f>ROUND(I231*H231,2)</f>
        <v>0</v>
      </c>
      <c r="K231" s="152" t="s">
        <v>1</v>
      </c>
      <c r="L231" s="34"/>
      <c r="M231" s="157" t="s">
        <v>1</v>
      </c>
      <c r="N231" s="158" t="s">
        <v>41</v>
      </c>
      <c r="O231" s="59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187</v>
      </c>
      <c r="AT231" s="161" t="s">
        <v>182</v>
      </c>
      <c r="AU231" s="161" t="s">
        <v>85</v>
      </c>
      <c r="AY231" s="18" t="s">
        <v>180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8" t="s">
        <v>83</v>
      </c>
      <c r="BK231" s="162">
        <f>ROUND(I231*H231,2)</f>
        <v>0</v>
      </c>
      <c r="BL231" s="18" t="s">
        <v>187</v>
      </c>
      <c r="BM231" s="161" t="s">
        <v>1044</v>
      </c>
    </row>
    <row r="232" spans="1:65" s="2" customFormat="1" ht="11.25">
      <c r="A232" s="33"/>
      <c r="B232" s="34"/>
      <c r="C232" s="33"/>
      <c r="D232" s="163" t="s">
        <v>189</v>
      </c>
      <c r="E232" s="33"/>
      <c r="F232" s="164" t="s">
        <v>2261</v>
      </c>
      <c r="G232" s="33"/>
      <c r="H232" s="33"/>
      <c r="I232" s="165"/>
      <c r="J232" s="33"/>
      <c r="K232" s="33"/>
      <c r="L232" s="34"/>
      <c r="M232" s="166"/>
      <c r="N232" s="167"/>
      <c r="O232" s="59"/>
      <c r="P232" s="59"/>
      <c r="Q232" s="59"/>
      <c r="R232" s="59"/>
      <c r="S232" s="59"/>
      <c r="T232" s="60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189</v>
      </c>
      <c r="AU232" s="18" t="s">
        <v>85</v>
      </c>
    </row>
    <row r="233" spans="1:65" s="2" customFormat="1" ht="16.5" customHeight="1">
      <c r="A233" s="33"/>
      <c r="B233" s="149"/>
      <c r="C233" s="150" t="s">
        <v>654</v>
      </c>
      <c r="D233" s="150" t="s">
        <v>182</v>
      </c>
      <c r="E233" s="151" t="s">
        <v>2262</v>
      </c>
      <c r="F233" s="152" t="s">
        <v>2263</v>
      </c>
      <c r="G233" s="153" t="s">
        <v>1503</v>
      </c>
      <c r="H233" s="154">
        <v>3</v>
      </c>
      <c r="I233" s="155"/>
      <c r="J233" s="156">
        <f>ROUND(I233*H233,2)</f>
        <v>0</v>
      </c>
      <c r="K233" s="152" t="s">
        <v>1</v>
      </c>
      <c r="L233" s="34"/>
      <c r="M233" s="157" t="s">
        <v>1</v>
      </c>
      <c r="N233" s="158" t="s">
        <v>41</v>
      </c>
      <c r="O233" s="59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187</v>
      </c>
      <c r="AT233" s="161" t="s">
        <v>182</v>
      </c>
      <c r="AU233" s="161" t="s">
        <v>85</v>
      </c>
      <c r="AY233" s="18" t="s">
        <v>180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83</v>
      </c>
      <c r="BK233" s="162">
        <f>ROUND(I233*H233,2)</f>
        <v>0</v>
      </c>
      <c r="BL233" s="18" t="s">
        <v>187</v>
      </c>
      <c r="BM233" s="161" t="s">
        <v>1054</v>
      </c>
    </row>
    <row r="234" spans="1:65" s="2" customFormat="1" ht="11.25">
      <c r="A234" s="33"/>
      <c r="B234" s="34"/>
      <c r="C234" s="33"/>
      <c r="D234" s="163" t="s">
        <v>189</v>
      </c>
      <c r="E234" s="33"/>
      <c r="F234" s="164" t="s">
        <v>2263</v>
      </c>
      <c r="G234" s="33"/>
      <c r="H234" s="33"/>
      <c r="I234" s="165"/>
      <c r="J234" s="33"/>
      <c r="K234" s="33"/>
      <c r="L234" s="34"/>
      <c r="M234" s="166"/>
      <c r="N234" s="167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189</v>
      </c>
      <c r="AU234" s="18" t="s">
        <v>85</v>
      </c>
    </row>
    <row r="235" spans="1:65" s="2" customFormat="1" ht="16.5" customHeight="1">
      <c r="A235" s="33"/>
      <c r="B235" s="149"/>
      <c r="C235" s="150" t="s">
        <v>665</v>
      </c>
      <c r="D235" s="150" t="s">
        <v>182</v>
      </c>
      <c r="E235" s="151" t="s">
        <v>2264</v>
      </c>
      <c r="F235" s="152" t="s">
        <v>2265</v>
      </c>
      <c r="G235" s="153" t="s">
        <v>1604</v>
      </c>
      <c r="H235" s="154">
        <v>1</v>
      </c>
      <c r="I235" s="155"/>
      <c r="J235" s="156">
        <f>ROUND(I235*H235,2)</f>
        <v>0</v>
      </c>
      <c r="K235" s="152" t="s">
        <v>1</v>
      </c>
      <c r="L235" s="34"/>
      <c r="M235" s="157" t="s">
        <v>1</v>
      </c>
      <c r="N235" s="158" t="s">
        <v>41</v>
      </c>
      <c r="O235" s="59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187</v>
      </c>
      <c r="AT235" s="161" t="s">
        <v>182</v>
      </c>
      <c r="AU235" s="161" t="s">
        <v>85</v>
      </c>
      <c r="AY235" s="18" t="s">
        <v>180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83</v>
      </c>
      <c r="BK235" s="162">
        <f>ROUND(I235*H235,2)</f>
        <v>0</v>
      </c>
      <c r="BL235" s="18" t="s">
        <v>187</v>
      </c>
      <c r="BM235" s="161" t="s">
        <v>1068</v>
      </c>
    </row>
    <row r="236" spans="1:65" s="2" customFormat="1" ht="11.25">
      <c r="A236" s="33"/>
      <c r="B236" s="34"/>
      <c r="C236" s="33"/>
      <c r="D236" s="163" t="s">
        <v>189</v>
      </c>
      <c r="E236" s="33"/>
      <c r="F236" s="164" t="s">
        <v>2265</v>
      </c>
      <c r="G236" s="33"/>
      <c r="H236" s="33"/>
      <c r="I236" s="165"/>
      <c r="J236" s="33"/>
      <c r="K236" s="33"/>
      <c r="L236" s="34"/>
      <c r="M236" s="166"/>
      <c r="N236" s="167"/>
      <c r="O236" s="59"/>
      <c r="P236" s="59"/>
      <c r="Q236" s="59"/>
      <c r="R236" s="59"/>
      <c r="S236" s="59"/>
      <c r="T236" s="60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8" t="s">
        <v>189</v>
      </c>
      <c r="AU236" s="18" t="s">
        <v>85</v>
      </c>
    </row>
    <row r="237" spans="1:65" s="2" customFormat="1" ht="44.25" customHeight="1">
      <c r="A237" s="33"/>
      <c r="B237" s="149"/>
      <c r="C237" s="150" t="s">
        <v>674</v>
      </c>
      <c r="D237" s="150" t="s">
        <v>182</v>
      </c>
      <c r="E237" s="151" t="s">
        <v>2201</v>
      </c>
      <c r="F237" s="152" t="s">
        <v>2202</v>
      </c>
      <c r="G237" s="153" t="s">
        <v>1779</v>
      </c>
      <c r="H237" s="154">
        <v>25</v>
      </c>
      <c r="I237" s="155"/>
      <c r="J237" s="156">
        <f>ROUND(I237*H237,2)</f>
        <v>0</v>
      </c>
      <c r="K237" s="152" t="s">
        <v>1</v>
      </c>
      <c r="L237" s="34"/>
      <c r="M237" s="157" t="s">
        <v>1</v>
      </c>
      <c r="N237" s="158" t="s">
        <v>41</v>
      </c>
      <c r="O237" s="59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187</v>
      </c>
      <c r="AT237" s="161" t="s">
        <v>182</v>
      </c>
      <c r="AU237" s="161" t="s">
        <v>85</v>
      </c>
      <c r="AY237" s="18" t="s">
        <v>180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8" t="s">
        <v>83</v>
      </c>
      <c r="BK237" s="162">
        <f>ROUND(I237*H237,2)</f>
        <v>0</v>
      </c>
      <c r="BL237" s="18" t="s">
        <v>187</v>
      </c>
      <c r="BM237" s="161" t="s">
        <v>1082</v>
      </c>
    </row>
    <row r="238" spans="1:65" s="2" customFormat="1" ht="29.25">
      <c r="A238" s="33"/>
      <c r="B238" s="34"/>
      <c r="C238" s="33"/>
      <c r="D238" s="163" t="s">
        <v>189</v>
      </c>
      <c r="E238" s="33"/>
      <c r="F238" s="164" t="s">
        <v>2202</v>
      </c>
      <c r="G238" s="33"/>
      <c r="H238" s="33"/>
      <c r="I238" s="165"/>
      <c r="J238" s="33"/>
      <c r="K238" s="33"/>
      <c r="L238" s="34"/>
      <c r="M238" s="166"/>
      <c r="N238" s="167"/>
      <c r="O238" s="59"/>
      <c r="P238" s="59"/>
      <c r="Q238" s="59"/>
      <c r="R238" s="59"/>
      <c r="S238" s="59"/>
      <c r="T238" s="60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8" t="s">
        <v>189</v>
      </c>
      <c r="AU238" s="18" t="s">
        <v>85</v>
      </c>
    </row>
    <row r="239" spans="1:65" s="2" customFormat="1" ht="16.5" customHeight="1">
      <c r="A239" s="33"/>
      <c r="B239" s="149"/>
      <c r="C239" s="150" t="s">
        <v>705</v>
      </c>
      <c r="D239" s="150" t="s">
        <v>182</v>
      </c>
      <c r="E239" s="151" t="s">
        <v>2203</v>
      </c>
      <c r="F239" s="152" t="s">
        <v>2204</v>
      </c>
      <c r="G239" s="153" t="s">
        <v>1779</v>
      </c>
      <c r="H239" s="154">
        <v>10</v>
      </c>
      <c r="I239" s="155"/>
      <c r="J239" s="156">
        <f>ROUND(I239*H239,2)</f>
        <v>0</v>
      </c>
      <c r="K239" s="152" t="s">
        <v>1</v>
      </c>
      <c r="L239" s="34"/>
      <c r="M239" s="157" t="s">
        <v>1</v>
      </c>
      <c r="N239" s="158" t="s">
        <v>41</v>
      </c>
      <c r="O239" s="59"/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1" t="s">
        <v>187</v>
      </c>
      <c r="AT239" s="161" t="s">
        <v>182</v>
      </c>
      <c r="AU239" s="161" t="s">
        <v>85</v>
      </c>
      <c r="AY239" s="18" t="s">
        <v>180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8" t="s">
        <v>83</v>
      </c>
      <c r="BK239" s="162">
        <f>ROUND(I239*H239,2)</f>
        <v>0</v>
      </c>
      <c r="BL239" s="18" t="s">
        <v>187</v>
      </c>
      <c r="BM239" s="161" t="s">
        <v>1094</v>
      </c>
    </row>
    <row r="240" spans="1:65" s="2" customFormat="1" ht="11.25">
      <c r="A240" s="33"/>
      <c r="B240" s="34"/>
      <c r="C240" s="33"/>
      <c r="D240" s="163" t="s">
        <v>189</v>
      </c>
      <c r="E240" s="33"/>
      <c r="F240" s="164" t="s">
        <v>2204</v>
      </c>
      <c r="G240" s="33"/>
      <c r="H240" s="33"/>
      <c r="I240" s="165"/>
      <c r="J240" s="33"/>
      <c r="K240" s="33"/>
      <c r="L240" s="34"/>
      <c r="M240" s="166"/>
      <c r="N240" s="167"/>
      <c r="O240" s="59"/>
      <c r="P240" s="59"/>
      <c r="Q240" s="59"/>
      <c r="R240" s="59"/>
      <c r="S240" s="59"/>
      <c r="T240" s="60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8" t="s">
        <v>189</v>
      </c>
      <c r="AU240" s="18" t="s">
        <v>85</v>
      </c>
    </row>
    <row r="241" spans="1:65" s="12" customFormat="1" ht="25.9" customHeight="1">
      <c r="B241" s="136"/>
      <c r="D241" s="137" t="s">
        <v>75</v>
      </c>
      <c r="E241" s="138" t="s">
        <v>178</v>
      </c>
      <c r="F241" s="138" t="s">
        <v>179</v>
      </c>
      <c r="I241" s="139"/>
      <c r="J241" s="140">
        <f>BK241</f>
        <v>0</v>
      </c>
      <c r="L241" s="136"/>
      <c r="M241" s="141"/>
      <c r="N241" s="142"/>
      <c r="O241" s="142"/>
      <c r="P241" s="143">
        <f>P242</f>
        <v>0</v>
      </c>
      <c r="Q241" s="142"/>
      <c r="R241" s="143">
        <f>R242</f>
        <v>0</v>
      </c>
      <c r="S241" s="142"/>
      <c r="T241" s="144">
        <f>T242</f>
        <v>0</v>
      </c>
      <c r="AR241" s="137" t="s">
        <v>83</v>
      </c>
      <c r="AT241" s="145" t="s">
        <v>75</v>
      </c>
      <c r="AU241" s="145" t="s">
        <v>76</v>
      </c>
      <c r="AY241" s="137" t="s">
        <v>180</v>
      </c>
      <c r="BK241" s="146">
        <f>BK242</f>
        <v>0</v>
      </c>
    </row>
    <row r="242" spans="1:65" s="12" customFormat="1" ht="22.9" customHeight="1">
      <c r="B242" s="136"/>
      <c r="D242" s="137" t="s">
        <v>75</v>
      </c>
      <c r="E242" s="147" t="s">
        <v>797</v>
      </c>
      <c r="F242" s="147" t="s">
        <v>798</v>
      </c>
      <c r="I242" s="139"/>
      <c r="J242" s="148">
        <f>BK242</f>
        <v>0</v>
      </c>
      <c r="L242" s="136"/>
      <c r="M242" s="141"/>
      <c r="N242" s="142"/>
      <c r="O242" s="142"/>
      <c r="P242" s="143">
        <f>SUM(P243:P255)</f>
        <v>0</v>
      </c>
      <c r="Q242" s="142"/>
      <c r="R242" s="143">
        <f>SUM(R243:R255)</f>
        <v>0</v>
      </c>
      <c r="S242" s="142"/>
      <c r="T242" s="144">
        <f>SUM(T243:T255)</f>
        <v>0</v>
      </c>
      <c r="AR242" s="137" t="s">
        <v>83</v>
      </c>
      <c r="AT242" s="145" t="s">
        <v>75</v>
      </c>
      <c r="AU242" s="145" t="s">
        <v>83</v>
      </c>
      <c r="AY242" s="137" t="s">
        <v>180</v>
      </c>
      <c r="BK242" s="146">
        <f>SUM(BK243:BK255)</f>
        <v>0</v>
      </c>
    </row>
    <row r="243" spans="1:65" s="2" customFormat="1" ht="24.2" customHeight="1">
      <c r="A243" s="33"/>
      <c r="B243" s="149"/>
      <c r="C243" s="150" t="s">
        <v>720</v>
      </c>
      <c r="D243" s="150" t="s">
        <v>182</v>
      </c>
      <c r="E243" s="151" t="s">
        <v>799</v>
      </c>
      <c r="F243" s="152" t="s">
        <v>800</v>
      </c>
      <c r="G243" s="153" t="s">
        <v>318</v>
      </c>
      <c r="H243" s="154">
        <v>1.45</v>
      </c>
      <c r="I243" s="155"/>
      <c r="J243" s="156">
        <f>ROUND(I243*H243,2)</f>
        <v>0</v>
      </c>
      <c r="K243" s="152" t="s">
        <v>186</v>
      </c>
      <c r="L243" s="34"/>
      <c r="M243" s="157" t="s">
        <v>1</v>
      </c>
      <c r="N243" s="158" t="s">
        <v>41</v>
      </c>
      <c r="O243" s="59"/>
      <c r="P243" s="159">
        <f>O243*H243</f>
        <v>0</v>
      </c>
      <c r="Q243" s="159">
        <v>0</v>
      </c>
      <c r="R243" s="159">
        <f>Q243*H243</f>
        <v>0</v>
      </c>
      <c r="S243" s="159">
        <v>0</v>
      </c>
      <c r="T243" s="160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187</v>
      </c>
      <c r="AT243" s="161" t="s">
        <v>182</v>
      </c>
      <c r="AU243" s="161" t="s">
        <v>85</v>
      </c>
      <c r="AY243" s="18" t="s">
        <v>180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8" t="s">
        <v>83</v>
      </c>
      <c r="BK243" s="162">
        <f>ROUND(I243*H243,2)</f>
        <v>0</v>
      </c>
      <c r="BL243" s="18" t="s">
        <v>187</v>
      </c>
      <c r="BM243" s="161" t="s">
        <v>2266</v>
      </c>
    </row>
    <row r="244" spans="1:65" s="2" customFormat="1" ht="19.5">
      <c r="A244" s="33"/>
      <c r="B244" s="34"/>
      <c r="C244" s="33"/>
      <c r="D244" s="163" t="s">
        <v>189</v>
      </c>
      <c r="E244" s="33"/>
      <c r="F244" s="164" t="s">
        <v>802</v>
      </c>
      <c r="G244" s="33"/>
      <c r="H244" s="33"/>
      <c r="I244" s="165"/>
      <c r="J244" s="33"/>
      <c r="K244" s="33"/>
      <c r="L244" s="34"/>
      <c r="M244" s="166"/>
      <c r="N244" s="167"/>
      <c r="O244" s="59"/>
      <c r="P244" s="59"/>
      <c r="Q244" s="59"/>
      <c r="R244" s="59"/>
      <c r="S244" s="59"/>
      <c r="T244" s="60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8" t="s">
        <v>189</v>
      </c>
      <c r="AU244" s="18" t="s">
        <v>85</v>
      </c>
    </row>
    <row r="245" spans="1:65" s="2" customFormat="1" ht="11.25">
      <c r="A245" s="33"/>
      <c r="B245" s="34"/>
      <c r="C245" s="33"/>
      <c r="D245" s="168" t="s">
        <v>191</v>
      </c>
      <c r="E245" s="33"/>
      <c r="F245" s="169" t="s">
        <v>803</v>
      </c>
      <c r="G245" s="33"/>
      <c r="H245" s="33"/>
      <c r="I245" s="165"/>
      <c r="J245" s="33"/>
      <c r="K245" s="33"/>
      <c r="L245" s="34"/>
      <c r="M245" s="166"/>
      <c r="N245" s="167"/>
      <c r="O245" s="59"/>
      <c r="P245" s="59"/>
      <c r="Q245" s="59"/>
      <c r="R245" s="59"/>
      <c r="S245" s="59"/>
      <c r="T245" s="60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191</v>
      </c>
      <c r="AU245" s="18" t="s">
        <v>85</v>
      </c>
    </row>
    <row r="246" spans="1:65" s="2" customFormat="1" ht="24.2" customHeight="1">
      <c r="A246" s="33"/>
      <c r="B246" s="149"/>
      <c r="C246" s="150" t="s">
        <v>727</v>
      </c>
      <c r="D246" s="150" t="s">
        <v>182</v>
      </c>
      <c r="E246" s="151" t="s">
        <v>805</v>
      </c>
      <c r="F246" s="152" t="s">
        <v>806</v>
      </c>
      <c r="G246" s="153" t="s">
        <v>318</v>
      </c>
      <c r="H246" s="154">
        <v>1.45</v>
      </c>
      <c r="I246" s="155"/>
      <c r="J246" s="156">
        <f>ROUND(I246*H246,2)</f>
        <v>0</v>
      </c>
      <c r="K246" s="152" t="s">
        <v>186</v>
      </c>
      <c r="L246" s="34"/>
      <c r="M246" s="157" t="s">
        <v>1</v>
      </c>
      <c r="N246" s="158" t="s">
        <v>41</v>
      </c>
      <c r="O246" s="59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1" t="s">
        <v>187</v>
      </c>
      <c r="AT246" s="161" t="s">
        <v>182</v>
      </c>
      <c r="AU246" s="161" t="s">
        <v>85</v>
      </c>
      <c r="AY246" s="18" t="s">
        <v>180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8" t="s">
        <v>83</v>
      </c>
      <c r="BK246" s="162">
        <f>ROUND(I246*H246,2)</f>
        <v>0</v>
      </c>
      <c r="BL246" s="18" t="s">
        <v>187</v>
      </c>
      <c r="BM246" s="161" t="s">
        <v>2267</v>
      </c>
    </row>
    <row r="247" spans="1:65" s="2" customFormat="1" ht="19.5">
      <c r="A247" s="33"/>
      <c r="B247" s="34"/>
      <c r="C247" s="33"/>
      <c r="D247" s="163" t="s">
        <v>189</v>
      </c>
      <c r="E247" s="33"/>
      <c r="F247" s="164" t="s">
        <v>808</v>
      </c>
      <c r="G247" s="33"/>
      <c r="H247" s="33"/>
      <c r="I247" s="165"/>
      <c r="J247" s="33"/>
      <c r="K247" s="33"/>
      <c r="L247" s="34"/>
      <c r="M247" s="166"/>
      <c r="N247" s="167"/>
      <c r="O247" s="59"/>
      <c r="P247" s="59"/>
      <c r="Q247" s="59"/>
      <c r="R247" s="59"/>
      <c r="S247" s="59"/>
      <c r="T247" s="60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8" t="s">
        <v>189</v>
      </c>
      <c r="AU247" s="18" t="s">
        <v>85</v>
      </c>
    </row>
    <row r="248" spans="1:65" s="2" customFormat="1" ht="11.25">
      <c r="A248" s="33"/>
      <c r="B248" s="34"/>
      <c r="C248" s="33"/>
      <c r="D248" s="168" t="s">
        <v>191</v>
      </c>
      <c r="E248" s="33"/>
      <c r="F248" s="169" t="s">
        <v>809</v>
      </c>
      <c r="G248" s="33"/>
      <c r="H248" s="33"/>
      <c r="I248" s="165"/>
      <c r="J248" s="33"/>
      <c r="K248" s="33"/>
      <c r="L248" s="34"/>
      <c r="M248" s="166"/>
      <c r="N248" s="167"/>
      <c r="O248" s="59"/>
      <c r="P248" s="59"/>
      <c r="Q248" s="59"/>
      <c r="R248" s="59"/>
      <c r="S248" s="59"/>
      <c r="T248" s="60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8" t="s">
        <v>191</v>
      </c>
      <c r="AU248" s="18" t="s">
        <v>85</v>
      </c>
    </row>
    <row r="249" spans="1:65" s="2" customFormat="1" ht="24.2" customHeight="1">
      <c r="A249" s="33"/>
      <c r="B249" s="149"/>
      <c r="C249" s="150" t="s">
        <v>744</v>
      </c>
      <c r="D249" s="150" t="s">
        <v>182</v>
      </c>
      <c r="E249" s="151" t="s">
        <v>811</v>
      </c>
      <c r="F249" s="152" t="s">
        <v>812</v>
      </c>
      <c r="G249" s="153" t="s">
        <v>318</v>
      </c>
      <c r="H249" s="154">
        <v>14.5</v>
      </c>
      <c r="I249" s="155"/>
      <c r="J249" s="156">
        <f>ROUND(I249*H249,2)</f>
        <v>0</v>
      </c>
      <c r="K249" s="152" t="s">
        <v>186</v>
      </c>
      <c r="L249" s="34"/>
      <c r="M249" s="157" t="s">
        <v>1</v>
      </c>
      <c r="N249" s="158" t="s">
        <v>41</v>
      </c>
      <c r="O249" s="59"/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1" t="s">
        <v>187</v>
      </c>
      <c r="AT249" s="161" t="s">
        <v>182</v>
      </c>
      <c r="AU249" s="161" t="s">
        <v>85</v>
      </c>
      <c r="AY249" s="18" t="s">
        <v>180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8" t="s">
        <v>83</v>
      </c>
      <c r="BK249" s="162">
        <f>ROUND(I249*H249,2)</f>
        <v>0</v>
      </c>
      <c r="BL249" s="18" t="s">
        <v>187</v>
      </c>
      <c r="BM249" s="161" t="s">
        <v>2268</v>
      </c>
    </row>
    <row r="250" spans="1:65" s="2" customFormat="1" ht="29.25">
      <c r="A250" s="33"/>
      <c r="B250" s="34"/>
      <c r="C250" s="33"/>
      <c r="D250" s="163" t="s">
        <v>189</v>
      </c>
      <c r="E250" s="33"/>
      <c r="F250" s="164" t="s">
        <v>814</v>
      </c>
      <c r="G250" s="33"/>
      <c r="H250" s="33"/>
      <c r="I250" s="165"/>
      <c r="J250" s="33"/>
      <c r="K250" s="33"/>
      <c r="L250" s="34"/>
      <c r="M250" s="166"/>
      <c r="N250" s="167"/>
      <c r="O250" s="59"/>
      <c r="P250" s="59"/>
      <c r="Q250" s="59"/>
      <c r="R250" s="59"/>
      <c r="S250" s="59"/>
      <c r="T250" s="60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8" t="s">
        <v>189</v>
      </c>
      <c r="AU250" s="18" t="s">
        <v>85</v>
      </c>
    </row>
    <row r="251" spans="1:65" s="2" customFormat="1" ht="11.25">
      <c r="A251" s="33"/>
      <c r="B251" s="34"/>
      <c r="C251" s="33"/>
      <c r="D251" s="168" t="s">
        <v>191</v>
      </c>
      <c r="E251" s="33"/>
      <c r="F251" s="169" t="s">
        <v>815</v>
      </c>
      <c r="G251" s="33"/>
      <c r="H251" s="33"/>
      <c r="I251" s="165"/>
      <c r="J251" s="33"/>
      <c r="K251" s="33"/>
      <c r="L251" s="34"/>
      <c r="M251" s="166"/>
      <c r="N251" s="167"/>
      <c r="O251" s="59"/>
      <c r="P251" s="59"/>
      <c r="Q251" s="59"/>
      <c r="R251" s="59"/>
      <c r="S251" s="59"/>
      <c r="T251" s="60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8" t="s">
        <v>191</v>
      </c>
      <c r="AU251" s="18" t="s">
        <v>85</v>
      </c>
    </row>
    <row r="252" spans="1:65" s="14" customFormat="1" ht="11.25">
      <c r="B252" s="177"/>
      <c r="D252" s="163" t="s">
        <v>193</v>
      </c>
      <c r="F252" s="179" t="s">
        <v>2269</v>
      </c>
      <c r="H252" s="180">
        <v>14.5</v>
      </c>
      <c r="I252" s="181"/>
      <c r="L252" s="177"/>
      <c r="M252" s="182"/>
      <c r="N252" s="183"/>
      <c r="O252" s="183"/>
      <c r="P252" s="183"/>
      <c r="Q252" s="183"/>
      <c r="R252" s="183"/>
      <c r="S252" s="183"/>
      <c r="T252" s="184"/>
      <c r="AT252" s="178" t="s">
        <v>193</v>
      </c>
      <c r="AU252" s="178" t="s">
        <v>85</v>
      </c>
      <c r="AV252" s="14" t="s">
        <v>85</v>
      </c>
      <c r="AW252" s="14" t="s">
        <v>3</v>
      </c>
      <c r="AX252" s="14" t="s">
        <v>83</v>
      </c>
      <c r="AY252" s="178" t="s">
        <v>180</v>
      </c>
    </row>
    <row r="253" spans="1:65" s="2" customFormat="1" ht="33" customHeight="1">
      <c r="A253" s="33"/>
      <c r="B253" s="149"/>
      <c r="C253" s="150" t="s">
        <v>753</v>
      </c>
      <c r="D253" s="150" t="s">
        <v>182</v>
      </c>
      <c r="E253" s="151" t="s">
        <v>818</v>
      </c>
      <c r="F253" s="152" t="s">
        <v>819</v>
      </c>
      <c r="G253" s="153" t="s">
        <v>318</v>
      </c>
      <c r="H253" s="154">
        <v>1.45</v>
      </c>
      <c r="I253" s="155"/>
      <c r="J253" s="156">
        <f>ROUND(I253*H253,2)</f>
        <v>0</v>
      </c>
      <c r="K253" s="152" t="s">
        <v>186</v>
      </c>
      <c r="L253" s="34"/>
      <c r="M253" s="157" t="s">
        <v>1</v>
      </c>
      <c r="N253" s="158" t="s">
        <v>41</v>
      </c>
      <c r="O253" s="59"/>
      <c r="P253" s="159">
        <f>O253*H253</f>
        <v>0</v>
      </c>
      <c r="Q253" s="159">
        <v>0</v>
      </c>
      <c r="R253" s="159">
        <f>Q253*H253</f>
        <v>0</v>
      </c>
      <c r="S253" s="159">
        <v>0</v>
      </c>
      <c r="T253" s="160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187</v>
      </c>
      <c r="AT253" s="161" t="s">
        <v>182</v>
      </c>
      <c r="AU253" s="161" t="s">
        <v>85</v>
      </c>
      <c r="AY253" s="18" t="s">
        <v>180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8" t="s">
        <v>83</v>
      </c>
      <c r="BK253" s="162">
        <f>ROUND(I253*H253,2)</f>
        <v>0</v>
      </c>
      <c r="BL253" s="18" t="s">
        <v>187</v>
      </c>
      <c r="BM253" s="161" t="s">
        <v>2270</v>
      </c>
    </row>
    <row r="254" spans="1:65" s="2" customFormat="1" ht="29.25">
      <c r="A254" s="33"/>
      <c r="B254" s="34"/>
      <c r="C254" s="33"/>
      <c r="D254" s="163" t="s">
        <v>189</v>
      </c>
      <c r="E254" s="33"/>
      <c r="F254" s="164" t="s">
        <v>821</v>
      </c>
      <c r="G254" s="33"/>
      <c r="H254" s="33"/>
      <c r="I254" s="165"/>
      <c r="J254" s="33"/>
      <c r="K254" s="33"/>
      <c r="L254" s="34"/>
      <c r="M254" s="166"/>
      <c r="N254" s="167"/>
      <c r="O254" s="59"/>
      <c r="P254" s="59"/>
      <c r="Q254" s="59"/>
      <c r="R254" s="59"/>
      <c r="S254" s="59"/>
      <c r="T254" s="60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8" t="s">
        <v>189</v>
      </c>
      <c r="AU254" s="18" t="s">
        <v>85</v>
      </c>
    </row>
    <row r="255" spans="1:65" s="2" customFormat="1" ht="11.25">
      <c r="A255" s="33"/>
      <c r="B255" s="34"/>
      <c r="C255" s="33"/>
      <c r="D255" s="168" t="s">
        <v>191</v>
      </c>
      <c r="E255" s="33"/>
      <c r="F255" s="169" t="s">
        <v>822</v>
      </c>
      <c r="G255" s="33"/>
      <c r="H255" s="33"/>
      <c r="I255" s="165"/>
      <c r="J255" s="33"/>
      <c r="K255" s="33"/>
      <c r="L255" s="34"/>
      <c r="M255" s="166"/>
      <c r="N255" s="167"/>
      <c r="O255" s="59"/>
      <c r="P255" s="59"/>
      <c r="Q255" s="59"/>
      <c r="R255" s="59"/>
      <c r="S255" s="59"/>
      <c r="T255" s="60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8" t="s">
        <v>191</v>
      </c>
      <c r="AU255" s="18" t="s">
        <v>85</v>
      </c>
    </row>
    <row r="256" spans="1:65" s="12" customFormat="1" ht="25.9" customHeight="1">
      <c r="B256" s="136"/>
      <c r="D256" s="137" t="s">
        <v>75</v>
      </c>
      <c r="E256" s="138" t="s">
        <v>2271</v>
      </c>
      <c r="F256" s="138" t="s">
        <v>2272</v>
      </c>
      <c r="I256" s="139"/>
      <c r="J256" s="140">
        <f>BK256</f>
        <v>0</v>
      </c>
      <c r="L256" s="136"/>
      <c r="M256" s="141"/>
      <c r="N256" s="142"/>
      <c r="O256" s="142"/>
      <c r="P256" s="143">
        <f>SUM(P257:P263)</f>
        <v>0</v>
      </c>
      <c r="Q256" s="142"/>
      <c r="R256" s="143">
        <f>SUM(R257:R263)</f>
        <v>0</v>
      </c>
      <c r="S256" s="142"/>
      <c r="T256" s="144">
        <f>SUM(T257:T263)</f>
        <v>0</v>
      </c>
      <c r="AR256" s="137" t="s">
        <v>187</v>
      </c>
      <c r="AT256" s="145" t="s">
        <v>75</v>
      </c>
      <c r="AU256" s="145" t="s">
        <v>76</v>
      </c>
      <c r="AY256" s="137" t="s">
        <v>180</v>
      </c>
      <c r="BK256" s="146">
        <f>SUM(BK257:BK263)</f>
        <v>0</v>
      </c>
    </row>
    <row r="257" spans="1:65" s="2" customFormat="1" ht="24.2" customHeight="1">
      <c r="A257" s="33"/>
      <c r="B257" s="149"/>
      <c r="C257" s="150" t="s">
        <v>713</v>
      </c>
      <c r="D257" s="150" t="s">
        <v>182</v>
      </c>
      <c r="E257" s="151" t="s">
        <v>2273</v>
      </c>
      <c r="F257" s="152" t="s">
        <v>2274</v>
      </c>
      <c r="G257" s="153" t="s">
        <v>1779</v>
      </c>
      <c r="H257" s="154">
        <v>50</v>
      </c>
      <c r="I257" s="155"/>
      <c r="J257" s="156">
        <f>ROUND(I257*H257,2)</f>
        <v>0</v>
      </c>
      <c r="K257" s="152" t="s">
        <v>186</v>
      </c>
      <c r="L257" s="34"/>
      <c r="M257" s="157" t="s">
        <v>1</v>
      </c>
      <c r="N257" s="158" t="s">
        <v>41</v>
      </c>
      <c r="O257" s="59"/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1" t="s">
        <v>2275</v>
      </c>
      <c r="AT257" s="161" t="s">
        <v>182</v>
      </c>
      <c r="AU257" s="161" t="s">
        <v>83</v>
      </c>
      <c r="AY257" s="18" t="s">
        <v>180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8" t="s">
        <v>83</v>
      </c>
      <c r="BK257" s="162">
        <f>ROUND(I257*H257,2)</f>
        <v>0</v>
      </c>
      <c r="BL257" s="18" t="s">
        <v>2275</v>
      </c>
      <c r="BM257" s="161" t="s">
        <v>2276</v>
      </c>
    </row>
    <row r="258" spans="1:65" s="2" customFormat="1" ht="19.5">
      <c r="A258" s="33"/>
      <c r="B258" s="34"/>
      <c r="C258" s="33"/>
      <c r="D258" s="163" t="s">
        <v>189</v>
      </c>
      <c r="E258" s="33"/>
      <c r="F258" s="164" t="s">
        <v>2277</v>
      </c>
      <c r="G258" s="33"/>
      <c r="H258" s="33"/>
      <c r="I258" s="165"/>
      <c r="J258" s="33"/>
      <c r="K258" s="33"/>
      <c r="L258" s="34"/>
      <c r="M258" s="166"/>
      <c r="N258" s="167"/>
      <c r="O258" s="59"/>
      <c r="P258" s="59"/>
      <c r="Q258" s="59"/>
      <c r="R258" s="59"/>
      <c r="S258" s="59"/>
      <c r="T258" s="60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8" t="s">
        <v>189</v>
      </c>
      <c r="AU258" s="18" t="s">
        <v>83</v>
      </c>
    </row>
    <row r="259" spans="1:65" s="2" customFormat="1" ht="11.25">
      <c r="A259" s="33"/>
      <c r="B259" s="34"/>
      <c r="C259" s="33"/>
      <c r="D259" s="168" t="s">
        <v>191</v>
      </c>
      <c r="E259" s="33"/>
      <c r="F259" s="169" t="s">
        <v>2278</v>
      </c>
      <c r="G259" s="33"/>
      <c r="H259" s="33"/>
      <c r="I259" s="165"/>
      <c r="J259" s="33"/>
      <c r="K259" s="33"/>
      <c r="L259" s="34"/>
      <c r="M259" s="166"/>
      <c r="N259" s="167"/>
      <c r="O259" s="59"/>
      <c r="P259" s="59"/>
      <c r="Q259" s="59"/>
      <c r="R259" s="59"/>
      <c r="S259" s="59"/>
      <c r="T259" s="60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8" t="s">
        <v>191</v>
      </c>
      <c r="AU259" s="18" t="s">
        <v>83</v>
      </c>
    </row>
    <row r="260" spans="1:65" s="13" customFormat="1" ht="11.25">
      <c r="B260" s="170"/>
      <c r="D260" s="163" t="s">
        <v>193</v>
      </c>
      <c r="E260" s="171" t="s">
        <v>1</v>
      </c>
      <c r="F260" s="172" t="s">
        <v>2279</v>
      </c>
      <c r="H260" s="171" t="s">
        <v>1</v>
      </c>
      <c r="I260" s="173"/>
      <c r="L260" s="170"/>
      <c r="M260" s="174"/>
      <c r="N260" s="175"/>
      <c r="O260" s="175"/>
      <c r="P260" s="175"/>
      <c r="Q260" s="175"/>
      <c r="R260" s="175"/>
      <c r="S260" s="175"/>
      <c r="T260" s="176"/>
      <c r="AT260" s="171" t="s">
        <v>193</v>
      </c>
      <c r="AU260" s="171" t="s">
        <v>83</v>
      </c>
      <c r="AV260" s="13" t="s">
        <v>83</v>
      </c>
      <c r="AW260" s="13" t="s">
        <v>32</v>
      </c>
      <c r="AX260" s="13" t="s">
        <v>76</v>
      </c>
      <c r="AY260" s="171" t="s">
        <v>180</v>
      </c>
    </row>
    <row r="261" spans="1:65" s="14" customFormat="1" ht="11.25">
      <c r="B261" s="177"/>
      <c r="D261" s="163" t="s">
        <v>193</v>
      </c>
      <c r="E261" s="178" t="s">
        <v>1</v>
      </c>
      <c r="F261" s="179" t="s">
        <v>631</v>
      </c>
      <c r="H261" s="180">
        <v>50</v>
      </c>
      <c r="I261" s="181"/>
      <c r="L261" s="177"/>
      <c r="M261" s="182"/>
      <c r="N261" s="183"/>
      <c r="O261" s="183"/>
      <c r="P261" s="183"/>
      <c r="Q261" s="183"/>
      <c r="R261" s="183"/>
      <c r="S261" s="183"/>
      <c r="T261" s="184"/>
      <c r="AT261" s="178" t="s">
        <v>193</v>
      </c>
      <c r="AU261" s="178" t="s">
        <v>83</v>
      </c>
      <c r="AV261" s="14" t="s">
        <v>85</v>
      </c>
      <c r="AW261" s="14" t="s">
        <v>32</v>
      </c>
      <c r="AX261" s="14" t="s">
        <v>76</v>
      </c>
      <c r="AY261" s="178" t="s">
        <v>180</v>
      </c>
    </row>
    <row r="262" spans="1:65" s="15" customFormat="1" ht="11.25">
      <c r="B262" s="185"/>
      <c r="D262" s="163" t="s">
        <v>193</v>
      </c>
      <c r="E262" s="186" t="s">
        <v>1</v>
      </c>
      <c r="F262" s="187" t="s">
        <v>196</v>
      </c>
      <c r="H262" s="188">
        <v>50</v>
      </c>
      <c r="I262" s="189"/>
      <c r="L262" s="185"/>
      <c r="M262" s="190"/>
      <c r="N262" s="191"/>
      <c r="O262" s="191"/>
      <c r="P262" s="191"/>
      <c r="Q262" s="191"/>
      <c r="R262" s="191"/>
      <c r="S262" s="191"/>
      <c r="T262" s="192"/>
      <c r="AT262" s="186" t="s">
        <v>193</v>
      </c>
      <c r="AU262" s="186" t="s">
        <v>83</v>
      </c>
      <c r="AV262" s="15" t="s">
        <v>197</v>
      </c>
      <c r="AW262" s="15" t="s">
        <v>32</v>
      </c>
      <c r="AX262" s="15" t="s">
        <v>76</v>
      </c>
      <c r="AY262" s="186" t="s">
        <v>180</v>
      </c>
    </row>
    <row r="263" spans="1:65" s="16" customFormat="1" ht="11.25">
      <c r="B263" s="193"/>
      <c r="D263" s="163" t="s">
        <v>193</v>
      </c>
      <c r="E263" s="194" t="s">
        <v>1</v>
      </c>
      <c r="F263" s="195" t="s">
        <v>198</v>
      </c>
      <c r="H263" s="196">
        <v>50</v>
      </c>
      <c r="I263" s="197"/>
      <c r="L263" s="193"/>
      <c r="M263" s="212"/>
      <c r="N263" s="213"/>
      <c r="O263" s="213"/>
      <c r="P263" s="213"/>
      <c r="Q263" s="213"/>
      <c r="R263" s="213"/>
      <c r="S263" s="213"/>
      <c r="T263" s="214"/>
      <c r="AT263" s="194" t="s">
        <v>193</v>
      </c>
      <c r="AU263" s="194" t="s">
        <v>83</v>
      </c>
      <c r="AV263" s="16" t="s">
        <v>187</v>
      </c>
      <c r="AW263" s="16" t="s">
        <v>32</v>
      </c>
      <c r="AX263" s="16" t="s">
        <v>83</v>
      </c>
      <c r="AY263" s="194" t="s">
        <v>180</v>
      </c>
    </row>
    <row r="264" spans="1:65" s="2" customFormat="1" ht="6.95" customHeight="1">
      <c r="A264" s="33"/>
      <c r="B264" s="48"/>
      <c r="C264" s="49"/>
      <c r="D264" s="49"/>
      <c r="E264" s="49"/>
      <c r="F264" s="49"/>
      <c r="G264" s="49"/>
      <c r="H264" s="49"/>
      <c r="I264" s="49"/>
      <c r="J264" s="49"/>
      <c r="K264" s="49"/>
      <c r="L264" s="34"/>
      <c r="M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</row>
  </sheetData>
  <autoFilter ref="C125:K263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hyperlinks>
    <hyperlink ref="F245" r:id="rId1"/>
    <hyperlink ref="F248" r:id="rId2"/>
    <hyperlink ref="F251" r:id="rId3"/>
    <hyperlink ref="F255" r:id="rId4"/>
    <hyperlink ref="F259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8" t="s">
        <v>108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133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26.25" customHeight="1">
      <c r="B7" s="21"/>
      <c r="E7" s="264" t="str">
        <f>'Rekapitulace stavby'!K6</f>
        <v>STAVEBNÍ ÚPRAVY ČÁSTI 1. PP BUDOVY ZBROJNICE UNIVERZITY PALACKÉHO V OLOMOUCI</v>
      </c>
      <c r="F7" s="265"/>
      <c r="G7" s="265"/>
      <c r="H7" s="265"/>
      <c r="L7" s="21"/>
    </row>
    <row r="8" spans="1:46" s="1" customFormat="1" ht="12" customHeight="1">
      <c r="B8" s="21"/>
      <c r="D8" s="28" t="s">
        <v>134</v>
      </c>
      <c r="L8" s="21"/>
    </row>
    <row r="9" spans="1:46" s="2" customFormat="1" ht="16.5" customHeight="1">
      <c r="A9" s="33"/>
      <c r="B9" s="34"/>
      <c r="C9" s="33"/>
      <c r="D9" s="33"/>
      <c r="E9" s="264" t="s">
        <v>135</v>
      </c>
      <c r="F9" s="266"/>
      <c r="G9" s="266"/>
      <c r="H9" s="26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6" t="s">
        <v>2280</v>
      </c>
      <c r="F11" s="266"/>
      <c r="G11" s="266"/>
      <c r="H11" s="266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23. 7. 2024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7" t="str">
        <f>'Rekapitulace stavby'!E14</f>
        <v>Vyplň údaj</v>
      </c>
      <c r="F20" s="231"/>
      <c r="G20" s="231"/>
      <c r="H20" s="231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27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6" t="s">
        <v>1</v>
      </c>
      <c r="F29" s="236"/>
      <c r="G29" s="236"/>
      <c r="H29" s="23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ROUND((SUM(BE123:BE150)),  2)</f>
        <v>0</v>
      </c>
      <c r="G35" s="33"/>
      <c r="H35" s="33"/>
      <c r="I35" s="106">
        <v>0.21</v>
      </c>
      <c r="J35" s="105">
        <f>ROUND(((SUM(BE123:BE150))*I35),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ROUND((SUM(BF123:BF150)),  2)</f>
        <v>0</v>
      </c>
      <c r="G36" s="33"/>
      <c r="H36" s="33"/>
      <c r="I36" s="106">
        <v>0.12</v>
      </c>
      <c r="J36" s="105">
        <f>ROUND(((SUM(BF123:BF150))*I36),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ROUND((SUM(BG123:BG150)),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ROUND((SUM(BH123:BH150)),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ROUND((SUM(BI123:BI150)),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4" t="str">
        <f>E7</f>
        <v>STAVEBNÍ ÚPRAVY ČÁSTI 1. PP BUDOVY ZBROJNICE UNIVERZITY PALACKÉHO V OLOMOUCI</v>
      </c>
      <c r="F85" s="265"/>
      <c r="G85" s="265"/>
      <c r="H85" s="26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134</v>
      </c>
      <c r="L86" s="21"/>
    </row>
    <row r="87" spans="1:31" s="2" customFormat="1" ht="16.5" customHeight="1">
      <c r="A87" s="33"/>
      <c r="B87" s="34"/>
      <c r="C87" s="33"/>
      <c r="D87" s="33"/>
      <c r="E87" s="264" t="s">
        <v>135</v>
      </c>
      <c r="F87" s="266"/>
      <c r="G87" s="266"/>
      <c r="H87" s="26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6" t="str">
        <f>E11</f>
        <v>PS1 - Skladovací technika</v>
      </c>
      <c r="F89" s="266"/>
      <c r="G89" s="266"/>
      <c r="H89" s="266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Biskupské nám. 842/1,Olomouc</v>
      </c>
      <c r="G91" s="33"/>
      <c r="H91" s="33"/>
      <c r="I91" s="28" t="s">
        <v>22</v>
      </c>
      <c r="J91" s="56" t="str">
        <f>IF(J14="","",J14)</f>
        <v>23. 7. 2024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Univerzita Palackého v Olomouci</v>
      </c>
      <c r="G93" s="33"/>
      <c r="H93" s="33"/>
      <c r="I93" s="28" t="s">
        <v>30</v>
      </c>
      <c r="J93" s="31" t="str">
        <f>E23</f>
        <v>ATELIER POLÁCH &amp; BRAVENEC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Zdeněk Závodník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139</v>
      </c>
      <c r="D96" s="107"/>
      <c r="E96" s="107"/>
      <c r="F96" s="107"/>
      <c r="G96" s="107"/>
      <c r="H96" s="107"/>
      <c r="I96" s="107"/>
      <c r="J96" s="116" t="s">
        <v>140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141</v>
      </c>
      <c r="D98" s="33"/>
      <c r="E98" s="33"/>
      <c r="F98" s="33"/>
      <c r="G98" s="33"/>
      <c r="H98" s="33"/>
      <c r="I98" s="33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142</v>
      </c>
    </row>
    <row r="99" spans="1:47" s="9" customFormat="1" ht="24.95" customHeight="1">
      <c r="B99" s="118"/>
      <c r="D99" s="119" t="s">
        <v>2281</v>
      </c>
      <c r="E99" s="120"/>
      <c r="F99" s="120"/>
      <c r="G99" s="120"/>
      <c r="H99" s="120"/>
      <c r="I99" s="120"/>
      <c r="J99" s="121">
        <f>J124</f>
        <v>0</v>
      </c>
      <c r="L99" s="118"/>
    </row>
    <row r="100" spans="1:47" s="10" customFormat="1" ht="19.899999999999999" customHeight="1">
      <c r="B100" s="122"/>
      <c r="D100" s="123" t="s">
        <v>2282</v>
      </c>
      <c r="E100" s="124"/>
      <c r="F100" s="124"/>
      <c r="G100" s="124"/>
      <c r="H100" s="124"/>
      <c r="I100" s="124"/>
      <c r="J100" s="125">
        <f>J125</f>
        <v>0</v>
      </c>
      <c r="L100" s="122"/>
    </row>
    <row r="101" spans="1:47" s="10" customFormat="1" ht="19.899999999999999" customHeight="1">
      <c r="B101" s="122"/>
      <c r="D101" s="123" t="s">
        <v>2283</v>
      </c>
      <c r="E101" s="124"/>
      <c r="F101" s="124"/>
      <c r="G101" s="124"/>
      <c r="H101" s="124"/>
      <c r="I101" s="124"/>
      <c r="J101" s="125">
        <f>J136</f>
        <v>0</v>
      </c>
      <c r="L101" s="122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5" customHeight="1">
      <c r="A108" s="33"/>
      <c r="B108" s="34"/>
      <c r="C108" s="22" t="s">
        <v>165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6.25" customHeight="1">
      <c r="A111" s="33"/>
      <c r="B111" s="34"/>
      <c r="C111" s="33"/>
      <c r="D111" s="33"/>
      <c r="E111" s="264" t="str">
        <f>E7</f>
        <v>STAVEBNÍ ÚPRAVY ČÁSTI 1. PP BUDOVY ZBROJNICE UNIVERZITY PALACKÉHO V OLOMOUCI</v>
      </c>
      <c r="F111" s="265"/>
      <c r="G111" s="265"/>
      <c r="H111" s="265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134</v>
      </c>
      <c r="L112" s="21"/>
    </row>
    <row r="113" spans="1:65" s="2" customFormat="1" ht="16.5" customHeight="1">
      <c r="A113" s="33"/>
      <c r="B113" s="34"/>
      <c r="C113" s="33"/>
      <c r="D113" s="33"/>
      <c r="E113" s="264" t="s">
        <v>135</v>
      </c>
      <c r="F113" s="266"/>
      <c r="G113" s="266"/>
      <c r="H113" s="266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136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26" t="str">
        <f>E11</f>
        <v>PS1 - Skladovací technika</v>
      </c>
      <c r="F115" s="266"/>
      <c r="G115" s="266"/>
      <c r="H115" s="266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F14</f>
        <v>Biskupské nám. 842/1,Olomouc</v>
      </c>
      <c r="G117" s="33"/>
      <c r="H117" s="33"/>
      <c r="I117" s="28" t="s">
        <v>22</v>
      </c>
      <c r="J117" s="56" t="str">
        <f>IF(J14="","",J14)</f>
        <v>23. 7. 2024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25.7" customHeight="1">
      <c r="A119" s="33"/>
      <c r="B119" s="34"/>
      <c r="C119" s="28" t="s">
        <v>24</v>
      </c>
      <c r="D119" s="33"/>
      <c r="E119" s="33"/>
      <c r="F119" s="26" t="str">
        <f>E17</f>
        <v>Univerzita Palackého v Olomouci</v>
      </c>
      <c r="G119" s="33"/>
      <c r="H119" s="33"/>
      <c r="I119" s="28" t="s">
        <v>30</v>
      </c>
      <c r="J119" s="31" t="str">
        <f>E23</f>
        <v>ATELIER POLÁCH &amp; BRAVENEC s.r.o.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28</v>
      </c>
      <c r="D120" s="33"/>
      <c r="E120" s="33"/>
      <c r="F120" s="26" t="str">
        <f>IF(E20="","",E20)</f>
        <v>Vyplň údaj</v>
      </c>
      <c r="G120" s="33"/>
      <c r="H120" s="33"/>
      <c r="I120" s="28" t="s">
        <v>33</v>
      </c>
      <c r="J120" s="31" t="str">
        <f>E26</f>
        <v>Zdeněk Závodník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6"/>
      <c r="B122" s="127"/>
      <c r="C122" s="128" t="s">
        <v>166</v>
      </c>
      <c r="D122" s="129" t="s">
        <v>61</v>
      </c>
      <c r="E122" s="129" t="s">
        <v>57</v>
      </c>
      <c r="F122" s="129" t="s">
        <v>58</v>
      </c>
      <c r="G122" s="129" t="s">
        <v>167</v>
      </c>
      <c r="H122" s="129" t="s">
        <v>168</v>
      </c>
      <c r="I122" s="129" t="s">
        <v>169</v>
      </c>
      <c r="J122" s="129" t="s">
        <v>140</v>
      </c>
      <c r="K122" s="130" t="s">
        <v>170</v>
      </c>
      <c r="L122" s="131"/>
      <c r="M122" s="63" t="s">
        <v>1</v>
      </c>
      <c r="N122" s="64" t="s">
        <v>40</v>
      </c>
      <c r="O122" s="64" t="s">
        <v>171</v>
      </c>
      <c r="P122" s="64" t="s">
        <v>172</v>
      </c>
      <c r="Q122" s="64" t="s">
        <v>173</v>
      </c>
      <c r="R122" s="64" t="s">
        <v>174</v>
      </c>
      <c r="S122" s="64" t="s">
        <v>175</v>
      </c>
      <c r="T122" s="65" t="s">
        <v>176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2.9" customHeight="1">
      <c r="A123" s="33"/>
      <c r="B123" s="34"/>
      <c r="C123" s="70" t="s">
        <v>177</v>
      </c>
      <c r="D123" s="33"/>
      <c r="E123" s="33"/>
      <c r="F123" s="33"/>
      <c r="G123" s="33"/>
      <c r="H123" s="33"/>
      <c r="I123" s="33"/>
      <c r="J123" s="132">
        <f>BK123</f>
        <v>0</v>
      </c>
      <c r="K123" s="33"/>
      <c r="L123" s="34"/>
      <c r="M123" s="66"/>
      <c r="N123" s="57"/>
      <c r="O123" s="67"/>
      <c r="P123" s="133">
        <f>P124</f>
        <v>0</v>
      </c>
      <c r="Q123" s="67"/>
      <c r="R123" s="133">
        <f>R124</f>
        <v>0</v>
      </c>
      <c r="S123" s="67"/>
      <c r="T123" s="134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75</v>
      </c>
      <c r="AU123" s="18" t="s">
        <v>142</v>
      </c>
      <c r="BK123" s="135">
        <f>BK124</f>
        <v>0</v>
      </c>
    </row>
    <row r="124" spans="1:65" s="12" customFormat="1" ht="25.9" customHeight="1">
      <c r="B124" s="136"/>
      <c r="D124" s="137" t="s">
        <v>75</v>
      </c>
      <c r="E124" s="138" t="s">
        <v>178</v>
      </c>
      <c r="F124" s="138" t="s">
        <v>178</v>
      </c>
      <c r="I124" s="139"/>
      <c r="J124" s="140">
        <f>BK124</f>
        <v>0</v>
      </c>
      <c r="L124" s="136"/>
      <c r="M124" s="141"/>
      <c r="N124" s="142"/>
      <c r="O124" s="142"/>
      <c r="P124" s="143">
        <f>P125+P136</f>
        <v>0</v>
      </c>
      <c r="Q124" s="142"/>
      <c r="R124" s="143">
        <f>R125+R136</f>
        <v>0</v>
      </c>
      <c r="S124" s="142"/>
      <c r="T124" s="144">
        <f>T125+T136</f>
        <v>0</v>
      </c>
      <c r="AR124" s="137" t="s">
        <v>83</v>
      </c>
      <c r="AT124" s="145" t="s">
        <v>75</v>
      </c>
      <c r="AU124" s="145" t="s">
        <v>76</v>
      </c>
      <c r="AY124" s="137" t="s">
        <v>180</v>
      </c>
      <c r="BK124" s="146">
        <f>BK125+BK136</f>
        <v>0</v>
      </c>
    </row>
    <row r="125" spans="1:65" s="12" customFormat="1" ht="22.9" customHeight="1">
      <c r="B125" s="136"/>
      <c r="D125" s="137" t="s">
        <v>75</v>
      </c>
      <c r="E125" s="147" t="s">
        <v>2284</v>
      </c>
      <c r="F125" s="147" t="s">
        <v>2285</v>
      </c>
      <c r="I125" s="139"/>
      <c r="J125" s="148">
        <f>BK125</f>
        <v>0</v>
      </c>
      <c r="L125" s="136"/>
      <c r="M125" s="141"/>
      <c r="N125" s="142"/>
      <c r="O125" s="142"/>
      <c r="P125" s="143">
        <f>SUM(P126:P135)</f>
        <v>0</v>
      </c>
      <c r="Q125" s="142"/>
      <c r="R125" s="143">
        <f>SUM(R126:R135)</f>
        <v>0</v>
      </c>
      <c r="S125" s="142"/>
      <c r="T125" s="144">
        <f>SUM(T126:T135)</f>
        <v>0</v>
      </c>
      <c r="AR125" s="137" t="s">
        <v>83</v>
      </c>
      <c r="AT125" s="145" t="s">
        <v>75</v>
      </c>
      <c r="AU125" s="145" t="s">
        <v>83</v>
      </c>
      <c r="AY125" s="137" t="s">
        <v>180</v>
      </c>
      <c r="BK125" s="146">
        <f>SUM(BK126:BK135)</f>
        <v>0</v>
      </c>
    </row>
    <row r="126" spans="1:65" s="2" customFormat="1" ht="16.5" customHeight="1">
      <c r="A126" s="33"/>
      <c r="B126" s="149"/>
      <c r="C126" s="150" t="s">
        <v>83</v>
      </c>
      <c r="D126" s="150" t="s">
        <v>182</v>
      </c>
      <c r="E126" s="151" t="s">
        <v>2286</v>
      </c>
      <c r="F126" s="152" t="s">
        <v>2287</v>
      </c>
      <c r="G126" s="153" t="s">
        <v>423</v>
      </c>
      <c r="H126" s="154">
        <v>240</v>
      </c>
      <c r="I126" s="155"/>
      <c r="J126" s="156">
        <f>ROUND(I126*H126,2)</f>
        <v>0</v>
      </c>
      <c r="K126" s="152" t="s">
        <v>1</v>
      </c>
      <c r="L126" s="34"/>
      <c r="M126" s="157" t="s">
        <v>1</v>
      </c>
      <c r="N126" s="158" t="s">
        <v>41</v>
      </c>
      <c r="O126" s="59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1" t="s">
        <v>187</v>
      </c>
      <c r="AT126" s="161" t="s">
        <v>182</v>
      </c>
      <c r="AU126" s="161" t="s">
        <v>85</v>
      </c>
      <c r="AY126" s="18" t="s">
        <v>180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8" t="s">
        <v>83</v>
      </c>
      <c r="BK126" s="162">
        <f>ROUND(I126*H126,2)</f>
        <v>0</v>
      </c>
      <c r="BL126" s="18" t="s">
        <v>187</v>
      </c>
      <c r="BM126" s="161" t="s">
        <v>2288</v>
      </c>
    </row>
    <row r="127" spans="1:65" s="2" customFormat="1" ht="11.25">
      <c r="A127" s="33"/>
      <c r="B127" s="34"/>
      <c r="C127" s="33"/>
      <c r="D127" s="163" t="s">
        <v>189</v>
      </c>
      <c r="E127" s="33"/>
      <c r="F127" s="164" t="s">
        <v>2287</v>
      </c>
      <c r="G127" s="33"/>
      <c r="H127" s="33"/>
      <c r="I127" s="165"/>
      <c r="J127" s="33"/>
      <c r="K127" s="33"/>
      <c r="L127" s="34"/>
      <c r="M127" s="166"/>
      <c r="N127" s="167"/>
      <c r="O127" s="59"/>
      <c r="P127" s="59"/>
      <c r="Q127" s="59"/>
      <c r="R127" s="59"/>
      <c r="S127" s="59"/>
      <c r="T127" s="60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189</v>
      </c>
      <c r="AU127" s="18" t="s">
        <v>85</v>
      </c>
    </row>
    <row r="128" spans="1:65" s="2" customFormat="1" ht="16.5" customHeight="1">
      <c r="A128" s="33"/>
      <c r="B128" s="149"/>
      <c r="C128" s="150" t="s">
        <v>85</v>
      </c>
      <c r="D128" s="150" t="s">
        <v>182</v>
      </c>
      <c r="E128" s="151" t="s">
        <v>2289</v>
      </c>
      <c r="F128" s="152" t="s">
        <v>2290</v>
      </c>
      <c r="G128" s="153" t="s">
        <v>423</v>
      </c>
      <c r="H128" s="154">
        <v>80</v>
      </c>
      <c r="I128" s="155"/>
      <c r="J128" s="156">
        <f>ROUND(I128*H128,2)</f>
        <v>0</v>
      </c>
      <c r="K128" s="152" t="s">
        <v>1</v>
      </c>
      <c r="L128" s="34"/>
      <c r="M128" s="157" t="s">
        <v>1</v>
      </c>
      <c r="N128" s="158" t="s">
        <v>41</v>
      </c>
      <c r="O128" s="59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187</v>
      </c>
      <c r="AT128" s="161" t="s">
        <v>182</v>
      </c>
      <c r="AU128" s="161" t="s">
        <v>85</v>
      </c>
      <c r="AY128" s="18" t="s">
        <v>180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8" t="s">
        <v>83</v>
      </c>
      <c r="BK128" s="162">
        <f>ROUND(I128*H128,2)</f>
        <v>0</v>
      </c>
      <c r="BL128" s="18" t="s">
        <v>187</v>
      </c>
      <c r="BM128" s="161" t="s">
        <v>2291</v>
      </c>
    </row>
    <row r="129" spans="1:65" s="2" customFormat="1" ht="11.25">
      <c r="A129" s="33"/>
      <c r="B129" s="34"/>
      <c r="C129" s="33"/>
      <c r="D129" s="163" t="s">
        <v>189</v>
      </c>
      <c r="E129" s="33"/>
      <c r="F129" s="164" t="s">
        <v>2287</v>
      </c>
      <c r="G129" s="33"/>
      <c r="H129" s="33"/>
      <c r="I129" s="165"/>
      <c r="J129" s="33"/>
      <c r="K129" s="33"/>
      <c r="L129" s="34"/>
      <c r="M129" s="166"/>
      <c r="N129" s="167"/>
      <c r="O129" s="59"/>
      <c r="P129" s="59"/>
      <c r="Q129" s="59"/>
      <c r="R129" s="59"/>
      <c r="S129" s="59"/>
      <c r="T129" s="60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189</v>
      </c>
      <c r="AU129" s="18" t="s">
        <v>85</v>
      </c>
    </row>
    <row r="130" spans="1:65" s="2" customFormat="1" ht="16.5" customHeight="1">
      <c r="A130" s="33"/>
      <c r="B130" s="149"/>
      <c r="C130" s="150" t="s">
        <v>197</v>
      </c>
      <c r="D130" s="150" t="s">
        <v>182</v>
      </c>
      <c r="E130" s="151" t="s">
        <v>2292</v>
      </c>
      <c r="F130" s="152" t="s">
        <v>2293</v>
      </c>
      <c r="G130" s="153" t="s">
        <v>423</v>
      </c>
      <c r="H130" s="154">
        <v>2868</v>
      </c>
      <c r="I130" s="155"/>
      <c r="J130" s="156">
        <f>ROUND(I130*H130,2)</f>
        <v>0</v>
      </c>
      <c r="K130" s="152" t="s">
        <v>1</v>
      </c>
      <c r="L130" s="34"/>
      <c r="M130" s="157" t="s">
        <v>1</v>
      </c>
      <c r="N130" s="158" t="s">
        <v>41</v>
      </c>
      <c r="O130" s="59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187</v>
      </c>
      <c r="AT130" s="161" t="s">
        <v>182</v>
      </c>
      <c r="AU130" s="161" t="s">
        <v>85</v>
      </c>
      <c r="AY130" s="18" t="s">
        <v>180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8" t="s">
        <v>83</v>
      </c>
      <c r="BK130" s="162">
        <f>ROUND(I130*H130,2)</f>
        <v>0</v>
      </c>
      <c r="BL130" s="18" t="s">
        <v>187</v>
      </c>
      <c r="BM130" s="161" t="s">
        <v>2294</v>
      </c>
    </row>
    <row r="131" spans="1:65" s="2" customFormat="1" ht="11.25">
      <c r="A131" s="33"/>
      <c r="B131" s="34"/>
      <c r="C131" s="33"/>
      <c r="D131" s="163" t="s">
        <v>189</v>
      </c>
      <c r="E131" s="33"/>
      <c r="F131" s="164" t="s">
        <v>2287</v>
      </c>
      <c r="G131" s="33"/>
      <c r="H131" s="33"/>
      <c r="I131" s="165"/>
      <c r="J131" s="33"/>
      <c r="K131" s="33"/>
      <c r="L131" s="34"/>
      <c r="M131" s="166"/>
      <c r="N131" s="167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189</v>
      </c>
      <c r="AU131" s="18" t="s">
        <v>85</v>
      </c>
    </row>
    <row r="132" spans="1:65" s="2" customFormat="1" ht="16.5" customHeight="1">
      <c r="A132" s="33"/>
      <c r="B132" s="149"/>
      <c r="C132" s="150" t="s">
        <v>187</v>
      </c>
      <c r="D132" s="150" t="s">
        <v>182</v>
      </c>
      <c r="E132" s="151" t="s">
        <v>2295</v>
      </c>
      <c r="F132" s="152" t="s">
        <v>2296</v>
      </c>
      <c r="G132" s="153" t="s">
        <v>423</v>
      </c>
      <c r="H132" s="154">
        <v>4500</v>
      </c>
      <c r="I132" s="155"/>
      <c r="J132" s="156">
        <f>ROUND(I132*H132,2)</f>
        <v>0</v>
      </c>
      <c r="K132" s="152" t="s">
        <v>1</v>
      </c>
      <c r="L132" s="34"/>
      <c r="M132" s="157" t="s">
        <v>1</v>
      </c>
      <c r="N132" s="158" t="s">
        <v>41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187</v>
      </c>
      <c r="AT132" s="161" t="s">
        <v>182</v>
      </c>
      <c r="AU132" s="161" t="s">
        <v>85</v>
      </c>
      <c r="AY132" s="18" t="s">
        <v>180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83</v>
      </c>
      <c r="BK132" s="162">
        <f>ROUND(I132*H132,2)</f>
        <v>0</v>
      </c>
      <c r="BL132" s="18" t="s">
        <v>187</v>
      </c>
      <c r="BM132" s="161" t="s">
        <v>2297</v>
      </c>
    </row>
    <row r="133" spans="1:65" s="2" customFormat="1" ht="11.25">
      <c r="A133" s="33"/>
      <c r="B133" s="34"/>
      <c r="C133" s="33"/>
      <c r="D133" s="163" t="s">
        <v>189</v>
      </c>
      <c r="E133" s="33"/>
      <c r="F133" s="164" t="s">
        <v>2287</v>
      </c>
      <c r="G133" s="33"/>
      <c r="H133" s="33"/>
      <c r="I133" s="165"/>
      <c r="J133" s="33"/>
      <c r="K133" s="33"/>
      <c r="L133" s="34"/>
      <c r="M133" s="166"/>
      <c r="N133" s="167"/>
      <c r="O133" s="59"/>
      <c r="P133" s="59"/>
      <c r="Q133" s="59"/>
      <c r="R133" s="59"/>
      <c r="S133" s="59"/>
      <c r="T133" s="60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189</v>
      </c>
      <c r="AU133" s="18" t="s">
        <v>85</v>
      </c>
    </row>
    <row r="134" spans="1:65" s="2" customFormat="1" ht="16.5" customHeight="1">
      <c r="A134" s="33"/>
      <c r="B134" s="149"/>
      <c r="C134" s="150" t="s">
        <v>244</v>
      </c>
      <c r="D134" s="150" t="s">
        <v>182</v>
      </c>
      <c r="E134" s="151" t="s">
        <v>2298</v>
      </c>
      <c r="F134" s="152" t="s">
        <v>2299</v>
      </c>
      <c r="G134" s="153" t="s">
        <v>423</v>
      </c>
      <c r="H134" s="154">
        <v>109</v>
      </c>
      <c r="I134" s="155"/>
      <c r="J134" s="156">
        <f>ROUND(I134*H134,2)</f>
        <v>0</v>
      </c>
      <c r="K134" s="152" t="s">
        <v>1</v>
      </c>
      <c r="L134" s="34"/>
      <c r="M134" s="157" t="s">
        <v>1</v>
      </c>
      <c r="N134" s="158" t="s">
        <v>41</v>
      </c>
      <c r="O134" s="59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187</v>
      </c>
      <c r="AT134" s="161" t="s">
        <v>182</v>
      </c>
      <c r="AU134" s="161" t="s">
        <v>85</v>
      </c>
      <c r="AY134" s="18" t="s">
        <v>180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8" t="s">
        <v>83</v>
      </c>
      <c r="BK134" s="162">
        <f>ROUND(I134*H134,2)</f>
        <v>0</v>
      </c>
      <c r="BL134" s="18" t="s">
        <v>187</v>
      </c>
      <c r="BM134" s="161" t="s">
        <v>2300</v>
      </c>
    </row>
    <row r="135" spans="1:65" s="2" customFormat="1" ht="11.25">
      <c r="A135" s="33"/>
      <c r="B135" s="34"/>
      <c r="C135" s="33"/>
      <c r="D135" s="163" t="s">
        <v>189</v>
      </c>
      <c r="E135" s="33"/>
      <c r="F135" s="164" t="s">
        <v>2287</v>
      </c>
      <c r="G135" s="33"/>
      <c r="H135" s="33"/>
      <c r="I135" s="165"/>
      <c r="J135" s="33"/>
      <c r="K135" s="33"/>
      <c r="L135" s="34"/>
      <c r="M135" s="166"/>
      <c r="N135" s="167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189</v>
      </c>
      <c r="AU135" s="18" t="s">
        <v>85</v>
      </c>
    </row>
    <row r="136" spans="1:65" s="12" customFormat="1" ht="22.9" customHeight="1">
      <c r="B136" s="136"/>
      <c r="D136" s="137" t="s">
        <v>75</v>
      </c>
      <c r="E136" s="147" t="s">
        <v>2301</v>
      </c>
      <c r="F136" s="147" t="s">
        <v>2302</v>
      </c>
      <c r="I136" s="139"/>
      <c r="J136" s="148">
        <f>BK136</f>
        <v>0</v>
      </c>
      <c r="L136" s="136"/>
      <c r="M136" s="141"/>
      <c r="N136" s="142"/>
      <c r="O136" s="142"/>
      <c r="P136" s="143">
        <f>SUM(P137:P150)</f>
        <v>0</v>
      </c>
      <c r="Q136" s="142"/>
      <c r="R136" s="143">
        <f>SUM(R137:R150)</f>
        <v>0</v>
      </c>
      <c r="S136" s="142"/>
      <c r="T136" s="144">
        <f>SUM(T137:T150)</f>
        <v>0</v>
      </c>
      <c r="AR136" s="137" t="s">
        <v>83</v>
      </c>
      <c r="AT136" s="145" t="s">
        <v>75</v>
      </c>
      <c r="AU136" s="145" t="s">
        <v>83</v>
      </c>
      <c r="AY136" s="137" t="s">
        <v>180</v>
      </c>
      <c r="BK136" s="146">
        <f>SUM(BK137:BK150)</f>
        <v>0</v>
      </c>
    </row>
    <row r="137" spans="1:65" s="2" customFormat="1" ht="16.5" customHeight="1">
      <c r="A137" s="33"/>
      <c r="B137" s="149"/>
      <c r="C137" s="150" t="s">
        <v>252</v>
      </c>
      <c r="D137" s="150" t="s">
        <v>182</v>
      </c>
      <c r="E137" s="151" t="s">
        <v>2303</v>
      </c>
      <c r="F137" s="152" t="s">
        <v>2304</v>
      </c>
      <c r="G137" s="153" t="s">
        <v>2305</v>
      </c>
      <c r="H137" s="154">
        <v>1</v>
      </c>
      <c r="I137" s="155"/>
      <c r="J137" s="156">
        <f>ROUND(I137*H137,2)</f>
        <v>0</v>
      </c>
      <c r="K137" s="152" t="s">
        <v>1</v>
      </c>
      <c r="L137" s="34"/>
      <c r="M137" s="157" t="s">
        <v>1</v>
      </c>
      <c r="N137" s="158" t="s">
        <v>41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187</v>
      </c>
      <c r="AT137" s="161" t="s">
        <v>182</v>
      </c>
      <c r="AU137" s="161" t="s">
        <v>85</v>
      </c>
      <c r="AY137" s="18" t="s">
        <v>180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83</v>
      </c>
      <c r="BK137" s="162">
        <f>ROUND(I137*H137,2)</f>
        <v>0</v>
      </c>
      <c r="BL137" s="18" t="s">
        <v>187</v>
      </c>
      <c r="BM137" s="161" t="s">
        <v>2306</v>
      </c>
    </row>
    <row r="138" spans="1:65" s="2" customFormat="1" ht="11.25">
      <c r="A138" s="33"/>
      <c r="B138" s="34"/>
      <c r="C138" s="33"/>
      <c r="D138" s="163" t="s">
        <v>189</v>
      </c>
      <c r="E138" s="33"/>
      <c r="F138" s="164" t="s">
        <v>2304</v>
      </c>
      <c r="G138" s="33"/>
      <c r="H138" s="33"/>
      <c r="I138" s="165"/>
      <c r="J138" s="33"/>
      <c r="K138" s="33"/>
      <c r="L138" s="34"/>
      <c r="M138" s="166"/>
      <c r="N138" s="167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189</v>
      </c>
      <c r="AU138" s="18" t="s">
        <v>85</v>
      </c>
    </row>
    <row r="139" spans="1:65" s="2" customFormat="1" ht="16.5" customHeight="1">
      <c r="A139" s="33"/>
      <c r="B139" s="149"/>
      <c r="C139" s="150" t="s">
        <v>259</v>
      </c>
      <c r="D139" s="150" t="s">
        <v>182</v>
      </c>
      <c r="E139" s="151" t="s">
        <v>2307</v>
      </c>
      <c r="F139" s="152" t="s">
        <v>2308</v>
      </c>
      <c r="G139" s="153" t="s">
        <v>2305</v>
      </c>
      <c r="H139" s="154">
        <v>1</v>
      </c>
      <c r="I139" s="155"/>
      <c r="J139" s="156">
        <f>ROUND(I139*H139,2)</f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187</v>
      </c>
      <c r="AT139" s="161" t="s">
        <v>182</v>
      </c>
      <c r="AU139" s="161" t="s">
        <v>85</v>
      </c>
      <c r="AY139" s="18" t="s">
        <v>180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83</v>
      </c>
      <c r="BK139" s="162">
        <f>ROUND(I139*H139,2)</f>
        <v>0</v>
      </c>
      <c r="BL139" s="18" t="s">
        <v>187</v>
      </c>
      <c r="BM139" s="161" t="s">
        <v>2309</v>
      </c>
    </row>
    <row r="140" spans="1:65" s="2" customFormat="1" ht="11.25">
      <c r="A140" s="33"/>
      <c r="B140" s="34"/>
      <c r="C140" s="33"/>
      <c r="D140" s="163" t="s">
        <v>189</v>
      </c>
      <c r="E140" s="33"/>
      <c r="F140" s="164" t="s">
        <v>2304</v>
      </c>
      <c r="G140" s="33"/>
      <c r="H140" s="33"/>
      <c r="I140" s="165"/>
      <c r="J140" s="33"/>
      <c r="K140" s="33"/>
      <c r="L140" s="34"/>
      <c r="M140" s="166"/>
      <c r="N140" s="167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189</v>
      </c>
      <c r="AU140" s="18" t="s">
        <v>85</v>
      </c>
    </row>
    <row r="141" spans="1:65" s="2" customFormat="1" ht="16.5" customHeight="1">
      <c r="A141" s="33"/>
      <c r="B141" s="149"/>
      <c r="C141" s="150" t="s">
        <v>265</v>
      </c>
      <c r="D141" s="150" t="s">
        <v>182</v>
      </c>
      <c r="E141" s="151" t="s">
        <v>2310</v>
      </c>
      <c r="F141" s="152" t="s">
        <v>2311</v>
      </c>
      <c r="G141" s="153" t="s">
        <v>2305</v>
      </c>
      <c r="H141" s="154">
        <v>1</v>
      </c>
      <c r="I141" s="155"/>
      <c r="J141" s="156">
        <f>ROUND(I141*H141,2)</f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187</v>
      </c>
      <c r="AT141" s="161" t="s">
        <v>182</v>
      </c>
      <c r="AU141" s="161" t="s">
        <v>85</v>
      </c>
      <c r="AY141" s="18" t="s">
        <v>180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83</v>
      </c>
      <c r="BK141" s="162">
        <f>ROUND(I141*H141,2)</f>
        <v>0</v>
      </c>
      <c r="BL141" s="18" t="s">
        <v>187</v>
      </c>
      <c r="BM141" s="161" t="s">
        <v>2312</v>
      </c>
    </row>
    <row r="142" spans="1:65" s="2" customFormat="1" ht="11.25">
      <c r="A142" s="33"/>
      <c r="B142" s="34"/>
      <c r="C142" s="33"/>
      <c r="D142" s="163" t="s">
        <v>189</v>
      </c>
      <c r="E142" s="33"/>
      <c r="F142" s="164" t="s">
        <v>2304</v>
      </c>
      <c r="G142" s="33"/>
      <c r="H142" s="33"/>
      <c r="I142" s="165"/>
      <c r="J142" s="33"/>
      <c r="K142" s="33"/>
      <c r="L142" s="34"/>
      <c r="M142" s="166"/>
      <c r="N142" s="167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189</v>
      </c>
      <c r="AU142" s="18" t="s">
        <v>85</v>
      </c>
    </row>
    <row r="143" spans="1:65" s="2" customFormat="1" ht="33" customHeight="1">
      <c r="A143" s="33"/>
      <c r="B143" s="149"/>
      <c r="C143" s="150" t="s">
        <v>272</v>
      </c>
      <c r="D143" s="150" t="s">
        <v>182</v>
      </c>
      <c r="E143" s="151" t="s">
        <v>2313</v>
      </c>
      <c r="F143" s="152" t="s">
        <v>2314</v>
      </c>
      <c r="G143" s="153" t="s">
        <v>423</v>
      </c>
      <c r="H143" s="154">
        <v>109</v>
      </c>
      <c r="I143" s="155"/>
      <c r="J143" s="156">
        <f>ROUND(I143*H143,2)</f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187</v>
      </c>
      <c r="AT143" s="161" t="s">
        <v>182</v>
      </c>
      <c r="AU143" s="161" t="s">
        <v>85</v>
      </c>
      <c r="AY143" s="18" t="s">
        <v>180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83</v>
      </c>
      <c r="BK143" s="162">
        <f>ROUND(I143*H143,2)</f>
        <v>0</v>
      </c>
      <c r="BL143" s="18" t="s">
        <v>187</v>
      </c>
      <c r="BM143" s="161" t="s">
        <v>2315</v>
      </c>
    </row>
    <row r="144" spans="1:65" s="2" customFormat="1" ht="11.25">
      <c r="A144" s="33"/>
      <c r="B144" s="34"/>
      <c r="C144" s="33"/>
      <c r="D144" s="163" t="s">
        <v>189</v>
      </c>
      <c r="E144" s="33"/>
      <c r="F144" s="164" t="s">
        <v>2304</v>
      </c>
      <c r="G144" s="33"/>
      <c r="H144" s="33"/>
      <c r="I144" s="165"/>
      <c r="J144" s="33"/>
      <c r="K144" s="33"/>
      <c r="L144" s="34"/>
      <c r="M144" s="166"/>
      <c r="N144" s="167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189</v>
      </c>
      <c r="AU144" s="18" t="s">
        <v>85</v>
      </c>
    </row>
    <row r="145" spans="1:65" s="2" customFormat="1" ht="21.75" customHeight="1">
      <c r="A145" s="33"/>
      <c r="B145" s="149"/>
      <c r="C145" s="150" t="s">
        <v>278</v>
      </c>
      <c r="D145" s="150" t="s">
        <v>182</v>
      </c>
      <c r="E145" s="151" t="s">
        <v>2316</v>
      </c>
      <c r="F145" s="152" t="s">
        <v>2317</v>
      </c>
      <c r="G145" s="153" t="s">
        <v>2305</v>
      </c>
      <c r="H145" s="154">
        <v>1</v>
      </c>
      <c r="I145" s="155"/>
      <c r="J145" s="156">
        <f>ROUND(I145*H145,2)</f>
        <v>0</v>
      </c>
      <c r="K145" s="152" t="s">
        <v>1</v>
      </c>
      <c r="L145" s="34"/>
      <c r="M145" s="157" t="s">
        <v>1</v>
      </c>
      <c r="N145" s="158" t="s">
        <v>41</v>
      </c>
      <c r="O145" s="59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187</v>
      </c>
      <c r="AT145" s="161" t="s">
        <v>182</v>
      </c>
      <c r="AU145" s="161" t="s">
        <v>85</v>
      </c>
      <c r="AY145" s="18" t="s">
        <v>180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83</v>
      </c>
      <c r="BK145" s="162">
        <f>ROUND(I145*H145,2)</f>
        <v>0</v>
      </c>
      <c r="BL145" s="18" t="s">
        <v>187</v>
      </c>
      <c r="BM145" s="161" t="s">
        <v>2318</v>
      </c>
    </row>
    <row r="146" spans="1:65" s="2" customFormat="1" ht="11.25">
      <c r="A146" s="33"/>
      <c r="B146" s="34"/>
      <c r="C146" s="33"/>
      <c r="D146" s="163" t="s">
        <v>189</v>
      </c>
      <c r="E146" s="33"/>
      <c r="F146" s="164" t="s">
        <v>2304</v>
      </c>
      <c r="G146" s="33"/>
      <c r="H146" s="33"/>
      <c r="I146" s="165"/>
      <c r="J146" s="33"/>
      <c r="K146" s="33"/>
      <c r="L146" s="34"/>
      <c r="M146" s="166"/>
      <c r="N146" s="167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189</v>
      </c>
      <c r="AU146" s="18" t="s">
        <v>85</v>
      </c>
    </row>
    <row r="147" spans="1:65" s="2" customFormat="1" ht="16.5" customHeight="1">
      <c r="A147" s="33"/>
      <c r="B147" s="149"/>
      <c r="C147" s="150" t="s">
        <v>284</v>
      </c>
      <c r="D147" s="150" t="s">
        <v>182</v>
      </c>
      <c r="E147" s="151" t="s">
        <v>2319</v>
      </c>
      <c r="F147" s="152" t="s">
        <v>2320</v>
      </c>
      <c r="G147" s="153" t="s">
        <v>2305</v>
      </c>
      <c r="H147" s="154">
        <v>1</v>
      </c>
      <c r="I147" s="155"/>
      <c r="J147" s="156">
        <f>ROUND(I147*H147,2)</f>
        <v>0</v>
      </c>
      <c r="K147" s="152" t="s">
        <v>1</v>
      </c>
      <c r="L147" s="34"/>
      <c r="M147" s="157" t="s">
        <v>1</v>
      </c>
      <c r="N147" s="158" t="s">
        <v>41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187</v>
      </c>
      <c r="AT147" s="161" t="s">
        <v>182</v>
      </c>
      <c r="AU147" s="161" t="s">
        <v>85</v>
      </c>
      <c r="AY147" s="18" t="s">
        <v>180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83</v>
      </c>
      <c r="BK147" s="162">
        <f>ROUND(I147*H147,2)</f>
        <v>0</v>
      </c>
      <c r="BL147" s="18" t="s">
        <v>187</v>
      </c>
      <c r="BM147" s="161" t="s">
        <v>2321</v>
      </c>
    </row>
    <row r="148" spans="1:65" s="2" customFormat="1" ht="11.25">
      <c r="A148" s="33"/>
      <c r="B148" s="34"/>
      <c r="C148" s="33"/>
      <c r="D148" s="163" t="s">
        <v>189</v>
      </c>
      <c r="E148" s="33"/>
      <c r="F148" s="164" t="s">
        <v>2304</v>
      </c>
      <c r="G148" s="33"/>
      <c r="H148" s="33"/>
      <c r="I148" s="165"/>
      <c r="J148" s="33"/>
      <c r="K148" s="33"/>
      <c r="L148" s="34"/>
      <c r="M148" s="166"/>
      <c r="N148" s="167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189</v>
      </c>
      <c r="AU148" s="18" t="s">
        <v>85</v>
      </c>
    </row>
    <row r="149" spans="1:65" s="2" customFormat="1" ht="24.2" customHeight="1">
      <c r="A149" s="33"/>
      <c r="B149" s="149"/>
      <c r="C149" s="150" t="s">
        <v>8</v>
      </c>
      <c r="D149" s="150" t="s">
        <v>182</v>
      </c>
      <c r="E149" s="151" t="s">
        <v>2322</v>
      </c>
      <c r="F149" s="152" t="s">
        <v>2323</v>
      </c>
      <c r="G149" s="153" t="s">
        <v>508</v>
      </c>
      <c r="H149" s="154">
        <v>130</v>
      </c>
      <c r="I149" s="155"/>
      <c r="J149" s="156">
        <f>ROUND(I149*H149,2)</f>
        <v>0</v>
      </c>
      <c r="K149" s="152" t="s">
        <v>1</v>
      </c>
      <c r="L149" s="34"/>
      <c r="M149" s="157" t="s">
        <v>1</v>
      </c>
      <c r="N149" s="158" t="s">
        <v>41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187</v>
      </c>
      <c r="AT149" s="161" t="s">
        <v>182</v>
      </c>
      <c r="AU149" s="161" t="s">
        <v>85</v>
      </c>
      <c r="AY149" s="18" t="s">
        <v>180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83</v>
      </c>
      <c r="BK149" s="162">
        <f>ROUND(I149*H149,2)</f>
        <v>0</v>
      </c>
      <c r="BL149" s="18" t="s">
        <v>187</v>
      </c>
      <c r="BM149" s="161" t="s">
        <v>2324</v>
      </c>
    </row>
    <row r="150" spans="1:65" s="2" customFormat="1" ht="11.25">
      <c r="A150" s="33"/>
      <c r="B150" s="34"/>
      <c r="C150" s="33"/>
      <c r="D150" s="163" t="s">
        <v>189</v>
      </c>
      <c r="E150" s="33"/>
      <c r="F150" s="164" t="s">
        <v>2304</v>
      </c>
      <c r="G150" s="33"/>
      <c r="H150" s="33"/>
      <c r="I150" s="165"/>
      <c r="J150" s="33"/>
      <c r="K150" s="33"/>
      <c r="L150" s="34"/>
      <c r="M150" s="216"/>
      <c r="N150" s="217"/>
      <c r="O150" s="218"/>
      <c r="P150" s="218"/>
      <c r="Q150" s="218"/>
      <c r="R150" s="218"/>
      <c r="S150" s="218"/>
      <c r="T150" s="219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189</v>
      </c>
      <c r="AU150" s="18" t="s">
        <v>85</v>
      </c>
    </row>
    <row r="151" spans="1:65" s="2" customFormat="1" ht="6.95" customHeight="1">
      <c r="A151" s="33"/>
      <c r="B151" s="48"/>
      <c r="C151" s="49"/>
      <c r="D151" s="49"/>
      <c r="E151" s="49"/>
      <c r="F151" s="49"/>
      <c r="G151" s="49"/>
      <c r="H151" s="49"/>
      <c r="I151" s="49"/>
      <c r="J151" s="49"/>
      <c r="K151" s="49"/>
      <c r="L151" s="34"/>
      <c r="M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</sheetData>
  <autoFilter ref="C122:K150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8" t="s">
        <v>111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133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26.25" customHeight="1">
      <c r="B7" s="21"/>
      <c r="E7" s="264" t="str">
        <f>'Rekapitulace stavby'!K6</f>
        <v>STAVEBNÍ ÚPRAVY ČÁSTI 1. PP BUDOVY ZBROJNICE UNIVERZITY PALACKÉHO V OLOMOUCI</v>
      </c>
      <c r="F7" s="265"/>
      <c r="G7" s="265"/>
      <c r="H7" s="265"/>
      <c r="L7" s="21"/>
    </row>
    <row r="8" spans="1:46" s="1" customFormat="1" ht="12" customHeight="1">
      <c r="B8" s="21"/>
      <c r="D8" s="28" t="s">
        <v>134</v>
      </c>
      <c r="L8" s="21"/>
    </row>
    <row r="9" spans="1:46" s="2" customFormat="1" ht="16.5" customHeight="1">
      <c r="A9" s="33"/>
      <c r="B9" s="34"/>
      <c r="C9" s="33"/>
      <c r="D9" s="33"/>
      <c r="E9" s="264" t="s">
        <v>135</v>
      </c>
      <c r="F9" s="266"/>
      <c r="G9" s="266"/>
      <c r="H9" s="26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6" t="s">
        <v>2325</v>
      </c>
      <c r="F11" s="266"/>
      <c r="G11" s="266"/>
      <c r="H11" s="266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23. 7. 2024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7" t="str">
        <f>'Rekapitulace stavby'!E14</f>
        <v>Vyplň údaj</v>
      </c>
      <c r="F20" s="231"/>
      <c r="G20" s="231"/>
      <c r="H20" s="231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27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6" t="s">
        <v>1</v>
      </c>
      <c r="F29" s="236"/>
      <c r="G29" s="236"/>
      <c r="H29" s="23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ROUND((SUM(BE124:BE149)),  2)</f>
        <v>0</v>
      </c>
      <c r="G35" s="33"/>
      <c r="H35" s="33"/>
      <c r="I35" s="106">
        <v>0.21</v>
      </c>
      <c r="J35" s="105">
        <f>ROUND(((SUM(BE124:BE149))*I35),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ROUND((SUM(BF124:BF149)),  2)</f>
        <v>0</v>
      </c>
      <c r="G36" s="33"/>
      <c r="H36" s="33"/>
      <c r="I36" s="106">
        <v>0.12</v>
      </c>
      <c r="J36" s="105">
        <f>ROUND(((SUM(BF124:BF149))*I36),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ROUND((SUM(BG124:BG149)),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ROUND((SUM(BH124:BH149)),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ROUND((SUM(BI124:BI149)),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4" t="str">
        <f>E7</f>
        <v>STAVEBNÍ ÚPRAVY ČÁSTI 1. PP BUDOVY ZBROJNICE UNIVERZITY PALACKÉHO V OLOMOUCI</v>
      </c>
      <c r="F85" s="265"/>
      <c r="G85" s="265"/>
      <c r="H85" s="26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134</v>
      </c>
      <c r="L86" s="21"/>
    </row>
    <row r="87" spans="1:31" s="2" customFormat="1" ht="16.5" customHeight="1">
      <c r="A87" s="33"/>
      <c r="B87" s="34"/>
      <c r="C87" s="33"/>
      <c r="D87" s="33"/>
      <c r="E87" s="264" t="s">
        <v>135</v>
      </c>
      <c r="F87" s="266"/>
      <c r="G87" s="266"/>
      <c r="H87" s="26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6" t="str">
        <f>E11</f>
        <v>VRN - Vedlejší rozpočtové náklady</v>
      </c>
      <c r="F89" s="266"/>
      <c r="G89" s="266"/>
      <c r="H89" s="266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Biskupské nám. 842/1,Olomouc</v>
      </c>
      <c r="G91" s="33"/>
      <c r="H91" s="33"/>
      <c r="I91" s="28" t="s">
        <v>22</v>
      </c>
      <c r="J91" s="56" t="str">
        <f>IF(J14="","",J14)</f>
        <v>23. 7. 2024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Univerzita Palackého v Olomouci</v>
      </c>
      <c r="G93" s="33"/>
      <c r="H93" s="33"/>
      <c r="I93" s="28" t="s">
        <v>30</v>
      </c>
      <c r="J93" s="31" t="str">
        <f>E23</f>
        <v>ATELIER POLÁCH &amp; BRAVENEC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Zdeněk Závodník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139</v>
      </c>
      <c r="D96" s="107"/>
      <c r="E96" s="107"/>
      <c r="F96" s="107"/>
      <c r="G96" s="107"/>
      <c r="H96" s="107"/>
      <c r="I96" s="107"/>
      <c r="J96" s="116" t="s">
        <v>140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141</v>
      </c>
      <c r="D98" s="33"/>
      <c r="E98" s="33"/>
      <c r="F98" s="33"/>
      <c r="G98" s="33"/>
      <c r="H98" s="33"/>
      <c r="I98" s="33"/>
      <c r="J98" s="72">
        <f>J124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142</v>
      </c>
    </row>
    <row r="99" spans="1:47" s="9" customFormat="1" ht="24.95" customHeight="1">
      <c r="B99" s="118"/>
      <c r="D99" s="119" t="s">
        <v>2325</v>
      </c>
      <c r="E99" s="120"/>
      <c r="F99" s="120"/>
      <c r="G99" s="120"/>
      <c r="H99" s="120"/>
      <c r="I99" s="120"/>
      <c r="J99" s="121">
        <f>J125</f>
        <v>0</v>
      </c>
      <c r="L99" s="118"/>
    </row>
    <row r="100" spans="1:47" s="10" customFormat="1" ht="19.899999999999999" customHeight="1">
      <c r="B100" s="122"/>
      <c r="D100" s="123" t="s">
        <v>2326</v>
      </c>
      <c r="E100" s="124"/>
      <c r="F100" s="124"/>
      <c r="G100" s="124"/>
      <c r="H100" s="124"/>
      <c r="I100" s="124"/>
      <c r="J100" s="125">
        <f>J126</f>
        <v>0</v>
      </c>
      <c r="L100" s="122"/>
    </row>
    <row r="101" spans="1:47" s="10" customFormat="1" ht="19.899999999999999" customHeight="1">
      <c r="B101" s="122"/>
      <c r="D101" s="123" t="s">
        <v>2327</v>
      </c>
      <c r="E101" s="124"/>
      <c r="F101" s="124"/>
      <c r="G101" s="124"/>
      <c r="H101" s="124"/>
      <c r="I101" s="124"/>
      <c r="J101" s="125">
        <f>J133</f>
        <v>0</v>
      </c>
      <c r="L101" s="122"/>
    </row>
    <row r="102" spans="1:47" s="10" customFormat="1" ht="19.899999999999999" customHeight="1">
      <c r="B102" s="122"/>
      <c r="D102" s="123" t="s">
        <v>2328</v>
      </c>
      <c r="E102" s="124"/>
      <c r="F102" s="124"/>
      <c r="G102" s="124"/>
      <c r="H102" s="124"/>
      <c r="I102" s="124"/>
      <c r="J102" s="125">
        <f>J143</f>
        <v>0</v>
      </c>
      <c r="L102" s="122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5" customHeight="1">
      <c r="A109" s="33"/>
      <c r="B109" s="34"/>
      <c r="C109" s="22" t="s">
        <v>165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6.25" customHeight="1">
      <c r="A112" s="33"/>
      <c r="B112" s="34"/>
      <c r="C112" s="33"/>
      <c r="D112" s="33"/>
      <c r="E112" s="264" t="str">
        <f>E7</f>
        <v>STAVEBNÍ ÚPRAVY ČÁSTI 1. PP BUDOVY ZBROJNICE UNIVERZITY PALACKÉHO V OLOMOUCI</v>
      </c>
      <c r="F112" s="265"/>
      <c r="G112" s="265"/>
      <c r="H112" s="265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>
      <c r="B113" s="21"/>
      <c r="C113" s="28" t="s">
        <v>134</v>
      </c>
      <c r="L113" s="21"/>
    </row>
    <row r="114" spans="1:65" s="2" customFormat="1" ht="16.5" customHeight="1">
      <c r="A114" s="33"/>
      <c r="B114" s="34"/>
      <c r="C114" s="33"/>
      <c r="D114" s="33"/>
      <c r="E114" s="264" t="s">
        <v>135</v>
      </c>
      <c r="F114" s="266"/>
      <c r="G114" s="266"/>
      <c r="H114" s="266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136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26" t="str">
        <f>E11</f>
        <v>VRN - Vedlejší rozpočtové náklady</v>
      </c>
      <c r="F116" s="266"/>
      <c r="G116" s="266"/>
      <c r="H116" s="266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F14</f>
        <v>Biskupské nám. 842/1,Olomouc</v>
      </c>
      <c r="G118" s="33"/>
      <c r="H118" s="33"/>
      <c r="I118" s="28" t="s">
        <v>22</v>
      </c>
      <c r="J118" s="56" t="str">
        <f>IF(J14="","",J14)</f>
        <v>23. 7. 2024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5.7" customHeight="1">
      <c r="A120" s="33"/>
      <c r="B120" s="34"/>
      <c r="C120" s="28" t="s">
        <v>24</v>
      </c>
      <c r="D120" s="33"/>
      <c r="E120" s="33"/>
      <c r="F120" s="26" t="str">
        <f>E17</f>
        <v>Univerzita Palackého v Olomouci</v>
      </c>
      <c r="G120" s="33"/>
      <c r="H120" s="33"/>
      <c r="I120" s="28" t="s">
        <v>30</v>
      </c>
      <c r="J120" s="31" t="str">
        <f>E23</f>
        <v>ATELIER POLÁCH &amp; BRAVENEC s.r.o.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28</v>
      </c>
      <c r="D121" s="33"/>
      <c r="E121" s="33"/>
      <c r="F121" s="26" t="str">
        <f>IF(E20="","",E20)</f>
        <v>Vyplň údaj</v>
      </c>
      <c r="G121" s="33"/>
      <c r="H121" s="33"/>
      <c r="I121" s="28" t="s">
        <v>33</v>
      </c>
      <c r="J121" s="31" t="str">
        <f>E26</f>
        <v>Zdeněk Závodník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6"/>
      <c r="B123" s="127"/>
      <c r="C123" s="128" t="s">
        <v>166</v>
      </c>
      <c r="D123" s="129" t="s">
        <v>61</v>
      </c>
      <c r="E123" s="129" t="s">
        <v>57</v>
      </c>
      <c r="F123" s="129" t="s">
        <v>58</v>
      </c>
      <c r="G123" s="129" t="s">
        <v>167</v>
      </c>
      <c r="H123" s="129" t="s">
        <v>168</v>
      </c>
      <c r="I123" s="129" t="s">
        <v>169</v>
      </c>
      <c r="J123" s="129" t="s">
        <v>140</v>
      </c>
      <c r="K123" s="130" t="s">
        <v>170</v>
      </c>
      <c r="L123" s="131"/>
      <c r="M123" s="63" t="s">
        <v>1</v>
      </c>
      <c r="N123" s="64" t="s">
        <v>40</v>
      </c>
      <c r="O123" s="64" t="s">
        <v>171</v>
      </c>
      <c r="P123" s="64" t="s">
        <v>172</v>
      </c>
      <c r="Q123" s="64" t="s">
        <v>173</v>
      </c>
      <c r="R123" s="64" t="s">
        <v>174</v>
      </c>
      <c r="S123" s="64" t="s">
        <v>175</v>
      </c>
      <c r="T123" s="65" t="s">
        <v>176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65" s="2" customFormat="1" ht="22.9" customHeight="1">
      <c r="A124" s="33"/>
      <c r="B124" s="34"/>
      <c r="C124" s="70" t="s">
        <v>177</v>
      </c>
      <c r="D124" s="33"/>
      <c r="E124" s="33"/>
      <c r="F124" s="33"/>
      <c r="G124" s="33"/>
      <c r="H124" s="33"/>
      <c r="I124" s="33"/>
      <c r="J124" s="132">
        <f>BK124</f>
        <v>0</v>
      </c>
      <c r="K124" s="33"/>
      <c r="L124" s="34"/>
      <c r="M124" s="66"/>
      <c r="N124" s="57"/>
      <c r="O124" s="67"/>
      <c r="P124" s="133">
        <f>P125</f>
        <v>0</v>
      </c>
      <c r="Q124" s="67"/>
      <c r="R124" s="133">
        <f>R125</f>
        <v>0</v>
      </c>
      <c r="S124" s="67"/>
      <c r="T124" s="134">
        <f>T125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75</v>
      </c>
      <c r="AU124" s="18" t="s">
        <v>142</v>
      </c>
      <c r="BK124" s="135">
        <f>BK125</f>
        <v>0</v>
      </c>
    </row>
    <row r="125" spans="1:65" s="12" customFormat="1" ht="25.9" customHeight="1">
      <c r="B125" s="136"/>
      <c r="D125" s="137" t="s">
        <v>75</v>
      </c>
      <c r="E125" s="138" t="s">
        <v>109</v>
      </c>
      <c r="F125" s="138" t="s">
        <v>110</v>
      </c>
      <c r="I125" s="139"/>
      <c r="J125" s="140">
        <f>BK125</f>
        <v>0</v>
      </c>
      <c r="L125" s="136"/>
      <c r="M125" s="141"/>
      <c r="N125" s="142"/>
      <c r="O125" s="142"/>
      <c r="P125" s="143">
        <f>P126+P133+P143</f>
        <v>0</v>
      </c>
      <c r="Q125" s="142"/>
      <c r="R125" s="143">
        <f>R126+R133+R143</f>
        <v>0</v>
      </c>
      <c r="S125" s="142"/>
      <c r="T125" s="144">
        <f>T126+T133+T143</f>
        <v>0</v>
      </c>
      <c r="AR125" s="137" t="s">
        <v>244</v>
      </c>
      <c r="AT125" s="145" t="s">
        <v>75</v>
      </c>
      <c r="AU125" s="145" t="s">
        <v>76</v>
      </c>
      <c r="AY125" s="137" t="s">
        <v>180</v>
      </c>
      <c r="BK125" s="146">
        <f>BK126+BK133+BK143</f>
        <v>0</v>
      </c>
    </row>
    <row r="126" spans="1:65" s="12" customFormat="1" ht="22.9" customHeight="1">
      <c r="B126" s="136"/>
      <c r="D126" s="137" t="s">
        <v>75</v>
      </c>
      <c r="E126" s="147" t="s">
        <v>2329</v>
      </c>
      <c r="F126" s="147" t="s">
        <v>2330</v>
      </c>
      <c r="I126" s="139"/>
      <c r="J126" s="148">
        <f>BK126</f>
        <v>0</v>
      </c>
      <c r="L126" s="136"/>
      <c r="M126" s="141"/>
      <c r="N126" s="142"/>
      <c r="O126" s="142"/>
      <c r="P126" s="143">
        <f>SUM(P127:P132)</f>
        <v>0</v>
      </c>
      <c r="Q126" s="142"/>
      <c r="R126" s="143">
        <f>SUM(R127:R132)</f>
        <v>0</v>
      </c>
      <c r="S126" s="142"/>
      <c r="T126" s="144">
        <f>SUM(T127:T132)</f>
        <v>0</v>
      </c>
      <c r="AR126" s="137" t="s">
        <v>244</v>
      </c>
      <c r="AT126" s="145" t="s">
        <v>75</v>
      </c>
      <c r="AU126" s="145" t="s">
        <v>83</v>
      </c>
      <c r="AY126" s="137" t="s">
        <v>180</v>
      </c>
      <c r="BK126" s="146">
        <f>SUM(BK127:BK132)</f>
        <v>0</v>
      </c>
    </row>
    <row r="127" spans="1:65" s="2" customFormat="1" ht="16.5" customHeight="1">
      <c r="A127" s="33"/>
      <c r="B127" s="149"/>
      <c r="C127" s="150" t="s">
        <v>83</v>
      </c>
      <c r="D127" s="150" t="s">
        <v>182</v>
      </c>
      <c r="E127" s="151" t="s">
        <v>2331</v>
      </c>
      <c r="F127" s="152" t="s">
        <v>2332</v>
      </c>
      <c r="G127" s="153" t="s">
        <v>1779</v>
      </c>
      <c r="H127" s="154">
        <v>100</v>
      </c>
      <c r="I127" s="155"/>
      <c r="J127" s="156">
        <f>ROUND(I127*H127,2)</f>
        <v>0</v>
      </c>
      <c r="K127" s="152" t="s">
        <v>186</v>
      </c>
      <c r="L127" s="34"/>
      <c r="M127" s="157" t="s">
        <v>1</v>
      </c>
      <c r="N127" s="158" t="s">
        <v>41</v>
      </c>
      <c r="O127" s="59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2333</v>
      </c>
      <c r="AT127" s="161" t="s">
        <v>182</v>
      </c>
      <c r="AU127" s="161" t="s">
        <v>85</v>
      </c>
      <c r="AY127" s="18" t="s">
        <v>180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8" t="s">
        <v>83</v>
      </c>
      <c r="BK127" s="162">
        <f>ROUND(I127*H127,2)</f>
        <v>0</v>
      </c>
      <c r="BL127" s="18" t="s">
        <v>2333</v>
      </c>
      <c r="BM127" s="161" t="s">
        <v>2334</v>
      </c>
    </row>
    <row r="128" spans="1:65" s="2" customFormat="1" ht="11.25">
      <c r="A128" s="33"/>
      <c r="B128" s="34"/>
      <c r="C128" s="33"/>
      <c r="D128" s="163" t="s">
        <v>189</v>
      </c>
      <c r="E128" s="33"/>
      <c r="F128" s="164" t="s">
        <v>2332</v>
      </c>
      <c r="G128" s="33"/>
      <c r="H128" s="33"/>
      <c r="I128" s="165"/>
      <c r="J128" s="33"/>
      <c r="K128" s="33"/>
      <c r="L128" s="34"/>
      <c r="M128" s="166"/>
      <c r="N128" s="167"/>
      <c r="O128" s="59"/>
      <c r="P128" s="59"/>
      <c r="Q128" s="59"/>
      <c r="R128" s="59"/>
      <c r="S128" s="59"/>
      <c r="T128" s="60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189</v>
      </c>
      <c r="AU128" s="18" t="s">
        <v>85</v>
      </c>
    </row>
    <row r="129" spans="1:65" s="2" customFormat="1" ht="11.25">
      <c r="A129" s="33"/>
      <c r="B129" s="34"/>
      <c r="C129" s="33"/>
      <c r="D129" s="168" t="s">
        <v>191</v>
      </c>
      <c r="E129" s="33"/>
      <c r="F129" s="169" t="s">
        <v>2335</v>
      </c>
      <c r="G129" s="33"/>
      <c r="H129" s="33"/>
      <c r="I129" s="165"/>
      <c r="J129" s="33"/>
      <c r="K129" s="33"/>
      <c r="L129" s="34"/>
      <c r="M129" s="166"/>
      <c r="N129" s="167"/>
      <c r="O129" s="59"/>
      <c r="P129" s="59"/>
      <c r="Q129" s="59"/>
      <c r="R129" s="59"/>
      <c r="S129" s="59"/>
      <c r="T129" s="60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191</v>
      </c>
      <c r="AU129" s="18" t="s">
        <v>85</v>
      </c>
    </row>
    <row r="130" spans="1:65" s="2" customFormat="1" ht="16.5" customHeight="1">
      <c r="A130" s="33"/>
      <c r="B130" s="149"/>
      <c r="C130" s="150" t="s">
        <v>85</v>
      </c>
      <c r="D130" s="150" t="s">
        <v>182</v>
      </c>
      <c r="E130" s="151" t="s">
        <v>2336</v>
      </c>
      <c r="F130" s="152" t="s">
        <v>2337</v>
      </c>
      <c r="G130" s="153" t="s">
        <v>423</v>
      </c>
      <c r="H130" s="154">
        <v>1</v>
      </c>
      <c r="I130" s="155"/>
      <c r="J130" s="156">
        <f>ROUND(I130*H130,2)</f>
        <v>0</v>
      </c>
      <c r="K130" s="152" t="s">
        <v>2338</v>
      </c>
      <c r="L130" s="34"/>
      <c r="M130" s="157" t="s">
        <v>1</v>
      </c>
      <c r="N130" s="158" t="s">
        <v>41</v>
      </c>
      <c r="O130" s="59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2333</v>
      </c>
      <c r="AT130" s="161" t="s">
        <v>182</v>
      </c>
      <c r="AU130" s="161" t="s">
        <v>85</v>
      </c>
      <c r="AY130" s="18" t="s">
        <v>180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8" t="s">
        <v>83</v>
      </c>
      <c r="BK130" s="162">
        <f>ROUND(I130*H130,2)</f>
        <v>0</v>
      </c>
      <c r="BL130" s="18" t="s">
        <v>2333</v>
      </c>
      <c r="BM130" s="161" t="s">
        <v>2339</v>
      </c>
    </row>
    <row r="131" spans="1:65" s="2" customFormat="1" ht="11.25">
      <c r="A131" s="33"/>
      <c r="B131" s="34"/>
      <c r="C131" s="33"/>
      <c r="D131" s="163" t="s">
        <v>189</v>
      </c>
      <c r="E131" s="33"/>
      <c r="F131" s="164" t="s">
        <v>2337</v>
      </c>
      <c r="G131" s="33"/>
      <c r="H131" s="33"/>
      <c r="I131" s="165"/>
      <c r="J131" s="33"/>
      <c r="K131" s="33"/>
      <c r="L131" s="34"/>
      <c r="M131" s="166"/>
      <c r="N131" s="167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189</v>
      </c>
      <c r="AU131" s="18" t="s">
        <v>85</v>
      </c>
    </row>
    <row r="132" spans="1:65" s="2" customFormat="1" ht="11.25">
      <c r="A132" s="33"/>
      <c r="B132" s="34"/>
      <c r="C132" s="33"/>
      <c r="D132" s="168" t="s">
        <v>191</v>
      </c>
      <c r="E132" s="33"/>
      <c r="F132" s="169" t="s">
        <v>2340</v>
      </c>
      <c r="G132" s="33"/>
      <c r="H132" s="33"/>
      <c r="I132" s="165"/>
      <c r="J132" s="33"/>
      <c r="K132" s="33"/>
      <c r="L132" s="34"/>
      <c r="M132" s="166"/>
      <c r="N132" s="167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191</v>
      </c>
      <c r="AU132" s="18" t="s">
        <v>85</v>
      </c>
    </row>
    <row r="133" spans="1:65" s="12" customFormat="1" ht="22.9" customHeight="1">
      <c r="B133" s="136"/>
      <c r="D133" s="137" t="s">
        <v>75</v>
      </c>
      <c r="E133" s="147" t="s">
        <v>2341</v>
      </c>
      <c r="F133" s="147" t="s">
        <v>2342</v>
      </c>
      <c r="I133" s="139"/>
      <c r="J133" s="148">
        <f>BK133</f>
        <v>0</v>
      </c>
      <c r="L133" s="136"/>
      <c r="M133" s="141"/>
      <c r="N133" s="142"/>
      <c r="O133" s="142"/>
      <c r="P133" s="143">
        <f>SUM(P134:P142)</f>
        <v>0</v>
      </c>
      <c r="Q133" s="142"/>
      <c r="R133" s="143">
        <f>SUM(R134:R142)</f>
        <v>0</v>
      </c>
      <c r="S133" s="142"/>
      <c r="T133" s="144">
        <f>SUM(T134:T142)</f>
        <v>0</v>
      </c>
      <c r="AR133" s="137" t="s">
        <v>244</v>
      </c>
      <c r="AT133" s="145" t="s">
        <v>75</v>
      </c>
      <c r="AU133" s="145" t="s">
        <v>83</v>
      </c>
      <c r="AY133" s="137" t="s">
        <v>180</v>
      </c>
      <c r="BK133" s="146">
        <f>SUM(BK134:BK142)</f>
        <v>0</v>
      </c>
    </row>
    <row r="134" spans="1:65" s="2" customFormat="1" ht="16.5" customHeight="1">
      <c r="A134" s="33"/>
      <c r="B134" s="149"/>
      <c r="C134" s="150" t="s">
        <v>197</v>
      </c>
      <c r="D134" s="150" t="s">
        <v>182</v>
      </c>
      <c r="E134" s="151" t="s">
        <v>2343</v>
      </c>
      <c r="F134" s="152" t="s">
        <v>2342</v>
      </c>
      <c r="G134" s="153" t="s">
        <v>423</v>
      </c>
      <c r="H134" s="154">
        <v>1</v>
      </c>
      <c r="I134" s="155"/>
      <c r="J134" s="156">
        <f>ROUND(I134*H134,2)</f>
        <v>0</v>
      </c>
      <c r="K134" s="152" t="s">
        <v>2338</v>
      </c>
      <c r="L134" s="34"/>
      <c r="M134" s="157" t="s">
        <v>1</v>
      </c>
      <c r="N134" s="158" t="s">
        <v>41</v>
      </c>
      <c r="O134" s="59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2333</v>
      </c>
      <c r="AT134" s="161" t="s">
        <v>182</v>
      </c>
      <c r="AU134" s="161" t="s">
        <v>85</v>
      </c>
      <c r="AY134" s="18" t="s">
        <v>180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8" t="s">
        <v>83</v>
      </c>
      <c r="BK134" s="162">
        <f>ROUND(I134*H134,2)</f>
        <v>0</v>
      </c>
      <c r="BL134" s="18" t="s">
        <v>2333</v>
      </c>
      <c r="BM134" s="161" t="s">
        <v>2344</v>
      </c>
    </row>
    <row r="135" spans="1:65" s="2" customFormat="1" ht="11.25">
      <c r="A135" s="33"/>
      <c r="B135" s="34"/>
      <c r="C135" s="33"/>
      <c r="D135" s="163" t="s">
        <v>189</v>
      </c>
      <c r="E135" s="33"/>
      <c r="F135" s="164" t="s">
        <v>2342</v>
      </c>
      <c r="G135" s="33"/>
      <c r="H135" s="33"/>
      <c r="I135" s="165"/>
      <c r="J135" s="33"/>
      <c r="K135" s="33"/>
      <c r="L135" s="34"/>
      <c r="M135" s="166"/>
      <c r="N135" s="167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189</v>
      </c>
      <c r="AU135" s="18" t="s">
        <v>85</v>
      </c>
    </row>
    <row r="136" spans="1:65" s="2" customFormat="1" ht="11.25">
      <c r="A136" s="33"/>
      <c r="B136" s="34"/>
      <c r="C136" s="33"/>
      <c r="D136" s="168" t="s">
        <v>191</v>
      </c>
      <c r="E136" s="33"/>
      <c r="F136" s="169" t="s">
        <v>2345</v>
      </c>
      <c r="G136" s="33"/>
      <c r="H136" s="33"/>
      <c r="I136" s="165"/>
      <c r="J136" s="33"/>
      <c r="K136" s="33"/>
      <c r="L136" s="34"/>
      <c r="M136" s="166"/>
      <c r="N136" s="167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191</v>
      </c>
      <c r="AU136" s="18" t="s">
        <v>85</v>
      </c>
    </row>
    <row r="137" spans="1:65" s="2" customFormat="1" ht="16.5" customHeight="1">
      <c r="A137" s="33"/>
      <c r="B137" s="149"/>
      <c r="C137" s="150" t="s">
        <v>187</v>
      </c>
      <c r="D137" s="150" t="s">
        <v>182</v>
      </c>
      <c r="E137" s="151" t="s">
        <v>2346</v>
      </c>
      <c r="F137" s="152" t="s">
        <v>2347</v>
      </c>
      <c r="G137" s="153" t="s">
        <v>423</v>
      </c>
      <c r="H137" s="154">
        <v>1</v>
      </c>
      <c r="I137" s="155"/>
      <c r="J137" s="156">
        <f>ROUND(I137*H137,2)</f>
        <v>0</v>
      </c>
      <c r="K137" s="152" t="s">
        <v>2338</v>
      </c>
      <c r="L137" s="34"/>
      <c r="M137" s="157" t="s">
        <v>1</v>
      </c>
      <c r="N137" s="158" t="s">
        <v>41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2333</v>
      </c>
      <c r="AT137" s="161" t="s">
        <v>182</v>
      </c>
      <c r="AU137" s="161" t="s">
        <v>85</v>
      </c>
      <c r="AY137" s="18" t="s">
        <v>180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83</v>
      </c>
      <c r="BK137" s="162">
        <f>ROUND(I137*H137,2)</f>
        <v>0</v>
      </c>
      <c r="BL137" s="18" t="s">
        <v>2333</v>
      </c>
      <c r="BM137" s="161" t="s">
        <v>2348</v>
      </c>
    </row>
    <row r="138" spans="1:65" s="2" customFormat="1" ht="11.25">
      <c r="A138" s="33"/>
      <c r="B138" s="34"/>
      <c r="C138" s="33"/>
      <c r="D138" s="163" t="s">
        <v>189</v>
      </c>
      <c r="E138" s="33"/>
      <c r="F138" s="164" t="s">
        <v>2347</v>
      </c>
      <c r="G138" s="33"/>
      <c r="H138" s="33"/>
      <c r="I138" s="165"/>
      <c r="J138" s="33"/>
      <c r="K138" s="33"/>
      <c r="L138" s="34"/>
      <c r="M138" s="166"/>
      <c r="N138" s="167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189</v>
      </c>
      <c r="AU138" s="18" t="s">
        <v>85</v>
      </c>
    </row>
    <row r="139" spans="1:65" s="2" customFormat="1" ht="11.25">
      <c r="A139" s="33"/>
      <c r="B139" s="34"/>
      <c r="C139" s="33"/>
      <c r="D139" s="168" t="s">
        <v>191</v>
      </c>
      <c r="E139" s="33"/>
      <c r="F139" s="169" t="s">
        <v>2349</v>
      </c>
      <c r="G139" s="33"/>
      <c r="H139" s="33"/>
      <c r="I139" s="165"/>
      <c r="J139" s="33"/>
      <c r="K139" s="33"/>
      <c r="L139" s="34"/>
      <c r="M139" s="166"/>
      <c r="N139" s="167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191</v>
      </c>
      <c r="AU139" s="18" t="s">
        <v>85</v>
      </c>
    </row>
    <row r="140" spans="1:65" s="2" customFormat="1" ht="16.5" customHeight="1">
      <c r="A140" s="33"/>
      <c r="B140" s="149"/>
      <c r="C140" s="150" t="s">
        <v>244</v>
      </c>
      <c r="D140" s="150" t="s">
        <v>182</v>
      </c>
      <c r="E140" s="151" t="s">
        <v>2350</v>
      </c>
      <c r="F140" s="152" t="s">
        <v>2351</v>
      </c>
      <c r="G140" s="153" t="s">
        <v>423</v>
      </c>
      <c r="H140" s="154">
        <v>1</v>
      </c>
      <c r="I140" s="155"/>
      <c r="J140" s="156">
        <f>ROUND(I140*H140,2)</f>
        <v>0</v>
      </c>
      <c r="K140" s="152" t="s">
        <v>2338</v>
      </c>
      <c r="L140" s="34"/>
      <c r="M140" s="157" t="s">
        <v>1</v>
      </c>
      <c r="N140" s="158" t="s">
        <v>41</v>
      </c>
      <c r="O140" s="59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2333</v>
      </c>
      <c r="AT140" s="161" t="s">
        <v>182</v>
      </c>
      <c r="AU140" s="161" t="s">
        <v>85</v>
      </c>
      <c r="AY140" s="18" t="s">
        <v>180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8" t="s">
        <v>83</v>
      </c>
      <c r="BK140" s="162">
        <f>ROUND(I140*H140,2)</f>
        <v>0</v>
      </c>
      <c r="BL140" s="18" t="s">
        <v>2333</v>
      </c>
      <c r="BM140" s="161" t="s">
        <v>2352</v>
      </c>
    </row>
    <row r="141" spans="1:65" s="2" customFormat="1" ht="11.25">
      <c r="A141" s="33"/>
      <c r="B141" s="34"/>
      <c r="C141" s="33"/>
      <c r="D141" s="163" t="s">
        <v>189</v>
      </c>
      <c r="E141" s="33"/>
      <c r="F141" s="164" t="s">
        <v>2351</v>
      </c>
      <c r="G141" s="33"/>
      <c r="H141" s="33"/>
      <c r="I141" s="165"/>
      <c r="J141" s="33"/>
      <c r="K141" s="33"/>
      <c r="L141" s="34"/>
      <c r="M141" s="166"/>
      <c r="N141" s="167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189</v>
      </c>
      <c r="AU141" s="18" t="s">
        <v>85</v>
      </c>
    </row>
    <row r="142" spans="1:65" s="2" customFormat="1" ht="11.25">
      <c r="A142" s="33"/>
      <c r="B142" s="34"/>
      <c r="C142" s="33"/>
      <c r="D142" s="168" t="s">
        <v>191</v>
      </c>
      <c r="E142" s="33"/>
      <c r="F142" s="169" t="s">
        <v>2353</v>
      </c>
      <c r="G142" s="33"/>
      <c r="H142" s="33"/>
      <c r="I142" s="165"/>
      <c r="J142" s="33"/>
      <c r="K142" s="33"/>
      <c r="L142" s="34"/>
      <c r="M142" s="166"/>
      <c r="N142" s="167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191</v>
      </c>
      <c r="AU142" s="18" t="s">
        <v>85</v>
      </c>
    </row>
    <row r="143" spans="1:65" s="12" customFormat="1" ht="22.9" customHeight="1">
      <c r="B143" s="136"/>
      <c r="D143" s="137" t="s">
        <v>75</v>
      </c>
      <c r="E143" s="147" t="s">
        <v>2354</v>
      </c>
      <c r="F143" s="147" t="s">
        <v>2355</v>
      </c>
      <c r="I143" s="139"/>
      <c r="J143" s="148">
        <f>BK143</f>
        <v>0</v>
      </c>
      <c r="L143" s="136"/>
      <c r="M143" s="141"/>
      <c r="N143" s="142"/>
      <c r="O143" s="142"/>
      <c r="P143" s="143">
        <f>SUM(P144:P149)</f>
        <v>0</v>
      </c>
      <c r="Q143" s="142"/>
      <c r="R143" s="143">
        <f>SUM(R144:R149)</f>
        <v>0</v>
      </c>
      <c r="S143" s="142"/>
      <c r="T143" s="144">
        <f>SUM(T144:T149)</f>
        <v>0</v>
      </c>
      <c r="AR143" s="137" t="s">
        <v>244</v>
      </c>
      <c r="AT143" s="145" t="s">
        <v>75</v>
      </c>
      <c r="AU143" s="145" t="s">
        <v>83</v>
      </c>
      <c r="AY143" s="137" t="s">
        <v>180</v>
      </c>
      <c r="BK143" s="146">
        <f>SUM(BK144:BK149)</f>
        <v>0</v>
      </c>
    </row>
    <row r="144" spans="1:65" s="2" customFormat="1" ht="24.2" customHeight="1">
      <c r="A144" s="33"/>
      <c r="B144" s="149"/>
      <c r="C144" s="150" t="s">
        <v>252</v>
      </c>
      <c r="D144" s="150" t="s">
        <v>182</v>
      </c>
      <c r="E144" s="151" t="s">
        <v>2356</v>
      </c>
      <c r="F144" s="152" t="s">
        <v>2357</v>
      </c>
      <c r="G144" s="153" t="s">
        <v>423</v>
      </c>
      <c r="H144" s="154">
        <v>1</v>
      </c>
      <c r="I144" s="155"/>
      <c r="J144" s="156">
        <f>ROUND(I144*H144,2)</f>
        <v>0</v>
      </c>
      <c r="K144" s="152" t="s">
        <v>186</v>
      </c>
      <c r="L144" s="34"/>
      <c r="M144" s="157" t="s">
        <v>1</v>
      </c>
      <c r="N144" s="158" t="s">
        <v>41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2333</v>
      </c>
      <c r="AT144" s="161" t="s">
        <v>182</v>
      </c>
      <c r="AU144" s="161" t="s">
        <v>85</v>
      </c>
      <c r="AY144" s="18" t="s">
        <v>180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83</v>
      </c>
      <c r="BK144" s="162">
        <f>ROUND(I144*H144,2)</f>
        <v>0</v>
      </c>
      <c r="BL144" s="18" t="s">
        <v>2333</v>
      </c>
      <c r="BM144" s="161" t="s">
        <v>2358</v>
      </c>
    </row>
    <row r="145" spans="1:65" s="2" customFormat="1" ht="11.25">
      <c r="A145" s="33"/>
      <c r="B145" s="34"/>
      <c r="C145" s="33"/>
      <c r="D145" s="163" t="s">
        <v>189</v>
      </c>
      <c r="E145" s="33"/>
      <c r="F145" s="164" t="s">
        <v>2359</v>
      </c>
      <c r="G145" s="33"/>
      <c r="H145" s="33"/>
      <c r="I145" s="165"/>
      <c r="J145" s="33"/>
      <c r="K145" s="33"/>
      <c r="L145" s="34"/>
      <c r="M145" s="166"/>
      <c r="N145" s="167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189</v>
      </c>
      <c r="AU145" s="18" t="s">
        <v>85</v>
      </c>
    </row>
    <row r="146" spans="1:65" s="2" customFormat="1" ht="11.25">
      <c r="A146" s="33"/>
      <c r="B146" s="34"/>
      <c r="C146" s="33"/>
      <c r="D146" s="168" t="s">
        <v>191</v>
      </c>
      <c r="E146" s="33"/>
      <c r="F146" s="169" t="s">
        <v>2360</v>
      </c>
      <c r="G146" s="33"/>
      <c r="H146" s="33"/>
      <c r="I146" s="165"/>
      <c r="J146" s="33"/>
      <c r="K146" s="33"/>
      <c r="L146" s="34"/>
      <c r="M146" s="166"/>
      <c r="N146" s="167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191</v>
      </c>
      <c r="AU146" s="18" t="s">
        <v>85</v>
      </c>
    </row>
    <row r="147" spans="1:65" s="2" customFormat="1" ht="24.2" customHeight="1">
      <c r="A147" s="33"/>
      <c r="B147" s="149"/>
      <c r="C147" s="150" t="s">
        <v>259</v>
      </c>
      <c r="D147" s="150" t="s">
        <v>182</v>
      </c>
      <c r="E147" s="151" t="s">
        <v>2361</v>
      </c>
      <c r="F147" s="152" t="s">
        <v>2362</v>
      </c>
      <c r="G147" s="153" t="s">
        <v>423</v>
      </c>
      <c r="H147" s="154">
        <v>1</v>
      </c>
      <c r="I147" s="155"/>
      <c r="J147" s="156">
        <f>ROUND(I147*H147,2)</f>
        <v>0</v>
      </c>
      <c r="K147" s="152" t="s">
        <v>2338</v>
      </c>
      <c r="L147" s="34"/>
      <c r="M147" s="157" t="s">
        <v>1</v>
      </c>
      <c r="N147" s="158" t="s">
        <v>41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2333</v>
      </c>
      <c r="AT147" s="161" t="s">
        <v>182</v>
      </c>
      <c r="AU147" s="161" t="s">
        <v>85</v>
      </c>
      <c r="AY147" s="18" t="s">
        <v>180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83</v>
      </c>
      <c r="BK147" s="162">
        <f>ROUND(I147*H147,2)</f>
        <v>0</v>
      </c>
      <c r="BL147" s="18" t="s">
        <v>2333</v>
      </c>
      <c r="BM147" s="161" t="s">
        <v>2363</v>
      </c>
    </row>
    <row r="148" spans="1:65" s="2" customFormat="1" ht="19.5">
      <c r="A148" s="33"/>
      <c r="B148" s="34"/>
      <c r="C148" s="33"/>
      <c r="D148" s="163" t="s">
        <v>189</v>
      </c>
      <c r="E148" s="33"/>
      <c r="F148" s="164" t="s">
        <v>2362</v>
      </c>
      <c r="G148" s="33"/>
      <c r="H148" s="33"/>
      <c r="I148" s="165"/>
      <c r="J148" s="33"/>
      <c r="K148" s="33"/>
      <c r="L148" s="34"/>
      <c r="M148" s="166"/>
      <c r="N148" s="167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189</v>
      </c>
      <c r="AU148" s="18" t="s">
        <v>85</v>
      </c>
    </row>
    <row r="149" spans="1:65" s="2" customFormat="1" ht="11.25">
      <c r="A149" s="33"/>
      <c r="B149" s="34"/>
      <c r="C149" s="33"/>
      <c r="D149" s="168" t="s">
        <v>191</v>
      </c>
      <c r="E149" s="33"/>
      <c r="F149" s="169" t="s">
        <v>2364</v>
      </c>
      <c r="G149" s="33"/>
      <c r="H149" s="33"/>
      <c r="I149" s="165"/>
      <c r="J149" s="33"/>
      <c r="K149" s="33"/>
      <c r="L149" s="34"/>
      <c r="M149" s="216"/>
      <c r="N149" s="217"/>
      <c r="O149" s="218"/>
      <c r="P149" s="218"/>
      <c r="Q149" s="218"/>
      <c r="R149" s="218"/>
      <c r="S149" s="218"/>
      <c r="T149" s="219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191</v>
      </c>
      <c r="AU149" s="18" t="s">
        <v>85</v>
      </c>
    </row>
    <row r="150" spans="1:65" s="2" customFormat="1" ht="6.95" customHeight="1">
      <c r="A150" s="33"/>
      <c r="B150" s="48"/>
      <c r="C150" s="49"/>
      <c r="D150" s="49"/>
      <c r="E150" s="49"/>
      <c r="F150" s="49"/>
      <c r="G150" s="49"/>
      <c r="H150" s="49"/>
      <c r="I150" s="49"/>
      <c r="J150" s="49"/>
      <c r="K150" s="49"/>
      <c r="L150" s="34"/>
      <c r="M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</sheetData>
  <autoFilter ref="C123:K149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hyperlinks>
    <hyperlink ref="F129" r:id="rId1"/>
    <hyperlink ref="F132" r:id="rId2"/>
    <hyperlink ref="F136" r:id="rId3"/>
    <hyperlink ref="F139" r:id="rId4"/>
    <hyperlink ref="F142" r:id="rId5"/>
    <hyperlink ref="F146" r:id="rId6"/>
    <hyperlink ref="F149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8" t="s">
        <v>116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133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26.25" customHeight="1">
      <c r="B7" s="21"/>
      <c r="E7" s="264" t="str">
        <f>'Rekapitulace stavby'!K6</f>
        <v>STAVEBNÍ ÚPRAVY ČÁSTI 1. PP BUDOVY ZBROJNICE UNIVERZITY PALACKÉHO V OLOMOUCI</v>
      </c>
      <c r="F7" s="265"/>
      <c r="G7" s="265"/>
      <c r="H7" s="265"/>
      <c r="L7" s="21"/>
    </row>
    <row r="8" spans="1:46" s="1" customFormat="1" ht="12" customHeight="1">
      <c r="B8" s="21"/>
      <c r="D8" s="28" t="s">
        <v>134</v>
      </c>
      <c r="L8" s="21"/>
    </row>
    <row r="9" spans="1:46" s="2" customFormat="1" ht="16.5" customHeight="1">
      <c r="A9" s="33"/>
      <c r="B9" s="34"/>
      <c r="C9" s="33"/>
      <c r="D9" s="33"/>
      <c r="E9" s="264" t="s">
        <v>2365</v>
      </c>
      <c r="F9" s="266"/>
      <c r="G9" s="266"/>
      <c r="H9" s="26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6" t="s">
        <v>2366</v>
      </c>
      <c r="F11" s="266"/>
      <c r="G11" s="266"/>
      <c r="H11" s="266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23. 7. 2024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7" t="str">
        <f>'Rekapitulace stavby'!E14</f>
        <v>Vyplň údaj</v>
      </c>
      <c r="F20" s="231"/>
      <c r="G20" s="231"/>
      <c r="H20" s="231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27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6" t="s">
        <v>1</v>
      </c>
      <c r="F29" s="236"/>
      <c r="G29" s="236"/>
      <c r="H29" s="23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ROUND(J142,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ROUND((SUM(BE142:BE1556)),  2)</f>
        <v>0</v>
      </c>
      <c r="G35" s="33"/>
      <c r="H35" s="33"/>
      <c r="I35" s="106">
        <v>0.21</v>
      </c>
      <c r="J35" s="105">
        <f>ROUND(((SUM(BE142:BE1556))*I35),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ROUND((SUM(BF142:BF1556)),  2)</f>
        <v>0</v>
      </c>
      <c r="G36" s="33"/>
      <c r="H36" s="33"/>
      <c r="I36" s="106">
        <v>0.12</v>
      </c>
      <c r="J36" s="105">
        <f>ROUND(((SUM(BF142:BF1556))*I36),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ROUND((SUM(BG142:BG1556)),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ROUND((SUM(BH142:BH1556)),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ROUND((SUM(BI142:BI1556)),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4" t="str">
        <f>E7</f>
        <v>STAVEBNÍ ÚPRAVY ČÁSTI 1. PP BUDOVY ZBROJNICE UNIVERZITY PALACKÉHO V OLOMOUCI</v>
      </c>
      <c r="F85" s="265"/>
      <c r="G85" s="265"/>
      <c r="H85" s="26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134</v>
      </c>
      <c r="L86" s="21"/>
    </row>
    <row r="87" spans="1:31" s="2" customFormat="1" ht="16.5" customHeight="1">
      <c r="A87" s="33"/>
      <c r="B87" s="34"/>
      <c r="C87" s="33"/>
      <c r="D87" s="33"/>
      <c r="E87" s="264" t="s">
        <v>2365</v>
      </c>
      <c r="F87" s="266"/>
      <c r="G87" s="266"/>
      <c r="H87" s="26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6" t="str">
        <f>E11</f>
        <v xml:space="preserve">02.01 - Architektonicko stavební řešení </v>
      </c>
      <c r="F89" s="266"/>
      <c r="G89" s="266"/>
      <c r="H89" s="266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Biskupské nám. 842/1,Olomouc</v>
      </c>
      <c r="G91" s="33"/>
      <c r="H91" s="33"/>
      <c r="I91" s="28" t="s">
        <v>22</v>
      </c>
      <c r="J91" s="56" t="str">
        <f>IF(J14="","",J14)</f>
        <v>23. 7. 2024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Univerzita Palackého v Olomouci</v>
      </c>
      <c r="G93" s="33"/>
      <c r="H93" s="33"/>
      <c r="I93" s="28" t="s">
        <v>30</v>
      </c>
      <c r="J93" s="31" t="str">
        <f>E23</f>
        <v>ATELIER POLÁCH &amp; BRAVENEC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Zdeněk Závodník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139</v>
      </c>
      <c r="D96" s="107"/>
      <c r="E96" s="107"/>
      <c r="F96" s="107"/>
      <c r="G96" s="107"/>
      <c r="H96" s="107"/>
      <c r="I96" s="107"/>
      <c r="J96" s="116" t="s">
        <v>140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141</v>
      </c>
      <c r="D98" s="33"/>
      <c r="E98" s="33"/>
      <c r="F98" s="33"/>
      <c r="G98" s="33"/>
      <c r="H98" s="33"/>
      <c r="I98" s="33"/>
      <c r="J98" s="72">
        <f>J142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142</v>
      </c>
    </row>
    <row r="99" spans="1:47" s="9" customFormat="1" ht="24.95" customHeight="1">
      <c r="B99" s="118"/>
      <c r="D99" s="119" t="s">
        <v>143</v>
      </c>
      <c r="E99" s="120"/>
      <c r="F99" s="120"/>
      <c r="G99" s="120"/>
      <c r="H99" s="120"/>
      <c r="I99" s="120"/>
      <c r="J99" s="121">
        <f>J143</f>
        <v>0</v>
      </c>
      <c r="L99" s="118"/>
    </row>
    <row r="100" spans="1:47" s="10" customFormat="1" ht="19.899999999999999" customHeight="1">
      <c r="B100" s="122"/>
      <c r="D100" s="123" t="s">
        <v>144</v>
      </c>
      <c r="E100" s="124"/>
      <c r="F100" s="124"/>
      <c r="G100" s="124"/>
      <c r="H100" s="124"/>
      <c r="I100" s="124"/>
      <c r="J100" s="125">
        <f>J144</f>
        <v>0</v>
      </c>
      <c r="L100" s="122"/>
    </row>
    <row r="101" spans="1:47" s="10" customFormat="1" ht="19.899999999999999" customHeight="1">
      <c r="B101" s="122"/>
      <c r="D101" s="123" t="s">
        <v>145</v>
      </c>
      <c r="E101" s="124"/>
      <c r="F101" s="124"/>
      <c r="G101" s="124"/>
      <c r="H101" s="124"/>
      <c r="I101" s="124"/>
      <c r="J101" s="125">
        <f>J307</f>
        <v>0</v>
      </c>
      <c r="L101" s="122"/>
    </row>
    <row r="102" spans="1:47" s="10" customFormat="1" ht="19.899999999999999" customHeight="1">
      <c r="B102" s="122"/>
      <c r="D102" s="123" t="s">
        <v>146</v>
      </c>
      <c r="E102" s="124"/>
      <c r="F102" s="124"/>
      <c r="G102" s="124"/>
      <c r="H102" s="124"/>
      <c r="I102" s="124"/>
      <c r="J102" s="125">
        <f>J443</f>
        <v>0</v>
      </c>
      <c r="L102" s="122"/>
    </row>
    <row r="103" spans="1:47" s="10" customFormat="1" ht="19.899999999999999" customHeight="1">
      <c r="B103" s="122"/>
      <c r="D103" s="123" t="s">
        <v>147</v>
      </c>
      <c r="E103" s="124"/>
      <c r="F103" s="124"/>
      <c r="G103" s="124"/>
      <c r="H103" s="124"/>
      <c r="I103" s="124"/>
      <c r="J103" s="125">
        <f>J603</f>
        <v>0</v>
      </c>
      <c r="L103" s="122"/>
    </row>
    <row r="104" spans="1:47" s="10" customFormat="1" ht="19.899999999999999" customHeight="1">
      <c r="B104" s="122"/>
      <c r="D104" s="123" t="s">
        <v>148</v>
      </c>
      <c r="E104" s="124"/>
      <c r="F104" s="124"/>
      <c r="G104" s="124"/>
      <c r="H104" s="124"/>
      <c r="I104" s="124"/>
      <c r="J104" s="125">
        <f>J691</f>
        <v>0</v>
      </c>
      <c r="L104" s="122"/>
    </row>
    <row r="105" spans="1:47" s="10" customFormat="1" ht="19.899999999999999" customHeight="1">
      <c r="B105" s="122"/>
      <c r="D105" s="123" t="s">
        <v>149</v>
      </c>
      <c r="E105" s="124"/>
      <c r="F105" s="124"/>
      <c r="G105" s="124"/>
      <c r="H105" s="124"/>
      <c r="I105" s="124"/>
      <c r="J105" s="125">
        <f>J709</f>
        <v>0</v>
      </c>
      <c r="L105" s="122"/>
    </row>
    <row r="106" spans="1:47" s="10" customFormat="1" ht="19.899999999999999" customHeight="1">
      <c r="B106" s="122"/>
      <c r="D106" s="123" t="s">
        <v>150</v>
      </c>
      <c r="E106" s="124"/>
      <c r="F106" s="124"/>
      <c r="G106" s="124"/>
      <c r="H106" s="124"/>
      <c r="I106" s="124"/>
      <c r="J106" s="125">
        <f>J793</f>
        <v>0</v>
      </c>
      <c r="L106" s="122"/>
    </row>
    <row r="107" spans="1:47" s="10" customFormat="1" ht="19.899999999999999" customHeight="1">
      <c r="B107" s="122"/>
      <c r="D107" s="123" t="s">
        <v>151</v>
      </c>
      <c r="E107" s="124"/>
      <c r="F107" s="124"/>
      <c r="G107" s="124"/>
      <c r="H107" s="124"/>
      <c r="I107" s="124"/>
      <c r="J107" s="125">
        <f>J892</f>
        <v>0</v>
      </c>
      <c r="L107" s="122"/>
    </row>
    <row r="108" spans="1:47" s="10" customFormat="1" ht="19.899999999999999" customHeight="1">
      <c r="B108" s="122"/>
      <c r="D108" s="123" t="s">
        <v>152</v>
      </c>
      <c r="E108" s="124"/>
      <c r="F108" s="124"/>
      <c r="G108" s="124"/>
      <c r="H108" s="124"/>
      <c r="I108" s="124"/>
      <c r="J108" s="125">
        <f>J906</f>
        <v>0</v>
      </c>
      <c r="L108" s="122"/>
    </row>
    <row r="109" spans="1:47" s="9" customFormat="1" ht="24.95" customHeight="1">
      <c r="B109" s="118"/>
      <c r="D109" s="119" t="s">
        <v>153</v>
      </c>
      <c r="E109" s="120"/>
      <c r="F109" s="120"/>
      <c r="G109" s="120"/>
      <c r="H109" s="120"/>
      <c r="I109" s="120"/>
      <c r="J109" s="121">
        <f>J910</f>
        <v>0</v>
      </c>
      <c r="L109" s="118"/>
    </row>
    <row r="110" spans="1:47" s="10" customFormat="1" ht="19.899999999999999" customHeight="1">
      <c r="B110" s="122"/>
      <c r="D110" s="123" t="s">
        <v>154</v>
      </c>
      <c r="E110" s="124"/>
      <c r="F110" s="124"/>
      <c r="G110" s="124"/>
      <c r="H110" s="124"/>
      <c r="I110" s="124"/>
      <c r="J110" s="125">
        <f>J911</f>
        <v>0</v>
      </c>
      <c r="L110" s="122"/>
    </row>
    <row r="111" spans="1:47" s="10" customFormat="1" ht="19.899999999999999" customHeight="1">
      <c r="B111" s="122"/>
      <c r="D111" s="123" t="s">
        <v>155</v>
      </c>
      <c r="E111" s="124"/>
      <c r="F111" s="124"/>
      <c r="G111" s="124"/>
      <c r="H111" s="124"/>
      <c r="I111" s="124"/>
      <c r="J111" s="125">
        <f>J1019</f>
        <v>0</v>
      </c>
      <c r="L111" s="122"/>
    </row>
    <row r="112" spans="1:47" s="10" customFormat="1" ht="19.899999999999999" customHeight="1">
      <c r="B112" s="122"/>
      <c r="D112" s="123" t="s">
        <v>156</v>
      </c>
      <c r="E112" s="124"/>
      <c r="F112" s="124"/>
      <c r="G112" s="124"/>
      <c r="H112" s="124"/>
      <c r="I112" s="124"/>
      <c r="J112" s="125">
        <f>J1102</f>
        <v>0</v>
      </c>
      <c r="L112" s="122"/>
    </row>
    <row r="113" spans="1:31" s="10" customFormat="1" ht="19.899999999999999" customHeight="1">
      <c r="B113" s="122"/>
      <c r="D113" s="123" t="s">
        <v>157</v>
      </c>
      <c r="E113" s="124"/>
      <c r="F113" s="124"/>
      <c r="G113" s="124"/>
      <c r="H113" s="124"/>
      <c r="I113" s="124"/>
      <c r="J113" s="125">
        <f>J1186</f>
        <v>0</v>
      </c>
      <c r="L113" s="122"/>
    </row>
    <row r="114" spans="1:31" s="10" customFormat="1" ht="19.899999999999999" customHeight="1">
      <c r="B114" s="122"/>
      <c r="D114" s="123" t="s">
        <v>158</v>
      </c>
      <c r="E114" s="124"/>
      <c r="F114" s="124"/>
      <c r="G114" s="124"/>
      <c r="H114" s="124"/>
      <c r="I114" s="124"/>
      <c r="J114" s="125">
        <f>J1208</f>
        <v>0</v>
      </c>
      <c r="L114" s="122"/>
    </row>
    <row r="115" spans="1:31" s="10" customFormat="1" ht="19.899999999999999" customHeight="1">
      <c r="B115" s="122"/>
      <c r="D115" s="123" t="s">
        <v>159</v>
      </c>
      <c r="E115" s="124"/>
      <c r="F115" s="124"/>
      <c r="G115" s="124"/>
      <c r="H115" s="124"/>
      <c r="I115" s="124"/>
      <c r="J115" s="125">
        <f>J1251</f>
        <v>0</v>
      </c>
      <c r="L115" s="122"/>
    </row>
    <row r="116" spans="1:31" s="10" customFormat="1" ht="19.899999999999999" customHeight="1">
      <c r="B116" s="122"/>
      <c r="D116" s="123" t="s">
        <v>160</v>
      </c>
      <c r="E116" s="124"/>
      <c r="F116" s="124"/>
      <c r="G116" s="124"/>
      <c r="H116" s="124"/>
      <c r="I116" s="124"/>
      <c r="J116" s="125">
        <f>J1341</f>
        <v>0</v>
      </c>
      <c r="L116" s="122"/>
    </row>
    <row r="117" spans="1:31" s="10" customFormat="1" ht="19.899999999999999" customHeight="1">
      <c r="B117" s="122"/>
      <c r="D117" s="123" t="s">
        <v>161</v>
      </c>
      <c r="E117" s="124"/>
      <c r="F117" s="124"/>
      <c r="G117" s="124"/>
      <c r="H117" s="124"/>
      <c r="I117" s="124"/>
      <c r="J117" s="125">
        <f>J1387</f>
        <v>0</v>
      </c>
      <c r="L117" s="122"/>
    </row>
    <row r="118" spans="1:31" s="10" customFormat="1" ht="19.899999999999999" customHeight="1">
      <c r="B118" s="122"/>
      <c r="D118" s="123" t="s">
        <v>162</v>
      </c>
      <c r="E118" s="124"/>
      <c r="F118" s="124"/>
      <c r="G118" s="124"/>
      <c r="H118" s="124"/>
      <c r="I118" s="124"/>
      <c r="J118" s="125">
        <f>J1434</f>
        <v>0</v>
      </c>
      <c r="L118" s="122"/>
    </row>
    <row r="119" spans="1:31" s="10" customFormat="1" ht="19.899999999999999" customHeight="1">
      <c r="B119" s="122"/>
      <c r="D119" s="123" t="s">
        <v>163</v>
      </c>
      <c r="E119" s="124"/>
      <c r="F119" s="124"/>
      <c r="G119" s="124"/>
      <c r="H119" s="124"/>
      <c r="I119" s="124"/>
      <c r="J119" s="125">
        <f>J1477</f>
        <v>0</v>
      </c>
      <c r="L119" s="122"/>
    </row>
    <row r="120" spans="1:31" s="10" customFormat="1" ht="19.899999999999999" customHeight="1">
      <c r="B120" s="122"/>
      <c r="D120" s="123" t="s">
        <v>164</v>
      </c>
      <c r="E120" s="124"/>
      <c r="F120" s="124"/>
      <c r="G120" s="124"/>
      <c r="H120" s="124"/>
      <c r="I120" s="124"/>
      <c r="J120" s="125">
        <f>J1503</f>
        <v>0</v>
      </c>
      <c r="L120" s="122"/>
    </row>
    <row r="121" spans="1:31" s="2" customFormat="1" ht="21.7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6" spans="1:31" s="2" customFormat="1" ht="6.95" customHeight="1">
      <c r="A126" s="33"/>
      <c r="B126" s="50"/>
      <c r="C126" s="51"/>
      <c r="D126" s="51"/>
      <c r="E126" s="51"/>
      <c r="F126" s="51"/>
      <c r="G126" s="51"/>
      <c r="H126" s="51"/>
      <c r="I126" s="51"/>
      <c r="J126" s="51"/>
      <c r="K126" s="51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4.95" customHeight="1">
      <c r="A127" s="33"/>
      <c r="B127" s="34"/>
      <c r="C127" s="22" t="s">
        <v>165</v>
      </c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3" s="2" customFormat="1" ht="12" customHeight="1">
      <c r="A129" s="33"/>
      <c r="B129" s="34"/>
      <c r="C129" s="28" t="s">
        <v>16</v>
      </c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3" s="2" customFormat="1" ht="26.25" customHeight="1">
      <c r="A130" s="33"/>
      <c r="B130" s="34"/>
      <c r="C130" s="33"/>
      <c r="D130" s="33"/>
      <c r="E130" s="264" t="str">
        <f>E7</f>
        <v>STAVEBNÍ ÚPRAVY ČÁSTI 1. PP BUDOVY ZBROJNICE UNIVERZITY PALACKÉHO V OLOMOUCI</v>
      </c>
      <c r="F130" s="265"/>
      <c r="G130" s="265"/>
      <c r="H130" s="265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3" s="1" customFormat="1" ht="12" customHeight="1">
      <c r="B131" s="21"/>
      <c r="C131" s="28" t="s">
        <v>134</v>
      </c>
      <c r="L131" s="21"/>
    </row>
    <row r="132" spans="1:63" s="2" customFormat="1" ht="16.5" customHeight="1">
      <c r="A132" s="33"/>
      <c r="B132" s="34"/>
      <c r="C132" s="33"/>
      <c r="D132" s="33"/>
      <c r="E132" s="264" t="s">
        <v>2365</v>
      </c>
      <c r="F132" s="266"/>
      <c r="G132" s="266"/>
      <c r="H132" s="266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3" s="2" customFormat="1" ht="12" customHeight="1">
      <c r="A133" s="33"/>
      <c r="B133" s="34"/>
      <c r="C133" s="28" t="s">
        <v>136</v>
      </c>
      <c r="D133" s="33"/>
      <c r="E133" s="33"/>
      <c r="F133" s="33"/>
      <c r="G133" s="33"/>
      <c r="H133" s="33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3" s="2" customFormat="1" ht="16.5" customHeight="1">
      <c r="A134" s="33"/>
      <c r="B134" s="34"/>
      <c r="C134" s="33"/>
      <c r="D134" s="33"/>
      <c r="E134" s="226" t="str">
        <f>E11</f>
        <v xml:space="preserve">02.01 - Architektonicko stavební řešení </v>
      </c>
      <c r="F134" s="266"/>
      <c r="G134" s="266"/>
      <c r="H134" s="266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3" s="2" customFormat="1" ht="6.95" customHeight="1">
      <c r="A135" s="33"/>
      <c r="B135" s="34"/>
      <c r="C135" s="33"/>
      <c r="D135" s="33"/>
      <c r="E135" s="33"/>
      <c r="F135" s="33"/>
      <c r="G135" s="33"/>
      <c r="H135" s="33"/>
      <c r="I135" s="3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3" s="2" customFormat="1" ht="12" customHeight="1">
      <c r="A136" s="33"/>
      <c r="B136" s="34"/>
      <c r="C136" s="28" t="s">
        <v>20</v>
      </c>
      <c r="D136" s="33"/>
      <c r="E136" s="33"/>
      <c r="F136" s="26" t="str">
        <f>F14</f>
        <v>Biskupské nám. 842/1,Olomouc</v>
      </c>
      <c r="G136" s="33"/>
      <c r="H136" s="33"/>
      <c r="I136" s="28" t="s">
        <v>22</v>
      </c>
      <c r="J136" s="56" t="str">
        <f>IF(J14="","",J14)</f>
        <v>23. 7. 2024</v>
      </c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3" s="2" customFormat="1" ht="6.95" customHeight="1">
      <c r="A137" s="33"/>
      <c r="B137" s="34"/>
      <c r="C137" s="33"/>
      <c r="D137" s="33"/>
      <c r="E137" s="33"/>
      <c r="F137" s="33"/>
      <c r="G137" s="33"/>
      <c r="H137" s="33"/>
      <c r="I137" s="33"/>
      <c r="J137" s="33"/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3" s="2" customFormat="1" ht="25.7" customHeight="1">
      <c r="A138" s="33"/>
      <c r="B138" s="34"/>
      <c r="C138" s="28" t="s">
        <v>24</v>
      </c>
      <c r="D138" s="33"/>
      <c r="E138" s="33"/>
      <c r="F138" s="26" t="str">
        <f>E17</f>
        <v>Univerzita Palackého v Olomouci</v>
      </c>
      <c r="G138" s="33"/>
      <c r="H138" s="33"/>
      <c r="I138" s="28" t="s">
        <v>30</v>
      </c>
      <c r="J138" s="31" t="str">
        <f>E23</f>
        <v>ATELIER POLÁCH &amp; BRAVENEC s.r.o.</v>
      </c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3" s="2" customFormat="1" ht="15.2" customHeight="1">
      <c r="A139" s="33"/>
      <c r="B139" s="34"/>
      <c r="C139" s="28" t="s">
        <v>28</v>
      </c>
      <c r="D139" s="33"/>
      <c r="E139" s="33"/>
      <c r="F139" s="26" t="str">
        <f>IF(E20="","",E20)</f>
        <v>Vyplň údaj</v>
      </c>
      <c r="G139" s="33"/>
      <c r="H139" s="33"/>
      <c r="I139" s="28" t="s">
        <v>33</v>
      </c>
      <c r="J139" s="31" t="str">
        <f>E26</f>
        <v>Zdeněk Závodník</v>
      </c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3" s="2" customFormat="1" ht="10.35" customHeight="1">
      <c r="A140" s="33"/>
      <c r="B140" s="34"/>
      <c r="C140" s="33"/>
      <c r="D140" s="33"/>
      <c r="E140" s="33"/>
      <c r="F140" s="33"/>
      <c r="G140" s="33"/>
      <c r="H140" s="33"/>
      <c r="I140" s="33"/>
      <c r="J140" s="33"/>
      <c r="K140" s="33"/>
      <c r="L140" s="4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63" s="11" customFormat="1" ht="29.25" customHeight="1">
      <c r="A141" s="126"/>
      <c r="B141" s="127"/>
      <c r="C141" s="128" t="s">
        <v>166</v>
      </c>
      <c r="D141" s="129" t="s">
        <v>61</v>
      </c>
      <c r="E141" s="129" t="s">
        <v>57</v>
      </c>
      <c r="F141" s="129" t="s">
        <v>58</v>
      </c>
      <c r="G141" s="129" t="s">
        <v>167</v>
      </c>
      <c r="H141" s="129" t="s">
        <v>168</v>
      </c>
      <c r="I141" s="129" t="s">
        <v>169</v>
      </c>
      <c r="J141" s="129" t="s">
        <v>140</v>
      </c>
      <c r="K141" s="130" t="s">
        <v>170</v>
      </c>
      <c r="L141" s="131"/>
      <c r="M141" s="63" t="s">
        <v>1</v>
      </c>
      <c r="N141" s="64" t="s">
        <v>40</v>
      </c>
      <c r="O141" s="64" t="s">
        <v>171</v>
      </c>
      <c r="P141" s="64" t="s">
        <v>172</v>
      </c>
      <c r="Q141" s="64" t="s">
        <v>173</v>
      </c>
      <c r="R141" s="64" t="s">
        <v>174</v>
      </c>
      <c r="S141" s="64" t="s">
        <v>175</v>
      </c>
      <c r="T141" s="65" t="s">
        <v>176</v>
      </c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</row>
    <row r="142" spans="1:63" s="2" customFormat="1" ht="22.9" customHeight="1">
      <c r="A142" s="33"/>
      <c r="B142" s="34"/>
      <c r="C142" s="70" t="s">
        <v>177</v>
      </c>
      <c r="D142" s="33"/>
      <c r="E142" s="33"/>
      <c r="F142" s="33"/>
      <c r="G142" s="33"/>
      <c r="H142" s="33"/>
      <c r="I142" s="33"/>
      <c r="J142" s="132">
        <f>BK142</f>
        <v>0</v>
      </c>
      <c r="K142" s="33"/>
      <c r="L142" s="34"/>
      <c r="M142" s="66"/>
      <c r="N142" s="57"/>
      <c r="O142" s="67"/>
      <c r="P142" s="133">
        <f>P143+P910</f>
        <v>0</v>
      </c>
      <c r="Q142" s="67"/>
      <c r="R142" s="133">
        <f>R143+R910</f>
        <v>782.95479452599977</v>
      </c>
      <c r="S142" s="67"/>
      <c r="T142" s="134">
        <f>T143+T910</f>
        <v>364.87913933999999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75</v>
      </c>
      <c r="AU142" s="18" t="s">
        <v>142</v>
      </c>
      <c r="BK142" s="135">
        <f>BK143+BK910</f>
        <v>0</v>
      </c>
    </row>
    <row r="143" spans="1:63" s="12" customFormat="1" ht="25.9" customHeight="1">
      <c r="B143" s="136"/>
      <c r="D143" s="137" t="s">
        <v>75</v>
      </c>
      <c r="E143" s="138" t="s">
        <v>178</v>
      </c>
      <c r="F143" s="138" t="s">
        <v>179</v>
      </c>
      <c r="I143" s="139"/>
      <c r="J143" s="140">
        <f>BK143</f>
        <v>0</v>
      </c>
      <c r="L143" s="136"/>
      <c r="M143" s="141"/>
      <c r="N143" s="142"/>
      <c r="O143" s="142"/>
      <c r="P143" s="143">
        <f>P144+P307+P443+P603+P691+P709+P793+P892+P906</f>
        <v>0</v>
      </c>
      <c r="Q143" s="142"/>
      <c r="R143" s="143">
        <f>R144+R307+R443+R603+R691+R709+R793+R892+R906</f>
        <v>757.98535946999982</v>
      </c>
      <c r="S143" s="142"/>
      <c r="T143" s="144">
        <f>T144+T307+T443+T603+T691+T709+T793+T892+T906</f>
        <v>362.57482599999997</v>
      </c>
      <c r="AR143" s="137" t="s">
        <v>83</v>
      </c>
      <c r="AT143" s="145" t="s">
        <v>75</v>
      </c>
      <c r="AU143" s="145" t="s">
        <v>76</v>
      </c>
      <c r="AY143" s="137" t="s">
        <v>180</v>
      </c>
      <c r="BK143" s="146">
        <f>BK144+BK307+BK443+BK603+BK691+BK709+BK793+BK892+BK906</f>
        <v>0</v>
      </c>
    </row>
    <row r="144" spans="1:63" s="12" customFormat="1" ht="22.9" customHeight="1">
      <c r="B144" s="136"/>
      <c r="D144" s="137" t="s">
        <v>75</v>
      </c>
      <c r="E144" s="147" t="s">
        <v>83</v>
      </c>
      <c r="F144" s="147" t="s">
        <v>181</v>
      </c>
      <c r="I144" s="139"/>
      <c r="J144" s="148">
        <f>BK144</f>
        <v>0</v>
      </c>
      <c r="L144" s="136"/>
      <c r="M144" s="141"/>
      <c r="N144" s="142"/>
      <c r="O144" s="142"/>
      <c r="P144" s="143">
        <f>SUM(P145:P306)</f>
        <v>0</v>
      </c>
      <c r="Q144" s="142"/>
      <c r="R144" s="143">
        <f>SUM(R145:R306)</f>
        <v>59.276000000000003</v>
      </c>
      <c r="S144" s="142"/>
      <c r="T144" s="144">
        <f>SUM(T145:T306)</f>
        <v>3.84</v>
      </c>
      <c r="AR144" s="137" t="s">
        <v>83</v>
      </c>
      <c r="AT144" s="145" t="s">
        <v>75</v>
      </c>
      <c r="AU144" s="145" t="s">
        <v>83</v>
      </c>
      <c r="AY144" s="137" t="s">
        <v>180</v>
      </c>
      <c r="BK144" s="146">
        <f>SUM(BK145:BK306)</f>
        <v>0</v>
      </c>
    </row>
    <row r="145" spans="1:65" s="2" customFormat="1" ht="24.2" customHeight="1">
      <c r="A145" s="33"/>
      <c r="B145" s="149"/>
      <c r="C145" s="150" t="s">
        <v>83</v>
      </c>
      <c r="D145" s="150" t="s">
        <v>182</v>
      </c>
      <c r="E145" s="151" t="s">
        <v>183</v>
      </c>
      <c r="F145" s="152" t="s">
        <v>184</v>
      </c>
      <c r="G145" s="153" t="s">
        <v>185</v>
      </c>
      <c r="H145" s="154">
        <v>12</v>
      </c>
      <c r="I145" s="155"/>
      <c r="J145" s="156">
        <f>ROUND(I145*H145,2)</f>
        <v>0</v>
      </c>
      <c r="K145" s="152" t="s">
        <v>186</v>
      </c>
      <c r="L145" s="34"/>
      <c r="M145" s="157" t="s">
        <v>1</v>
      </c>
      <c r="N145" s="158" t="s">
        <v>41</v>
      </c>
      <c r="O145" s="59"/>
      <c r="P145" s="159">
        <f>O145*H145</f>
        <v>0</v>
      </c>
      <c r="Q145" s="159">
        <v>0</v>
      </c>
      <c r="R145" s="159">
        <f>Q145*H145</f>
        <v>0</v>
      </c>
      <c r="S145" s="159">
        <v>0.32</v>
      </c>
      <c r="T145" s="160">
        <f>S145*H145</f>
        <v>3.84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187</v>
      </c>
      <c r="AT145" s="161" t="s">
        <v>182</v>
      </c>
      <c r="AU145" s="161" t="s">
        <v>85</v>
      </c>
      <c r="AY145" s="18" t="s">
        <v>180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83</v>
      </c>
      <c r="BK145" s="162">
        <f>ROUND(I145*H145,2)</f>
        <v>0</v>
      </c>
      <c r="BL145" s="18" t="s">
        <v>187</v>
      </c>
      <c r="BM145" s="161" t="s">
        <v>2367</v>
      </c>
    </row>
    <row r="146" spans="1:65" s="2" customFormat="1" ht="39">
      <c r="A146" s="33"/>
      <c r="B146" s="34"/>
      <c r="C146" s="33"/>
      <c r="D146" s="163" t="s">
        <v>189</v>
      </c>
      <c r="E146" s="33"/>
      <c r="F146" s="164" t="s">
        <v>190</v>
      </c>
      <c r="G146" s="33"/>
      <c r="H146" s="33"/>
      <c r="I146" s="165"/>
      <c r="J146" s="33"/>
      <c r="K146" s="33"/>
      <c r="L146" s="34"/>
      <c r="M146" s="166"/>
      <c r="N146" s="167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189</v>
      </c>
      <c r="AU146" s="18" t="s">
        <v>85</v>
      </c>
    </row>
    <row r="147" spans="1:65" s="2" customFormat="1" ht="11.25">
      <c r="A147" s="33"/>
      <c r="B147" s="34"/>
      <c r="C147" s="33"/>
      <c r="D147" s="168" t="s">
        <v>191</v>
      </c>
      <c r="E147" s="33"/>
      <c r="F147" s="169" t="s">
        <v>192</v>
      </c>
      <c r="G147" s="33"/>
      <c r="H147" s="33"/>
      <c r="I147" s="165"/>
      <c r="J147" s="33"/>
      <c r="K147" s="33"/>
      <c r="L147" s="34"/>
      <c r="M147" s="166"/>
      <c r="N147" s="167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191</v>
      </c>
      <c r="AU147" s="18" t="s">
        <v>85</v>
      </c>
    </row>
    <row r="148" spans="1:65" s="13" customFormat="1" ht="11.25">
      <c r="B148" s="170"/>
      <c r="D148" s="163" t="s">
        <v>193</v>
      </c>
      <c r="E148" s="171" t="s">
        <v>1</v>
      </c>
      <c r="F148" s="172" t="s">
        <v>194</v>
      </c>
      <c r="H148" s="171" t="s">
        <v>1</v>
      </c>
      <c r="I148" s="173"/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193</v>
      </c>
      <c r="AU148" s="171" t="s">
        <v>85</v>
      </c>
      <c r="AV148" s="13" t="s">
        <v>83</v>
      </c>
      <c r="AW148" s="13" t="s">
        <v>32</v>
      </c>
      <c r="AX148" s="13" t="s">
        <v>76</v>
      </c>
      <c r="AY148" s="171" t="s">
        <v>180</v>
      </c>
    </row>
    <row r="149" spans="1:65" s="14" customFormat="1" ht="11.25">
      <c r="B149" s="177"/>
      <c r="D149" s="163" t="s">
        <v>193</v>
      </c>
      <c r="E149" s="178" t="s">
        <v>1</v>
      </c>
      <c r="F149" s="179" t="s">
        <v>195</v>
      </c>
      <c r="H149" s="180">
        <v>6</v>
      </c>
      <c r="I149" s="181"/>
      <c r="L149" s="177"/>
      <c r="M149" s="182"/>
      <c r="N149" s="183"/>
      <c r="O149" s="183"/>
      <c r="P149" s="183"/>
      <c r="Q149" s="183"/>
      <c r="R149" s="183"/>
      <c r="S149" s="183"/>
      <c r="T149" s="184"/>
      <c r="AT149" s="178" t="s">
        <v>193</v>
      </c>
      <c r="AU149" s="178" t="s">
        <v>85</v>
      </c>
      <c r="AV149" s="14" t="s">
        <v>85</v>
      </c>
      <c r="AW149" s="14" t="s">
        <v>32</v>
      </c>
      <c r="AX149" s="14" t="s">
        <v>76</v>
      </c>
      <c r="AY149" s="178" t="s">
        <v>180</v>
      </c>
    </row>
    <row r="150" spans="1:65" s="14" customFormat="1" ht="11.25">
      <c r="B150" s="177"/>
      <c r="D150" s="163" t="s">
        <v>193</v>
      </c>
      <c r="E150" s="178" t="s">
        <v>1</v>
      </c>
      <c r="F150" s="179" t="s">
        <v>195</v>
      </c>
      <c r="H150" s="180">
        <v>6</v>
      </c>
      <c r="I150" s="181"/>
      <c r="L150" s="177"/>
      <c r="M150" s="182"/>
      <c r="N150" s="183"/>
      <c r="O150" s="183"/>
      <c r="P150" s="183"/>
      <c r="Q150" s="183"/>
      <c r="R150" s="183"/>
      <c r="S150" s="183"/>
      <c r="T150" s="184"/>
      <c r="AT150" s="178" t="s">
        <v>193</v>
      </c>
      <c r="AU150" s="178" t="s">
        <v>85</v>
      </c>
      <c r="AV150" s="14" t="s">
        <v>85</v>
      </c>
      <c r="AW150" s="14" t="s">
        <v>32</v>
      </c>
      <c r="AX150" s="14" t="s">
        <v>76</v>
      </c>
      <c r="AY150" s="178" t="s">
        <v>180</v>
      </c>
    </row>
    <row r="151" spans="1:65" s="15" customFormat="1" ht="11.25">
      <c r="B151" s="185"/>
      <c r="D151" s="163" t="s">
        <v>193</v>
      </c>
      <c r="E151" s="186" t="s">
        <v>1</v>
      </c>
      <c r="F151" s="187" t="s">
        <v>196</v>
      </c>
      <c r="H151" s="188">
        <v>12</v>
      </c>
      <c r="I151" s="189"/>
      <c r="L151" s="185"/>
      <c r="M151" s="190"/>
      <c r="N151" s="191"/>
      <c r="O151" s="191"/>
      <c r="P151" s="191"/>
      <c r="Q151" s="191"/>
      <c r="R151" s="191"/>
      <c r="S151" s="191"/>
      <c r="T151" s="192"/>
      <c r="AT151" s="186" t="s">
        <v>193</v>
      </c>
      <c r="AU151" s="186" t="s">
        <v>85</v>
      </c>
      <c r="AV151" s="15" t="s">
        <v>197</v>
      </c>
      <c r="AW151" s="15" t="s">
        <v>32</v>
      </c>
      <c r="AX151" s="15" t="s">
        <v>76</v>
      </c>
      <c r="AY151" s="186" t="s">
        <v>180</v>
      </c>
    </row>
    <row r="152" spans="1:65" s="16" customFormat="1" ht="11.25">
      <c r="B152" s="193"/>
      <c r="D152" s="163" t="s">
        <v>193</v>
      </c>
      <c r="E152" s="194" t="s">
        <v>1</v>
      </c>
      <c r="F152" s="195" t="s">
        <v>198</v>
      </c>
      <c r="H152" s="196">
        <v>12</v>
      </c>
      <c r="I152" s="197"/>
      <c r="L152" s="193"/>
      <c r="M152" s="198"/>
      <c r="N152" s="199"/>
      <c r="O152" s="199"/>
      <c r="P152" s="199"/>
      <c r="Q152" s="199"/>
      <c r="R152" s="199"/>
      <c r="S152" s="199"/>
      <c r="T152" s="200"/>
      <c r="AT152" s="194" t="s">
        <v>193</v>
      </c>
      <c r="AU152" s="194" t="s">
        <v>85</v>
      </c>
      <c r="AV152" s="16" t="s">
        <v>187</v>
      </c>
      <c r="AW152" s="16" t="s">
        <v>32</v>
      </c>
      <c r="AX152" s="16" t="s">
        <v>83</v>
      </c>
      <c r="AY152" s="194" t="s">
        <v>180</v>
      </c>
    </row>
    <row r="153" spans="1:65" s="2" customFormat="1" ht="24.2" customHeight="1">
      <c r="A153" s="33"/>
      <c r="B153" s="149"/>
      <c r="C153" s="150" t="s">
        <v>85</v>
      </c>
      <c r="D153" s="150" t="s">
        <v>182</v>
      </c>
      <c r="E153" s="151" t="s">
        <v>199</v>
      </c>
      <c r="F153" s="152" t="s">
        <v>200</v>
      </c>
      <c r="G153" s="153" t="s">
        <v>201</v>
      </c>
      <c r="H153" s="154">
        <v>97.210999999999999</v>
      </c>
      <c r="I153" s="155"/>
      <c r="J153" s="156">
        <f>ROUND(I153*H153,2)</f>
        <v>0</v>
      </c>
      <c r="K153" s="152" t="s">
        <v>186</v>
      </c>
      <c r="L153" s="34"/>
      <c r="M153" s="157" t="s">
        <v>1</v>
      </c>
      <c r="N153" s="158" t="s">
        <v>41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187</v>
      </c>
      <c r="AT153" s="161" t="s">
        <v>182</v>
      </c>
      <c r="AU153" s="161" t="s">
        <v>85</v>
      </c>
      <c r="AY153" s="18" t="s">
        <v>180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83</v>
      </c>
      <c r="BK153" s="162">
        <f>ROUND(I153*H153,2)</f>
        <v>0</v>
      </c>
      <c r="BL153" s="18" t="s">
        <v>187</v>
      </c>
      <c r="BM153" s="161" t="s">
        <v>2368</v>
      </c>
    </row>
    <row r="154" spans="1:65" s="2" customFormat="1" ht="19.5">
      <c r="A154" s="33"/>
      <c r="B154" s="34"/>
      <c r="C154" s="33"/>
      <c r="D154" s="163" t="s">
        <v>189</v>
      </c>
      <c r="E154" s="33"/>
      <c r="F154" s="164" t="s">
        <v>203</v>
      </c>
      <c r="G154" s="33"/>
      <c r="H154" s="33"/>
      <c r="I154" s="165"/>
      <c r="J154" s="33"/>
      <c r="K154" s="33"/>
      <c r="L154" s="34"/>
      <c r="M154" s="166"/>
      <c r="N154" s="167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189</v>
      </c>
      <c r="AU154" s="18" t="s">
        <v>85</v>
      </c>
    </row>
    <row r="155" spans="1:65" s="2" customFormat="1" ht="11.25">
      <c r="A155" s="33"/>
      <c r="B155" s="34"/>
      <c r="C155" s="33"/>
      <c r="D155" s="168" t="s">
        <v>191</v>
      </c>
      <c r="E155" s="33"/>
      <c r="F155" s="169" t="s">
        <v>204</v>
      </c>
      <c r="G155" s="33"/>
      <c r="H155" s="33"/>
      <c r="I155" s="165"/>
      <c r="J155" s="33"/>
      <c r="K155" s="33"/>
      <c r="L155" s="34"/>
      <c r="M155" s="166"/>
      <c r="N155" s="167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191</v>
      </c>
      <c r="AU155" s="18" t="s">
        <v>85</v>
      </c>
    </row>
    <row r="156" spans="1:65" s="13" customFormat="1" ht="11.25">
      <c r="B156" s="170"/>
      <c r="D156" s="163" t="s">
        <v>193</v>
      </c>
      <c r="E156" s="171" t="s">
        <v>1</v>
      </c>
      <c r="F156" s="172" t="s">
        <v>205</v>
      </c>
      <c r="H156" s="171" t="s">
        <v>1</v>
      </c>
      <c r="I156" s="173"/>
      <c r="L156" s="170"/>
      <c r="M156" s="174"/>
      <c r="N156" s="175"/>
      <c r="O156" s="175"/>
      <c r="P156" s="175"/>
      <c r="Q156" s="175"/>
      <c r="R156" s="175"/>
      <c r="S156" s="175"/>
      <c r="T156" s="176"/>
      <c r="AT156" s="171" t="s">
        <v>193</v>
      </c>
      <c r="AU156" s="171" t="s">
        <v>85</v>
      </c>
      <c r="AV156" s="13" t="s">
        <v>83</v>
      </c>
      <c r="AW156" s="13" t="s">
        <v>32</v>
      </c>
      <c r="AX156" s="13" t="s">
        <v>76</v>
      </c>
      <c r="AY156" s="171" t="s">
        <v>180</v>
      </c>
    </row>
    <row r="157" spans="1:65" s="13" customFormat="1" ht="11.25">
      <c r="B157" s="170"/>
      <c r="D157" s="163" t="s">
        <v>193</v>
      </c>
      <c r="E157" s="171" t="s">
        <v>1</v>
      </c>
      <c r="F157" s="172" t="s">
        <v>2369</v>
      </c>
      <c r="H157" s="171" t="s">
        <v>1</v>
      </c>
      <c r="I157" s="173"/>
      <c r="L157" s="170"/>
      <c r="M157" s="174"/>
      <c r="N157" s="175"/>
      <c r="O157" s="175"/>
      <c r="P157" s="175"/>
      <c r="Q157" s="175"/>
      <c r="R157" s="175"/>
      <c r="S157" s="175"/>
      <c r="T157" s="176"/>
      <c r="AT157" s="171" t="s">
        <v>193</v>
      </c>
      <c r="AU157" s="171" t="s">
        <v>85</v>
      </c>
      <c r="AV157" s="13" t="s">
        <v>83</v>
      </c>
      <c r="AW157" s="13" t="s">
        <v>32</v>
      </c>
      <c r="AX157" s="13" t="s">
        <v>76</v>
      </c>
      <c r="AY157" s="171" t="s">
        <v>180</v>
      </c>
    </row>
    <row r="158" spans="1:65" s="13" customFormat="1" ht="11.25">
      <c r="B158" s="170"/>
      <c r="D158" s="163" t="s">
        <v>193</v>
      </c>
      <c r="E158" s="171" t="s">
        <v>1</v>
      </c>
      <c r="F158" s="172" t="s">
        <v>207</v>
      </c>
      <c r="H158" s="171" t="s">
        <v>1</v>
      </c>
      <c r="I158" s="173"/>
      <c r="L158" s="170"/>
      <c r="M158" s="174"/>
      <c r="N158" s="175"/>
      <c r="O158" s="175"/>
      <c r="P158" s="175"/>
      <c r="Q158" s="175"/>
      <c r="R158" s="175"/>
      <c r="S158" s="175"/>
      <c r="T158" s="176"/>
      <c r="AT158" s="171" t="s">
        <v>193</v>
      </c>
      <c r="AU158" s="171" t="s">
        <v>85</v>
      </c>
      <c r="AV158" s="13" t="s">
        <v>83</v>
      </c>
      <c r="AW158" s="13" t="s">
        <v>32</v>
      </c>
      <c r="AX158" s="13" t="s">
        <v>76</v>
      </c>
      <c r="AY158" s="171" t="s">
        <v>180</v>
      </c>
    </row>
    <row r="159" spans="1:65" s="13" customFormat="1" ht="11.25">
      <c r="B159" s="170"/>
      <c r="D159" s="163" t="s">
        <v>193</v>
      </c>
      <c r="E159" s="171" t="s">
        <v>1</v>
      </c>
      <c r="F159" s="172" t="s">
        <v>208</v>
      </c>
      <c r="H159" s="171" t="s">
        <v>1</v>
      </c>
      <c r="I159" s="173"/>
      <c r="L159" s="170"/>
      <c r="M159" s="174"/>
      <c r="N159" s="175"/>
      <c r="O159" s="175"/>
      <c r="P159" s="175"/>
      <c r="Q159" s="175"/>
      <c r="R159" s="175"/>
      <c r="S159" s="175"/>
      <c r="T159" s="176"/>
      <c r="AT159" s="171" t="s">
        <v>193</v>
      </c>
      <c r="AU159" s="171" t="s">
        <v>85</v>
      </c>
      <c r="AV159" s="13" t="s">
        <v>83</v>
      </c>
      <c r="AW159" s="13" t="s">
        <v>32</v>
      </c>
      <c r="AX159" s="13" t="s">
        <v>76</v>
      </c>
      <c r="AY159" s="171" t="s">
        <v>180</v>
      </c>
    </row>
    <row r="160" spans="1:65" s="14" customFormat="1" ht="11.25">
      <c r="B160" s="177"/>
      <c r="D160" s="163" t="s">
        <v>193</v>
      </c>
      <c r="E160" s="178" t="s">
        <v>1</v>
      </c>
      <c r="F160" s="179" t="s">
        <v>2370</v>
      </c>
      <c r="H160" s="180">
        <v>23.841000000000001</v>
      </c>
      <c r="I160" s="181"/>
      <c r="L160" s="177"/>
      <c r="M160" s="182"/>
      <c r="N160" s="183"/>
      <c r="O160" s="183"/>
      <c r="P160" s="183"/>
      <c r="Q160" s="183"/>
      <c r="R160" s="183"/>
      <c r="S160" s="183"/>
      <c r="T160" s="184"/>
      <c r="AT160" s="178" t="s">
        <v>193</v>
      </c>
      <c r="AU160" s="178" t="s">
        <v>85</v>
      </c>
      <c r="AV160" s="14" t="s">
        <v>85</v>
      </c>
      <c r="AW160" s="14" t="s">
        <v>32</v>
      </c>
      <c r="AX160" s="14" t="s">
        <v>76</v>
      </c>
      <c r="AY160" s="178" t="s">
        <v>180</v>
      </c>
    </row>
    <row r="161" spans="1:65" s="13" customFormat="1" ht="11.25">
      <c r="B161" s="170"/>
      <c r="D161" s="163" t="s">
        <v>193</v>
      </c>
      <c r="E161" s="171" t="s">
        <v>1</v>
      </c>
      <c r="F161" s="172" t="s">
        <v>210</v>
      </c>
      <c r="H161" s="171" t="s">
        <v>1</v>
      </c>
      <c r="I161" s="173"/>
      <c r="L161" s="170"/>
      <c r="M161" s="174"/>
      <c r="N161" s="175"/>
      <c r="O161" s="175"/>
      <c r="P161" s="175"/>
      <c r="Q161" s="175"/>
      <c r="R161" s="175"/>
      <c r="S161" s="175"/>
      <c r="T161" s="176"/>
      <c r="AT161" s="171" t="s">
        <v>193</v>
      </c>
      <c r="AU161" s="171" t="s">
        <v>85</v>
      </c>
      <c r="AV161" s="13" t="s">
        <v>83</v>
      </c>
      <c r="AW161" s="13" t="s">
        <v>32</v>
      </c>
      <c r="AX161" s="13" t="s">
        <v>76</v>
      </c>
      <c r="AY161" s="171" t="s">
        <v>180</v>
      </c>
    </row>
    <row r="162" spans="1:65" s="14" customFormat="1" ht="11.25">
      <c r="B162" s="177"/>
      <c r="D162" s="163" t="s">
        <v>193</v>
      </c>
      <c r="E162" s="178" t="s">
        <v>1</v>
      </c>
      <c r="F162" s="179" t="s">
        <v>2371</v>
      </c>
      <c r="H162" s="180">
        <v>73.37</v>
      </c>
      <c r="I162" s="181"/>
      <c r="L162" s="177"/>
      <c r="M162" s="182"/>
      <c r="N162" s="183"/>
      <c r="O162" s="183"/>
      <c r="P162" s="183"/>
      <c r="Q162" s="183"/>
      <c r="R162" s="183"/>
      <c r="S162" s="183"/>
      <c r="T162" s="184"/>
      <c r="AT162" s="178" t="s">
        <v>193</v>
      </c>
      <c r="AU162" s="178" t="s">
        <v>85</v>
      </c>
      <c r="AV162" s="14" t="s">
        <v>85</v>
      </c>
      <c r="AW162" s="14" t="s">
        <v>32</v>
      </c>
      <c r="AX162" s="14" t="s">
        <v>76</v>
      </c>
      <c r="AY162" s="178" t="s">
        <v>180</v>
      </c>
    </row>
    <row r="163" spans="1:65" s="15" customFormat="1" ht="11.25">
      <c r="B163" s="185"/>
      <c r="D163" s="163" t="s">
        <v>193</v>
      </c>
      <c r="E163" s="186" t="s">
        <v>1</v>
      </c>
      <c r="F163" s="187" t="s">
        <v>196</v>
      </c>
      <c r="H163" s="188">
        <v>97.210999999999999</v>
      </c>
      <c r="I163" s="189"/>
      <c r="L163" s="185"/>
      <c r="M163" s="190"/>
      <c r="N163" s="191"/>
      <c r="O163" s="191"/>
      <c r="P163" s="191"/>
      <c r="Q163" s="191"/>
      <c r="R163" s="191"/>
      <c r="S163" s="191"/>
      <c r="T163" s="192"/>
      <c r="AT163" s="186" t="s">
        <v>193</v>
      </c>
      <c r="AU163" s="186" t="s">
        <v>85</v>
      </c>
      <c r="AV163" s="15" t="s">
        <v>197</v>
      </c>
      <c r="AW163" s="15" t="s">
        <v>32</v>
      </c>
      <c r="AX163" s="15" t="s">
        <v>76</v>
      </c>
      <c r="AY163" s="186" t="s">
        <v>180</v>
      </c>
    </row>
    <row r="164" spans="1:65" s="16" customFormat="1" ht="11.25">
      <c r="B164" s="193"/>
      <c r="D164" s="163" t="s">
        <v>193</v>
      </c>
      <c r="E164" s="194" t="s">
        <v>1</v>
      </c>
      <c r="F164" s="195" t="s">
        <v>198</v>
      </c>
      <c r="H164" s="196">
        <v>97.210999999999999</v>
      </c>
      <c r="I164" s="197"/>
      <c r="L164" s="193"/>
      <c r="M164" s="198"/>
      <c r="N164" s="199"/>
      <c r="O164" s="199"/>
      <c r="P164" s="199"/>
      <c r="Q164" s="199"/>
      <c r="R164" s="199"/>
      <c r="S164" s="199"/>
      <c r="T164" s="200"/>
      <c r="AT164" s="194" t="s">
        <v>193</v>
      </c>
      <c r="AU164" s="194" t="s">
        <v>85</v>
      </c>
      <c r="AV164" s="16" t="s">
        <v>187</v>
      </c>
      <c r="AW164" s="16" t="s">
        <v>32</v>
      </c>
      <c r="AX164" s="16" t="s">
        <v>83</v>
      </c>
      <c r="AY164" s="194" t="s">
        <v>180</v>
      </c>
    </row>
    <row r="165" spans="1:65" s="2" customFormat="1" ht="24.2" customHeight="1">
      <c r="A165" s="33"/>
      <c r="B165" s="149"/>
      <c r="C165" s="150" t="s">
        <v>197</v>
      </c>
      <c r="D165" s="150" t="s">
        <v>182</v>
      </c>
      <c r="E165" s="151" t="s">
        <v>212</v>
      </c>
      <c r="F165" s="152" t="s">
        <v>213</v>
      </c>
      <c r="G165" s="153" t="s">
        <v>201</v>
      </c>
      <c r="H165" s="154">
        <v>15.724</v>
      </c>
      <c r="I165" s="155"/>
      <c r="J165" s="156">
        <f>ROUND(I165*H165,2)</f>
        <v>0</v>
      </c>
      <c r="K165" s="152" t="s">
        <v>186</v>
      </c>
      <c r="L165" s="34"/>
      <c r="M165" s="157" t="s">
        <v>1</v>
      </c>
      <c r="N165" s="158" t="s">
        <v>41</v>
      </c>
      <c r="O165" s="59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187</v>
      </c>
      <c r="AT165" s="161" t="s">
        <v>182</v>
      </c>
      <c r="AU165" s="161" t="s">
        <v>85</v>
      </c>
      <c r="AY165" s="18" t="s">
        <v>180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83</v>
      </c>
      <c r="BK165" s="162">
        <f>ROUND(I165*H165,2)</f>
        <v>0</v>
      </c>
      <c r="BL165" s="18" t="s">
        <v>187</v>
      </c>
      <c r="BM165" s="161" t="s">
        <v>2372</v>
      </c>
    </row>
    <row r="166" spans="1:65" s="2" customFormat="1" ht="29.25">
      <c r="A166" s="33"/>
      <c r="B166" s="34"/>
      <c r="C166" s="33"/>
      <c r="D166" s="163" t="s">
        <v>189</v>
      </c>
      <c r="E166" s="33"/>
      <c r="F166" s="164" t="s">
        <v>215</v>
      </c>
      <c r="G166" s="33"/>
      <c r="H166" s="33"/>
      <c r="I166" s="165"/>
      <c r="J166" s="33"/>
      <c r="K166" s="33"/>
      <c r="L166" s="34"/>
      <c r="M166" s="166"/>
      <c r="N166" s="167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189</v>
      </c>
      <c r="AU166" s="18" t="s">
        <v>85</v>
      </c>
    </row>
    <row r="167" spans="1:65" s="2" customFormat="1" ht="11.25">
      <c r="A167" s="33"/>
      <c r="B167" s="34"/>
      <c r="C167" s="33"/>
      <c r="D167" s="168" t="s">
        <v>191</v>
      </c>
      <c r="E167" s="33"/>
      <c r="F167" s="169" t="s">
        <v>216</v>
      </c>
      <c r="G167" s="33"/>
      <c r="H167" s="33"/>
      <c r="I167" s="165"/>
      <c r="J167" s="33"/>
      <c r="K167" s="33"/>
      <c r="L167" s="34"/>
      <c r="M167" s="166"/>
      <c r="N167" s="167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191</v>
      </c>
      <c r="AU167" s="18" t="s">
        <v>85</v>
      </c>
    </row>
    <row r="168" spans="1:65" s="13" customFormat="1" ht="11.25">
      <c r="B168" s="170"/>
      <c r="D168" s="163" t="s">
        <v>193</v>
      </c>
      <c r="E168" s="171" t="s">
        <v>1</v>
      </c>
      <c r="F168" s="172" t="s">
        <v>217</v>
      </c>
      <c r="H168" s="171" t="s">
        <v>1</v>
      </c>
      <c r="I168" s="173"/>
      <c r="L168" s="170"/>
      <c r="M168" s="174"/>
      <c r="N168" s="175"/>
      <c r="O168" s="175"/>
      <c r="P168" s="175"/>
      <c r="Q168" s="175"/>
      <c r="R168" s="175"/>
      <c r="S168" s="175"/>
      <c r="T168" s="176"/>
      <c r="AT168" s="171" t="s">
        <v>193</v>
      </c>
      <c r="AU168" s="171" t="s">
        <v>85</v>
      </c>
      <c r="AV168" s="13" t="s">
        <v>83</v>
      </c>
      <c r="AW168" s="13" t="s">
        <v>32</v>
      </c>
      <c r="AX168" s="13" t="s">
        <v>76</v>
      </c>
      <c r="AY168" s="171" t="s">
        <v>180</v>
      </c>
    </row>
    <row r="169" spans="1:65" s="13" customFormat="1" ht="11.25">
      <c r="B169" s="170"/>
      <c r="D169" s="163" t="s">
        <v>193</v>
      </c>
      <c r="E169" s="171" t="s">
        <v>1</v>
      </c>
      <c r="F169" s="172" t="s">
        <v>2373</v>
      </c>
      <c r="H169" s="171" t="s">
        <v>1</v>
      </c>
      <c r="I169" s="173"/>
      <c r="L169" s="170"/>
      <c r="M169" s="174"/>
      <c r="N169" s="175"/>
      <c r="O169" s="175"/>
      <c r="P169" s="175"/>
      <c r="Q169" s="175"/>
      <c r="R169" s="175"/>
      <c r="S169" s="175"/>
      <c r="T169" s="176"/>
      <c r="AT169" s="171" t="s">
        <v>193</v>
      </c>
      <c r="AU169" s="171" t="s">
        <v>85</v>
      </c>
      <c r="AV169" s="13" t="s">
        <v>83</v>
      </c>
      <c r="AW169" s="13" t="s">
        <v>32</v>
      </c>
      <c r="AX169" s="13" t="s">
        <v>76</v>
      </c>
      <c r="AY169" s="171" t="s">
        <v>180</v>
      </c>
    </row>
    <row r="170" spans="1:65" s="14" customFormat="1" ht="11.25">
      <c r="B170" s="177"/>
      <c r="D170" s="163" t="s">
        <v>193</v>
      </c>
      <c r="E170" s="178" t="s">
        <v>1</v>
      </c>
      <c r="F170" s="179" t="s">
        <v>218</v>
      </c>
      <c r="H170" s="180">
        <v>7.8620000000000001</v>
      </c>
      <c r="I170" s="181"/>
      <c r="L170" s="177"/>
      <c r="M170" s="182"/>
      <c r="N170" s="183"/>
      <c r="O170" s="183"/>
      <c r="P170" s="183"/>
      <c r="Q170" s="183"/>
      <c r="R170" s="183"/>
      <c r="S170" s="183"/>
      <c r="T170" s="184"/>
      <c r="AT170" s="178" t="s">
        <v>193</v>
      </c>
      <c r="AU170" s="178" t="s">
        <v>85</v>
      </c>
      <c r="AV170" s="14" t="s">
        <v>85</v>
      </c>
      <c r="AW170" s="14" t="s">
        <v>32</v>
      </c>
      <c r="AX170" s="14" t="s">
        <v>76</v>
      </c>
      <c r="AY170" s="178" t="s">
        <v>180</v>
      </c>
    </row>
    <row r="171" spans="1:65" s="14" customFormat="1" ht="11.25">
      <c r="B171" s="177"/>
      <c r="D171" s="163" t="s">
        <v>193</v>
      </c>
      <c r="E171" s="178" t="s">
        <v>1</v>
      </c>
      <c r="F171" s="179" t="s">
        <v>218</v>
      </c>
      <c r="H171" s="180">
        <v>7.8620000000000001</v>
      </c>
      <c r="I171" s="181"/>
      <c r="L171" s="177"/>
      <c r="M171" s="182"/>
      <c r="N171" s="183"/>
      <c r="O171" s="183"/>
      <c r="P171" s="183"/>
      <c r="Q171" s="183"/>
      <c r="R171" s="183"/>
      <c r="S171" s="183"/>
      <c r="T171" s="184"/>
      <c r="AT171" s="178" t="s">
        <v>193</v>
      </c>
      <c r="AU171" s="178" t="s">
        <v>85</v>
      </c>
      <c r="AV171" s="14" t="s">
        <v>85</v>
      </c>
      <c r="AW171" s="14" t="s">
        <v>32</v>
      </c>
      <c r="AX171" s="14" t="s">
        <v>76</v>
      </c>
      <c r="AY171" s="178" t="s">
        <v>180</v>
      </c>
    </row>
    <row r="172" spans="1:65" s="15" customFormat="1" ht="11.25">
      <c r="B172" s="185"/>
      <c r="D172" s="163" t="s">
        <v>193</v>
      </c>
      <c r="E172" s="186" t="s">
        <v>1</v>
      </c>
      <c r="F172" s="187" t="s">
        <v>196</v>
      </c>
      <c r="H172" s="188">
        <v>15.724</v>
      </c>
      <c r="I172" s="189"/>
      <c r="L172" s="185"/>
      <c r="M172" s="190"/>
      <c r="N172" s="191"/>
      <c r="O172" s="191"/>
      <c r="P172" s="191"/>
      <c r="Q172" s="191"/>
      <c r="R172" s="191"/>
      <c r="S172" s="191"/>
      <c r="T172" s="192"/>
      <c r="AT172" s="186" t="s">
        <v>193</v>
      </c>
      <c r="AU172" s="186" t="s">
        <v>85</v>
      </c>
      <c r="AV172" s="15" t="s">
        <v>197</v>
      </c>
      <c r="AW172" s="15" t="s">
        <v>32</v>
      </c>
      <c r="AX172" s="15" t="s">
        <v>76</v>
      </c>
      <c r="AY172" s="186" t="s">
        <v>180</v>
      </c>
    </row>
    <row r="173" spans="1:65" s="16" customFormat="1" ht="11.25">
      <c r="B173" s="193"/>
      <c r="D173" s="163" t="s">
        <v>193</v>
      </c>
      <c r="E173" s="194" t="s">
        <v>1</v>
      </c>
      <c r="F173" s="195" t="s">
        <v>198</v>
      </c>
      <c r="H173" s="196">
        <v>15.724</v>
      </c>
      <c r="I173" s="197"/>
      <c r="L173" s="193"/>
      <c r="M173" s="198"/>
      <c r="N173" s="199"/>
      <c r="O173" s="199"/>
      <c r="P173" s="199"/>
      <c r="Q173" s="199"/>
      <c r="R173" s="199"/>
      <c r="S173" s="199"/>
      <c r="T173" s="200"/>
      <c r="AT173" s="194" t="s">
        <v>193</v>
      </c>
      <c r="AU173" s="194" t="s">
        <v>85</v>
      </c>
      <c r="AV173" s="16" t="s">
        <v>187</v>
      </c>
      <c r="AW173" s="16" t="s">
        <v>32</v>
      </c>
      <c r="AX173" s="16" t="s">
        <v>83</v>
      </c>
      <c r="AY173" s="194" t="s">
        <v>180</v>
      </c>
    </row>
    <row r="174" spans="1:65" s="2" customFormat="1" ht="33" customHeight="1">
      <c r="A174" s="33"/>
      <c r="B174" s="149"/>
      <c r="C174" s="150" t="s">
        <v>187</v>
      </c>
      <c r="D174" s="150" t="s">
        <v>182</v>
      </c>
      <c r="E174" s="151" t="s">
        <v>219</v>
      </c>
      <c r="F174" s="152" t="s">
        <v>220</v>
      </c>
      <c r="G174" s="153" t="s">
        <v>201</v>
      </c>
      <c r="H174" s="154">
        <v>125.74</v>
      </c>
      <c r="I174" s="155"/>
      <c r="J174" s="156">
        <f>ROUND(I174*H174,2)</f>
        <v>0</v>
      </c>
      <c r="K174" s="152" t="s">
        <v>186</v>
      </c>
      <c r="L174" s="34"/>
      <c r="M174" s="157" t="s">
        <v>1</v>
      </c>
      <c r="N174" s="158" t="s">
        <v>41</v>
      </c>
      <c r="O174" s="59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187</v>
      </c>
      <c r="AT174" s="161" t="s">
        <v>182</v>
      </c>
      <c r="AU174" s="161" t="s">
        <v>85</v>
      </c>
      <c r="AY174" s="18" t="s">
        <v>180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8" t="s">
        <v>83</v>
      </c>
      <c r="BK174" s="162">
        <f>ROUND(I174*H174,2)</f>
        <v>0</v>
      </c>
      <c r="BL174" s="18" t="s">
        <v>187</v>
      </c>
      <c r="BM174" s="161" t="s">
        <v>2374</v>
      </c>
    </row>
    <row r="175" spans="1:65" s="2" customFormat="1" ht="29.25">
      <c r="A175" s="33"/>
      <c r="B175" s="34"/>
      <c r="C175" s="33"/>
      <c r="D175" s="163" t="s">
        <v>189</v>
      </c>
      <c r="E175" s="33"/>
      <c r="F175" s="164" t="s">
        <v>222</v>
      </c>
      <c r="G175" s="33"/>
      <c r="H175" s="33"/>
      <c r="I175" s="165"/>
      <c r="J175" s="33"/>
      <c r="K175" s="33"/>
      <c r="L175" s="34"/>
      <c r="M175" s="166"/>
      <c r="N175" s="167"/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189</v>
      </c>
      <c r="AU175" s="18" t="s">
        <v>85</v>
      </c>
    </row>
    <row r="176" spans="1:65" s="2" customFormat="1" ht="11.25">
      <c r="A176" s="33"/>
      <c r="B176" s="34"/>
      <c r="C176" s="33"/>
      <c r="D176" s="168" t="s">
        <v>191</v>
      </c>
      <c r="E176" s="33"/>
      <c r="F176" s="169" t="s">
        <v>223</v>
      </c>
      <c r="G176" s="33"/>
      <c r="H176" s="33"/>
      <c r="I176" s="165"/>
      <c r="J176" s="33"/>
      <c r="K176" s="33"/>
      <c r="L176" s="34"/>
      <c r="M176" s="166"/>
      <c r="N176" s="167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191</v>
      </c>
      <c r="AU176" s="18" t="s">
        <v>85</v>
      </c>
    </row>
    <row r="177" spans="2:51" s="13" customFormat="1" ht="11.25">
      <c r="B177" s="170"/>
      <c r="D177" s="163" t="s">
        <v>193</v>
      </c>
      <c r="E177" s="171" t="s">
        <v>1</v>
      </c>
      <c r="F177" s="172" t="s">
        <v>224</v>
      </c>
      <c r="H177" s="171" t="s">
        <v>1</v>
      </c>
      <c r="I177" s="173"/>
      <c r="L177" s="170"/>
      <c r="M177" s="174"/>
      <c r="N177" s="175"/>
      <c r="O177" s="175"/>
      <c r="P177" s="175"/>
      <c r="Q177" s="175"/>
      <c r="R177" s="175"/>
      <c r="S177" s="175"/>
      <c r="T177" s="176"/>
      <c r="AT177" s="171" t="s">
        <v>193</v>
      </c>
      <c r="AU177" s="171" t="s">
        <v>85</v>
      </c>
      <c r="AV177" s="13" t="s">
        <v>83</v>
      </c>
      <c r="AW177" s="13" t="s">
        <v>32</v>
      </c>
      <c r="AX177" s="13" t="s">
        <v>76</v>
      </c>
      <c r="AY177" s="171" t="s">
        <v>180</v>
      </c>
    </row>
    <row r="178" spans="2:51" s="13" customFormat="1" ht="11.25">
      <c r="B178" s="170"/>
      <c r="D178" s="163" t="s">
        <v>193</v>
      </c>
      <c r="E178" s="171" t="s">
        <v>1</v>
      </c>
      <c r="F178" s="172" t="s">
        <v>2373</v>
      </c>
      <c r="H178" s="171" t="s">
        <v>1</v>
      </c>
      <c r="I178" s="173"/>
      <c r="L178" s="170"/>
      <c r="M178" s="174"/>
      <c r="N178" s="175"/>
      <c r="O178" s="175"/>
      <c r="P178" s="175"/>
      <c r="Q178" s="175"/>
      <c r="R178" s="175"/>
      <c r="S178" s="175"/>
      <c r="T178" s="176"/>
      <c r="AT178" s="171" t="s">
        <v>193</v>
      </c>
      <c r="AU178" s="171" t="s">
        <v>85</v>
      </c>
      <c r="AV178" s="13" t="s">
        <v>83</v>
      </c>
      <c r="AW178" s="13" t="s">
        <v>32</v>
      </c>
      <c r="AX178" s="13" t="s">
        <v>76</v>
      </c>
      <c r="AY178" s="171" t="s">
        <v>180</v>
      </c>
    </row>
    <row r="179" spans="2:51" s="14" customFormat="1" ht="11.25">
      <c r="B179" s="177"/>
      <c r="D179" s="163" t="s">
        <v>193</v>
      </c>
      <c r="E179" s="178" t="s">
        <v>1</v>
      </c>
      <c r="F179" s="179" t="s">
        <v>2375</v>
      </c>
      <c r="H179" s="180">
        <v>24.574999999999999</v>
      </c>
      <c r="I179" s="181"/>
      <c r="L179" s="177"/>
      <c r="M179" s="182"/>
      <c r="N179" s="183"/>
      <c r="O179" s="183"/>
      <c r="P179" s="183"/>
      <c r="Q179" s="183"/>
      <c r="R179" s="183"/>
      <c r="S179" s="183"/>
      <c r="T179" s="184"/>
      <c r="AT179" s="178" t="s">
        <v>193</v>
      </c>
      <c r="AU179" s="178" t="s">
        <v>85</v>
      </c>
      <c r="AV179" s="14" t="s">
        <v>85</v>
      </c>
      <c r="AW179" s="14" t="s">
        <v>32</v>
      </c>
      <c r="AX179" s="14" t="s">
        <v>76</v>
      </c>
      <c r="AY179" s="178" t="s">
        <v>180</v>
      </c>
    </row>
    <row r="180" spans="2:51" s="14" customFormat="1" ht="11.25">
      <c r="B180" s="177"/>
      <c r="D180" s="163" t="s">
        <v>193</v>
      </c>
      <c r="E180" s="178" t="s">
        <v>1</v>
      </c>
      <c r="F180" s="179" t="s">
        <v>2376</v>
      </c>
      <c r="H180" s="180">
        <v>2.403</v>
      </c>
      <c r="I180" s="181"/>
      <c r="L180" s="177"/>
      <c r="M180" s="182"/>
      <c r="N180" s="183"/>
      <c r="O180" s="183"/>
      <c r="P180" s="183"/>
      <c r="Q180" s="183"/>
      <c r="R180" s="183"/>
      <c r="S180" s="183"/>
      <c r="T180" s="184"/>
      <c r="AT180" s="178" t="s">
        <v>193</v>
      </c>
      <c r="AU180" s="178" t="s">
        <v>85</v>
      </c>
      <c r="AV180" s="14" t="s">
        <v>85</v>
      </c>
      <c r="AW180" s="14" t="s">
        <v>32</v>
      </c>
      <c r="AX180" s="14" t="s">
        <v>76</v>
      </c>
      <c r="AY180" s="178" t="s">
        <v>180</v>
      </c>
    </row>
    <row r="181" spans="2:51" s="14" customFormat="1" ht="11.25">
      <c r="B181" s="177"/>
      <c r="D181" s="163" t="s">
        <v>193</v>
      </c>
      <c r="E181" s="178" t="s">
        <v>1</v>
      </c>
      <c r="F181" s="179" t="s">
        <v>2377</v>
      </c>
      <c r="H181" s="180">
        <v>2.42</v>
      </c>
      <c r="I181" s="181"/>
      <c r="L181" s="177"/>
      <c r="M181" s="182"/>
      <c r="N181" s="183"/>
      <c r="O181" s="183"/>
      <c r="P181" s="183"/>
      <c r="Q181" s="183"/>
      <c r="R181" s="183"/>
      <c r="S181" s="183"/>
      <c r="T181" s="184"/>
      <c r="AT181" s="178" t="s">
        <v>193</v>
      </c>
      <c r="AU181" s="178" t="s">
        <v>85</v>
      </c>
      <c r="AV181" s="14" t="s">
        <v>85</v>
      </c>
      <c r="AW181" s="14" t="s">
        <v>32</v>
      </c>
      <c r="AX181" s="14" t="s">
        <v>76</v>
      </c>
      <c r="AY181" s="178" t="s">
        <v>180</v>
      </c>
    </row>
    <row r="182" spans="2:51" s="14" customFormat="1" ht="11.25">
      <c r="B182" s="177"/>
      <c r="D182" s="163" t="s">
        <v>193</v>
      </c>
      <c r="E182" s="178" t="s">
        <v>1</v>
      </c>
      <c r="F182" s="179" t="s">
        <v>2378</v>
      </c>
      <c r="H182" s="180">
        <v>2.4369999999999998</v>
      </c>
      <c r="I182" s="181"/>
      <c r="L182" s="177"/>
      <c r="M182" s="182"/>
      <c r="N182" s="183"/>
      <c r="O182" s="183"/>
      <c r="P182" s="183"/>
      <c r="Q182" s="183"/>
      <c r="R182" s="183"/>
      <c r="S182" s="183"/>
      <c r="T182" s="184"/>
      <c r="AT182" s="178" t="s">
        <v>193</v>
      </c>
      <c r="AU182" s="178" t="s">
        <v>85</v>
      </c>
      <c r="AV182" s="14" t="s">
        <v>85</v>
      </c>
      <c r="AW182" s="14" t="s">
        <v>32</v>
      </c>
      <c r="AX182" s="14" t="s">
        <v>76</v>
      </c>
      <c r="AY182" s="178" t="s">
        <v>180</v>
      </c>
    </row>
    <row r="183" spans="2:51" s="14" customFormat="1" ht="11.25">
      <c r="B183" s="177"/>
      <c r="D183" s="163" t="s">
        <v>193</v>
      </c>
      <c r="E183" s="178" t="s">
        <v>1</v>
      </c>
      <c r="F183" s="179" t="s">
        <v>2379</v>
      </c>
      <c r="H183" s="180">
        <v>5.6749999999999998</v>
      </c>
      <c r="I183" s="181"/>
      <c r="L183" s="177"/>
      <c r="M183" s="182"/>
      <c r="N183" s="183"/>
      <c r="O183" s="183"/>
      <c r="P183" s="183"/>
      <c r="Q183" s="183"/>
      <c r="R183" s="183"/>
      <c r="S183" s="183"/>
      <c r="T183" s="184"/>
      <c r="AT183" s="178" t="s">
        <v>193</v>
      </c>
      <c r="AU183" s="178" t="s">
        <v>85</v>
      </c>
      <c r="AV183" s="14" t="s">
        <v>85</v>
      </c>
      <c r="AW183" s="14" t="s">
        <v>32</v>
      </c>
      <c r="AX183" s="14" t="s">
        <v>76</v>
      </c>
      <c r="AY183" s="178" t="s">
        <v>180</v>
      </c>
    </row>
    <row r="184" spans="2:51" s="14" customFormat="1" ht="11.25">
      <c r="B184" s="177"/>
      <c r="D184" s="163" t="s">
        <v>193</v>
      </c>
      <c r="E184" s="178" t="s">
        <v>1</v>
      </c>
      <c r="F184" s="179" t="s">
        <v>2380</v>
      </c>
      <c r="H184" s="180">
        <v>2.532</v>
      </c>
      <c r="I184" s="181"/>
      <c r="L184" s="177"/>
      <c r="M184" s="182"/>
      <c r="N184" s="183"/>
      <c r="O184" s="183"/>
      <c r="P184" s="183"/>
      <c r="Q184" s="183"/>
      <c r="R184" s="183"/>
      <c r="S184" s="183"/>
      <c r="T184" s="184"/>
      <c r="AT184" s="178" t="s">
        <v>193</v>
      </c>
      <c r="AU184" s="178" t="s">
        <v>85</v>
      </c>
      <c r="AV184" s="14" t="s">
        <v>85</v>
      </c>
      <c r="AW184" s="14" t="s">
        <v>32</v>
      </c>
      <c r="AX184" s="14" t="s">
        <v>76</v>
      </c>
      <c r="AY184" s="178" t="s">
        <v>180</v>
      </c>
    </row>
    <row r="185" spans="2:51" s="14" customFormat="1" ht="11.25">
      <c r="B185" s="177"/>
      <c r="D185" s="163" t="s">
        <v>193</v>
      </c>
      <c r="E185" s="178" t="s">
        <v>1</v>
      </c>
      <c r="F185" s="179" t="s">
        <v>2381</v>
      </c>
      <c r="H185" s="180">
        <v>0.93500000000000005</v>
      </c>
      <c r="I185" s="181"/>
      <c r="L185" s="177"/>
      <c r="M185" s="182"/>
      <c r="N185" s="183"/>
      <c r="O185" s="183"/>
      <c r="P185" s="183"/>
      <c r="Q185" s="183"/>
      <c r="R185" s="183"/>
      <c r="S185" s="183"/>
      <c r="T185" s="184"/>
      <c r="AT185" s="178" t="s">
        <v>193</v>
      </c>
      <c r="AU185" s="178" t="s">
        <v>85</v>
      </c>
      <c r="AV185" s="14" t="s">
        <v>85</v>
      </c>
      <c r="AW185" s="14" t="s">
        <v>32</v>
      </c>
      <c r="AX185" s="14" t="s">
        <v>76</v>
      </c>
      <c r="AY185" s="178" t="s">
        <v>180</v>
      </c>
    </row>
    <row r="186" spans="2:51" s="14" customFormat="1" ht="11.25">
      <c r="B186" s="177"/>
      <c r="D186" s="163" t="s">
        <v>193</v>
      </c>
      <c r="E186" s="178" t="s">
        <v>1</v>
      </c>
      <c r="F186" s="179" t="s">
        <v>2382</v>
      </c>
      <c r="H186" s="180">
        <v>5.9740000000000002</v>
      </c>
      <c r="I186" s="181"/>
      <c r="L186" s="177"/>
      <c r="M186" s="182"/>
      <c r="N186" s="183"/>
      <c r="O186" s="183"/>
      <c r="P186" s="183"/>
      <c r="Q186" s="183"/>
      <c r="R186" s="183"/>
      <c r="S186" s="183"/>
      <c r="T186" s="184"/>
      <c r="AT186" s="178" t="s">
        <v>193</v>
      </c>
      <c r="AU186" s="178" t="s">
        <v>85</v>
      </c>
      <c r="AV186" s="14" t="s">
        <v>85</v>
      </c>
      <c r="AW186" s="14" t="s">
        <v>32</v>
      </c>
      <c r="AX186" s="14" t="s">
        <v>76</v>
      </c>
      <c r="AY186" s="178" t="s">
        <v>180</v>
      </c>
    </row>
    <row r="187" spans="2:51" s="14" customFormat="1" ht="11.25">
      <c r="B187" s="177"/>
      <c r="D187" s="163" t="s">
        <v>193</v>
      </c>
      <c r="E187" s="178" t="s">
        <v>1</v>
      </c>
      <c r="F187" s="179" t="s">
        <v>2383</v>
      </c>
      <c r="H187" s="180">
        <v>2.5750000000000002</v>
      </c>
      <c r="I187" s="181"/>
      <c r="L187" s="177"/>
      <c r="M187" s="182"/>
      <c r="N187" s="183"/>
      <c r="O187" s="183"/>
      <c r="P187" s="183"/>
      <c r="Q187" s="183"/>
      <c r="R187" s="183"/>
      <c r="S187" s="183"/>
      <c r="T187" s="184"/>
      <c r="AT187" s="178" t="s">
        <v>193</v>
      </c>
      <c r="AU187" s="178" t="s">
        <v>85</v>
      </c>
      <c r="AV187" s="14" t="s">
        <v>85</v>
      </c>
      <c r="AW187" s="14" t="s">
        <v>32</v>
      </c>
      <c r="AX187" s="14" t="s">
        <v>76</v>
      </c>
      <c r="AY187" s="178" t="s">
        <v>180</v>
      </c>
    </row>
    <row r="188" spans="2:51" s="14" customFormat="1" ht="11.25">
      <c r="B188" s="177"/>
      <c r="D188" s="163" t="s">
        <v>193</v>
      </c>
      <c r="E188" s="178" t="s">
        <v>1</v>
      </c>
      <c r="F188" s="179" t="s">
        <v>2384</v>
      </c>
      <c r="H188" s="180">
        <v>26.257000000000001</v>
      </c>
      <c r="I188" s="181"/>
      <c r="L188" s="177"/>
      <c r="M188" s="182"/>
      <c r="N188" s="183"/>
      <c r="O188" s="183"/>
      <c r="P188" s="183"/>
      <c r="Q188" s="183"/>
      <c r="R188" s="183"/>
      <c r="S188" s="183"/>
      <c r="T188" s="184"/>
      <c r="AT188" s="178" t="s">
        <v>193</v>
      </c>
      <c r="AU188" s="178" t="s">
        <v>85</v>
      </c>
      <c r="AV188" s="14" t="s">
        <v>85</v>
      </c>
      <c r="AW188" s="14" t="s">
        <v>32</v>
      </c>
      <c r="AX188" s="14" t="s">
        <v>76</v>
      </c>
      <c r="AY188" s="178" t="s">
        <v>180</v>
      </c>
    </row>
    <row r="189" spans="2:51" s="14" customFormat="1" ht="11.25">
      <c r="B189" s="177"/>
      <c r="D189" s="163" t="s">
        <v>193</v>
      </c>
      <c r="E189" s="178" t="s">
        <v>1</v>
      </c>
      <c r="F189" s="179" t="s">
        <v>2385</v>
      </c>
      <c r="H189" s="180">
        <v>5.0389999999999997</v>
      </c>
      <c r="I189" s="181"/>
      <c r="L189" s="177"/>
      <c r="M189" s="182"/>
      <c r="N189" s="183"/>
      <c r="O189" s="183"/>
      <c r="P189" s="183"/>
      <c r="Q189" s="183"/>
      <c r="R189" s="183"/>
      <c r="S189" s="183"/>
      <c r="T189" s="184"/>
      <c r="AT189" s="178" t="s">
        <v>193</v>
      </c>
      <c r="AU189" s="178" t="s">
        <v>85</v>
      </c>
      <c r="AV189" s="14" t="s">
        <v>85</v>
      </c>
      <c r="AW189" s="14" t="s">
        <v>32</v>
      </c>
      <c r="AX189" s="14" t="s">
        <v>76</v>
      </c>
      <c r="AY189" s="178" t="s">
        <v>180</v>
      </c>
    </row>
    <row r="190" spans="2:51" s="14" customFormat="1" ht="11.25">
      <c r="B190" s="177"/>
      <c r="D190" s="163" t="s">
        <v>193</v>
      </c>
      <c r="E190" s="178" t="s">
        <v>1</v>
      </c>
      <c r="F190" s="179" t="s">
        <v>2386</v>
      </c>
      <c r="H190" s="180">
        <v>7.1189999999999998</v>
      </c>
      <c r="I190" s="181"/>
      <c r="L190" s="177"/>
      <c r="M190" s="182"/>
      <c r="N190" s="183"/>
      <c r="O190" s="183"/>
      <c r="P190" s="183"/>
      <c r="Q190" s="183"/>
      <c r="R190" s="183"/>
      <c r="S190" s="183"/>
      <c r="T190" s="184"/>
      <c r="AT190" s="178" t="s">
        <v>193</v>
      </c>
      <c r="AU190" s="178" t="s">
        <v>85</v>
      </c>
      <c r="AV190" s="14" t="s">
        <v>85</v>
      </c>
      <c r="AW190" s="14" t="s">
        <v>32</v>
      </c>
      <c r="AX190" s="14" t="s">
        <v>76</v>
      </c>
      <c r="AY190" s="178" t="s">
        <v>180</v>
      </c>
    </row>
    <row r="191" spans="2:51" s="14" customFormat="1" ht="11.25">
      <c r="B191" s="177"/>
      <c r="D191" s="163" t="s">
        <v>193</v>
      </c>
      <c r="E191" s="178" t="s">
        <v>1</v>
      </c>
      <c r="F191" s="179" t="s">
        <v>2387</v>
      </c>
      <c r="H191" s="180">
        <v>2.1</v>
      </c>
      <c r="I191" s="181"/>
      <c r="L191" s="177"/>
      <c r="M191" s="182"/>
      <c r="N191" s="183"/>
      <c r="O191" s="183"/>
      <c r="P191" s="183"/>
      <c r="Q191" s="183"/>
      <c r="R191" s="183"/>
      <c r="S191" s="183"/>
      <c r="T191" s="184"/>
      <c r="AT191" s="178" t="s">
        <v>193</v>
      </c>
      <c r="AU191" s="178" t="s">
        <v>85</v>
      </c>
      <c r="AV191" s="14" t="s">
        <v>85</v>
      </c>
      <c r="AW191" s="14" t="s">
        <v>32</v>
      </c>
      <c r="AX191" s="14" t="s">
        <v>76</v>
      </c>
      <c r="AY191" s="178" t="s">
        <v>180</v>
      </c>
    </row>
    <row r="192" spans="2:51" s="14" customFormat="1" ht="11.25">
      <c r="B192" s="177"/>
      <c r="D192" s="163" t="s">
        <v>193</v>
      </c>
      <c r="E192" s="178" t="s">
        <v>1</v>
      </c>
      <c r="F192" s="179" t="s">
        <v>2388</v>
      </c>
      <c r="H192" s="180">
        <v>7.157</v>
      </c>
      <c r="I192" s="181"/>
      <c r="L192" s="177"/>
      <c r="M192" s="182"/>
      <c r="N192" s="183"/>
      <c r="O192" s="183"/>
      <c r="P192" s="183"/>
      <c r="Q192" s="183"/>
      <c r="R192" s="183"/>
      <c r="S192" s="183"/>
      <c r="T192" s="184"/>
      <c r="AT192" s="178" t="s">
        <v>193</v>
      </c>
      <c r="AU192" s="178" t="s">
        <v>85</v>
      </c>
      <c r="AV192" s="14" t="s">
        <v>85</v>
      </c>
      <c r="AW192" s="14" t="s">
        <v>32</v>
      </c>
      <c r="AX192" s="14" t="s">
        <v>76</v>
      </c>
      <c r="AY192" s="178" t="s">
        <v>180</v>
      </c>
    </row>
    <row r="193" spans="2:51" s="14" customFormat="1" ht="11.25">
      <c r="B193" s="177"/>
      <c r="D193" s="163" t="s">
        <v>193</v>
      </c>
      <c r="E193" s="178" t="s">
        <v>1</v>
      </c>
      <c r="F193" s="179" t="s">
        <v>2389</v>
      </c>
      <c r="H193" s="180">
        <v>6.1</v>
      </c>
      <c r="I193" s="181"/>
      <c r="L193" s="177"/>
      <c r="M193" s="182"/>
      <c r="N193" s="183"/>
      <c r="O193" s="183"/>
      <c r="P193" s="183"/>
      <c r="Q193" s="183"/>
      <c r="R193" s="183"/>
      <c r="S193" s="183"/>
      <c r="T193" s="184"/>
      <c r="AT193" s="178" t="s">
        <v>193</v>
      </c>
      <c r="AU193" s="178" t="s">
        <v>85</v>
      </c>
      <c r="AV193" s="14" t="s">
        <v>85</v>
      </c>
      <c r="AW193" s="14" t="s">
        <v>32</v>
      </c>
      <c r="AX193" s="14" t="s">
        <v>76</v>
      </c>
      <c r="AY193" s="178" t="s">
        <v>180</v>
      </c>
    </row>
    <row r="194" spans="2:51" s="14" customFormat="1" ht="11.25">
      <c r="B194" s="177"/>
      <c r="D194" s="163" t="s">
        <v>193</v>
      </c>
      <c r="E194" s="178" t="s">
        <v>1</v>
      </c>
      <c r="F194" s="179" t="s">
        <v>2390</v>
      </c>
      <c r="H194" s="180">
        <v>4.1280000000000001</v>
      </c>
      <c r="I194" s="181"/>
      <c r="L194" s="177"/>
      <c r="M194" s="182"/>
      <c r="N194" s="183"/>
      <c r="O194" s="183"/>
      <c r="P194" s="183"/>
      <c r="Q194" s="183"/>
      <c r="R194" s="183"/>
      <c r="S194" s="183"/>
      <c r="T194" s="184"/>
      <c r="AT194" s="178" t="s">
        <v>193</v>
      </c>
      <c r="AU194" s="178" t="s">
        <v>85</v>
      </c>
      <c r="AV194" s="14" t="s">
        <v>85</v>
      </c>
      <c r="AW194" s="14" t="s">
        <v>32</v>
      </c>
      <c r="AX194" s="14" t="s">
        <v>76</v>
      </c>
      <c r="AY194" s="178" t="s">
        <v>180</v>
      </c>
    </row>
    <row r="195" spans="2:51" s="14" customFormat="1" ht="11.25">
      <c r="B195" s="177"/>
      <c r="D195" s="163" t="s">
        <v>193</v>
      </c>
      <c r="E195" s="178" t="s">
        <v>1</v>
      </c>
      <c r="F195" s="179" t="s">
        <v>2391</v>
      </c>
      <c r="H195" s="180">
        <v>4.9939999999999998</v>
      </c>
      <c r="I195" s="181"/>
      <c r="L195" s="177"/>
      <c r="M195" s="182"/>
      <c r="N195" s="183"/>
      <c r="O195" s="183"/>
      <c r="P195" s="183"/>
      <c r="Q195" s="183"/>
      <c r="R195" s="183"/>
      <c r="S195" s="183"/>
      <c r="T195" s="184"/>
      <c r="AT195" s="178" t="s">
        <v>193</v>
      </c>
      <c r="AU195" s="178" t="s">
        <v>85</v>
      </c>
      <c r="AV195" s="14" t="s">
        <v>85</v>
      </c>
      <c r="AW195" s="14" t="s">
        <v>32</v>
      </c>
      <c r="AX195" s="14" t="s">
        <v>76</v>
      </c>
      <c r="AY195" s="178" t="s">
        <v>180</v>
      </c>
    </row>
    <row r="196" spans="2:51" s="14" customFormat="1" ht="11.25">
      <c r="B196" s="177"/>
      <c r="D196" s="163" t="s">
        <v>193</v>
      </c>
      <c r="E196" s="178" t="s">
        <v>1</v>
      </c>
      <c r="F196" s="179" t="s">
        <v>2392</v>
      </c>
      <c r="H196" s="180">
        <v>1.028</v>
      </c>
      <c r="I196" s="181"/>
      <c r="L196" s="177"/>
      <c r="M196" s="182"/>
      <c r="N196" s="183"/>
      <c r="O196" s="183"/>
      <c r="P196" s="183"/>
      <c r="Q196" s="183"/>
      <c r="R196" s="183"/>
      <c r="S196" s="183"/>
      <c r="T196" s="184"/>
      <c r="AT196" s="178" t="s">
        <v>193</v>
      </c>
      <c r="AU196" s="178" t="s">
        <v>85</v>
      </c>
      <c r="AV196" s="14" t="s">
        <v>85</v>
      </c>
      <c r="AW196" s="14" t="s">
        <v>32</v>
      </c>
      <c r="AX196" s="14" t="s">
        <v>76</v>
      </c>
      <c r="AY196" s="178" t="s">
        <v>180</v>
      </c>
    </row>
    <row r="197" spans="2:51" s="14" customFormat="1" ht="11.25">
      <c r="B197" s="177"/>
      <c r="D197" s="163" t="s">
        <v>193</v>
      </c>
      <c r="E197" s="178" t="s">
        <v>1</v>
      </c>
      <c r="F197" s="179" t="s">
        <v>2393</v>
      </c>
      <c r="H197" s="180">
        <v>7.0129999999999999</v>
      </c>
      <c r="I197" s="181"/>
      <c r="L197" s="177"/>
      <c r="M197" s="182"/>
      <c r="N197" s="183"/>
      <c r="O197" s="183"/>
      <c r="P197" s="183"/>
      <c r="Q197" s="183"/>
      <c r="R197" s="183"/>
      <c r="S197" s="183"/>
      <c r="T197" s="184"/>
      <c r="AT197" s="178" t="s">
        <v>193</v>
      </c>
      <c r="AU197" s="178" t="s">
        <v>85</v>
      </c>
      <c r="AV197" s="14" t="s">
        <v>85</v>
      </c>
      <c r="AW197" s="14" t="s">
        <v>32</v>
      </c>
      <c r="AX197" s="14" t="s">
        <v>76</v>
      </c>
      <c r="AY197" s="178" t="s">
        <v>180</v>
      </c>
    </row>
    <row r="198" spans="2:51" s="14" customFormat="1" ht="11.25">
      <c r="B198" s="177"/>
      <c r="D198" s="163" t="s">
        <v>193</v>
      </c>
      <c r="E198" s="178" t="s">
        <v>1</v>
      </c>
      <c r="F198" s="179" t="s">
        <v>2394</v>
      </c>
      <c r="H198" s="180">
        <v>12.516</v>
      </c>
      <c r="I198" s="181"/>
      <c r="L198" s="177"/>
      <c r="M198" s="182"/>
      <c r="N198" s="183"/>
      <c r="O198" s="183"/>
      <c r="P198" s="183"/>
      <c r="Q198" s="183"/>
      <c r="R198" s="183"/>
      <c r="S198" s="183"/>
      <c r="T198" s="184"/>
      <c r="AT198" s="178" t="s">
        <v>193</v>
      </c>
      <c r="AU198" s="178" t="s">
        <v>85</v>
      </c>
      <c r="AV198" s="14" t="s">
        <v>85</v>
      </c>
      <c r="AW198" s="14" t="s">
        <v>32</v>
      </c>
      <c r="AX198" s="14" t="s">
        <v>76</v>
      </c>
      <c r="AY198" s="178" t="s">
        <v>180</v>
      </c>
    </row>
    <row r="199" spans="2:51" s="14" customFormat="1" ht="11.25">
      <c r="B199" s="177"/>
      <c r="D199" s="163" t="s">
        <v>193</v>
      </c>
      <c r="E199" s="178" t="s">
        <v>1</v>
      </c>
      <c r="F199" s="179" t="s">
        <v>2395</v>
      </c>
      <c r="H199" s="180">
        <v>3.3149999999999999</v>
      </c>
      <c r="I199" s="181"/>
      <c r="L199" s="177"/>
      <c r="M199" s="182"/>
      <c r="N199" s="183"/>
      <c r="O199" s="183"/>
      <c r="P199" s="183"/>
      <c r="Q199" s="183"/>
      <c r="R199" s="183"/>
      <c r="S199" s="183"/>
      <c r="T199" s="184"/>
      <c r="AT199" s="178" t="s">
        <v>193</v>
      </c>
      <c r="AU199" s="178" t="s">
        <v>85</v>
      </c>
      <c r="AV199" s="14" t="s">
        <v>85</v>
      </c>
      <c r="AW199" s="14" t="s">
        <v>32</v>
      </c>
      <c r="AX199" s="14" t="s">
        <v>76</v>
      </c>
      <c r="AY199" s="178" t="s">
        <v>180</v>
      </c>
    </row>
    <row r="200" spans="2:51" s="14" customFormat="1" ht="11.25">
      <c r="B200" s="177"/>
      <c r="D200" s="163" t="s">
        <v>193</v>
      </c>
      <c r="E200" s="178" t="s">
        <v>1</v>
      </c>
      <c r="F200" s="179" t="s">
        <v>2395</v>
      </c>
      <c r="H200" s="180">
        <v>3.3149999999999999</v>
      </c>
      <c r="I200" s="181"/>
      <c r="L200" s="177"/>
      <c r="M200" s="182"/>
      <c r="N200" s="183"/>
      <c r="O200" s="183"/>
      <c r="P200" s="183"/>
      <c r="Q200" s="183"/>
      <c r="R200" s="183"/>
      <c r="S200" s="183"/>
      <c r="T200" s="184"/>
      <c r="AT200" s="178" t="s">
        <v>193</v>
      </c>
      <c r="AU200" s="178" t="s">
        <v>85</v>
      </c>
      <c r="AV200" s="14" t="s">
        <v>85</v>
      </c>
      <c r="AW200" s="14" t="s">
        <v>32</v>
      </c>
      <c r="AX200" s="14" t="s">
        <v>76</v>
      </c>
      <c r="AY200" s="178" t="s">
        <v>180</v>
      </c>
    </row>
    <row r="201" spans="2:51" s="14" customFormat="1" ht="11.25">
      <c r="B201" s="177"/>
      <c r="D201" s="163" t="s">
        <v>193</v>
      </c>
      <c r="E201" s="178" t="s">
        <v>1</v>
      </c>
      <c r="F201" s="179" t="s">
        <v>2396</v>
      </c>
      <c r="H201" s="180">
        <v>9.8179999999999996</v>
      </c>
      <c r="I201" s="181"/>
      <c r="L201" s="177"/>
      <c r="M201" s="182"/>
      <c r="N201" s="183"/>
      <c r="O201" s="183"/>
      <c r="P201" s="183"/>
      <c r="Q201" s="183"/>
      <c r="R201" s="183"/>
      <c r="S201" s="183"/>
      <c r="T201" s="184"/>
      <c r="AT201" s="178" t="s">
        <v>193</v>
      </c>
      <c r="AU201" s="178" t="s">
        <v>85</v>
      </c>
      <c r="AV201" s="14" t="s">
        <v>85</v>
      </c>
      <c r="AW201" s="14" t="s">
        <v>32</v>
      </c>
      <c r="AX201" s="14" t="s">
        <v>76</v>
      </c>
      <c r="AY201" s="178" t="s">
        <v>180</v>
      </c>
    </row>
    <row r="202" spans="2:51" s="14" customFormat="1" ht="11.25">
      <c r="B202" s="177"/>
      <c r="D202" s="163" t="s">
        <v>193</v>
      </c>
      <c r="E202" s="178" t="s">
        <v>1</v>
      </c>
      <c r="F202" s="179" t="s">
        <v>2397</v>
      </c>
      <c r="H202" s="180">
        <v>8.4589999999999996</v>
      </c>
      <c r="I202" s="181"/>
      <c r="L202" s="177"/>
      <c r="M202" s="182"/>
      <c r="N202" s="183"/>
      <c r="O202" s="183"/>
      <c r="P202" s="183"/>
      <c r="Q202" s="183"/>
      <c r="R202" s="183"/>
      <c r="S202" s="183"/>
      <c r="T202" s="184"/>
      <c r="AT202" s="178" t="s">
        <v>193</v>
      </c>
      <c r="AU202" s="178" t="s">
        <v>85</v>
      </c>
      <c r="AV202" s="14" t="s">
        <v>85</v>
      </c>
      <c r="AW202" s="14" t="s">
        <v>32</v>
      </c>
      <c r="AX202" s="14" t="s">
        <v>76</v>
      </c>
      <c r="AY202" s="178" t="s">
        <v>180</v>
      </c>
    </row>
    <row r="203" spans="2:51" s="14" customFormat="1" ht="11.25">
      <c r="B203" s="177"/>
      <c r="D203" s="163" t="s">
        <v>193</v>
      </c>
      <c r="E203" s="178" t="s">
        <v>1</v>
      </c>
      <c r="F203" s="179" t="s">
        <v>2398</v>
      </c>
      <c r="H203" s="180">
        <v>0.49099999999999999</v>
      </c>
      <c r="I203" s="181"/>
      <c r="L203" s="177"/>
      <c r="M203" s="182"/>
      <c r="N203" s="183"/>
      <c r="O203" s="183"/>
      <c r="P203" s="183"/>
      <c r="Q203" s="183"/>
      <c r="R203" s="183"/>
      <c r="S203" s="183"/>
      <c r="T203" s="184"/>
      <c r="AT203" s="178" t="s">
        <v>193</v>
      </c>
      <c r="AU203" s="178" t="s">
        <v>85</v>
      </c>
      <c r="AV203" s="14" t="s">
        <v>85</v>
      </c>
      <c r="AW203" s="14" t="s">
        <v>32</v>
      </c>
      <c r="AX203" s="14" t="s">
        <v>76</v>
      </c>
      <c r="AY203" s="178" t="s">
        <v>180</v>
      </c>
    </row>
    <row r="204" spans="2:51" s="14" customFormat="1" ht="11.25">
      <c r="B204" s="177"/>
      <c r="D204" s="163" t="s">
        <v>193</v>
      </c>
      <c r="E204" s="178" t="s">
        <v>1</v>
      </c>
      <c r="F204" s="179" t="s">
        <v>2399</v>
      </c>
      <c r="H204" s="180">
        <v>7.8230000000000004</v>
      </c>
      <c r="I204" s="181"/>
      <c r="L204" s="177"/>
      <c r="M204" s="182"/>
      <c r="N204" s="183"/>
      <c r="O204" s="183"/>
      <c r="P204" s="183"/>
      <c r="Q204" s="183"/>
      <c r="R204" s="183"/>
      <c r="S204" s="183"/>
      <c r="T204" s="184"/>
      <c r="AT204" s="178" t="s">
        <v>193</v>
      </c>
      <c r="AU204" s="178" t="s">
        <v>85</v>
      </c>
      <c r="AV204" s="14" t="s">
        <v>85</v>
      </c>
      <c r="AW204" s="14" t="s">
        <v>32</v>
      </c>
      <c r="AX204" s="14" t="s">
        <v>76</v>
      </c>
      <c r="AY204" s="178" t="s">
        <v>180</v>
      </c>
    </row>
    <row r="205" spans="2:51" s="14" customFormat="1" ht="11.25">
      <c r="B205" s="177"/>
      <c r="D205" s="163" t="s">
        <v>193</v>
      </c>
      <c r="E205" s="178" t="s">
        <v>1</v>
      </c>
      <c r="F205" s="179" t="s">
        <v>2400</v>
      </c>
      <c r="H205" s="180">
        <v>8.6280000000000001</v>
      </c>
      <c r="I205" s="181"/>
      <c r="L205" s="177"/>
      <c r="M205" s="182"/>
      <c r="N205" s="183"/>
      <c r="O205" s="183"/>
      <c r="P205" s="183"/>
      <c r="Q205" s="183"/>
      <c r="R205" s="183"/>
      <c r="S205" s="183"/>
      <c r="T205" s="184"/>
      <c r="AT205" s="178" t="s">
        <v>193</v>
      </c>
      <c r="AU205" s="178" t="s">
        <v>85</v>
      </c>
      <c r="AV205" s="14" t="s">
        <v>85</v>
      </c>
      <c r="AW205" s="14" t="s">
        <v>32</v>
      </c>
      <c r="AX205" s="14" t="s">
        <v>76</v>
      </c>
      <c r="AY205" s="178" t="s">
        <v>180</v>
      </c>
    </row>
    <row r="206" spans="2:51" s="15" customFormat="1" ht="11.25">
      <c r="B206" s="185"/>
      <c r="D206" s="163" t="s">
        <v>193</v>
      </c>
      <c r="E206" s="186" t="s">
        <v>1</v>
      </c>
      <c r="F206" s="187" t="s">
        <v>196</v>
      </c>
      <c r="H206" s="188">
        <v>174.82599999999999</v>
      </c>
      <c r="I206" s="189"/>
      <c r="L206" s="185"/>
      <c r="M206" s="190"/>
      <c r="N206" s="191"/>
      <c r="O206" s="191"/>
      <c r="P206" s="191"/>
      <c r="Q206" s="191"/>
      <c r="R206" s="191"/>
      <c r="S206" s="191"/>
      <c r="T206" s="192"/>
      <c r="AT206" s="186" t="s">
        <v>193</v>
      </c>
      <c r="AU206" s="186" t="s">
        <v>85</v>
      </c>
      <c r="AV206" s="15" t="s">
        <v>197</v>
      </c>
      <c r="AW206" s="15" t="s">
        <v>32</v>
      </c>
      <c r="AX206" s="15" t="s">
        <v>76</v>
      </c>
      <c r="AY206" s="186" t="s">
        <v>180</v>
      </c>
    </row>
    <row r="207" spans="2:51" s="13" customFormat="1" ht="11.25">
      <c r="B207" s="170"/>
      <c r="D207" s="163" t="s">
        <v>193</v>
      </c>
      <c r="E207" s="171" t="s">
        <v>1</v>
      </c>
      <c r="F207" s="172" t="s">
        <v>2373</v>
      </c>
      <c r="H207" s="171" t="s">
        <v>1</v>
      </c>
      <c r="I207" s="173"/>
      <c r="L207" s="170"/>
      <c r="M207" s="174"/>
      <c r="N207" s="175"/>
      <c r="O207" s="175"/>
      <c r="P207" s="175"/>
      <c r="Q207" s="175"/>
      <c r="R207" s="175"/>
      <c r="S207" s="175"/>
      <c r="T207" s="176"/>
      <c r="AT207" s="171" t="s">
        <v>193</v>
      </c>
      <c r="AU207" s="171" t="s">
        <v>85</v>
      </c>
      <c r="AV207" s="13" t="s">
        <v>83</v>
      </c>
      <c r="AW207" s="13" t="s">
        <v>32</v>
      </c>
      <c r="AX207" s="13" t="s">
        <v>76</v>
      </c>
      <c r="AY207" s="171" t="s">
        <v>180</v>
      </c>
    </row>
    <row r="208" spans="2:51" s="14" customFormat="1" ht="22.5">
      <c r="B208" s="177"/>
      <c r="D208" s="163" t="s">
        <v>193</v>
      </c>
      <c r="E208" s="178" t="s">
        <v>1</v>
      </c>
      <c r="F208" s="179" t="s">
        <v>2401</v>
      </c>
      <c r="H208" s="180">
        <v>-49.085999999999999</v>
      </c>
      <c r="I208" s="181"/>
      <c r="L208" s="177"/>
      <c r="M208" s="182"/>
      <c r="N208" s="183"/>
      <c r="O208" s="183"/>
      <c r="P208" s="183"/>
      <c r="Q208" s="183"/>
      <c r="R208" s="183"/>
      <c r="S208" s="183"/>
      <c r="T208" s="184"/>
      <c r="AT208" s="178" t="s">
        <v>193</v>
      </c>
      <c r="AU208" s="178" t="s">
        <v>85</v>
      </c>
      <c r="AV208" s="14" t="s">
        <v>85</v>
      </c>
      <c r="AW208" s="14" t="s">
        <v>32</v>
      </c>
      <c r="AX208" s="14" t="s">
        <v>76</v>
      </c>
      <c r="AY208" s="178" t="s">
        <v>180</v>
      </c>
    </row>
    <row r="209" spans="1:65" s="15" customFormat="1" ht="11.25">
      <c r="B209" s="185"/>
      <c r="D209" s="163" t="s">
        <v>193</v>
      </c>
      <c r="E209" s="186" t="s">
        <v>1</v>
      </c>
      <c r="F209" s="187" t="s">
        <v>196</v>
      </c>
      <c r="H209" s="188">
        <v>-49.085999999999999</v>
      </c>
      <c r="I209" s="189"/>
      <c r="L209" s="185"/>
      <c r="M209" s="190"/>
      <c r="N209" s="191"/>
      <c r="O209" s="191"/>
      <c r="P209" s="191"/>
      <c r="Q209" s="191"/>
      <c r="R209" s="191"/>
      <c r="S209" s="191"/>
      <c r="T209" s="192"/>
      <c r="AT209" s="186" t="s">
        <v>193</v>
      </c>
      <c r="AU209" s="186" t="s">
        <v>85</v>
      </c>
      <c r="AV209" s="15" t="s">
        <v>197</v>
      </c>
      <c r="AW209" s="15" t="s">
        <v>32</v>
      </c>
      <c r="AX209" s="15" t="s">
        <v>76</v>
      </c>
      <c r="AY209" s="186" t="s">
        <v>180</v>
      </c>
    </row>
    <row r="210" spans="1:65" s="16" customFormat="1" ht="11.25">
      <c r="B210" s="193"/>
      <c r="D210" s="163" t="s">
        <v>193</v>
      </c>
      <c r="E210" s="194" t="s">
        <v>1</v>
      </c>
      <c r="F210" s="195" t="s">
        <v>198</v>
      </c>
      <c r="H210" s="196">
        <v>125.74</v>
      </c>
      <c r="I210" s="197"/>
      <c r="L210" s="193"/>
      <c r="M210" s="198"/>
      <c r="N210" s="199"/>
      <c r="O210" s="199"/>
      <c r="P210" s="199"/>
      <c r="Q210" s="199"/>
      <c r="R210" s="199"/>
      <c r="S210" s="199"/>
      <c r="T210" s="200"/>
      <c r="AT210" s="194" t="s">
        <v>193</v>
      </c>
      <c r="AU210" s="194" t="s">
        <v>85</v>
      </c>
      <c r="AV210" s="16" t="s">
        <v>187</v>
      </c>
      <c r="AW210" s="16" t="s">
        <v>32</v>
      </c>
      <c r="AX210" s="16" t="s">
        <v>83</v>
      </c>
      <c r="AY210" s="194" t="s">
        <v>180</v>
      </c>
    </row>
    <row r="211" spans="1:65" s="2" customFormat="1" ht="33" customHeight="1">
      <c r="A211" s="33"/>
      <c r="B211" s="149"/>
      <c r="C211" s="150" t="s">
        <v>244</v>
      </c>
      <c r="D211" s="150" t="s">
        <v>182</v>
      </c>
      <c r="E211" s="151" t="s">
        <v>245</v>
      </c>
      <c r="F211" s="152" t="s">
        <v>246</v>
      </c>
      <c r="G211" s="153" t="s">
        <v>201</v>
      </c>
      <c r="H211" s="154">
        <v>238.67500000000001</v>
      </c>
      <c r="I211" s="155"/>
      <c r="J211" s="156">
        <f>ROUND(I211*H211,2)</f>
        <v>0</v>
      </c>
      <c r="K211" s="152" t="s">
        <v>186</v>
      </c>
      <c r="L211" s="34"/>
      <c r="M211" s="157" t="s">
        <v>1</v>
      </c>
      <c r="N211" s="158" t="s">
        <v>41</v>
      </c>
      <c r="O211" s="59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187</v>
      </c>
      <c r="AT211" s="161" t="s">
        <v>182</v>
      </c>
      <c r="AU211" s="161" t="s">
        <v>85</v>
      </c>
      <c r="AY211" s="18" t="s">
        <v>180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83</v>
      </c>
      <c r="BK211" s="162">
        <f>ROUND(I211*H211,2)</f>
        <v>0</v>
      </c>
      <c r="BL211" s="18" t="s">
        <v>187</v>
      </c>
      <c r="BM211" s="161" t="s">
        <v>2402</v>
      </c>
    </row>
    <row r="212" spans="1:65" s="2" customFormat="1" ht="39">
      <c r="A212" s="33"/>
      <c r="B212" s="34"/>
      <c r="C212" s="33"/>
      <c r="D212" s="163" t="s">
        <v>189</v>
      </c>
      <c r="E212" s="33"/>
      <c r="F212" s="164" t="s">
        <v>248</v>
      </c>
      <c r="G212" s="33"/>
      <c r="H212" s="33"/>
      <c r="I212" s="165"/>
      <c r="J212" s="33"/>
      <c r="K212" s="33"/>
      <c r="L212" s="34"/>
      <c r="M212" s="166"/>
      <c r="N212" s="167"/>
      <c r="O212" s="59"/>
      <c r="P212" s="59"/>
      <c r="Q212" s="59"/>
      <c r="R212" s="59"/>
      <c r="S212" s="59"/>
      <c r="T212" s="6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189</v>
      </c>
      <c r="AU212" s="18" t="s">
        <v>85</v>
      </c>
    </row>
    <row r="213" spans="1:65" s="2" customFormat="1" ht="11.25">
      <c r="A213" s="33"/>
      <c r="B213" s="34"/>
      <c r="C213" s="33"/>
      <c r="D213" s="168" t="s">
        <v>191</v>
      </c>
      <c r="E213" s="33"/>
      <c r="F213" s="169" t="s">
        <v>249</v>
      </c>
      <c r="G213" s="33"/>
      <c r="H213" s="33"/>
      <c r="I213" s="165"/>
      <c r="J213" s="33"/>
      <c r="K213" s="33"/>
      <c r="L213" s="34"/>
      <c r="M213" s="166"/>
      <c r="N213" s="167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191</v>
      </c>
      <c r="AU213" s="18" t="s">
        <v>85</v>
      </c>
    </row>
    <row r="214" spans="1:65" s="13" customFormat="1" ht="11.25">
      <c r="B214" s="170"/>
      <c r="D214" s="163" t="s">
        <v>193</v>
      </c>
      <c r="E214" s="171" t="s">
        <v>1</v>
      </c>
      <c r="F214" s="172" t="s">
        <v>250</v>
      </c>
      <c r="H214" s="171" t="s">
        <v>1</v>
      </c>
      <c r="I214" s="173"/>
      <c r="L214" s="170"/>
      <c r="M214" s="174"/>
      <c r="N214" s="175"/>
      <c r="O214" s="175"/>
      <c r="P214" s="175"/>
      <c r="Q214" s="175"/>
      <c r="R214" s="175"/>
      <c r="S214" s="175"/>
      <c r="T214" s="176"/>
      <c r="AT214" s="171" t="s">
        <v>193</v>
      </c>
      <c r="AU214" s="171" t="s">
        <v>85</v>
      </c>
      <c r="AV214" s="13" t="s">
        <v>83</v>
      </c>
      <c r="AW214" s="13" t="s">
        <v>32</v>
      </c>
      <c r="AX214" s="13" t="s">
        <v>76</v>
      </c>
      <c r="AY214" s="171" t="s">
        <v>180</v>
      </c>
    </row>
    <row r="215" spans="1:65" s="14" customFormat="1" ht="11.25">
      <c r="B215" s="177"/>
      <c r="D215" s="163" t="s">
        <v>193</v>
      </c>
      <c r="E215" s="178" t="s">
        <v>1</v>
      </c>
      <c r="F215" s="179" t="s">
        <v>2403</v>
      </c>
      <c r="H215" s="180">
        <v>238.67500000000001</v>
      </c>
      <c r="I215" s="181"/>
      <c r="L215" s="177"/>
      <c r="M215" s="182"/>
      <c r="N215" s="183"/>
      <c r="O215" s="183"/>
      <c r="P215" s="183"/>
      <c r="Q215" s="183"/>
      <c r="R215" s="183"/>
      <c r="S215" s="183"/>
      <c r="T215" s="184"/>
      <c r="AT215" s="178" t="s">
        <v>193</v>
      </c>
      <c r="AU215" s="178" t="s">
        <v>85</v>
      </c>
      <c r="AV215" s="14" t="s">
        <v>85</v>
      </c>
      <c r="AW215" s="14" t="s">
        <v>32</v>
      </c>
      <c r="AX215" s="14" t="s">
        <v>76</v>
      </c>
      <c r="AY215" s="178" t="s">
        <v>180</v>
      </c>
    </row>
    <row r="216" spans="1:65" s="15" customFormat="1" ht="11.25">
      <c r="B216" s="185"/>
      <c r="D216" s="163" t="s">
        <v>193</v>
      </c>
      <c r="E216" s="186" t="s">
        <v>1</v>
      </c>
      <c r="F216" s="187" t="s">
        <v>196</v>
      </c>
      <c r="H216" s="188">
        <v>238.67500000000001</v>
      </c>
      <c r="I216" s="189"/>
      <c r="L216" s="185"/>
      <c r="M216" s="190"/>
      <c r="N216" s="191"/>
      <c r="O216" s="191"/>
      <c r="P216" s="191"/>
      <c r="Q216" s="191"/>
      <c r="R216" s="191"/>
      <c r="S216" s="191"/>
      <c r="T216" s="192"/>
      <c r="AT216" s="186" t="s">
        <v>193</v>
      </c>
      <c r="AU216" s="186" t="s">
        <v>85</v>
      </c>
      <c r="AV216" s="15" t="s">
        <v>197</v>
      </c>
      <c r="AW216" s="15" t="s">
        <v>32</v>
      </c>
      <c r="AX216" s="15" t="s">
        <v>76</v>
      </c>
      <c r="AY216" s="186" t="s">
        <v>180</v>
      </c>
    </row>
    <row r="217" spans="1:65" s="16" customFormat="1" ht="11.25">
      <c r="B217" s="193"/>
      <c r="D217" s="163" t="s">
        <v>193</v>
      </c>
      <c r="E217" s="194" t="s">
        <v>1</v>
      </c>
      <c r="F217" s="195" t="s">
        <v>198</v>
      </c>
      <c r="H217" s="196">
        <v>238.67500000000001</v>
      </c>
      <c r="I217" s="197"/>
      <c r="L217" s="193"/>
      <c r="M217" s="198"/>
      <c r="N217" s="199"/>
      <c r="O217" s="199"/>
      <c r="P217" s="199"/>
      <c r="Q217" s="199"/>
      <c r="R217" s="199"/>
      <c r="S217" s="199"/>
      <c r="T217" s="200"/>
      <c r="AT217" s="194" t="s">
        <v>193</v>
      </c>
      <c r="AU217" s="194" t="s">
        <v>85</v>
      </c>
      <c r="AV217" s="16" t="s">
        <v>187</v>
      </c>
      <c r="AW217" s="16" t="s">
        <v>32</v>
      </c>
      <c r="AX217" s="16" t="s">
        <v>83</v>
      </c>
      <c r="AY217" s="194" t="s">
        <v>180</v>
      </c>
    </row>
    <row r="218" spans="1:65" s="2" customFormat="1" ht="33" customHeight="1">
      <c r="A218" s="33"/>
      <c r="B218" s="149"/>
      <c r="C218" s="150" t="s">
        <v>252</v>
      </c>
      <c r="D218" s="150" t="s">
        <v>182</v>
      </c>
      <c r="E218" s="151" t="s">
        <v>253</v>
      </c>
      <c r="F218" s="152" t="s">
        <v>254</v>
      </c>
      <c r="G218" s="153" t="s">
        <v>201</v>
      </c>
      <c r="H218" s="154">
        <v>238.67500000000001</v>
      </c>
      <c r="I218" s="155"/>
      <c r="J218" s="156">
        <f>ROUND(I218*H218,2)</f>
        <v>0</v>
      </c>
      <c r="K218" s="152" t="s">
        <v>186</v>
      </c>
      <c r="L218" s="34"/>
      <c r="M218" s="157" t="s">
        <v>1</v>
      </c>
      <c r="N218" s="158" t="s">
        <v>41</v>
      </c>
      <c r="O218" s="59"/>
      <c r="P218" s="159">
        <f>O218*H218</f>
        <v>0</v>
      </c>
      <c r="Q218" s="159">
        <v>0</v>
      </c>
      <c r="R218" s="159">
        <f>Q218*H218</f>
        <v>0</v>
      </c>
      <c r="S218" s="159">
        <v>0</v>
      </c>
      <c r="T218" s="16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187</v>
      </c>
      <c r="AT218" s="161" t="s">
        <v>182</v>
      </c>
      <c r="AU218" s="161" t="s">
        <v>85</v>
      </c>
      <c r="AY218" s="18" t="s">
        <v>180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8" t="s">
        <v>83</v>
      </c>
      <c r="BK218" s="162">
        <f>ROUND(I218*H218,2)</f>
        <v>0</v>
      </c>
      <c r="BL218" s="18" t="s">
        <v>187</v>
      </c>
      <c r="BM218" s="161" t="s">
        <v>2404</v>
      </c>
    </row>
    <row r="219" spans="1:65" s="2" customFormat="1" ht="29.25">
      <c r="A219" s="33"/>
      <c r="B219" s="34"/>
      <c r="C219" s="33"/>
      <c r="D219" s="163" t="s">
        <v>189</v>
      </c>
      <c r="E219" s="33"/>
      <c r="F219" s="164" t="s">
        <v>256</v>
      </c>
      <c r="G219" s="33"/>
      <c r="H219" s="33"/>
      <c r="I219" s="165"/>
      <c r="J219" s="33"/>
      <c r="K219" s="33"/>
      <c r="L219" s="34"/>
      <c r="M219" s="166"/>
      <c r="N219" s="167"/>
      <c r="O219" s="59"/>
      <c r="P219" s="59"/>
      <c r="Q219" s="59"/>
      <c r="R219" s="59"/>
      <c r="S219" s="59"/>
      <c r="T219" s="60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189</v>
      </c>
      <c r="AU219" s="18" t="s">
        <v>85</v>
      </c>
    </row>
    <row r="220" spans="1:65" s="2" customFormat="1" ht="11.25">
      <c r="A220" s="33"/>
      <c r="B220" s="34"/>
      <c r="C220" s="33"/>
      <c r="D220" s="168" t="s">
        <v>191</v>
      </c>
      <c r="E220" s="33"/>
      <c r="F220" s="169" t="s">
        <v>257</v>
      </c>
      <c r="G220" s="33"/>
      <c r="H220" s="33"/>
      <c r="I220" s="165"/>
      <c r="J220" s="33"/>
      <c r="K220" s="33"/>
      <c r="L220" s="34"/>
      <c r="M220" s="166"/>
      <c r="N220" s="167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191</v>
      </c>
      <c r="AU220" s="18" t="s">
        <v>85</v>
      </c>
    </row>
    <row r="221" spans="1:65" s="13" customFormat="1" ht="11.25">
      <c r="B221" s="170"/>
      <c r="D221" s="163" t="s">
        <v>193</v>
      </c>
      <c r="E221" s="171" t="s">
        <v>1</v>
      </c>
      <c r="F221" s="172" t="s">
        <v>258</v>
      </c>
      <c r="H221" s="171" t="s">
        <v>1</v>
      </c>
      <c r="I221" s="173"/>
      <c r="L221" s="170"/>
      <c r="M221" s="174"/>
      <c r="N221" s="175"/>
      <c r="O221" s="175"/>
      <c r="P221" s="175"/>
      <c r="Q221" s="175"/>
      <c r="R221" s="175"/>
      <c r="S221" s="175"/>
      <c r="T221" s="176"/>
      <c r="AT221" s="171" t="s">
        <v>193</v>
      </c>
      <c r="AU221" s="171" t="s">
        <v>85</v>
      </c>
      <c r="AV221" s="13" t="s">
        <v>83</v>
      </c>
      <c r="AW221" s="13" t="s">
        <v>32</v>
      </c>
      <c r="AX221" s="13" t="s">
        <v>76</v>
      </c>
      <c r="AY221" s="171" t="s">
        <v>180</v>
      </c>
    </row>
    <row r="222" spans="1:65" s="14" customFormat="1" ht="11.25">
      <c r="B222" s="177"/>
      <c r="D222" s="163" t="s">
        <v>193</v>
      </c>
      <c r="E222" s="178" t="s">
        <v>1</v>
      </c>
      <c r="F222" s="179" t="s">
        <v>2403</v>
      </c>
      <c r="H222" s="180">
        <v>238.67500000000001</v>
      </c>
      <c r="I222" s="181"/>
      <c r="L222" s="177"/>
      <c r="M222" s="182"/>
      <c r="N222" s="183"/>
      <c r="O222" s="183"/>
      <c r="P222" s="183"/>
      <c r="Q222" s="183"/>
      <c r="R222" s="183"/>
      <c r="S222" s="183"/>
      <c r="T222" s="184"/>
      <c r="AT222" s="178" t="s">
        <v>193</v>
      </c>
      <c r="AU222" s="178" t="s">
        <v>85</v>
      </c>
      <c r="AV222" s="14" t="s">
        <v>85</v>
      </c>
      <c r="AW222" s="14" t="s">
        <v>32</v>
      </c>
      <c r="AX222" s="14" t="s">
        <v>76</v>
      </c>
      <c r="AY222" s="178" t="s">
        <v>180</v>
      </c>
    </row>
    <row r="223" spans="1:65" s="15" customFormat="1" ht="11.25">
      <c r="B223" s="185"/>
      <c r="D223" s="163" t="s">
        <v>193</v>
      </c>
      <c r="E223" s="186" t="s">
        <v>1</v>
      </c>
      <c r="F223" s="187" t="s">
        <v>196</v>
      </c>
      <c r="H223" s="188">
        <v>238.67500000000001</v>
      </c>
      <c r="I223" s="189"/>
      <c r="L223" s="185"/>
      <c r="M223" s="190"/>
      <c r="N223" s="191"/>
      <c r="O223" s="191"/>
      <c r="P223" s="191"/>
      <c r="Q223" s="191"/>
      <c r="R223" s="191"/>
      <c r="S223" s="191"/>
      <c r="T223" s="192"/>
      <c r="AT223" s="186" t="s">
        <v>193</v>
      </c>
      <c r="AU223" s="186" t="s">
        <v>85</v>
      </c>
      <c r="AV223" s="15" t="s">
        <v>197</v>
      </c>
      <c r="AW223" s="15" t="s">
        <v>32</v>
      </c>
      <c r="AX223" s="15" t="s">
        <v>76</v>
      </c>
      <c r="AY223" s="186" t="s">
        <v>180</v>
      </c>
    </row>
    <row r="224" spans="1:65" s="16" customFormat="1" ht="11.25">
      <c r="B224" s="193"/>
      <c r="D224" s="163" t="s">
        <v>193</v>
      </c>
      <c r="E224" s="194" t="s">
        <v>1</v>
      </c>
      <c r="F224" s="195" t="s">
        <v>198</v>
      </c>
      <c r="H224" s="196">
        <v>238.67500000000001</v>
      </c>
      <c r="I224" s="197"/>
      <c r="L224" s="193"/>
      <c r="M224" s="198"/>
      <c r="N224" s="199"/>
      <c r="O224" s="199"/>
      <c r="P224" s="199"/>
      <c r="Q224" s="199"/>
      <c r="R224" s="199"/>
      <c r="S224" s="199"/>
      <c r="T224" s="200"/>
      <c r="AT224" s="194" t="s">
        <v>193</v>
      </c>
      <c r="AU224" s="194" t="s">
        <v>85</v>
      </c>
      <c r="AV224" s="16" t="s">
        <v>187</v>
      </c>
      <c r="AW224" s="16" t="s">
        <v>32</v>
      </c>
      <c r="AX224" s="16" t="s">
        <v>83</v>
      </c>
      <c r="AY224" s="194" t="s">
        <v>180</v>
      </c>
    </row>
    <row r="225" spans="1:65" s="2" customFormat="1" ht="37.9" customHeight="1">
      <c r="A225" s="33"/>
      <c r="B225" s="149"/>
      <c r="C225" s="150" t="s">
        <v>259</v>
      </c>
      <c r="D225" s="150" t="s">
        <v>182</v>
      </c>
      <c r="E225" s="151" t="s">
        <v>260</v>
      </c>
      <c r="F225" s="152" t="s">
        <v>261</v>
      </c>
      <c r="G225" s="153" t="s">
        <v>201</v>
      </c>
      <c r="H225" s="154">
        <v>238.67500000000001</v>
      </c>
      <c r="I225" s="155"/>
      <c r="J225" s="156">
        <f>ROUND(I225*H225,2)</f>
        <v>0</v>
      </c>
      <c r="K225" s="152" t="s">
        <v>186</v>
      </c>
      <c r="L225" s="34"/>
      <c r="M225" s="157" t="s">
        <v>1</v>
      </c>
      <c r="N225" s="158" t="s">
        <v>41</v>
      </c>
      <c r="O225" s="59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1" t="s">
        <v>187</v>
      </c>
      <c r="AT225" s="161" t="s">
        <v>182</v>
      </c>
      <c r="AU225" s="161" t="s">
        <v>85</v>
      </c>
      <c r="AY225" s="18" t="s">
        <v>180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8" t="s">
        <v>83</v>
      </c>
      <c r="BK225" s="162">
        <f>ROUND(I225*H225,2)</f>
        <v>0</v>
      </c>
      <c r="BL225" s="18" t="s">
        <v>187</v>
      </c>
      <c r="BM225" s="161" t="s">
        <v>2405</v>
      </c>
    </row>
    <row r="226" spans="1:65" s="2" customFormat="1" ht="39">
      <c r="A226" s="33"/>
      <c r="B226" s="34"/>
      <c r="C226" s="33"/>
      <c r="D226" s="163" t="s">
        <v>189</v>
      </c>
      <c r="E226" s="33"/>
      <c r="F226" s="164" t="s">
        <v>263</v>
      </c>
      <c r="G226" s="33"/>
      <c r="H226" s="33"/>
      <c r="I226" s="165"/>
      <c r="J226" s="33"/>
      <c r="K226" s="33"/>
      <c r="L226" s="34"/>
      <c r="M226" s="166"/>
      <c r="N226" s="167"/>
      <c r="O226" s="59"/>
      <c r="P226" s="59"/>
      <c r="Q226" s="59"/>
      <c r="R226" s="59"/>
      <c r="S226" s="59"/>
      <c r="T226" s="60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189</v>
      </c>
      <c r="AU226" s="18" t="s">
        <v>85</v>
      </c>
    </row>
    <row r="227" spans="1:65" s="2" customFormat="1" ht="11.25">
      <c r="A227" s="33"/>
      <c r="B227" s="34"/>
      <c r="C227" s="33"/>
      <c r="D227" s="168" t="s">
        <v>191</v>
      </c>
      <c r="E227" s="33"/>
      <c r="F227" s="169" t="s">
        <v>264</v>
      </c>
      <c r="G227" s="33"/>
      <c r="H227" s="33"/>
      <c r="I227" s="165"/>
      <c r="J227" s="33"/>
      <c r="K227" s="33"/>
      <c r="L227" s="34"/>
      <c r="M227" s="166"/>
      <c r="N227" s="167"/>
      <c r="O227" s="59"/>
      <c r="P227" s="59"/>
      <c r="Q227" s="59"/>
      <c r="R227" s="59"/>
      <c r="S227" s="59"/>
      <c r="T227" s="60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191</v>
      </c>
      <c r="AU227" s="18" t="s">
        <v>85</v>
      </c>
    </row>
    <row r="228" spans="1:65" s="13" customFormat="1" ht="11.25">
      <c r="B228" s="170"/>
      <c r="D228" s="163" t="s">
        <v>193</v>
      </c>
      <c r="E228" s="171" t="s">
        <v>1</v>
      </c>
      <c r="F228" s="172" t="s">
        <v>258</v>
      </c>
      <c r="H228" s="171" t="s">
        <v>1</v>
      </c>
      <c r="I228" s="173"/>
      <c r="L228" s="170"/>
      <c r="M228" s="174"/>
      <c r="N228" s="175"/>
      <c r="O228" s="175"/>
      <c r="P228" s="175"/>
      <c r="Q228" s="175"/>
      <c r="R228" s="175"/>
      <c r="S228" s="175"/>
      <c r="T228" s="176"/>
      <c r="AT228" s="171" t="s">
        <v>193</v>
      </c>
      <c r="AU228" s="171" t="s">
        <v>85</v>
      </c>
      <c r="AV228" s="13" t="s">
        <v>83</v>
      </c>
      <c r="AW228" s="13" t="s">
        <v>32</v>
      </c>
      <c r="AX228" s="13" t="s">
        <v>76</v>
      </c>
      <c r="AY228" s="171" t="s">
        <v>180</v>
      </c>
    </row>
    <row r="229" spans="1:65" s="14" customFormat="1" ht="11.25">
      <c r="B229" s="177"/>
      <c r="D229" s="163" t="s">
        <v>193</v>
      </c>
      <c r="E229" s="178" t="s">
        <v>1</v>
      </c>
      <c r="F229" s="179" t="s">
        <v>2403</v>
      </c>
      <c r="H229" s="180">
        <v>238.67500000000001</v>
      </c>
      <c r="I229" s="181"/>
      <c r="L229" s="177"/>
      <c r="M229" s="182"/>
      <c r="N229" s="183"/>
      <c r="O229" s="183"/>
      <c r="P229" s="183"/>
      <c r="Q229" s="183"/>
      <c r="R229" s="183"/>
      <c r="S229" s="183"/>
      <c r="T229" s="184"/>
      <c r="AT229" s="178" t="s">
        <v>193</v>
      </c>
      <c r="AU229" s="178" t="s">
        <v>85</v>
      </c>
      <c r="AV229" s="14" t="s">
        <v>85</v>
      </c>
      <c r="AW229" s="14" t="s">
        <v>32</v>
      </c>
      <c r="AX229" s="14" t="s">
        <v>76</v>
      </c>
      <c r="AY229" s="178" t="s">
        <v>180</v>
      </c>
    </row>
    <row r="230" spans="1:65" s="15" customFormat="1" ht="11.25">
      <c r="B230" s="185"/>
      <c r="D230" s="163" t="s">
        <v>193</v>
      </c>
      <c r="E230" s="186" t="s">
        <v>1</v>
      </c>
      <c r="F230" s="187" t="s">
        <v>196</v>
      </c>
      <c r="H230" s="188">
        <v>238.67500000000001</v>
      </c>
      <c r="I230" s="189"/>
      <c r="L230" s="185"/>
      <c r="M230" s="190"/>
      <c r="N230" s="191"/>
      <c r="O230" s="191"/>
      <c r="P230" s="191"/>
      <c r="Q230" s="191"/>
      <c r="R230" s="191"/>
      <c r="S230" s="191"/>
      <c r="T230" s="192"/>
      <c r="AT230" s="186" t="s">
        <v>193</v>
      </c>
      <c r="AU230" s="186" t="s">
        <v>85</v>
      </c>
      <c r="AV230" s="15" t="s">
        <v>197</v>
      </c>
      <c r="AW230" s="15" t="s">
        <v>32</v>
      </c>
      <c r="AX230" s="15" t="s">
        <v>76</v>
      </c>
      <c r="AY230" s="186" t="s">
        <v>180</v>
      </c>
    </row>
    <row r="231" spans="1:65" s="16" customFormat="1" ht="11.25">
      <c r="B231" s="193"/>
      <c r="D231" s="163" t="s">
        <v>193</v>
      </c>
      <c r="E231" s="194" t="s">
        <v>1</v>
      </c>
      <c r="F231" s="195" t="s">
        <v>198</v>
      </c>
      <c r="H231" s="196">
        <v>238.67500000000001</v>
      </c>
      <c r="I231" s="197"/>
      <c r="L231" s="193"/>
      <c r="M231" s="198"/>
      <c r="N231" s="199"/>
      <c r="O231" s="199"/>
      <c r="P231" s="199"/>
      <c r="Q231" s="199"/>
      <c r="R231" s="199"/>
      <c r="S231" s="199"/>
      <c r="T231" s="200"/>
      <c r="AT231" s="194" t="s">
        <v>193</v>
      </c>
      <c r="AU231" s="194" t="s">
        <v>85</v>
      </c>
      <c r="AV231" s="16" t="s">
        <v>187</v>
      </c>
      <c r="AW231" s="16" t="s">
        <v>32</v>
      </c>
      <c r="AX231" s="16" t="s">
        <v>83</v>
      </c>
      <c r="AY231" s="194" t="s">
        <v>180</v>
      </c>
    </row>
    <row r="232" spans="1:65" s="2" customFormat="1" ht="37.9" customHeight="1">
      <c r="A232" s="33"/>
      <c r="B232" s="149"/>
      <c r="C232" s="150" t="s">
        <v>265</v>
      </c>
      <c r="D232" s="150" t="s">
        <v>182</v>
      </c>
      <c r="E232" s="151" t="s">
        <v>266</v>
      </c>
      <c r="F232" s="152" t="s">
        <v>267</v>
      </c>
      <c r="G232" s="153" t="s">
        <v>201</v>
      </c>
      <c r="H232" s="154">
        <v>2386.75</v>
      </c>
      <c r="I232" s="155"/>
      <c r="J232" s="156">
        <f>ROUND(I232*H232,2)</f>
        <v>0</v>
      </c>
      <c r="K232" s="152" t="s">
        <v>186</v>
      </c>
      <c r="L232" s="34"/>
      <c r="M232" s="157" t="s">
        <v>1</v>
      </c>
      <c r="N232" s="158" t="s">
        <v>41</v>
      </c>
      <c r="O232" s="59"/>
      <c r="P232" s="159">
        <f>O232*H232</f>
        <v>0</v>
      </c>
      <c r="Q232" s="159">
        <v>0</v>
      </c>
      <c r="R232" s="159">
        <f>Q232*H232</f>
        <v>0</v>
      </c>
      <c r="S232" s="159">
        <v>0</v>
      </c>
      <c r="T232" s="160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1" t="s">
        <v>187</v>
      </c>
      <c r="AT232" s="161" t="s">
        <v>182</v>
      </c>
      <c r="AU232" s="161" t="s">
        <v>85</v>
      </c>
      <c r="AY232" s="18" t="s">
        <v>180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8" t="s">
        <v>83</v>
      </c>
      <c r="BK232" s="162">
        <f>ROUND(I232*H232,2)</f>
        <v>0</v>
      </c>
      <c r="BL232" s="18" t="s">
        <v>187</v>
      </c>
      <c r="BM232" s="161" t="s">
        <v>2406</v>
      </c>
    </row>
    <row r="233" spans="1:65" s="2" customFormat="1" ht="39">
      <c r="A233" s="33"/>
      <c r="B233" s="34"/>
      <c r="C233" s="33"/>
      <c r="D233" s="163" t="s">
        <v>189</v>
      </c>
      <c r="E233" s="33"/>
      <c r="F233" s="164" t="s">
        <v>269</v>
      </c>
      <c r="G233" s="33"/>
      <c r="H233" s="33"/>
      <c r="I233" s="165"/>
      <c r="J233" s="33"/>
      <c r="K233" s="33"/>
      <c r="L233" s="34"/>
      <c r="M233" s="166"/>
      <c r="N233" s="167"/>
      <c r="O233" s="59"/>
      <c r="P233" s="59"/>
      <c r="Q233" s="59"/>
      <c r="R233" s="59"/>
      <c r="S233" s="59"/>
      <c r="T233" s="60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8" t="s">
        <v>189</v>
      </c>
      <c r="AU233" s="18" t="s">
        <v>85</v>
      </c>
    </row>
    <row r="234" spans="1:65" s="2" customFormat="1" ht="11.25">
      <c r="A234" s="33"/>
      <c r="B234" s="34"/>
      <c r="C234" s="33"/>
      <c r="D234" s="168" t="s">
        <v>191</v>
      </c>
      <c r="E234" s="33"/>
      <c r="F234" s="169" t="s">
        <v>270</v>
      </c>
      <c r="G234" s="33"/>
      <c r="H234" s="33"/>
      <c r="I234" s="165"/>
      <c r="J234" s="33"/>
      <c r="K234" s="33"/>
      <c r="L234" s="34"/>
      <c r="M234" s="166"/>
      <c r="N234" s="167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191</v>
      </c>
      <c r="AU234" s="18" t="s">
        <v>85</v>
      </c>
    </row>
    <row r="235" spans="1:65" s="13" customFormat="1" ht="11.25">
      <c r="B235" s="170"/>
      <c r="D235" s="163" t="s">
        <v>193</v>
      </c>
      <c r="E235" s="171" t="s">
        <v>1</v>
      </c>
      <c r="F235" s="172" t="s">
        <v>258</v>
      </c>
      <c r="H235" s="171" t="s">
        <v>1</v>
      </c>
      <c r="I235" s="173"/>
      <c r="L235" s="170"/>
      <c r="M235" s="174"/>
      <c r="N235" s="175"/>
      <c r="O235" s="175"/>
      <c r="P235" s="175"/>
      <c r="Q235" s="175"/>
      <c r="R235" s="175"/>
      <c r="S235" s="175"/>
      <c r="T235" s="176"/>
      <c r="AT235" s="171" t="s">
        <v>193</v>
      </c>
      <c r="AU235" s="171" t="s">
        <v>85</v>
      </c>
      <c r="AV235" s="13" t="s">
        <v>83</v>
      </c>
      <c r="AW235" s="13" t="s">
        <v>32</v>
      </c>
      <c r="AX235" s="13" t="s">
        <v>76</v>
      </c>
      <c r="AY235" s="171" t="s">
        <v>180</v>
      </c>
    </row>
    <row r="236" spans="1:65" s="14" customFormat="1" ht="11.25">
      <c r="B236" s="177"/>
      <c r="D236" s="163" t="s">
        <v>193</v>
      </c>
      <c r="E236" s="178" t="s">
        <v>1</v>
      </c>
      <c r="F236" s="179" t="s">
        <v>2407</v>
      </c>
      <c r="H236" s="180">
        <v>2386.75</v>
      </c>
      <c r="I236" s="181"/>
      <c r="L236" s="177"/>
      <c r="M236" s="182"/>
      <c r="N236" s="183"/>
      <c r="O236" s="183"/>
      <c r="P236" s="183"/>
      <c r="Q236" s="183"/>
      <c r="R236" s="183"/>
      <c r="S236" s="183"/>
      <c r="T236" s="184"/>
      <c r="AT236" s="178" t="s">
        <v>193</v>
      </c>
      <c r="AU236" s="178" t="s">
        <v>85</v>
      </c>
      <c r="AV236" s="14" t="s">
        <v>85</v>
      </c>
      <c r="AW236" s="14" t="s">
        <v>32</v>
      </c>
      <c r="AX236" s="14" t="s">
        <v>76</v>
      </c>
      <c r="AY236" s="178" t="s">
        <v>180</v>
      </c>
    </row>
    <row r="237" spans="1:65" s="15" customFormat="1" ht="11.25">
      <c r="B237" s="185"/>
      <c r="D237" s="163" t="s">
        <v>193</v>
      </c>
      <c r="E237" s="186" t="s">
        <v>1</v>
      </c>
      <c r="F237" s="187" t="s">
        <v>196</v>
      </c>
      <c r="H237" s="188">
        <v>2386.75</v>
      </c>
      <c r="I237" s="189"/>
      <c r="L237" s="185"/>
      <c r="M237" s="190"/>
      <c r="N237" s="191"/>
      <c r="O237" s="191"/>
      <c r="P237" s="191"/>
      <c r="Q237" s="191"/>
      <c r="R237" s="191"/>
      <c r="S237" s="191"/>
      <c r="T237" s="192"/>
      <c r="AT237" s="186" t="s">
        <v>193</v>
      </c>
      <c r="AU237" s="186" t="s">
        <v>85</v>
      </c>
      <c r="AV237" s="15" t="s">
        <v>197</v>
      </c>
      <c r="AW237" s="15" t="s">
        <v>32</v>
      </c>
      <c r="AX237" s="15" t="s">
        <v>76</v>
      </c>
      <c r="AY237" s="186" t="s">
        <v>180</v>
      </c>
    </row>
    <row r="238" spans="1:65" s="16" customFormat="1" ht="11.25">
      <c r="B238" s="193"/>
      <c r="D238" s="163" t="s">
        <v>193</v>
      </c>
      <c r="E238" s="194" t="s">
        <v>1</v>
      </c>
      <c r="F238" s="195" t="s">
        <v>198</v>
      </c>
      <c r="H238" s="196">
        <v>2386.75</v>
      </c>
      <c r="I238" s="197"/>
      <c r="L238" s="193"/>
      <c r="M238" s="198"/>
      <c r="N238" s="199"/>
      <c r="O238" s="199"/>
      <c r="P238" s="199"/>
      <c r="Q238" s="199"/>
      <c r="R238" s="199"/>
      <c r="S238" s="199"/>
      <c r="T238" s="200"/>
      <c r="AT238" s="194" t="s">
        <v>193</v>
      </c>
      <c r="AU238" s="194" t="s">
        <v>85</v>
      </c>
      <c r="AV238" s="16" t="s">
        <v>187</v>
      </c>
      <c r="AW238" s="16" t="s">
        <v>32</v>
      </c>
      <c r="AX238" s="16" t="s">
        <v>83</v>
      </c>
      <c r="AY238" s="194" t="s">
        <v>180</v>
      </c>
    </row>
    <row r="239" spans="1:65" s="2" customFormat="1" ht="37.9" customHeight="1">
      <c r="A239" s="33"/>
      <c r="B239" s="149"/>
      <c r="C239" s="150" t="s">
        <v>272</v>
      </c>
      <c r="D239" s="150" t="s">
        <v>182</v>
      </c>
      <c r="E239" s="151" t="s">
        <v>273</v>
      </c>
      <c r="F239" s="152" t="s">
        <v>274</v>
      </c>
      <c r="G239" s="153" t="s">
        <v>201</v>
      </c>
      <c r="H239" s="154">
        <v>238.67500000000001</v>
      </c>
      <c r="I239" s="155"/>
      <c r="J239" s="156">
        <f>ROUND(I239*H239,2)</f>
        <v>0</v>
      </c>
      <c r="K239" s="152" t="s">
        <v>186</v>
      </c>
      <c r="L239" s="34"/>
      <c r="M239" s="157" t="s">
        <v>1</v>
      </c>
      <c r="N239" s="158" t="s">
        <v>41</v>
      </c>
      <c r="O239" s="59"/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1" t="s">
        <v>187</v>
      </c>
      <c r="AT239" s="161" t="s">
        <v>182</v>
      </c>
      <c r="AU239" s="161" t="s">
        <v>85</v>
      </c>
      <c r="AY239" s="18" t="s">
        <v>180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8" t="s">
        <v>83</v>
      </c>
      <c r="BK239" s="162">
        <f>ROUND(I239*H239,2)</f>
        <v>0</v>
      </c>
      <c r="BL239" s="18" t="s">
        <v>187</v>
      </c>
      <c r="BM239" s="161" t="s">
        <v>2408</v>
      </c>
    </row>
    <row r="240" spans="1:65" s="2" customFormat="1" ht="39">
      <c r="A240" s="33"/>
      <c r="B240" s="34"/>
      <c r="C240" s="33"/>
      <c r="D240" s="163" t="s">
        <v>189</v>
      </c>
      <c r="E240" s="33"/>
      <c r="F240" s="164" t="s">
        <v>276</v>
      </c>
      <c r="G240" s="33"/>
      <c r="H240" s="33"/>
      <c r="I240" s="165"/>
      <c r="J240" s="33"/>
      <c r="K240" s="33"/>
      <c r="L240" s="34"/>
      <c r="M240" s="166"/>
      <c r="N240" s="167"/>
      <c r="O240" s="59"/>
      <c r="P240" s="59"/>
      <c r="Q240" s="59"/>
      <c r="R240" s="59"/>
      <c r="S240" s="59"/>
      <c r="T240" s="60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8" t="s">
        <v>189</v>
      </c>
      <c r="AU240" s="18" t="s">
        <v>85</v>
      </c>
    </row>
    <row r="241" spans="1:65" s="2" customFormat="1" ht="11.25">
      <c r="A241" s="33"/>
      <c r="B241" s="34"/>
      <c r="C241" s="33"/>
      <c r="D241" s="168" t="s">
        <v>191</v>
      </c>
      <c r="E241" s="33"/>
      <c r="F241" s="169" t="s">
        <v>277</v>
      </c>
      <c r="G241" s="33"/>
      <c r="H241" s="33"/>
      <c r="I241" s="165"/>
      <c r="J241" s="33"/>
      <c r="K241" s="33"/>
      <c r="L241" s="34"/>
      <c r="M241" s="166"/>
      <c r="N241" s="167"/>
      <c r="O241" s="59"/>
      <c r="P241" s="59"/>
      <c r="Q241" s="59"/>
      <c r="R241" s="59"/>
      <c r="S241" s="59"/>
      <c r="T241" s="60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191</v>
      </c>
      <c r="AU241" s="18" t="s">
        <v>85</v>
      </c>
    </row>
    <row r="242" spans="1:65" s="13" customFormat="1" ht="11.25">
      <c r="B242" s="170"/>
      <c r="D242" s="163" t="s">
        <v>193</v>
      </c>
      <c r="E242" s="171" t="s">
        <v>1</v>
      </c>
      <c r="F242" s="172" t="s">
        <v>258</v>
      </c>
      <c r="H242" s="171" t="s">
        <v>1</v>
      </c>
      <c r="I242" s="173"/>
      <c r="L242" s="170"/>
      <c r="M242" s="174"/>
      <c r="N242" s="175"/>
      <c r="O242" s="175"/>
      <c r="P242" s="175"/>
      <c r="Q242" s="175"/>
      <c r="R242" s="175"/>
      <c r="S242" s="175"/>
      <c r="T242" s="176"/>
      <c r="AT242" s="171" t="s">
        <v>193</v>
      </c>
      <c r="AU242" s="171" t="s">
        <v>85</v>
      </c>
      <c r="AV242" s="13" t="s">
        <v>83</v>
      </c>
      <c r="AW242" s="13" t="s">
        <v>32</v>
      </c>
      <c r="AX242" s="13" t="s">
        <v>76</v>
      </c>
      <c r="AY242" s="171" t="s">
        <v>180</v>
      </c>
    </row>
    <row r="243" spans="1:65" s="14" customFormat="1" ht="11.25">
      <c r="B243" s="177"/>
      <c r="D243" s="163" t="s">
        <v>193</v>
      </c>
      <c r="E243" s="178" t="s">
        <v>1</v>
      </c>
      <c r="F243" s="179" t="s">
        <v>2403</v>
      </c>
      <c r="H243" s="180">
        <v>238.67500000000001</v>
      </c>
      <c r="I243" s="181"/>
      <c r="L243" s="177"/>
      <c r="M243" s="182"/>
      <c r="N243" s="183"/>
      <c r="O243" s="183"/>
      <c r="P243" s="183"/>
      <c r="Q243" s="183"/>
      <c r="R243" s="183"/>
      <c r="S243" s="183"/>
      <c r="T243" s="184"/>
      <c r="AT243" s="178" t="s">
        <v>193</v>
      </c>
      <c r="AU243" s="178" t="s">
        <v>85</v>
      </c>
      <c r="AV243" s="14" t="s">
        <v>85</v>
      </c>
      <c r="AW243" s="14" t="s">
        <v>32</v>
      </c>
      <c r="AX243" s="14" t="s">
        <v>76</v>
      </c>
      <c r="AY243" s="178" t="s">
        <v>180</v>
      </c>
    </row>
    <row r="244" spans="1:65" s="15" customFormat="1" ht="11.25">
      <c r="B244" s="185"/>
      <c r="D244" s="163" t="s">
        <v>193</v>
      </c>
      <c r="E244" s="186" t="s">
        <v>1</v>
      </c>
      <c r="F244" s="187" t="s">
        <v>196</v>
      </c>
      <c r="H244" s="188">
        <v>238.67500000000001</v>
      </c>
      <c r="I244" s="189"/>
      <c r="L244" s="185"/>
      <c r="M244" s="190"/>
      <c r="N244" s="191"/>
      <c r="O244" s="191"/>
      <c r="P244" s="191"/>
      <c r="Q244" s="191"/>
      <c r="R244" s="191"/>
      <c r="S244" s="191"/>
      <c r="T244" s="192"/>
      <c r="AT244" s="186" t="s">
        <v>193</v>
      </c>
      <c r="AU244" s="186" t="s">
        <v>85</v>
      </c>
      <c r="AV244" s="15" t="s">
        <v>197</v>
      </c>
      <c r="AW244" s="15" t="s">
        <v>32</v>
      </c>
      <c r="AX244" s="15" t="s">
        <v>76</v>
      </c>
      <c r="AY244" s="186" t="s">
        <v>180</v>
      </c>
    </row>
    <row r="245" spans="1:65" s="16" customFormat="1" ht="11.25">
      <c r="B245" s="193"/>
      <c r="D245" s="163" t="s">
        <v>193</v>
      </c>
      <c r="E245" s="194" t="s">
        <v>1</v>
      </c>
      <c r="F245" s="195" t="s">
        <v>198</v>
      </c>
      <c r="H245" s="196">
        <v>238.67500000000001</v>
      </c>
      <c r="I245" s="197"/>
      <c r="L245" s="193"/>
      <c r="M245" s="198"/>
      <c r="N245" s="199"/>
      <c r="O245" s="199"/>
      <c r="P245" s="199"/>
      <c r="Q245" s="199"/>
      <c r="R245" s="199"/>
      <c r="S245" s="199"/>
      <c r="T245" s="200"/>
      <c r="AT245" s="194" t="s">
        <v>193</v>
      </c>
      <c r="AU245" s="194" t="s">
        <v>85</v>
      </c>
      <c r="AV245" s="16" t="s">
        <v>187</v>
      </c>
      <c r="AW245" s="16" t="s">
        <v>32</v>
      </c>
      <c r="AX245" s="16" t="s">
        <v>83</v>
      </c>
      <c r="AY245" s="194" t="s">
        <v>180</v>
      </c>
    </row>
    <row r="246" spans="1:65" s="2" customFormat="1" ht="37.9" customHeight="1">
      <c r="A246" s="33"/>
      <c r="B246" s="149"/>
      <c r="C246" s="150" t="s">
        <v>278</v>
      </c>
      <c r="D246" s="150" t="s">
        <v>182</v>
      </c>
      <c r="E246" s="151" t="s">
        <v>279</v>
      </c>
      <c r="F246" s="152" t="s">
        <v>280</v>
      </c>
      <c r="G246" s="153" t="s">
        <v>201</v>
      </c>
      <c r="H246" s="154">
        <v>2386.75</v>
      </c>
      <c r="I246" s="155"/>
      <c r="J246" s="156">
        <f>ROUND(I246*H246,2)</f>
        <v>0</v>
      </c>
      <c r="K246" s="152" t="s">
        <v>186</v>
      </c>
      <c r="L246" s="34"/>
      <c r="M246" s="157" t="s">
        <v>1</v>
      </c>
      <c r="N246" s="158" t="s">
        <v>41</v>
      </c>
      <c r="O246" s="59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1" t="s">
        <v>187</v>
      </c>
      <c r="AT246" s="161" t="s">
        <v>182</v>
      </c>
      <c r="AU246" s="161" t="s">
        <v>85</v>
      </c>
      <c r="AY246" s="18" t="s">
        <v>180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8" t="s">
        <v>83</v>
      </c>
      <c r="BK246" s="162">
        <f>ROUND(I246*H246,2)</f>
        <v>0</v>
      </c>
      <c r="BL246" s="18" t="s">
        <v>187</v>
      </c>
      <c r="BM246" s="161" t="s">
        <v>2409</v>
      </c>
    </row>
    <row r="247" spans="1:65" s="2" customFormat="1" ht="48.75">
      <c r="A247" s="33"/>
      <c r="B247" s="34"/>
      <c r="C247" s="33"/>
      <c r="D247" s="163" t="s">
        <v>189</v>
      </c>
      <c r="E247" s="33"/>
      <c r="F247" s="164" t="s">
        <v>282</v>
      </c>
      <c r="G247" s="33"/>
      <c r="H247" s="33"/>
      <c r="I247" s="165"/>
      <c r="J247" s="33"/>
      <c r="K247" s="33"/>
      <c r="L247" s="34"/>
      <c r="M247" s="166"/>
      <c r="N247" s="167"/>
      <c r="O247" s="59"/>
      <c r="P247" s="59"/>
      <c r="Q247" s="59"/>
      <c r="R247" s="59"/>
      <c r="S247" s="59"/>
      <c r="T247" s="60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8" t="s">
        <v>189</v>
      </c>
      <c r="AU247" s="18" t="s">
        <v>85</v>
      </c>
    </row>
    <row r="248" spans="1:65" s="2" customFormat="1" ht="11.25">
      <c r="A248" s="33"/>
      <c r="B248" s="34"/>
      <c r="C248" s="33"/>
      <c r="D248" s="168" t="s">
        <v>191</v>
      </c>
      <c r="E248" s="33"/>
      <c r="F248" s="169" t="s">
        <v>283</v>
      </c>
      <c r="G248" s="33"/>
      <c r="H248" s="33"/>
      <c r="I248" s="165"/>
      <c r="J248" s="33"/>
      <c r="K248" s="33"/>
      <c r="L248" s="34"/>
      <c r="M248" s="166"/>
      <c r="N248" s="167"/>
      <c r="O248" s="59"/>
      <c r="P248" s="59"/>
      <c r="Q248" s="59"/>
      <c r="R248" s="59"/>
      <c r="S248" s="59"/>
      <c r="T248" s="60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8" t="s">
        <v>191</v>
      </c>
      <c r="AU248" s="18" t="s">
        <v>85</v>
      </c>
    </row>
    <row r="249" spans="1:65" s="13" customFormat="1" ht="11.25">
      <c r="B249" s="170"/>
      <c r="D249" s="163" t="s">
        <v>193</v>
      </c>
      <c r="E249" s="171" t="s">
        <v>1</v>
      </c>
      <c r="F249" s="172" t="s">
        <v>258</v>
      </c>
      <c r="H249" s="171" t="s">
        <v>1</v>
      </c>
      <c r="I249" s="173"/>
      <c r="L249" s="170"/>
      <c r="M249" s="174"/>
      <c r="N249" s="175"/>
      <c r="O249" s="175"/>
      <c r="P249" s="175"/>
      <c r="Q249" s="175"/>
      <c r="R249" s="175"/>
      <c r="S249" s="175"/>
      <c r="T249" s="176"/>
      <c r="AT249" s="171" t="s">
        <v>193</v>
      </c>
      <c r="AU249" s="171" t="s">
        <v>85</v>
      </c>
      <c r="AV249" s="13" t="s">
        <v>83</v>
      </c>
      <c r="AW249" s="13" t="s">
        <v>32</v>
      </c>
      <c r="AX249" s="13" t="s">
        <v>76</v>
      </c>
      <c r="AY249" s="171" t="s">
        <v>180</v>
      </c>
    </row>
    <row r="250" spans="1:65" s="14" customFormat="1" ht="11.25">
      <c r="B250" s="177"/>
      <c r="D250" s="163" t="s">
        <v>193</v>
      </c>
      <c r="E250" s="178" t="s">
        <v>1</v>
      </c>
      <c r="F250" s="179" t="s">
        <v>2407</v>
      </c>
      <c r="H250" s="180">
        <v>2386.75</v>
      </c>
      <c r="I250" s="181"/>
      <c r="L250" s="177"/>
      <c r="M250" s="182"/>
      <c r="N250" s="183"/>
      <c r="O250" s="183"/>
      <c r="P250" s="183"/>
      <c r="Q250" s="183"/>
      <c r="R250" s="183"/>
      <c r="S250" s="183"/>
      <c r="T250" s="184"/>
      <c r="AT250" s="178" t="s">
        <v>193</v>
      </c>
      <c r="AU250" s="178" t="s">
        <v>85</v>
      </c>
      <c r="AV250" s="14" t="s">
        <v>85</v>
      </c>
      <c r="AW250" s="14" t="s">
        <v>32</v>
      </c>
      <c r="AX250" s="14" t="s">
        <v>76</v>
      </c>
      <c r="AY250" s="178" t="s">
        <v>180</v>
      </c>
    </row>
    <row r="251" spans="1:65" s="15" customFormat="1" ht="11.25">
      <c r="B251" s="185"/>
      <c r="D251" s="163" t="s">
        <v>193</v>
      </c>
      <c r="E251" s="186" t="s">
        <v>1</v>
      </c>
      <c r="F251" s="187" t="s">
        <v>196</v>
      </c>
      <c r="H251" s="188">
        <v>2386.75</v>
      </c>
      <c r="I251" s="189"/>
      <c r="L251" s="185"/>
      <c r="M251" s="190"/>
      <c r="N251" s="191"/>
      <c r="O251" s="191"/>
      <c r="P251" s="191"/>
      <c r="Q251" s="191"/>
      <c r="R251" s="191"/>
      <c r="S251" s="191"/>
      <c r="T251" s="192"/>
      <c r="AT251" s="186" t="s">
        <v>193</v>
      </c>
      <c r="AU251" s="186" t="s">
        <v>85</v>
      </c>
      <c r="AV251" s="15" t="s">
        <v>197</v>
      </c>
      <c r="AW251" s="15" t="s">
        <v>32</v>
      </c>
      <c r="AX251" s="15" t="s">
        <v>76</v>
      </c>
      <c r="AY251" s="186" t="s">
        <v>180</v>
      </c>
    </row>
    <row r="252" spans="1:65" s="16" customFormat="1" ht="11.25">
      <c r="B252" s="193"/>
      <c r="D252" s="163" t="s">
        <v>193</v>
      </c>
      <c r="E252" s="194" t="s">
        <v>1</v>
      </c>
      <c r="F252" s="195" t="s">
        <v>198</v>
      </c>
      <c r="H252" s="196">
        <v>2386.75</v>
      </c>
      <c r="I252" s="197"/>
      <c r="L252" s="193"/>
      <c r="M252" s="198"/>
      <c r="N252" s="199"/>
      <c r="O252" s="199"/>
      <c r="P252" s="199"/>
      <c r="Q252" s="199"/>
      <c r="R252" s="199"/>
      <c r="S252" s="199"/>
      <c r="T252" s="200"/>
      <c r="AT252" s="194" t="s">
        <v>193</v>
      </c>
      <c r="AU252" s="194" t="s">
        <v>85</v>
      </c>
      <c r="AV252" s="16" t="s">
        <v>187</v>
      </c>
      <c r="AW252" s="16" t="s">
        <v>32</v>
      </c>
      <c r="AX252" s="16" t="s">
        <v>83</v>
      </c>
      <c r="AY252" s="194" t="s">
        <v>180</v>
      </c>
    </row>
    <row r="253" spans="1:65" s="2" customFormat="1" ht="24.2" customHeight="1">
      <c r="A253" s="33"/>
      <c r="B253" s="149"/>
      <c r="C253" s="150" t="s">
        <v>284</v>
      </c>
      <c r="D253" s="150" t="s">
        <v>182</v>
      </c>
      <c r="E253" s="151" t="s">
        <v>285</v>
      </c>
      <c r="F253" s="152" t="s">
        <v>286</v>
      </c>
      <c r="G253" s="153" t="s">
        <v>201</v>
      </c>
      <c r="H253" s="154">
        <v>238.67500000000001</v>
      </c>
      <c r="I253" s="155"/>
      <c r="J253" s="156">
        <f>ROUND(I253*H253,2)</f>
        <v>0</v>
      </c>
      <c r="K253" s="152" t="s">
        <v>186</v>
      </c>
      <c r="L253" s="34"/>
      <c r="M253" s="157" t="s">
        <v>1</v>
      </c>
      <c r="N253" s="158" t="s">
        <v>41</v>
      </c>
      <c r="O253" s="59"/>
      <c r="P253" s="159">
        <f>O253*H253</f>
        <v>0</v>
      </c>
      <c r="Q253" s="159">
        <v>0</v>
      </c>
      <c r="R253" s="159">
        <f>Q253*H253</f>
        <v>0</v>
      </c>
      <c r="S253" s="159">
        <v>0</v>
      </c>
      <c r="T253" s="160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187</v>
      </c>
      <c r="AT253" s="161" t="s">
        <v>182</v>
      </c>
      <c r="AU253" s="161" t="s">
        <v>85</v>
      </c>
      <c r="AY253" s="18" t="s">
        <v>180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8" t="s">
        <v>83</v>
      </c>
      <c r="BK253" s="162">
        <f>ROUND(I253*H253,2)</f>
        <v>0</v>
      </c>
      <c r="BL253" s="18" t="s">
        <v>187</v>
      </c>
      <c r="BM253" s="161" t="s">
        <v>2410</v>
      </c>
    </row>
    <row r="254" spans="1:65" s="2" customFormat="1" ht="19.5">
      <c r="A254" s="33"/>
      <c r="B254" s="34"/>
      <c r="C254" s="33"/>
      <c r="D254" s="163" t="s">
        <v>189</v>
      </c>
      <c r="E254" s="33"/>
      <c r="F254" s="164" t="s">
        <v>288</v>
      </c>
      <c r="G254" s="33"/>
      <c r="H254" s="33"/>
      <c r="I254" s="165"/>
      <c r="J254" s="33"/>
      <c r="K254" s="33"/>
      <c r="L254" s="34"/>
      <c r="M254" s="166"/>
      <c r="N254" s="167"/>
      <c r="O254" s="59"/>
      <c r="P254" s="59"/>
      <c r="Q254" s="59"/>
      <c r="R254" s="59"/>
      <c r="S254" s="59"/>
      <c r="T254" s="60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8" t="s">
        <v>189</v>
      </c>
      <c r="AU254" s="18" t="s">
        <v>85</v>
      </c>
    </row>
    <row r="255" spans="1:65" s="2" customFormat="1" ht="11.25">
      <c r="A255" s="33"/>
      <c r="B255" s="34"/>
      <c r="C255" s="33"/>
      <c r="D255" s="168" t="s">
        <v>191</v>
      </c>
      <c r="E255" s="33"/>
      <c r="F255" s="169" t="s">
        <v>289</v>
      </c>
      <c r="G255" s="33"/>
      <c r="H255" s="33"/>
      <c r="I255" s="165"/>
      <c r="J255" s="33"/>
      <c r="K255" s="33"/>
      <c r="L255" s="34"/>
      <c r="M255" s="166"/>
      <c r="N255" s="167"/>
      <c r="O255" s="59"/>
      <c r="P255" s="59"/>
      <c r="Q255" s="59"/>
      <c r="R255" s="59"/>
      <c r="S255" s="59"/>
      <c r="T255" s="60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8" t="s">
        <v>191</v>
      </c>
      <c r="AU255" s="18" t="s">
        <v>85</v>
      </c>
    </row>
    <row r="256" spans="1:65" s="13" customFormat="1" ht="11.25">
      <c r="B256" s="170"/>
      <c r="D256" s="163" t="s">
        <v>193</v>
      </c>
      <c r="E256" s="171" t="s">
        <v>1</v>
      </c>
      <c r="F256" s="172" t="s">
        <v>258</v>
      </c>
      <c r="H256" s="171" t="s">
        <v>1</v>
      </c>
      <c r="I256" s="173"/>
      <c r="L256" s="170"/>
      <c r="M256" s="174"/>
      <c r="N256" s="175"/>
      <c r="O256" s="175"/>
      <c r="P256" s="175"/>
      <c r="Q256" s="175"/>
      <c r="R256" s="175"/>
      <c r="S256" s="175"/>
      <c r="T256" s="176"/>
      <c r="AT256" s="171" t="s">
        <v>193</v>
      </c>
      <c r="AU256" s="171" t="s">
        <v>85</v>
      </c>
      <c r="AV256" s="13" t="s">
        <v>83</v>
      </c>
      <c r="AW256" s="13" t="s">
        <v>32</v>
      </c>
      <c r="AX256" s="13" t="s">
        <v>76</v>
      </c>
      <c r="AY256" s="171" t="s">
        <v>180</v>
      </c>
    </row>
    <row r="257" spans="1:65" s="14" customFormat="1" ht="11.25">
      <c r="B257" s="177"/>
      <c r="D257" s="163" t="s">
        <v>193</v>
      </c>
      <c r="E257" s="178" t="s">
        <v>1</v>
      </c>
      <c r="F257" s="179" t="s">
        <v>2403</v>
      </c>
      <c r="H257" s="180">
        <v>238.67500000000001</v>
      </c>
      <c r="I257" s="181"/>
      <c r="L257" s="177"/>
      <c r="M257" s="182"/>
      <c r="N257" s="183"/>
      <c r="O257" s="183"/>
      <c r="P257" s="183"/>
      <c r="Q257" s="183"/>
      <c r="R257" s="183"/>
      <c r="S257" s="183"/>
      <c r="T257" s="184"/>
      <c r="AT257" s="178" t="s">
        <v>193</v>
      </c>
      <c r="AU257" s="178" t="s">
        <v>85</v>
      </c>
      <c r="AV257" s="14" t="s">
        <v>85</v>
      </c>
      <c r="AW257" s="14" t="s">
        <v>32</v>
      </c>
      <c r="AX257" s="14" t="s">
        <v>76</v>
      </c>
      <c r="AY257" s="178" t="s">
        <v>180</v>
      </c>
    </row>
    <row r="258" spans="1:65" s="15" customFormat="1" ht="11.25">
      <c r="B258" s="185"/>
      <c r="D258" s="163" t="s">
        <v>193</v>
      </c>
      <c r="E258" s="186" t="s">
        <v>1</v>
      </c>
      <c r="F258" s="187" t="s">
        <v>196</v>
      </c>
      <c r="H258" s="188">
        <v>238.67500000000001</v>
      </c>
      <c r="I258" s="189"/>
      <c r="L258" s="185"/>
      <c r="M258" s="190"/>
      <c r="N258" s="191"/>
      <c r="O258" s="191"/>
      <c r="P258" s="191"/>
      <c r="Q258" s="191"/>
      <c r="R258" s="191"/>
      <c r="S258" s="191"/>
      <c r="T258" s="192"/>
      <c r="AT258" s="186" t="s">
        <v>193</v>
      </c>
      <c r="AU258" s="186" t="s">
        <v>85</v>
      </c>
      <c r="AV258" s="15" t="s">
        <v>197</v>
      </c>
      <c r="AW258" s="15" t="s">
        <v>32</v>
      </c>
      <c r="AX258" s="15" t="s">
        <v>76</v>
      </c>
      <c r="AY258" s="186" t="s">
        <v>180</v>
      </c>
    </row>
    <row r="259" spans="1:65" s="16" customFormat="1" ht="11.25">
      <c r="B259" s="193"/>
      <c r="D259" s="163" t="s">
        <v>193</v>
      </c>
      <c r="E259" s="194" t="s">
        <v>1</v>
      </c>
      <c r="F259" s="195" t="s">
        <v>198</v>
      </c>
      <c r="H259" s="196">
        <v>238.67500000000001</v>
      </c>
      <c r="I259" s="197"/>
      <c r="L259" s="193"/>
      <c r="M259" s="198"/>
      <c r="N259" s="199"/>
      <c r="O259" s="199"/>
      <c r="P259" s="199"/>
      <c r="Q259" s="199"/>
      <c r="R259" s="199"/>
      <c r="S259" s="199"/>
      <c r="T259" s="200"/>
      <c r="AT259" s="194" t="s">
        <v>193</v>
      </c>
      <c r="AU259" s="194" t="s">
        <v>85</v>
      </c>
      <c r="AV259" s="16" t="s">
        <v>187</v>
      </c>
      <c r="AW259" s="16" t="s">
        <v>32</v>
      </c>
      <c r="AX259" s="16" t="s">
        <v>83</v>
      </c>
      <c r="AY259" s="194" t="s">
        <v>180</v>
      </c>
    </row>
    <row r="260" spans="1:65" s="2" customFormat="1" ht="33" customHeight="1">
      <c r="A260" s="33"/>
      <c r="B260" s="149"/>
      <c r="C260" s="150" t="s">
        <v>8</v>
      </c>
      <c r="D260" s="150" t="s">
        <v>182</v>
      </c>
      <c r="E260" s="151" t="s">
        <v>290</v>
      </c>
      <c r="F260" s="152" t="s">
        <v>291</v>
      </c>
      <c r="G260" s="153" t="s">
        <v>201</v>
      </c>
      <c r="H260" s="154">
        <v>31.363</v>
      </c>
      <c r="I260" s="155"/>
      <c r="J260" s="156">
        <f>ROUND(I260*H260,2)</f>
        <v>0</v>
      </c>
      <c r="K260" s="152" t="s">
        <v>186</v>
      </c>
      <c r="L260" s="34"/>
      <c r="M260" s="157" t="s">
        <v>1</v>
      </c>
      <c r="N260" s="158" t="s">
        <v>41</v>
      </c>
      <c r="O260" s="59"/>
      <c r="P260" s="159">
        <f>O260*H260</f>
        <v>0</v>
      </c>
      <c r="Q260" s="159">
        <v>0</v>
      </c>
      <c r="R260" s="159">
        <f>Q260*H260</f>
        <v>0</v>
      </c>
      <c r="S260" s="159">
        <v>0</v>
      </c>
      <c r="T260" s="160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1" t="s">
        <v>187</v>
      </c>
      <c r="AT260" s="161" t="s">
        <v>182</v>
      </c>
      <c r="AU260" s="161" t="s">
        <v>85</v>
      </c>
      <c r="AY260" s="18" t="s">
        <v>180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8" t="s">
        <v>83</v>
      </c>
      <c r="BK260" s="162">
        <f>ROUND(I260*H260,2)</f>
        <v>0</v>
      </c>
      <c r="BL260" s="18" t="s">
        <v>187</v>
      </c>
      <c r="BM260" s="161" t="s">
        <v>2411</v>
      </c>
    </row>
    <row r="261" spans="1:65" s="2" customFormat="1" ht="39">
      <c r="A261" s="33"/>
      <c r="B261" s="34"/>
      <c r="C261" s="33"/>
      <c r="D261" s="163" t="s">
        <v>189</v>
      </c>
      <c r="E261" s="33"/>
      <c r="F261" s="164" t="s">
        <v>293</v>
      </c>
      <c r="G261" s="33"/>
      <c r="H261" s="33"/>
      <c r="I261" s="165"/>
      <c r="J261" s="33"/>
      <c r="K261" s="33"/>
      <c r="L261" s="34"/>
      <c r="M261" s="166"/>
      <c r="N261" s="167"/>
      <c r="O261" s="59"/>
      <c r="P261" s="59"/>
      <c r="Q261" s="59"/>
      <c r="R261" s="59"/>
      <c r="S261" s="59"/>
      <c r="T261" s="60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8" t="s">
        <v>189</v>
      </c>
      <c r="AU261" s="18" t="s">
        <v>85</v>
      </c>
    </row>
    <row r="262" spans="1:65" s="2" customFormat="1" ht="11.25">
      <c r="A262" s="33"/>
      <c r="B262" s="34"/>
      <c r="C262" s="33"/>
      <c r="D262" s="168" t="s">
        <v>191</v>
      </c>
      <c r="E262" s="33"/>
      <c r="F262" s="169" t="s">
        <v>294</v>
      </c>
      <c r="G262" s="33"/>
      <c r="H262" s="33"/>
      <c r="I262" s="165"/>
      <c r="J262" s="33"/>
      <c r="K262" s="33"/>
      <c r="L262" s="34"/>
      <c r="M262" s="166"/>
      <c r="N262" s="167"/>
      <c r="O262" s="59"/>
      <c r="P262" s="59"/>
      <c r="Q262" s="59"/>
      <c r="R262" s="59"/>
      <c r="S262" s="59"/>
      <c r="T262" s="60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8" t="s">
        <v>191</v>
      </c>
      <c r="AU262" s="18" t="s">
        <v>85</v>
      </c>
    </row>
    <row r="263" spans="1:65" s="13" customFormat="1" ht="11.25">
      <c r="B263" s="170"/>
      <c r="D263" s="163" t="s">
        <v>193</v>
      </c>
      <c r="E263" s="171" t="s">
        <v>1</v>
      </c>
      <c r="F263" s="172" t="s">
        <v>295</v>
      </c>
      <c r="H263" s="171" t="s">
        <v>1</v>
      </c>
      <c r="I263" s="173"/>
      <c r="L263" s="170"/>
      <c r="M263" s="174"/>
      <c r="N263" s="175"/>
      <c r="O263" s="175"/>
      <c r="P263" s="175"/>
      <c r="Q263" s="175"/>
      <c r="R263" s="175"/>
      <c r="S263" s="175"/>
      <c r="T263" s="176"/>
      <c r="AT263" s="171" t="s">
        <v>193</v>
      </c>
      <c r="AU263" s="171" t="s">
        <v>85</v>
      </c>
      <c r="AV263" s="13" t="s">
        <v>83</v>
      </c>
      <c r="AW263" s="13" t="s">
        <v>32</v>
      </c>
      <c r="AX263" s="13" t="s">
        <v>76</v>
      </c>
      <c r="AY263" s="171" t="s">
        <v>180</v>
      </c>
    </row>
    <row r="264" spans="1:65" s="13" customFormat="1" ht="11.25">
      <c r="B264" s="170"/>
      <c r="D264" s="163" t="s">
        <v>193</v>
      </c>
      <c r="E264" s="171" t="s">
        <v>1</v>
      </c>
      <c r="F264" s="172" t="s">
        <v>2373</v>
      </c>
      <c r="H264" s="171" t="s">
        <v>1</v>
      </c>
      <c r="I264" s="173"/>
      <c r="L264" s="170"/>
      <c r="M264" s="174"/>
      <c r="N264" s="175"/>
      <c r="O264" s="175"/>
      <c r="P264" s="175"/>
      <c r="Q264" s="175"/>
      <c r="R264" s="175"/>
      <c r="S264" s="175"/>
      <c r="T264" s="176"/>
      <c r="AT264" s="171" t="s">
        <v>193</v>
      </c>
      <c r="AU264" s="171" t="s">
        <v>85</v>
      </c>
      <c r="AV264" s="13" t="s">
        <v>83</v>
      </c>
      <c r="AW264" s="13" t="s">
        <v>32</v>
      </c>
      <c r="AX264" s="13" t="s">
        <v>76</v>
      </c>
      <c r="AY264" s="171" t="s">
        <v>180</v>
      </c>
    </row>
    <row r="265" spans="1:65" s="14" customFormat="1" ht="11.25">
      <c r="B265" s="177"/>
      <c r="D265" s="163" t="s">
        <v>193</v>
      </c>
      <c r="E265" s="178" t="s">
        <v>1</v>
      </c>
      <c r="F265" s="179" t="s">
        <v>2412</v>
      </c>
      <c r="H265" s="180">
        <v>4.6079999999999997</v>
      </c>
      <c r="I265" s="181"/>
      <c r="L265" s="177"/>
      <c r="M265" s="182"/>
      <c r="N265" s="183"/>
      <c r="O265" s="183"/>
      <c r="P265" s="183"/>
      <c r="Q265" s="183"/>
      <c r="R265" s="183"/>
      <c r="S265" s="183"/>
      <c r="T265" s="184"/>
      <c r="AT265" s="178" t="s">
        <v>193</v>
      </c>
      <c r="AU265" s="178" t="s">
        <v>85</v>
      </c>
      <c r="AV265" s="14" t="s">
        <v>85</v>
      </c>
      <c r="AW265" s="14" t="s">
        <v>32</v>
      </c>
      <c r="AX265" s="14" t="s">
        <v>76</v>
      </c>
      <c r="AY265" s="178" t="s">
        <v>180</v>
      </c>
    </row>
    <row r="266" spans="1:65" s="14" customFormat="1" ht="11.25">
      <c r="B266" s="177"/>
      <c r="D266" s="163" t="s">
        <v>193</v>
      </c>
      <c r="E266" s="178" t="s">
        <v>1</v>
      </c>
      <c r="F266" s="179" t="s">
        <v>2413</v>
      </c>
      <c r="H266" s="180">
        <v>0.55500000000000005</v>
      </c>
      <c r="I266" s="181"/>
      <c r="L266" s="177"/>
      <c r="M266" s="182"/>
      <c r="N266" s="183"/>
      <c r="O266" s="183"/>
      <c r="P266" s="183"/>
      <c r="Q266" s="183"/>
      <c r="R266" s="183"/>
      <c r="S266" s="183"/>
      <c r="T266" s="184"/>
      <c r="AT266" s="178" t="s">
        <v>193</v>
      </c>
      <c r="AU266" s="178" t="s">
        <v>85</v>
      </c>
      <c r="AV266" s="14" t="s">
        <v>85</v>
      </c>
      <c r="AW266" s="14" t="s">
        <v>32</v>
      </c>
      <c r="AX266" s="14" t="s">
        <v>76</v>
      </c>
      <c r="AY266" s="178" t="s">
        <v>180</v>
      </c>
    </row>
    <row r="267" spans="1:65" s="14" customFormat="1" ht="11.25">
      <c r="B267" s="177"/>
      <c r="D267" s="163" t="s">
        <v>193</v>
      </c>
      <c r="E267" s="178" t="s">
        <v>1</v>
      </c>
      <c r="F267" s="179" t="s">
        <v>2414</v>
      </c>
      <c r="H267" s="180">
        <v>0.55800000000000005</v>
      </c>
      <c r="I267" s="181"/>
      <c r="L267" s="177"/>
      <c r="M267" s="182"/>
      <c r="N267" s="183"/>
      <c r="O267" s="183"/>
      <c r="P267" s="183"/>
      <c r="Q267" s="183"/>
      <c r="R267" s="183"/>
      <c r="S267" s="183"/>
      <c r="T267" s="184"/>
      <c r="AT267" s="178" t="s">
        <v>193</v>
      </c>
      <c r="AU267" s="178" t="s">
        <v>85</v>
      </c>
      <c r="AV267" s="14" t="s">
        <v>85</v>
      </c>
      <c r="AW267" s="14" t="s">
        <v>32</v>
      </c>
      <c r="AX267" s="14" t="s">
        <v>76</v>
      </c>
      <c r="AY267" s="178" t="s">
        <v>180</v>
      </c>
    </row>
    <row r="268" spans="1:65" s="14" customFormat="1" ht="11.25">
      <c r="B268" s="177"/>
      <c r="D268" s="163" t="s">
        <v>193</v>
      </c>
      <c r="E268" s="178" t="s">
        <v>1</v>
      </c>
      <c r="F268" s="179" t="s">
        <v>2415</v>
      </c>
      <c r="H268" s="180">
        <v>0.56200000000000006</v>
      </c>
      <c r="I268" s="181"/>
      <c r="L268" s="177"/>
      <c r="M268" s="182"/>
      <c r="N268" s="183"/>
      <c r="O268" s="183"/>
      <c r="P268" s="183"/>
      <c r="Q268" s="183"/>
      <c r="R268" s="183"/>
      <c r="S268" s="183"/>
      <c r="T268" s="184"/>
      <c r="AT268" s="178" t="s">
        <v>193</v>
      </c>
      <c r="AU268" s="178" t="s">
        <v>85</v>
      </c>
      <c r="AV268" s="14" t="s">
        <v>85</v>
      </c>
      <c r="AW268" s="14" t="s">
        <v>32</v>
      </c>
      <c r="AX268" s="14" t="s">
        <v>76</v>
      </c>
      <c r="AY268" s="178" t="s">
        <v>180</v>
      </c>
    </row>
    <row r="269" spans="1:65" s="14" customFormat="1" ht="11.25">
      <c r="B269" s="177"/>
      <c r="D269" s="163" t="s">
        <v>193</v>
      </c>
      <c r="E269" s="178" t="s">
        <v>1</v>
      </c>
      <c r="F269" s="179" t="s">
        <v>2416</v>
      </c>
      <c r="H269" s="180">
        <v>0.89600000000000002</v>
      </c>
      <c r="I269" s="181"/>
      <c r="L269" s="177"/>
      <c r="M269" s="182"/>
      <c r="N269" s="183"/>
      <c r="O269" s="183"/>
      <c r="P269" s="183"/>
      <c r="Q269" s="183"/>
      <c r="R269" s="183"/>
      <c r="S269" s="183"/>
      <c r="T269" s="184"/>
      <c r="AT269" s="178" t="s">
        <v>193</v>
      </c>
      <c r="AU269" s="178" t="s">
        <v>85</v>
      </c>
      <c r="AV269" s="14" t="s">
        <v>85</v>
      </c>
      <c r="AW269" s="14" t="s">
        <v>32</v>
      </c>
      <c r="AX269" s="14" t="s">
        <v>76</v>
      </c>
      <c r="AY269" s="178" t="s">
        <v>180</v>
      </c>
    </row>
    <row r="270" spans="1:65" s="14" customFormat="1" ht="11.25">
      <c r="B270" s="177"/>
      <c r="D270" s="163" t="s">
        <v>193</v>
      </c>
      <c r="E270" s="178" t="s">
        <v>1</v>
      </c>
      <c r="F270" s="179" t="s">
        <v>2417</v>
      </c>
      <c r="H270" s="180">
        <v>0.51200000000000001</v>
      </c>
      <c r="I270" s="181"/>
      <c r="L270" s="177"/>
      <c r="M270" s="182"/>
      <c r="N270" s="183"/>
      <c r="O270" s="183"/>
      <c r="P270" s="183"/>
      <c r="Q270" s="183"/>
      <c r="R270" s="183"/>
      <c r="S270" s="183"/>
      <c r="T270" s="184"/>
      <c r="AT270" s="178" t="s">
        <v>193</v>
      </c>
      <c r="AU270" s="178" t="s">
        <v>85</v>
      </c>
      <c r="AV270" s="14" t="s">
        <v>85</v>
      </c>
      <c r="AW270" s="14" t="s">
        <v>32</v>
      </c>
      <c r="AX270" s="14" t="s">
        <v>76</v>
      </c>
      <c r="AY270" s="178" t="s">
        <v>180</v>
      </c>
    </row>
    <row r="271" spans="1:65" s="14" customFormat="1" ht="11.25">
      <c r="B271" s="177"/>
      <c r="D271" s="163" t="s">
        <v>193</v>
      </c>
      <c r="E271" s="178" t="s">
        <v>1</v>
      </c>
      <c r="F271" s="179" t="s">
        <v>301</v>
      </c>
      <c r="H271" s="180">
        <v>0.255</v>
      </c>
      <c r="I271" s="181"/>
      <c r="L271" s="177"/>
      <c r="M271" s="182"/>
      <c r="N271" s="183"/>
      <c r="O271" s="183"/>
      <c r="P271" s="183"/>
      <c r="Q271" s="183"/>
      <c r="R271" s="183"/>
      <c r="S271" s="183"/>
      <c r="T271" s="184"/>
      <c r="AT271" s="178" t="s">
        <v>193</v>
      </c>
      <c r="AU271" s="178" t="s">
        <v>85</v>
      </c>
      <c r="AV271" s="14" t="s">
        <v>85</v>
      </c>
      <c r="AW271" s="14" t="s">
        <v>32</v>
      </c>
      <c r="AX271" s="14" t="s">
        <v>76</v>
      </c>
      <c r="AY271" s="178" t="s">
        <v>180</v>
      </c>
    </row>
    <row r="272" spans="1:65" s="14" customFormat="1" ht="11.25">
      <c r="B272" s="177"/>
      <c r="D272" s="163" t="s">
        <v>193</v>
      </c>
      <c r="E272" s="178" t="s">
        <v>1</v>
      </c>
      <c r="F272" s="179" t="s">
        <v>2418</v>
      </c>
      <c r="H272" s="180">
        <v>1.28</v>
      </c>
      <c r="I272" s="181"/>
      <c r="L272" s="177"/>
      <c r="M272" s="182"/>
      <c r="N272" s="183"/>
      <c r="O272" s="183"/>
      <c r="P272" s="183"/>
      <c r="Q272" s="183"/>
      <c r="R272" s="183"/>
      <c r="S272" s="183"/>
      <c r="T272" s="184"/>
      <c r="AT272" s="178" t="s">
        <v>193</v>
      </c>
      <c r="AU272" s="178" t="s">
        <v>85</v>
      </c>
      <c r="AV272" s="14" t="s">
        <v>85</v>
      </c>
      <c r="AW272" s="14" t="s">
        <v>32</v>
      </c>
      <c r="AX272" s="14" t="s">
        <v>76</v>
      </c>
      <c r="AY272" s="178" t="s">
        <v>180</v>
      </c>
    </row>
    <row r="273" spans="2:51" s="14" customFormat="1" ht="11.25">
      <c r="B273" s="177"/>
      <c r="D273" s="163" t="s">
        <v>193</v>
      </c>
      <c r="E273" s="178" t="s">
        <v>1</v>
      </c>
      <c r="F273" s="179" t="s">
        <v>2419</v>
      </c>
      <c r="H273" s="180">
        <v>0.59399999999999997</v>
      </c>
      <c r="I273" s="181"/>
      <c r="L273" s="177"/>
      <c r="M273" s="182"/>
      <c r="N273" s="183"/>
      <c r="O273" s="183"/>
      <c r="P273" s="183"/>
      <c r="Q273" s="183"/>
      <c r="R273" s="183"/>
      <c r="S273" s="183"/>
      <c r="T273" s="184"/>
      <c r="AT273" s="178" t="s">
        <v>193</v>
      </c>
      <c r="AU273" s="178" t="s">
        <v>85</v>
      </c>
      <c r="AV273" s="14" t="s">
        <v>85</v>
      </c>
      <c r="AW273" s="14" t="s">
        <v>32</v>
      </c>
      <c r="AX273" s="14" t="s">
        <v>76</v>
      </c>
      <c r="AY273" s="178" t="s">
        <v>180</v>
      </c>
    </row>
    <row r="274" spans="2:51" s="14" customFormat="1" ht="11.25">
      <c r="B274" s="177"/>
      <c r="D274" s="163" t="s">
        <v>193</v>
      </c>
      <c r="E274" s="178" t="s">
        <v>1</v>
      </c>
      <c r="F274" s="179" t="s">
        <v>2420</v>
      </c>
      <c r="H274" s="180">
        <v>3.7509999999999999</v>
      </c>
      <c r="I274" s="181"/>
      <c r="L274" s="177"/>
      <c r="M274" s="182"/>
      <c r="N274" s="183"/>
      <c r="O274" s="183"/>
      <c r="P274" s="183"/>
      <c r="Q274" s="183"/>
      <c r="R274" s="183"/>
      <c r="S274" s="183"/>
      <c r="T274" s="184"/>
      <c r="AT274" s="178" t="s">
        <v>193</v>
      </c>
      <c r="AU274" s="178" t="s">
        <v>85</v>
      </c>
      <c r="AV274" s="14" t="s">
        <v>85</v>
      </c>
      <c r="AW274" s="14" t="s">
        <v>32</v>
      </c>
      <c r="AX274" s="14" t="s">
        <v>76</v>
      </c>
      <c r="AY274" s="178" t="s">
        <v>180</v>
      </c>
    </row>
    <row r="275" spans="2:51" s="14" customFormat="1" ht="11.25">
      <c r="B275" s="177"/>
      <c r="D275" s="163" t="s">
        <v>193</v>
      </c>
      <c r="E275" s="178" t="s">
        <v>1</v>
      </c>
      <c r="F275" s="179" t="s">
        <v>2421</v>
      </c>
      <c r="H275" s="180">
        <v>0.79600000000000004</v>
      </c>
      <c r="I275" s="181"/>
      <c r="L275" s="177"/>
      <c r="M275" s="182"/>
      <c r="N275" s="183"/>
      <c r="O275" s="183"/>
      <c r="P275" s="183"/>
      <c r="Q275" s="183"/>
      <c r="R275" s="183"/>
      <c r="S275" s="183"/>
      <c r="T275" s="184"/>
      <c r="AT275" s="178" t="s">
        <v>193</v>
      </c>
      <c r="AU275" s="178" t="s">
        <v>85</v>
      </c>
      <c r="AV275" s="14" t="s">
        <v>85</v>
      </c>
      <c r="AW275" s="14" t="s">
        <v>32</v>
      </c>
      <c r="AX275" s="14" t="s">
        <v>76</v>
      </c>
      <c r="AY275" s="178" t="s">
        <v>180</v>
      </c>
    </row>
    <row r="276" spans="2:51" s="14" customFormat="1" ht="11.25">
      <c r="B276" s="177"/>
      <c r="D276" s="163" t="s">
        <v>193</v>
      </c>
      <c r="E276" s="178" t="s">
        <v>1</v>
      </c>
      <c r="F276" s="179" t="s">
        <v>2422</v>
      </c>
      <c r="H276" s="180">
        <v>0.63800000000000001</v>
      </c>
      <c r="I276" s="181"/>
      <c r="L276" s="177"/>
      <c r="M276" s="182"/>
      <c r="N276" s="183"/>
      <c r="O276" s="183"/>
      <c r="P276" s="183"/>
      <c r="Q276" s="183"/>
      <c r="R276" s="183"/>
      <c r="S276" s="183"/>
      <c r="T276" s="184"/>
      <c r="AT276" s="178" t="s">
        <v>193</v>
      </c>
      <c r="AU276" s="178" t="s">
        <v>85</v>
      </c>
      <c r="AV276" s="14" t="s">
        <v>85</v>
      </c>
      <c r="AW276" s="14" t="s">
        <v>32</v>
      </c>
      <c r="AX276" s="14" t="s">
        <v>76</v>
      </c>
      <c r="AY276" s="178" t="s">
        <v>180</v>
      </c>
    </row>
    <row r="277" spans="2:51" s="14" customFormat="1" ht="11.25">
      <c r="B277" s="177"/>
      <c r="D277" s="163" t="s">
        <v>193</v>
      </c>
      <c r="E277" s="178" t="s">
        <v>1</v>
      </c>
      <c r="F277" s="179" t="s">
        <v>2423</v>
      </c>
      <c r="H277" s="180">
        <v>0.48499999999999999</v>
      </c>
      <c r="I277" s="181"/>
      <c r="L277" s="177"/>
      <c r="M277" s="182"/>
      <c r="N277" s="183"/>
      <c r="O277" s="183"/>
      <c r="P277" s="183"/>
      <c r="Q277" s="183"/>
      <c r="R277" s="183"/>
      <c r="S277" s="183"/>
      <c r="T277" s="184"/>
      <c r="AT277" s="178" t="s">
        <v>193</v>
      </c>
      <c r="AU277" s="178" t="s">
        <v>85</v>
      </c>
      <c r="AV277" s="14" t="s">
        <v>85</v>
      </c>
      <c r="AW277" s="14" t="s">
        <v>32</v>
      </c>
      <c r="AX277" s="14" t="s">
        <v>76</v>
      </c>
      <c r="AY277" s="178" t="s">
        <v>180</v>
      </c>
    </row>
    <row r="278" spans="2:51" s="14" customFormat="1" ht="11.25">
      <c r="B278" s="177"/>
      <c r="D278" s="163" t="s">
        <v>193</v>
      </c>
      <c r="E278" s="178" t="s">
        <v>1</v>
      </c>
      <c r="F278" s="179" t="s">
        <v>2424</v>
      </c>
      <c r="H278" s="180">
        <v>1.0740000000000001</v>
      </c>
      <c r="I278" s="181"/>
      <c r="L278" s="177"/>
      <c r="M278" s="182"/>
      <c r="N278" s="183"/>
      <c r="O278" s="183"/>
      <c r="P278" s="183"/>
      <c r="Q278" s="183"/>
      <c r="R278" s="183"/>
      <c r="S278" s="183"/>
      <c r="T278" s="184"/>
      <c r="AT278" s="178" t="s">
        <v>193</v>
      </c>
      <c r="AU278" s="178" t="s">
        <v>85</v>
      </c>
      <c r="AV278" s="14" t="s">
        <v>85</v>
      </c>
      <c r="AW278" s="14" t="s">
        <v>32</v>
      </c>
      <c r="AX278" s="14" t="s">
        <v>76</v>
      </c>
      <c r="AY278" s="178" t="s">
        <v>180</v>
      </c>
    </row>
    <row r="279" spans="2:51" s="14" customFormat="1" ht="11.25">
      <c r="B279" s="177"/>
      <c r="D279" s="163" t="s">
        <v>193</v>
      </c>
      <c r="E279" s="178" t="s">
        <v>1</v>
      </c>
      <c r="F279" s="179" t="s">
        <v>2425</v>
      </c>
      <c r="H279" s="180">
        <v>0.94099999999999995</v>
      </c>
      <c r="I279" s="181"/>
      <c r="L279" s="177"/>
      <c r="M279" s="182"/>
      <c r="N279" s="183"/>
      <c r="O279" s="183"/>
      <c r="P279" s="183"/>
      <c r="Q279" s="183"/>
      <c r="R279" s="183"/>
      <c r="S279" s="183"/>
      <c r="T279" s="184"/>
      <c r="AT279" s="178" t="s">
        <v>193</v>
      </c>
      <c r="AU279" s="178" t="s">
        <v>85</v>
      </c>
      <c r="AV279" s="14" t="s">
        <v>85</v>
      </c>
      <c r="AW279" s="14" t="s">
        <v>32</v>
      </c>
      <c r="AX279" s="14" t="s">
        <v>76</v>
      </c>
      <c r="AY279" s="178" t="s">
        <v>180</v>
      </c>
    </row>
    <row r="280" spans="2:51" s="14" customFormat="1" ht="11.25">
      <c r="B280" s="177"/>
      <c r="D280" s="163" t="s">
        <v>193</v>
      </c>
      <c r="E280" s="178" t="s">
        <v>1</v>
      </c>
      <c r="F280" s="179" t="s">
        <v>2426</v>
      </c>
      <c r="H280" s="180">
        <v>0.77400000000000002</v>
      </c>
      <c r="I280" s="181"/>
      <c r="L280" s="177"/>
      <c r="M280" s="182"/>
      <c r="N280" s="183"/>
      <c r="O280" s="183"/>
      <c r="P280" s="183"/>
      <c r="Q280" s="183"/>
      <c r="R280" s="183"/>
      <c r="S280" s="183"/>
      <c r="T280" s="184"/>
      <c r="AT280" s="178" t="s">
        <v>193</v>
      </c>
      <c r="AU280" s="178" t="s">
        <v>85</v>
      </c>
      <c r="AV280" s="14" t="s">
        <v>85</v>
      </c>
      <c r="AW280" s="14" t="s">
        <v>32</v>
      </c>
      <c r="AX280" s="14" t="s">
        <v>76</v>
      </c>
      <c r="AY280" s="178" t="s">
        <v>180</v>
      </c>
    </row>
    <row r="281" spans="2:51" s="14" customFormat="1" ht="11.25">
      <c r="B281" s="177"/>
      <c r="D281" s="163" t="s">
        <v>193</v>
      </c>
      <c r="E281" s="178" t="s">
        <v>1</v>
      </c>
      <c r="F281" s="179" t="s">
        <v>2422</v>
      </c>
      <c r="H281" s="180">
        <v>0.63800000000000001</v>
      </c>
      <c r="I281" s="181"/>
      <c r="L281" s="177"/>
      <c r="M281" s="182"/>
      <c r="N281" s="183"/>
      <c r="O281" s="183"/>
      <c r="P281" s="183"/>
      <c r="Q281" s="183"/>
      <c r="R281" s="183"/>
      <c r="S281" s="183"/>
      <c r="T281" s="184"/>
      <c r="AT281" s="178" t="s">
        <v>193</v>
      </c>
      <c r="AU281" s="178" t="s">
        <v>85</v>
      </c>
      <c r="AV281" s="14" t="s">
        <v>85</v>
      </c>
      <c r="AW281" s="14" t="s">
        <v>32</v>
      </c>
      <c r="AX281" s="14" t="s">
        <v>76</v>
      </c>
      <c r="AY281" s="178" t="s">
        <v>180</v>
      </c>
    </row>
    <row r="282" spans="2:51" s="14" customFormat="1" ht="11.25">
      <c r="B282" s="177"/>
      <c r="D282" s="163" t="s">
        <v>193</v>
      </c>
      <c r="E282" s="178" t="s">
        <v>1</v>
      </c>
      <c r="F282" s="179" t="s">
        <v>2427</v>
      </c>
      <c r="H282" s="180">
        <v>0.23699999999999999</v>
      </c>
      <c r="I282" s="181"/>
      <c r="L282" s="177"/>
      <c r="M282" s="182"/>
      <c r="N282" s="183"/>
      <c r="O282" s="183"/>
      <c r="P282" s="183"/>
      <c r="Q282" s="183"/>
      <c r="R282" s="183"/>
      <c r="S282" s="183"/>
      <c r="T282" s="184"/>
      <c r="AT282" s="178" t="s">
        <v>193</v>
      </c>
      <c r="AU282" s="178" t="s">
        <v>85</v>
      </c>
      <c r="AV282" s="14" t="s">
        <v>85</v>
      </c>
      <c r="AW282" s="14" t="s">
        <v>32</v>
      </c>
      <c r="AX282" s="14" t="s">
        <v>76</v>
      </c>
      <c r="AY282" s="178" t="s">
        <v>180</v>
      </c>
    </row>
    <row r="283" spans="2:51" s="14" customFormat="1" ht="11.25">
      <c r="B283" s="177"/>
      <c r="D283" s="163" t="s">
        <v>193</v>
      </c>
      <c r="E283" s="178" t="s">
        <v>1</v>
      </c>
      <c r="F283" s="179" t="s">
        <v>2428</v>
      </c>
      <c r="H283" s="180">
        <v>1.403</v>
      </c>
      <c r="I283" s="181"/>
      <c r="L283" s="177"/>
      <c r="M283" s="182"/>
      <c r="N283" s="183"/>
      <c r="O283" s="183"/>
      <c r="P283" s="183"/>
      <c r="Q283" s="183"/>
      <c r="R283" s="183"/>
      <c r="S283" s="183"/>
      <c r="T283" s="184"/>
      <c r="AT283" s="178" t="s">
        <v>193</v>
      </c>
      <c r="AU283" s="178" t="s">
        <v>85</v>
      </c>
      <c r="AV283" s="14" t="s">
        <v>85</v>
      </c>
      <c r="AW283" s="14" t="s">
        <v>32</v>
      </c>
      <c r="AX283" s="14" t="s">
        <v>76</v>
      </c>
      <c r="AY283" s="178" t="s">
        <v>180</v>
      </c>
    </row>
    <row r="284" spans="2:51" s="14" customFormat="1" ht="11.25">
      <c r="B284" s="177"/>
      <c r="D284" s="163" t="s">
        <v>193</v>
      </c>
      <c r="E284" s="178" t="s">
        <v>1</v>
      </c>
      <c r="F284" s="179" t="s">
        <v>2429</v>
      </c>
      <c r="H284" s="180">
        <v>1.976</v>
      </c>
      <c r="I284" s="181"/>
      <c r="L284" s="177"/>
      <c r="M284" s="182"/>
      <c r="N284" s="183"/>
      <c r="O284" s="183"/>
      <c r="P284" s="183"/>
      <c r="Q284" s="183"/>
      <c r="R284" s="183"/>
      <c r="S284" s="183"/>
      <c r="T284" s="184"/>
      <c r="AT284" s="178" t="s">
        <v>193</v>
      </c>
      <c r="AU284" s="178" t="s">
        <v>85</v>
      </c>
      <c r="AV284" s="14" t="s">
        <v>85</v>
      </c>
      <c r="AW284" s="14" t="s">
        <v>32</v>
      </c>
      <c r="AX284" s="14" t="s">
        <v>76</v>
      </c>
      <c r="AY284" s="178" t="s">
        <v>180</v>
      </c>
    </row>
    <row r="285" spans="2:51" s="14" customFormat="1" ht="11.25">
      <c r="B285" s="177"/>
      <c r="D285" s="163" t="s">
        <v>193</v>
      </c>
      <c r="E285" s="178" t="s">
        <v>1</v>
      </c>
      <c r="F285" s="179" t="s">
        <v>296</v>
      </c>
      <c r="H285" s="180">
        <v>0.51</v>
      </c>
      <c r="I285" s="181"/>
      <c r="L285" s="177"/>
      <c r="M285" s="182"/>
      <c r="N285" s="183"/>
      <c r="O285" s="183"/>
      <c r="P285" s="183"/>
      <c r="Q285" s="183"/>
      <c r="R285" s="183"/>
      <c r="S285" s="183"/>
      <c r="T285" s="184"/>
      <c r="AT285" s="178" t="s">
        <v>193</v>
      </c>
      <c r="AU285" s="178" t="s">
        <v>85</v>
      </c>
      <c r="AV285" s="14" t="s">
        <v>85</v>
      </c>
      <c r="AW285" s="14" t="s">
        <v>32</v>
      </c>
      <c r="AX285" s="14" t="s">
        <v>76</v>
      </c>
      <c r="AY285" s="178" t="s">
        <v>180</v>
      </c>
    </row>
    <row r="286" spans="2:51" s="14" customFormat="1" ht="11.25">
      <c r="B286" s="177"/>
      <c r="D286" s="163" t="s">
        <v>193</v>
      </c>
      <c r="E286" s="178" t="s">
        <v>1</v>
      </c>
      <c r="F286" s="179" t="s">
        <v>296</v>
      </c>
      <c r="H286" s="180">
        <v>0.51</v>
      </c>
      <c r="I286" s="181"/>
      <c r="L286" s="177"/>
      <c r="M286" s="182"/>
      <c r="N286" s="183"/>
      <c r="O286" s="183"/>
      <c r="P286" s="183"/>
      <c r="Q286" s="183"/>
      <c r="R286" s="183"/>
      <c r="S286" s="183"/>
      <c r="T286" s="184"/>
      <c r="AT286" s="178" t="s">
        <v>193</v>
      </c>
      <c r="AU286" s="178" t="s">
        <v>85</v>
      </c>
      <c r="AV286" s="14" t="s">
        <v>85</v>
      </c>
      <c r="AW286" s="14" t="s">
        <v>32</v>
      </c>
      <c r="AX286" s="14" t="s">
        <v>76</v>
      </c>
      <c r="AY286" s="178" t="s">
        <v>180</v>
      </c>
    </row>
    <row r="287" spans="2:51" s="14" customFormat="1" ht="11.25">
      <c r="B287" s="177"/>
      <c r="D287" s="163" t="s">
        <v>193</v>
      </c>
      <c r="E287" s="178" t="s">
        <v>1</v>
      </c>
      <c r="F287" s="179" t="s">
        <v>2430</v>
      </c>
      <c r="H287" s="180">
        <v>1.964</v>
      </c>
      <c r="I287" s="181"/>
      <c r="L287" s="177"/>
      <c r="M287" s="182"/>
      <c r="N287" s="183"/>
      <c r="O287" s="183"/>
      <c r="P287" s="183"/>
      <c r="Q287" s="183"/>
      <c r="R287" s="183"/>
      <c r="S287" s="183"/>
      <c r="T287" s="184"/>
      <c r="AT287" s="178" t="s">
        <v>193</v>
      </c>
      <c r="AU287" s="178" t="s">
        <v>85</v>
      </c>
      <c r="AV287" s="14" t="s">
        <v>85</v>
      </c>
      <c r="AW287" s="14" t="s">
        <v>32</v>
      </c>
      <c r="AX287" s="14" t="s">
        <v>76</v>
      </c>
      <c r="AY287" s="178" t="s">
        <v>180</v>
      </c>
    </row>
    <row r="288" spans="2:51" s="14" customFormat="1" ht="11.25">
      <c r="B288" s="177"/>
      <c r="D288" s="163" t="s">
        <v>193</v>
      </c>
      <c r="E288" s="178" t="s">
        <v>1</v>
      </c>
      <c r="F288" s="179" t="s">
        <v>2431</v>
      </c>
      <c r="H288" s="180">
        <v>1.952</v>
      </c>
      <c r="I288" s="181"/>
      <c r="L288" s="177"/>
      <c r="M288" s="182"/>
      <c r="N288" s="183"/>
      <c r="O288" s="183"/>
      <c r="P288" s="183"/>
      <c r="Q288" s="183"/>
      <c r="R288" s="183"/>
      <c r="S288" s="183"/>
      <c r="T288" s="184"/>
      <c r="AT288" s="178" t="s">
        <v>193</v>
      </c>
      <c r="AU288" s="178" t="s">
        <v>85</v>
      </c>
      <c r="AV288" s="14" t="s">
        <v>85</v>
      </c>
      <c r="AW288" s="14" t="s">
        <v>32</v>
      </c>
      <c r="AX288" s="14" t="s">
        <v>76</v>
      </c>
      <c r="AY288" s="178" t="s">
        <v>180</v>
      </c>
    </row>
    <row r="289" spans="1:65" s="14" customFormat="1" ht="11.25">
      <c r="B289" s="177"/>
      <c r="D289" s="163" t="s">
        <v>193</v>
      </c>
      <c r="E289" s="178" t="s">
        <v>1</v>
      </c>
      <c r="F289" s="179" t="s">
        <v>2432</v>
      </c>
      <c r="H289" s="180">
        <v>9.8000000000000004E-2</v>
      </c>
      <c r="I289" s="181"/>
      <c r="L289" s="177"/>
      <c r="M289" s="182"/>
      <c r="N289" s="183"/>
      <c r="O289" s="183"/>
      <c r="P289" s="183"/>
      <c r="Q289" s="183"/>
      <c r="R289" s="183"/>
      <c r="S289" s="183"/>
      <c r="T289" s="184"/>
      <c r="AT289" s="178" t="s">
        <v>193</v>
      </c>
      <c r="AU289" s="178" t="s">
        <v>85</v>
      </c>
      <c r="AV289" s="14" t="s">
        <v>85</v>
      </c>
      <c r="AW289" s="14" t="s">
        <v>32</v>
      </c>
      <c r="AX289" s="14" t="s">
        <v>76</v>
      </c>
      <c r="AY289" s="178" t="s">
        <v>180</v>
      </c>
    </row>
    <row r="290" spans="1:65" s="14" customFormat="1" ht="11.25">
      <c r="B290" s="177"/>
      <c r="D290" s="163" t="s">
        <v>193</v>
      </c>
      <c r="E290" s="178" t="s">
        <v>1</v>
      </c>
      <c r="F290" s="179" t="s">
        <v>2433</v>
      </c>
      <c r="H290" s="180">
        <v>1.8049999999999999</v>
      </c>
      <c r="I290" s="181"/>
      <c r="L290" s="177"/>
      <c r="M290" s="182"/>
      <c r="N290" s="183"/>
      <c r="O290" s="183"/>
      <c r="P290" s="183"/>
      <c r="Q290" s="183"/>
      <c r="R290" s="183"/>
      <c r="S290" s="183"/>
      <c r="T290" s="184"/>
      <c r="AT290" s="178" t="s">
        <v>193</v>
      </c>
      <c r="AU290" s="178" t="s">
        <v>85</v>
      </c>
      <c r="AV290" s="14" t="s">
        <v>85</v>
      </c>
      <c r="AW290" s="14" t="s">
        <v>32</v>
      </c>
      <c r="AX290" s="14" t="s">
        <v>76</v>
      </c>
      <c r="AY290" s="178" t="s">
        <v>180</v>
      </c>
    </row>
    <row r="291" spans="1:65" s="14" customFormat="1" ht="11.25">
      <c r="B291" s="177"/>
      <c r="D291" s="163" t="s">
        <v>193</v>
      </c>
      <c r="E291" s="178" t="s">
        <v>1</v>
      </c>
      <c r="F291" s="179" t="s">
        <v>2434</v>
      </c>
      <c r="H291" s="180">
        <v>1.9910000000000001</v>
      </c>
      <c r="I291" s="181"/>
      <c r="L291" s="177"/>
      <c r="M291" s="182"/>
      <c r="N291" s="183"/>
      <c r="O291" s="183"/>
      <c r="P291" s="183"/>
      <c r="Q291" s="183"/>
      <c r="R291" s="183"/>
      <c r="S291" s="183"/>
      <c r="T291" s="184"/>
      <c r="AT291" s="178" t="s">
        <v>193</v>
      </c>
      <c r="AU291" s="178" t="s">
        <v>85</v>
      </c>
      <c r="AV291" s="14" t="s">
        <v>85</v>
      </c>
      <c r="AW291" s="14" t="s">
        <v>32</v>
      </c>
      <c r="AX291" s="14" t="s">
        <v>76</v>
      </c>
      <c r="AY291" s="178" t="s">
        <v>180</v>
      </c>
    </row>
    <row r="292" spans="1:65" s="15" customFormat="1" ht="11.25">
      <c r="B292" s="185"/>
      <c r="D292" s="163" t="s">
        <v>193</v>
      </c>
      <c r="E292" s="186" t="s">
        <v>1</v>
      </c>
      <c r="F292" s="187" t="s">
        <v>196</v>
      </c>
      <c r="H292" s="188">
        <v>31.363</v>
      </c>
      <c r="I292" s="189"/>
      <c r="L292" s="185"/>
      <c r="M292" s="190"/>
      <c r="N292" s="191"/>
      <c r="O292" s="191"/>
      <c r="P292" s="191"/>
      <c r="Q292" s="191"/>
      <c r="R292" s="191"/>
      <c r="S292" s="191"/>
      <c r="T292" s="192"/>
      <c r="AT292" s="186" t="s">
        <v>193</v>
      </c>
      <c r="AU292" s="186" t="s">
        <v>85</v>
      </c>
      <c r="AV292" s="15" t="s">
        <v>197</v>
      </c>
      <c r="AW292" s="15" t="s">
        <v>32</v>
      </c>
      <c r="AX292" s="15" t="s">
        <v>76</v>
      </c>
      <c r="AY292" s="186" t="s">
        <v>180</v>
      </c>
    </row>
    <row r="293" spans="1:65" s="16" customFormat="1" ht="11.25">
      <c r="B293" s="193"/>
      <c r="D293" s="163" t="s">
        <v>193</v>
      </c>
      <c r="E293" s="194" t="s">
        <v>1</v>
      </c>
      <c r="F293" s="195" t="s">
        <v>198</v>
      </c>
      <c r="H293" s="196">
        <v>31.363</v>
      </c>
      <c r="I293" s="197"/>
      <c r="L293" s="193"/>
      <c r="M293" s="198"/>
      <c r="N293" s="199"/>
      <c r="O293" s="199"/>
      <c r="P293" s="199"/>
      <c r="Q293" s="199"/>
      <c r="R293" s="199"/>
      <c r="S293" s="199"/>
      <c r="T293" s="200"/>
      <c r="AT293" s="194" t="s">
        <v>193</v>
      </c>
      <c r="AU293" s="194" t="s">
        <v>85</v>
      </c>
      <c r="AV293" s="16" t="s">
        <v>187</v>
      </c>
      <c r="AW293" s="16" t="s">
        <v>32</v>
      </c>
      <c r="AX293" s="16" t="s">
        <v>83</v>
      </c>
      <c r="AY293" s="194" t="s">
        <v>180</v>
      </c>
    </row>
    <row r="294" spans="1:65" s="2" customFormat="1" ht="16.5" customHeight="1">
      <c r="A294" s="33"/>
      <c r="B294" s="149"/>
      <c r="C294" s="201" t="s">
        <v>314</v>
      </c>
      <c r="D294" s="201" t="s">
        <v>315</v>
      </c>
      <c r="E294" s="202" t="s">
        <v>316</v>
      </c>
      <c r="F294" s="203" t="s">
        <v>317</v>
      </c>
      <c r="G294" s="204" t="s">
        <v>318</v>
      </c>
      <c r="H294" s="205">
        <v>59.276000000000003</v>
      </c>
      <c r="I294" s="206"/>
      <c r="J294" s="207">
        <f>ROUND(I294*H294,2)</f>
        <v>0</v>
      </c>
      <c r="K294" s="203" t="s">
        <v>186</v>
      </c>
      <c r="L294" s="208"/>
      <c r="M294" s="209" t="s">
        <v>1</v>
      </c>
      <c r="N294" s="210" t="s">
        <v>41</v>
      </c>
      <c r="O294" s="59"/>
      <c r="P294" s="159">
        <f>O294*H294</f>
        <v>0</v>
      </c>
      <c r="Q294" s="159">
        <v>1</v>
      </c>
      <c r="R294" s="159">
        <f>Q294*H294</f>
        <v>59.276000000000003</v>
      </c>
      <c r="S294" s="159">
        <v>0</v>
      </c>
      <c r="T294" s="160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1" t="s">
        <v>265</v>
      </c>
      <c r="AT294" s="161" t="s">
        <v>315</v>
      </c>
      <c r="AU294" s="161" t="s">
        <v>85</v>
      </c>
      <c r="AY294" s="18" t="s">
        <v>180</v>
      </c>
      <c r="BE294" s="162">
        <f>IF(N294="základní",J294,0)</f>
        <v>0</v>
      </c>
      <c r="BF294" s="162">
        <f>IF(N294="snížená",J294,0)</f>
        <v>0</v>
      </c>
      <c r="BG294" s="162">
        <f>IF(N294="zákl. přenesená",J294,0)</f>
        <v>0</v>
      </c>
      <c r="BH294" s="162">
        <f>IF(N294="sníž. přenesená",J294,0)</f>
        <v>0</v>
      </c>
      <c r="BI294" s="162">
        <f>IF(N294="nulová",J294,0)</f>
        <v>0</v>
      </c>
      <c r="BJ294" s="18" t="s">
        <v>83</v>
      </c>
      <c r="BK294" s="162">
        <f>ROUND(I294*H294,2)</f>
        <v>0</v>
      </c>
      <c r="BL294" s="18" t="s">
        <v>187</v>
      </c>
      <c r="BM294" s="161" t="s">
        <v>2435</v>
      </c>
    </row>
    <row r="295" spans="1:65" s="2" customFormat="1" ht="11.25">
      <c r="A295" s="33"/>
      <c r="B295" s="34"/>
      <c r="C295" s="33"/>
      <c r="D295" s="163" t="s">
        <v>189</v>
      </c>
      <c r="E295" s="33"/>
      <c r="F295" s="164" t="s">
        <v>317</v>
      </c>
      <c r="G295" s="33"/>
      <c r="H295" s="33"/>
      <c r="I295" s="165"/>
      <c r="J295" s="33"/>
      <c r="K295" s="33"/>
      <c r="L295" s="34"/>
      <c r="M295" s="166"/>
      <c r="N295" s="167"/>
      <c r="O295" s="59"/>
      <c r="P295" s="59"/>
      <c r="Q295" s="59"/>
      <c r="R295" s="59"/>
      <c r="S295" s="59"/>
      <c r="T295" s="60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T295" s="18" t="s">
        <v>189</v>
      </c>
      <c r="AU295" s="18" t="s">
        <v>85</v>
      </c>
    </row>
    <row r="296" spans="1:65" s="13" customFormat="1" ht="11.25">
      <c r="B296" s="170"/>
      <c r="D296" s="163" t="s">
        <v>193</v>
      </c>
      <c r="E296" s="171" t="s">
        <v>1</v>
      </c>
      <c r="F296" s="172" t="s">
        <v>320</v>
      </c>
      <c r="H296" s="171" t="s">
        <v>1</v>
      </c>
      <c r="I296" s="173"/>
      <c r="L296" s="170"/>
      <c r="M296" s="174"/>
      <c r="N296" s="175"/>
      <c r="O296" s="175"/>
      <c r="P296" s="175"/>
      <c r="Q296" s="175"/>
      <c r="R296" s="175"/>
      <c r="S296" s="175"/>
      <c r="T296" s="176"/>
      <c r="AT296" s="171" t="s">
        <v>193</v>
      </c>
      <c r="AU296" s="171" t="s">
        <v>85</v>
      </c>
      <c r="AV296" s="13" t="s">
        <v>83</v>
      </c>
      <c r="AW296" s="13" t="s">
        <v>32</v>
      </c>
      <c r="AX296" s="13" t="s">
        <v>76</v>
      </c>
      <c r="AY296" s="171" t="s">
        <v>180</v>
      </c>
    </row>
    <row r="297" spans="1:65" s="14" customFormat="1" ht="11.25">
      <c r="B297" s="177"/>
      <c r="D297" s="163" t="s">
        <v>193</v>
      </c>
      <c r="E297" s="178" t="s">
        <v>1</v>
      </c>
      <c r="F297" s="179" t="s">
        <v>2436</v>
      </c>
      <c r="H297" s="180">
        <v>59.276000000000003</v>
      </c>
      <c r="I297" s="181"/>
      <c r="L297" s="177"/>
      <c r="M297" s="182"/>
      <c r="N297" s="183"/>
      <c r="O297" s="183"/>
      <c r="P297" s="183"/>
      <c r="Q297" s="183"/>
      <c r="R297" s="183"/>
      <c r="S297" s="183"/>
      <c r="T297" s="184"/>
      <c r="AT297" s="178" t="s">
        <v>193</v>
      </c>
      <c r="AU297" s="178" t="s">
        <v>85</v>
      </c>
      <c r="AV297" s="14" t="s">
        <v>85</v>
      </c>
      <c r="AW297" s="14" t="s">
        <v>32</v>
      </c>
      <c r="AX297" s="14" t="s">
        <v>76</v>
      </c>
      <c r="AY297" s="178" t="s">
        <v>180</v>
      </c>
    </row>
    <row r="298" spans="1:65" s="15" customFormat="1" ht="11.25">
      <c r="B298" s="185"/>
      <c r="D298" s="163" t="s">
        <v>193</v>
      </c>
      <c r="E298" s="186" t="s">
        <v>1</v>
      </c>
      <c r="F298" s="187" t="s">
        <v>196</v>
      </c>
      <c r="H298" s="188">
        <v>59.276000000000003</v>
      </c>
      <c r="I298" s="189"/>
      <c r="L298" s="185"/>
      <c r="M298" s="190"/>
      <c r="N298" s="191"/>
      <c r="O298" s="191"/>
      <c r="P298" s="191"/>
      <c r="Q298" s="191"/>
      <c r="R298" s="191"/>
      <c r="S298" s="191"/>
      <c r="T298" s="192"/>
      <c r="AT298" s="186" t="s">
        <v>193</v>
      </c>
      <c r="AU298" s="186" t="s">
        <v>85</v>
      </c>
      <c r="AV298" s="15" t="s">
        <v>197</v>
      </c>
      <c r="AW298" s="15" t="s">
        <v>32</v>
      </c>
      <c r="AX298" s="15" t="s">
        <v>76</v>
      </c>
      <c r="AY298" s="186" t="s">
        <v>180</v>
      </c>
    </row>
    <row r="299" spans="1:65" s="16" customFormat="1" ht="11.25">
      <c r="B299" s="193"/>
      <c r="D299" s="163" t="s">
        <v>193</v>
      </c>
      <c r="E299" s="194" t="s">
        <v>1</v>
      </c>
      <c r="F299" s="195" t="s">
        <v>198</v>
      </c>
      <c r="H299" s="196">
        <v>59.276000000000003</v>
      </c>
      <c r="I299" s="197"/>
      <c r="L299" s="193"/>
      <c r="M299" s="198"/>
      <c r="N299" s="199"/>
      <c r="O299" s="199"/>
      <c r="P299" s="199"/>
      <c r="Q299" s="199"/>
      <c r="R299" s="199"/>
      <c r="S299" s="199"/>
      <c r="T299" s="200"/>
      <c r="AT299" s="194" t="s">
        <v>193</v>
      </c>
      <c r="AU299" s="194" t="s">
        <v>85</v>
      </c>
      <c r="AV299" s="16" t="s">
        <v>187</v>
      </c>
      <c r="AW299" s="16" t="s">
        <v>32</v>
      </c>
      <c r="AX299" s="16" t="s">
        <v>83</v>
      </c>
      <c r="AY299" s="194" t="s">
        <v>180</v>
      </c>
    </row>
    <row r="300" spans="1:65" s="2" customFormat="1" ht="24.2" customHeight="1">
      <c r="A300" s="33"/>
      <c r="B300" s="149"/>
      <c r="C300" s="150" t="s">
        <v>322</v>
      </c>
      <c r="D300" s="150" t="s">
        <v>182</v>
      </c>
      <c r="E300" s="151" t="s">
        <v>323</v>
      </c>
      <c r="F300" s="152" t="s">
        <v>324</v>
      </c>
      <c r="G300" s="153" t="s">
        <v>318</v>
      </c>
      <c r="H300" s="154">
        <v>453.483</v>
      </c>
      <c r="I300" s="155"/>
      <c r="J300" s="156">
        <f>ROUND(I300*H300,2)</f>
        <v>0</v>
      </c>
      <c r="K300" s="152" t="s">
        <v>186</v>
      </c>
      <c r="L300" s="34"/>
      <c r="M300" s="157" t="s">
        <v>1</v>
      </c>
      <c r="N300" s="158" t="s">
        <v>41</v>
      </c>
      <c r="O300" s="59"/>
      <c r="P300" s="159">
        <f>O300*H300</f>
        <v>0</v>
      </c>
      <c r="Q300" s="159">
        <v>0</v>
      </c>
      <c r="R300" s="159">
        <f>Q300*H300</f>
        <v>0</v>
      </c>
      <c r="S300" s="159">
        <v>0</v>
      </c>
      <c r="T300" s="160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1" t="s">
        <v>187</v>
      </c>
      <c r="AT300" s="161" t="s">
        <v>182</v>
      </c>
      <c r="AU300" s="161" t="s">
        <v>85</v>
      </c>
      <c r="AY300" s="18" t="s">
        <v>180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8" t="s">
        <v>83</v>
      </c>
      <c r="BK300" s="162">
        <f>ROUND(I300*H300,2)</f>
        <v>0</v>
      </c>
      <c r="BL300" s="18" t="s">
        <v>187</v>
      </c>
      <c r="BM300" s="161" t="s">
        <v>2437</v>
      </c>
    </row>
    <row r="301" spans="1:65" s="2" customFormat="1" ht="29.25">
      <c r="A301" s="33"/>
      <c r="B301" s="34"/>
      <c r="C301" s="33"/>
      <c r="D301" s="163" t="s">
        <v>189</v>
      </c>
      <c r="E301" s="33"/>
      <c r="F301" s="164" t="s">
        <v>326</v>
      </c>
      <c r="G301" s="33"/>
      <c r="H301" s="33"/>
      <c r="I301" s="165"/>
      <c r="J301" s="33"/>
      <c r="K301" s="33"/>
      <c r="L301" s="34"/>
      <c r="M301" s="166"/>
      <c r="N301" s="167"/>
      <c r="O301" s="59"/>
      <c r="P301" s="59"/>
      <c r="Q301" s="59"/>
      <c r="R301" s="59"/>
      <c r="S301" s="59"/>
      <c r="T301" s="60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T301" s="18" t="s">
        <v>189</v>
      </c>
      <c r="AU301" s="18" t="s">
        <v>85</v>
      </c>
    </row>
    <row r="302" spans="1:65" s="2" customFormat="1" ht="11.25">
      <c r="A302" s="33"/>
      <c r="B302" s="34"/>
      <c r="C302" s="33"/>
      <c r="D302" s="168" t="s">
        <v>191</v>
      </c>
      <c r="E302" s="33"/>
      <c r="F302" s="169" t="s">
        <v>327</v>
      </c>
      <c r="G302" s="33"/>
      <c r="H302" s="33"/>
      <c r="I302" s="165"/>
      <c r="J302" s="33"/>
      <c r="K302" s="33"/>
      <c r="L302" s="34"/>
      <c r="M302" s="166"/>
      <c r="N302" s="167"/>
      <c r="O302" s="59"/>
      <c r="P302" s="59"/>
      <c r="Q302" s="59"/>
      <c r="R302" s="59"/>
      <c r="S302" s="59"/>
      <c r="T302" s="60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8" t="s">
        <v>191</v>
      </c>
      <c r="AU302" s="18" t="s">
        <v>85</v>
      </c>
    </row>
    <row r="303" spans="1:65" s="13" customFormat="1" ht="11.25">
      <c r="B303" s="170"/>
      <c r="D303" s="163" t="s">
        <v>193</v>
      </c>
      <c r="E303" s="171" t="s">
        <v>1</v>
      </c>
      <c r="F303" s="172" t="s">
        <v>328</v>
      </c>
      <c r="H303" s="171" t="s">
        <v>1</v>
      </c>
      <c r="I303" s="173"/>
      <c r="L303" s="170"/>
      <c r="M303" s="174"/>
      <c r="N303" s="175"/>
      <c r="O303" s="175"/>
      <c r="P303" s="175"/>
      <c r="Q303" s="175"/>
      <c r="R303" s="175"/>
      <c r="S303" s="175"/>
      <c r="T303" s="176"/>
      <c r="AT303" s="171" t="s">
        <v>193</v>
      </c>
      <c r="AU303" s="171" t="s">
        <v>85</v>
      </c>
      <c r="AV303" s="13" t="s">
        <v>83</v>
      </c>
      <c r="AW303" s="13" t="s">
        <v>32</v>
      </c>
      <c r="AX303" s="13" t="s">
        <v>76</v>
      </c>
      <c r="AY303" s="171" t="s">
        <v>180</v>
      </c>
    </row>
    <row r="304" spans="1:65" s="14" customFormat="1" ht="11.25">
      <c r="B304" s="177"/>
      <c r="D304" s="163" t="s">
        <v>193</v>
      </c>
      <c r="E304" s="178" t="s">
        <v>1</v>
      </c>
      <c r="F304" s="179" t="s">
        <v>2438</v>
      </c>
      <c r="H304" s="180">
        <v>453.483</v>
      </c>
      <c r="I304" s="181"/>
      <c r="L304" s="177"/>
      <c r="M304" s="182"/>
      <c r="N304" s="183"/>
      <c r="O304" s="183"/>
      <c r="P304" s="183"/>
      <c r="Q304" s="183"/>
      <c r="R304" s="183"/>
      <c r="S304" s="183"/>
      <c r="T304" s="184"/>
      <c r="AT304" s="178" t="s">
        <v>193</v>
      </c>
      <c r="AU304" s="178" t="s">
        <v>85</v>
      </c>
      <c r="AV304" s="14" t="s">
        <v>85</v>
      </c>
      <c r="AW304" s="14" t="s">
        <v>32</v>
      </c>
      <c r="AX304" s="14" t="s">
        <v>76</v>
      </c>
      <c r="AY304" s="178" t="s">
        <v>180</v>
      </c>
    </row>
    <row r="305" spans="1:65" s="15" customFormat="1" ht="11.25">
      <c r="B305" s="185"/>
      <c r="D305" s="163" t="s">
        <v>193</v>
      </c>
      <c r="E305" s="186" t="s">
        <v>1</v>
      </c>
      <c r="F305" s="187" t="s">
        <v>196</v>
      </c>
      <c r="H305" s="188">
        <v>453.483</v>
      </c>
      <c r="I305" s="189"/>
      <c r="L305" s="185"/>
      <c r="M305" s="190"/>
      <c r="N305" s="191"/>
      <c r="O305" s="191"/>
      <c r="P305" s="191"/>
      <c r="Q305" s="191"/>
      <c r="R305" s="191"/>
      <c r="S305" s="191"/>
      <c r="T305" s="192"/>
      <c r="AT305" s="186" t="s">
        <v>193</v>
      </c>
      <c r="AU305" s="186" t="s">
        <v>85</v>
      </c>
      <c r="AV305" s="15" t="s">
        <v>197</v>
      </c>
      <c r="AW305" s="15" t="s">
        <v>32</v>
      </c>
      <c r="AX305" s="15" t="s">
        <v>76</v>
      </c>
      <c r="AY305" s="186" t="s">
        <v>180</v>
      </c>
    </row>
    <row r="306" spans="1:65" s="16" customFormat="1" ht="11.25">
      <c r="B306" s="193"/>
      <c r="D306" s="163" t="s">
        <v>193</v>
      </c>
      <c r="E306" s="194" t="s">
        <v>1</v>
      </c>
      <c r="F306" s="195" t="s">
        <v>198</v>
      </c>
      <c r="H306" s="196">
        <v>453.483</v>
      </c>
      <c r="I306" s="197"/>
      <c r="L306" s="193"/>
      <c r="M306" s="198"/>
      <c r="N306" s="199"/>
      <c r="O306" s="199"/>
      <c r="P306" s="199"/>
      <c r="Q306" s="199"/>
      <c r="R306" s="199"/>
      <c r="S306" s="199"/>
      <c r="T306" s="200"/>
      <c r="AT306" s="194" t="s">
        <v>193</v>
      </c>
      <c r="AU306" s="194" t="s">
        <v>85</v>
      </c>
      <c r="AV306" s="16" t="s">
        <v>187</v>
      </c>
      <c r="AW306" s="16" t="s">
        <v>32</v>
      </c>
      <c r="AX306" s="16" t="s">
        <v>83</v>
      </c>
      <c r="AY306" s="194" t="s">
        <v>180</v>
      </c>
    </row>
    <row r="307" spans="1:65" s="12" customFormat="1" ht="22.9" customHeight="1">
      <c r="B307" s="136"/>
      <c r="D307" s="137" t="s">
        <v>75</v>
      </c>
      <c r="E307" s="147" t="s">
        <v>85</v>
      </c>
      <c r="F307" s="147" t="s">
        <v>330</v>
      </c>
      <c r="I307" s="139"/>
      <c r="J307" s="148">
        <f>BK307</f>
        <v>0</v>
      </c>
      <c r="L307" s="136"/>
      <c r="M307" s="141"/>
      <c r="N307" s="142"/>
      <c r="O307" s="142"/>
      <c r="P307" s="143">
        <f>SUM(P308:P442)</f>
        <v>0</v>
      </c>
      <c r="Q307" s="142"/>
      <c r="R307" s="143">
        <f>SUM(R308:R442)</f>
        <v>551.94856660999994</v>
      </c>
      <c r="S307" s="142"/>
      <c r="T307" s="144">
        <f>SUM(T308:T442)</f>
        <v>0</v>
      </c>
      <c r="AR307" s="137" t="s">
        <v>83</v>
      </c>
      <c r="AT307" s="145" t="s">
        <v>75</v>
      </c>
      <c r="AU307" s="145" t="s">
        <v>83</v>
      </c>
      <c r="AY307" s="137" t="s">
        <v>180</v>
      </c>
      <c r="BK307" s="146">
        <f>SUM(BK308:BK442)</f>
        <v>0</v>
      </c>
    </row>
    <row r="308" spans="1:65" s="2" customFormat="1" ht="33" customHeight="1">
      <c r="A308" s="33"/>
      <c r="B308" s="149"/>
      <c r="C308" s="150" t="s">
        <v>331</v>
      </c>
      <c r="D308" s="150" t="s">
        <v>182</v>
      </c>
      <c r="E308" s="151" t="s">
        <v>332</v>
      </c>
      <c r="F308" s="152" t="s">
        <v>333</v>
      </c>
      <c r="G308" s="153" t="s">
        <v>201</v>
      </c>
      <c r="H308" s="154">
        <v>48.606000000000002</v>
      </c>
      <c r="I308" s="155"/>
      <c r="J308" s="156">
        <f>ROUND(I308*H308,2)</f>
        <v>0</v>
      </c>
      <c r="K308" s="152" t="s">
        <v>186</v>
      </c>
      <c r="L308" s="34"/>
      <c r="M308" s="157" t="s">
        <v>1</v>
      </c>
      <c r="N308" s="158" t="s">
        <v>41</v>
      </c>
      <c r="O308" s="59"/>
      <c r="P308" s="159">
        <f>O308*H308</f>
        <v>0</v>
      </c>
      <c r="Q308" s="159">
        <v>2.16</v>
      </c>
      <c r="R308" s="159">
        <f>Q308*H308</f>
        <v>104.98896000000001</v>
      </c>
      <c r="S308" s="159">
        <v>0</v>
      </c>
      <c r="T308" s="160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1" t="s">
        <v>187</v>
      </c>
      <c r="AT308" s="161" t="s">
        <v>182</v>
      </c>
      <c r="AU308" s="161" t="s">
        <v>85</v>
      </c>
      <c r="AY308" s="18" t="s">
        <v>180</v>
      </c>
      <c r="BE308" s="162">
        <f>IF(N308="základní",J308,0)</f>
        <v>0</v>
      </c>
      <c r="BF308" s="162">
        <f>IF(N308="snížená",J308,0)</f>
        <v>0</v>
      </c>
      <c r="BG308" s="162">
        <f>IF(N308="zákl. přenesená",J308,0)</f>
        <v>0</v>
      </c>
      <c r="BH308" s="162">
        <f>IF(N308="sníž. přenesená",J308,0)</f>
        <v>0</v>
      </c>
      <c r="BI308" s="162">
        <f>IF(N308="nulová",J308,0)</f>
        <v>0</v>
      </c>
      <c r="BJ308" s="18" t="s">
        <v>83</v>
      </c>
      <c r="BK308" s="162">
        <f>ROUND(I308*H308,2)</f>
        <v>0</v>
      </c>
      <c r="BL308" s="18" t="s">
        <v>187</v>
      </c>
      <c r="BM308" s="161" t="s">
        <v>2439</v>
      </c>
    </row>
    <row r="309" spans="1:65" s="2" customFormat="1" ht="19.5">
      <c r="A309" s="33"/>
      <c r="B309" s="34"/>
      <c r="C309" s="33"/>
      <c r="D309" s="163" t="s">
        <v>189</v>
      </c>
      <c r="E309" s="33"/>
      <c r="F309" s="164" t="s">
        <v>335</v>
      </c>
      <c r="G309" s="33"/>
      <c r="H309" s="33"/>
      <c r="I309" s="165"/>
      <c r="J309" s="33"/>
      <c r="K309" s="33"/>
      <c r="L309" s="34"/>
      <c r="M309" s="166"/>
      <c r="N309" s="167"/>
      <c r="O309" s="59"/>
      <c r="P309" s="59"/>
      <c r="Q309" s="59"/>
      <c r="R309" s="59"/>
      <c r="S309" s="59"/>
      <c r="T309" s="60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8" t="s">
        <v>189</v>
      </c>
      <c r="AU309" s="18" t="s">
        <v>85</v>
      </c>
    </row>
    <row r="310" spans="1:65" s="2" customFormat="1" ht="11.25">
      <c r="A310" s="33"/>
      <c r="B310" s="34"/>
      <c r="C310" s="33"/>
      <c r="D310" s="168" t="s">
        <v>191</v>
      </c>
      <c r="E310" s="33"/>
      <c r="F310" s="169" t="s">
        <v>336</v>
      </c>
      <c r="G310" s="33"/>
      <c r="H310" s="33"/>
      <c r="I310" s="165"/>
      <c r="J310" s="33"/>
      <c r="K310" s="33"/>
      <c r="L310" s="34"/>
      <c r="M310" s="166"/>
      <c r="N310" s="167"/>
      <c r="O310" s="59"/>
      <c r="P310" s="59"/>
      <c r="Q310" s="59"/>
      <c r="R310" s="59"/>
      <c r="S310" s="59"/>
      <c r="T310" s="60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8" t="s">
        <v>191</v>
      </c>
      <c r="AU310" s="18" t="s">
        <v>85</v>
      </c>
    </row>
    <row r="311" spans="1:65" s="13" customFormat="1" ht="11.25">
      <c r="B311" s="170"/>
      <c r="D311" s="163" t="s">
        <v>193</v>
      </c>
      <c r="E311" s="171" t="s">
        <v>1</v>
      </c>
      <c r="F311" s="172" t="s">
        <v>337</v>
      </c>
      <c r="H311" s="171" t="s">
        <v>1</v>
      </c>
      <c r="I311" s="173"/>
      <c r="L311" s="170"/>
      <c r="M311" s="174"/>
      <c r="N311" s="175"/>
      <c r="O311" s="175"/>
      <c r="P311" s="175"/>
      <c r="Q311" s="175"/>
      <c r="R311" s="175"/>
      <c r="S311" s="175"/>
      <c r="T311" s="176"/>
      <c r="AT311" s="171" t="s">
        <v>193</v>
      </c>
      <c r="AU311" s="171" t="s">
        <v>85</v>
      </c>
      <c r="AV311" s="13" t="s">
        <v>83</v>
      </c>
      <c r="AW311" s="13" t="s">
        <v>32</v>
      </c>
      <c r="AX311" s="13" t="s">
        <v>76</v>
      </c>
      <c r="AY311" s="171" t="s">
        <v>180</v>
      </c>
    </row>
    <row r="312" spans="1:65" s="13" customFormat="1" ht="11.25">
      <c r="B312" s="170"/>
      <c r="D312" s="163" t="s">
        <v>193</v>
      </c>
      <c r="E312" s="171" t="s">
        <v>1</v>
      </c>
      <c r="F312" s="172" t="s">
        <v>2369</v>
      </c>
      <c r="H312" s="171" t="s">
        <v>1</v>
      </c>
      <c r="I312" s="173"/>
      <c r="L312" s="170"/>
      <c r="M312" s="174"/>
      <c r="N312" s="175"/>
      <c r="O312" s="175"/>
      <c r="P312" s="175"/>
      <c r="Q312" s="175"/>
      <c r="R312" s="175"/>
      <c r="S312" s="175"/>
      <c r="T312" s="176"/>
      <c r="AT312" s="171" t="s">
        <v>193</v>
      </c>
      <c r="AU312" s="171" t="s">
        <v>85</v>
      </c>
      <c r="AV312" s="13" t="s">
        <v>83</v>
      </c>
      <c r="AW312" s="13" t="s">
        <v>32</v>
      </c>
      <c r="AX312" s="13" t="s">
        <v>76</v>
      </c>
      <c r="AY312" s="171" t="s">
        <v>180</v>
      </c>
    </row>
    <row r="313" spans="1:65" s="13" customFormat="1" ht="11.25">
      <c r="B313" s="170"/>
      <c r="D313" s="163" t="s">
        <v>193</v>
      </c>
      <c r="E313" s="171" t="s">
        <v>1</v>
      </c>
      <c r="F313" s="172" t="s">
        <v>207</v>
      </c>
      <c r="H313" s="171" t="s">
        <v>1</v>
      </c>
      <c r="I313" s="173"/>
      <c r="L313" s="170"/>
      <c r="M313" s="174"/>
      <c r="N313" s="175"/>
      <c r="O313" s="175"/>
      <c r="P313" s="175"/>
      <c r="Q313" s="175"/>
      <c r="R313" s="175"/>
      <c r="S313" s="175"/>
      <c r="T313" s="176"/>
      <c r="AT313" s="171" t="s">
        <v>193</v>
      </c>
      <c r="AU313" s="171" t="s">
        <v>85</v>
      </c>
      <c r="AV313" s="13" t="s">
        <v>83</v>
      </c>
      <c r="AW313" s="13" t="s">
        <v>32</v>
      </c>
      <c r="AX313" s="13" t="s">
        <v>76</v>
      </c>
      <c r="AY313" s="171" t="s">
        <v>180</v>
      </c>
    </row>
    <row r="314" spans="1:65" s="13" customFormat="1" ht="11.25">
      <c r="B314" s="170"/>
      <c r="D314" s="163" t="s">
        <v>193</v>
      </c>
      <c r="E314" s="171" t="s">
        <v>1</v>
      </c>
      <c r="F314" s="172" t="s">
        <v>208</v>
      </c>
      <c r="H314" s="171" t="s">
        <v>1</v>
      </c>
      <c r="I314" s="173"/>
      <c r="L314" s="170"/>
      <c r="M314" s="174"/>
      <c r="N314" s="175"/>
      <c r="O314" s="175"/>
      <c r="P314" s="175"/>
      <c r="Q314" s="175"/>
      <c r="R314" s="175"/>
      <c r="S314" s="175"/>
      <c r="T314" s="176"/>
      <c r="AT314" s="171" t="s">
        <v>193</v>
      </c>
      <c r="AU314" s="171" t="s">
        <v>85</v>
      </c>
      <c r="AV314" s="13" t="s">
        <v>83</v>
      </c>
      <c r="AW314" s="13" t="s">
        <v>32</v>
      </c>
      <c r="AX314" s="13" t="s">
        <v>76</v>
      </c>
      <c r="AY314" s="171" t="s">
        <v>180</v>
      </c>
    </row>
    <row r="315" spans="1:65" s="14" customFormat="1" ht="11.25">
      <c r="B315" s="177"/>
      <c r="D315" s="163" t="s">
        <v>193</v>
      </c>
      <c r="E315" s="178" t="s">
        <v>1</v>
      </c>
      <c r="F315" s="179" t="s">
        <v>2440</v>
      </c>
      <c r="H315" s="180">
        <v>11.920999999999999</v>
      </c>
      <c r="I315" s="181"/>
      <c r="L315" s="177"/>
      <c r="M315" s="182"/>
      <c r="N315" s="183"/>
      <c r="O315" s="183"/>
      <c r="P315" s="183"/>
      <c r="Q315" s="183"/>
      <c r="R315" s="183"/>
      <c r="S315" s="183"/>
      <c r="T315" s="184"/>
      <c r="AT315" s="178" t="s">
        <v>193</v>
      </c>
      <c r="AU315" s="178" t="s">
        <v>85</v>
      </c>
      <c r="AV315" s="14" t="s">
        <v>85</v>
      </c>
      <c r="AW315" s="14" t="s">
        <v>32</v>
      </c>
      <c r="AX315" s="14" t="s">
        <v>76</v>
      </c>
      <c r="AY315" s="178" t="s">
        <v>180</v>
      </c>
    </row>
    <row r="316" spans="1:65" s="13" customFormat="1" ht="11.25">
      <c r="B316" s="170"/>
      <c r="D316" s="163" t="s">
        <v>193</v>
      </c>
      <c r="E316" s="171" t="s">
        <v>1</v>
      </c>
      <c r="F316" s="172" t="s">
        <v>210</v>
      </c>
      <c r="H316" s="171" t="s">
        <v>1</v>
      </c>
      <c r="I316" s="173"/>
      <c r="L316" s="170"/>
      <c r="M316" s="174"/>
      <c r="N316" s="175"/>
      <c r="O316" s="175"/>
      <c r="P316" s="175"/>
      <c r="Q316" s="175"/>
      <c r="R316" s="175"/>
      <c r="S316" s="175"/>
      <c r="T316" s="176"/>
      <c r="AT316" s="171" t="s">
        <v>193</v>
      </c>
      <c r="AU316" s="171" t="s">
        <v>85</v>
      </c>
      <c r="AV316" s="13" t="s">
        <v>83</v>
      </c>
      <c r="AW316" s="13" t="s">
        <v>32</v>
      </c>
      <c r="AX316" s="13" t="s">
        <v>76</v>
      </c>
      <c r="AY316" s="171" t="s">
        <v>180</v>
      </c>
    </row>
    <row r="317" spans="1:65" s="14" customFormat="1" ht="11.25">
      <c r="B317" s="177"/>
      <c r="D317" s="163" t="s">
        <v>193</v>
      </c>
      <c r="E317" s="178" t="s">
        <v>1</v>
      </c>
      <c r="F317" s="179" t="s">
        <v>2441</v>
      </c>
      <c r="H317" s="180">
        <v>36.685000000000002</v>
      </c>
      <c r="I317" s="181"/>
      <c r="L317" s="177"/>
      <c r="M317" s="182"/>
      <c r="N317" s="183"/>
      <c r="O317" s="183"/>
      <c r="P317" s="183"/>
      <c r="Q317" s="183"/>
      <c r="R317" s="183"/>
      <c r="S317" s="183"/>
      <c r="T317" s="184"/>
      <c r="AT317" s="178" t="s">
        <v>193</v>
      </c>
      <c r="AU317" s="178" t="s">
        <v>85</v>
      </c>
      <c r="AV317" s="14" t="s">
        <v>85</v>
      </c>
      <c r="AW317" s="14" t="s">
        <v>32</v>
      </c>
      <c r="AX317" s="14" t="s">
        <v>76</v>
      </c>
      <c r="AY317" s="178" t="s">
        <v>180</v>
      </c>
    </row>
    <row r="318" spans="1:65" s="15" customFormat="1" ht="11.25">
      <c r="B318" s="185"/>
      <c r="D318" s="163" t="s">
        <v>193</v>
      </c>
      <c r="E318" s="186" t="s">
        <v>1</v>
      </c>
      <c r="F318" s="187" t="s">
        <v>196</v>
      </c>
      <c r="H318" s="188">
        <v>48.606000000000002</v>
      </c>
      <c r="I318" s="189"/>
      <c r="L318" s="185"/>
      <c r="M318" s="190"/>
      <c r="N318" s="191"/>
      <c r="O318" s="191"/>
      <c r="P318" s="191"/>
      <c r="Q318" s="191"/>
      <c r="R318" s="191"/>
      <c r="S318" s="191"/>
      <c r="T318" s="192"/>
      <c r="AT318" s="186" t="s">
        <v>193</v>
      </c>
      <c r="AU318" s="186" t="s">
        <v>85</v>
      </c>
      <c r="AV318" s="15" t="s">
        <v>197</v>
      </c>
      <c r="AW318" s="15" t="s">
        <v>32</v>
      </c>
      <c r="AX318" s="15" t="s">
        <v>76</v>
      </c>
      <c r="AY318" s="186" t="s">
        <v>180</v>
      </c>
    </row>
    <row r="319" spans="1:65" s="16" customFormat="1" ht="11.25">
      <c r="B319" s="193"/>
      <c r="D319" s="163" t="s">
        <v>193</v>
      </c>
      <c r="E319" s="194" t="s">
        <v>1</v>
      </c>
      <c r="F319" s="195" t="s">
        <v>198</v>
      </c>
      <c r="H319" s="196">
        <v>48.606000000000002</v>
      </c>
      <c r="I319" s="197"/>
      <c r="L319" s="193"/>
      <c r="M319" s="198"/>
      <c r="N319" s="199"/>
      <c r="O319" s="199"/>
      <c r="P319" s="199"/>
      <c r="Q319" s="199"/>
      <c r="R319" s="199"/>
      <c r="S319" s="199"/>
      <c r="T319" s="200"/>
      <c r="AT319" s="194" t="s">
        <v>193</v>
      </c>
      <c r="AU319" s="194" t="s">
        <v>85</v>
      </c>
      <c r="AV319" s="16" t="s">
        <v>187</v>
      </c>
      <c r="AW319" s="16" t="s">
        <v>32</v>
      </c>
      <c r="AX319" s="16" t="s">
        <v>83</v>
      </c>
      <c r="AY319" s="194" t="s">
        <v>180</v>
      </c>
    </row>
    <row r="320" spans="1:65" s="2" customFormat="1" ht="16.5" customHeight="1">
      <c r="A320" s="33"/>
      <c r="B320" s="149"/>
      <c r="C320" s="150" t="s">
        <v>341</v>
      </c>
      <c r="D320" s="150" t="s">
        <v>182</v>
      </c>
      <c r="E320" s="151" t="s">
        <v>342</v>
      </c>
      <c r="F320" s="152" t="s">
        <v>343</v>
      </c>
      <c r="G320" s="153" t="s">
        <v>201</v>
      </c>
      <c r="H320" s="154">
        <v>48.606000000000002</v>
      </c>
      <c r="I320" s="155"/>
      <c r="J320" s="156">
        <f>ROUND(I320*H320,2)</f>
        <v>0</v>
      </c>
      <c r="K320" s="152" t="s">
        <v>186</v>
      </c>
      <c r="L320" s="34"/>
      <c r="M320" s="157" t="s">
        <v>1</v>
      </c>
      <c r="N320" s="158" t="s">
        <v>41</v>
      </c>
      <c r="O320" s="59"/>
      <c r="P320" s="159">
        <f>O320*H320</f>
        <v>0</v>
      </c>
      <c r="Q320" s="159">
        <v>2.5018699999999998</v>
      </c>
      <c r="R320" s="159">
        <f>Q320*H320</f>
        <v>121.60589322</v>
      </c>
      <c r="S320" s="159">
        <v>0</v>
      </c>
      <c r="T320" s="160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1" t="s">
        <v>187</v>
      </c>
      <c r="AT320" s="161" t="s">
        <v>182</v>
      </c>
      <c r="AU320" s="161" t="s">
        <v>85</v>
      </c>
      <c r="AY320" s="18" t="s">
        <v>180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8" t="s">
        <v>83</v>
      </c>
      <c r="BK320" s="162">
        <f>ROUND(I320*H320,2)</f>
        <v>0</v>
      </c>
      <c r="BL320" s="18" t="s">
        <v>187</v>
      </c>
      <c r="BM320" s="161" t="s">
        <v>344</v>
      </c>
    </row>
    <row r="321" spans="1:65" s="2" customFormat="1" ht="19.5">
      <c r="A321" s="33"/>
      <c r="B321" s="34"/>
      <c r="C321" s="33"/>
      <c r="D321" s="163" t="s">
        <v>189</v>
      </c>
      <c r="E321" s="33"/>
      <c r="F321" s="164" t="s">
        <v>345</v>
      </c>
      <c r="G321" s="33"/>
      <c r="H321" s="33"/>
      <c r="I321" s="165"/>
      <c r="J321" s="33"/>
      <c r="K321" s="33"/>
      <c r="L321" s="34"/>
      <c r="M321" s="166"/>
      <c r="N321" s="167"/>
      <c r="O321" s="59"/>
      <c r="P321" s="59"/>
      <c r="Q321" s="59"/>
      <c r="R321" s="59"/>
      <c r="S321" s="59"/>
      <c r="T321" s="60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8" t="s">
        <v>189</v>
      </c>
      <c r="AU321" s="18" t="s">
        <v>85</v>
      </c>
    </row>
    <row r="322" spans="1:65" s="2" customFormat="1" ht="11.25">
      <c r="A322" s="33"/>
      <c r="B322" s="34"/>
      <c r="C322" s="33"/>
      <c r="D322" s="168" t="s">
        <v>191</v>
      </c>
      <c r="E322" s="33"/>
      <c r="F322" s="169" t="s">
        <v>346</v>
      </c>
      <c r="G322" s="33"/>
      <c r="H322" s="33"/>
      <c r="I322" s="165"/>
      <c r="J322" s="33"/>
      <c r="K322" s="33"/>
      <c r="L322" s="34"/>
      <c r="M322" s="166"/>
      <c r="N322" s="167"/>
      <c r="O322" s="59"/>
      <c r="P322" s="59"/>
      <c r="Q322" s="59"/>
      <c r="R322" s="59"/>
      <c r="S322" s="59"/>
      <c r="T322" s="60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8" t="s">
        <v>191</v>
      </c>
      <c r="AU322" s="18" t="s">
        <v>85</v>
      </c>
    </row>
    <row r="323" spans="1:65" s="13" customFormat="1" ht="11.25">
      <c r="B323" s="170"/>
      <c r="D323" s="163" t="s">
        <v>193</v>
      </c>
      <c r="E323" s="171" t="s">
        <v>1</v>
      </c>
      <c r="F323" s="172" t="s">
        <v>347</v>
      </c>
      <c r="H323" s="171" t="s">
        <v>1</v>
      </c>
      <c r="I323" s="173"/>
      <c r="L323" s="170"/>
      <c r="M323" s="174"/>
      <c r="N323" s="175"/>
      <c r="O323" s="175"/>
      <c r="P323" s="175"/>
      <c r="Q323" s="175"/>
      <c r="R323" s="175"/>
      <c r="S323" s="175"/>
      <c r="T323" s="176"/>
      <c r="AT323" s="171" t="s">
        <v>193</v>
      </c>
      <c r="AU323" s="171" t="s">
        <v>85</v>
      </c>
      <c r="AV323" s="13" t="s">
        <v>83</v>
      </c>
      <c r="AW323" s="13" t="s">
        <v>32</v>
      </c>
      <c r="AX323" s="13" t="s">
        <v>76</v>
      </c>
      <c r="AY323" s="171" t="s">
        <v>180</v>
      </c>
    </row>
    <row r="324" spans="1:65" s="13" customFormat="1" ht="11.25">
      <c r="B324" s="170"/>
      <c r="D324" s="163" t="s">
        <v>193</v>
      </c>
      <c r="E324" s="171" t="s">
        <v>1</v>
      </c>
      <c r="F324" s="172" t="s">
        <v>2369</v>
      </c>
      <c r="H324" s="171" t="s">
        <v>1</v>
      </c>
      <c r="I324" s="173"/>
      <c r="L324" s="170"/>
      <c r="M324" s="174"/>
      <c r="N324" s="175"/>
      <c r="O324" s="175"/>
      <c r="P324" s="175"/>
      <c r="Q324" s="175"/>
      <c r="R324" s="175"/>
      <c r="S324" s="175"/>
      <c r="T324" s="176"/>
      <c r="AT324" s="171" t="s">
        <v>193</v>
      </c>
      <c r="AU324" s="171" t="s">
        <v>85</v>
      </c>
      <c r="AV324" s="13" t="s">
        <v>83</v>
      </c>
      <c r="AW324" s="13" t="s">
        <v>32</v>
      </c>
      <c r="AX324" s="13" t="s">
        <v>76</v>
      </c>
      <c r="AY324" s="171" t="s">
        <v>180</v>
      </c>
    </row>
    <row r="325" spans="1:65" s="13" customFormat="1" ht="11.25">
      <c r="B325" s="170"/>
      <c r="D325" s="163" t="s">
        <v>193</v>
      </c>
      <c r="E325" s="171" t="s">
        <v>1</v>
      </c>
      <c r="F325" s="172" t="s">
        <v>207</v>
      </c>
      <c r="H325" s="171" t="s">
        <v>1</v>
      </c>
      <c r="I325" s="173"/>
      <c r="L325" s="170"/>
      <c r="M325" s="174"/>
      <c r="N325" s="175"/>
      <c r="O325" s="175"/>
      <c r="P325" s="175"/>
      <c r="Q325" s="175"/>
      <c r="R325" s="175"/>
      <c r="S325" s="175"/>
      <c r="T325" s="176"/>
      <c r="AT325" s="171" t="s">
        <v>193</v>
      </c>
      <c r="AU325" s="171" t="s">
        <v>85</v>
      </c>
      <c r="AV325" s="13" t="s">
        <v>83</v>
      </c>
      <c r="AW325" s="13" t="s">
        <v>32</v>
      </c>
      <c r="AX325" s="13" t="s">
        <v>76</v>
      </c>
      <c r="AY325" s="171" t="s">
        <v>180</v>
      </c>
    </row>
    <row r="326" spans="1:65" s="13" customFormat="1" ht="11.25">
      <c r="B326" s="170"/>
      <c r="D326" s="163" t="s">
        <v>193</v>
      </c>
      <c r="E326" s="171" t="s">
        <v>1</v>
      </c>
      <c r="F326" s="172" t="s">
        <v>208</v>
      </c>
      <c r="H326" s="171" t="s">
        <v>1</v>
      </c>
      <c r="I326" s="173"/>
      <c r="L326" s="170"/>
      <c r="M326" s="174"/>
      <c r="N326" s="175"/>
      <c r="O326" s="175"/>
      <c r="P326" s="175"/>
      <c r="Q326" s="175"/>
      <c r="R326" s="175"/>
      <c r="S326" s="175"/>
      <c r="T326" s="176"/>
      <c r="AT326" s="171" t="s">
        <v>193</v>
      </c>
      <c r="AU326" s="171" t="s">
        <v>85</v>
      </c>
      <c r="AV326" s="13" t="s">
        <v>83</v>
      </c>
      <c r="AW326" s="13" t="s">
        <v>32</v>
      </c>
      <c r="AX326" s="13" t="s">
        <v>76</v>
      </c>
      <c r="AY326" s="171" t="s">
        <v>180</v>
      </c>
    </row>
    <row r="327" spans="1:65" s="14" customFormat="1" ht="11.25">
      <c r="B327" s="177"/>
      <c r="D327" s="163" t="s">
        <v>193</v>
      </c>
      <c r="E327" s="178" t="s">
        <v>1</v>
      </c>
      <c r="F327" s="179" t="s">
        <v>2440</v>
      </c>
      <c r="H327" s="180">
        <v>11.920999999999999</v>
      </c>
      <c r="I327" s="181"/>
      <c r="L327" s="177"/>
      <c r="M327" s="182"/>
      <c r="N327" s="183"/>
      <c r="O327" s="183"/>
      <c r="P327" s="183"/>
      <c r="Q327" s="183"/>
      <c r="R327" s="183"/>
      <c r="S327" s="183"/>
      <c r="T327" s="184"/>
      <c r="AT327" s="178" t="s">
        <v>193</v>
      </c>
      <c r="AU327" s="178" t="s">
        <v>85</v>
      </c>
      <c r="AV327" s="14" t="s">
        <v>85</v>
      </c>
      <c r="AW327" s="14" t="s">
        <v>32</v>
      </c>
      <c r="AX327" s="14" t="s">
        <v>76</v>
      </c>
      <c r="AY327" s="178" t="s">
        <v>180</v>
      </c>
    </row>
    <row r="328" spans="1:65" s="13" customFormat="1" ht="11.25">
      <c r="B328" s="170"/>
      <c r="D328" s="163" t="s">
        <v>193</v>
      </c>
      <c r="E328" s="171" t="s">
        <v>1</v>
      </c>
      <c r="F328" s="172" t="s">
        <v>210</v>
      </c>
      <c r="H328" s="171" t="s">
        <v>1</v>
      </c>
      <c r="I328" s="173"/>
      <c r="L328" s="170"/>
      <c r="M328" s="174"/>
      <c r="N328" s="175"/>
      <c r="O328" s="175"/>
      <c r="P328" s="175"/>
      <c r="Q328" s="175"/>
      <c r="R328" s="175"/>
      <c r="S328" s="175"/>
      <c r="T328" s="176"/>
      <c r="AT328" s="171" t="s">
        <v>193</v>
      </c>
      <c r="AU328" s="171" t="s">
        <v>85</v>
      </c>
      <c r="AV328" s="13" t="s">
        <v>83</v>
      </c>
      <c r="AW328" s="13" t="s">
        <v>32</v>
      </c>
      <c r="AX328" s="13" t="s">
        <v>76</v>
      </c>
      <c r="AY328" s="171" t="s">
        <v>180</v>
      </c>
    </row>
    <row r="329" spans="1:65" s="14" customFormat="1" ht="11.25">
      <c r="B329" s="177"/>
      <c r="D329" s="163" t="s">
        <v>193</v>
      </c>
      <c r="E329" s="178" t="s">
        <v>1</v>
      </c>
      <c r="F329" s="179" t="s">
        <v>2441</v>
      </c>
      <c r="H329" s="180">
        <v>36.685000000000002</v>
      </c>
      <c r="I329" s="181"/>
      <c r="L329" s="177"/>
      <c r="M329" s="182"/>
      <c r="N329" s="183"/>
      <c r="O329" s="183"/>
      <c r="P329" s="183"/>
      <c r="Q329" s="183"/>
      <c r="R329" s="183"/>
      <c r="S329" s="183"/>
      <c r="T329" s="184"/>
      <c r="AT329" s="178" t="s">
        <v>193</v>
      </c>
      <c r="AU329" s="178" t="s">
        <v>85</v>
      </c>
      <c r="AV329" s="14" t="s">
        <v>85</v>
      </c>
      <c r="AW329" s="14" t="s">
        <v>32</v>
      </c>
      <c r="AX329" s="14" t="s">
        <v>76</v>
      </c>
      <c r="AY329" s="178" t="s">
        <v>180</v>
      </c>
    </row>
    <row r="330" spans="1:65" s="15" customFormat="1" ht="11.25">
      <c r="B330" s="185"/>
      <c r="D330" s="163" t="s">
        <v>193</v>
      </c>
      <c r="E330" s="186" t="s">
        <v>1</v>
      </c>
      <c r="F330" s="187" t="s">
        <v>196</v>
      </c>
      <c r="H330" s="188">
        <v>48.606000000000002</v>
      </c>
      <c r="I330" s="189"/>
      <c r="L330" s="185"/>
      <c r="M330" s="190"/>
      <c r="N330" s="191"/>
      <c r="O330" s="191"/>
      <c r="P330" s="191"/>
      <c r="Q330" s="191"/>
      <c r="R330" s="191"/>
      <c r="S330" s="191"/>
      <c r="T330" s="192"/>
      <c r="AT330" s="186" t="s">
        <v>193</v>
      </c>
      <c r="AU330" s="186" t="s">
        <v>85</v>
      </c>
      <c r="AV330" s="15" t="s">
        <v>197</v>
      </c>
      <c r="AW330" s="15" t="s">
        <v>32</v>
      </c>
      <c r="AX330" s="15" t="s">
        <v>76</v>
      </c>
      <c r="AY330" s="186" t="s">
        <v>180</v>
      </c>
    </row>
    <row r="331" spans="1:65" s="16" customFormat="1" ht="11.25">
      <c r="B331" s="193"/>
      <c r="D331" s="163" t="s">
        <v>193</v>
      </c>
      <c r="E331" s="194" t="s">
        <v>1</v>
      </c>
      <c r="F331" s="195" t="s">
        <v>198</v>
      </c>
      <c r="H331" s="196">
        <v>48.606000000000002</v>
      </c>
      <c r="I331" s="197"/>
      <c r="L331" s="193"/>
      <c r="M331" s="198"/>
      <c r="N331" s="199"/>
      <c r="O331" s="199"/>
      <c r="P331" s="199"/>
      <c r="Q331" s="199"/>
      <c r="R331" s="199"/>
      <c r="S331" s="199"/>
      <c r="T331" s="200"/>
      <c r="AT331" s="194" t="s">
        <v>193</v>
      </c>
      <c r="AU331" s="194" t="s">
        <v>85</v>
      </c>
      <c r="AV331" s="16" t="s">
        <v>187</v>
      </c>
      <c r="AW331" s="16" t="s">
        <v>32</v>
      </c>
      <c r="AX331" s="16" t="s">
        <v>83</v>
      </c>
      <c r="AY331" s="194" t="s">
        <v>180</v>
      </c>
    </row>
    <row r="332" spans="1:65" s="2" customFormat="1" ht="24.2" customHeight="1">
      <c r="A332" s="33"/>
      <c r="B332" s="149"/>
      <c r="C332" s="150" t="s">
        <v>348</v>
      </c>
      <c r="D332" s="150" t="s">
        <v>182</v>
      </c>
      <c r="E332" s="151" t="s">
        <v>349</v>
      </c>
      <c r="F332" s="152" t="s">
        <v>350</v>
      </c>
      <c r="G332" s="153" t="s">
        <v>201</v>
      </c>
      <c r="H332" s="154">
        <v>97.210999999999999</v>
      </c>
      <c r="I332" s="155"/>
      <c r="J332" s="156">
        <f>ROUND(I332*H332,2)</f>
        <v>0</v>
      </c>
      <c r="K332" s="152" t="s">
        <v>186</v>
      </c>
      <c r="L332" s="34"/>
      <c r="M332" s="157" t="s">
        <v>1</v>
      </c>
      <c r="N332" s="158" t="s">
        <v>41</v>
      </c>
      <c r="O332" s="59"/>
      <c r="P332" s="159">
        <f>O332*H332</f>
        <v>0</v>
      </c>
      <c r="Q332" s="159">
        <v>2.5018699999999998</v>
      </c>
      <c r="R332" s="159">
        <f>Q332*H332</f>
        <v>243.20928456999997</v>
      </c>
      <c r="S332" s="159">
        <v>0</v>
      </c>
      <c r="T332" s="160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1" t="s">
        <v>187</v>
      </c>
      <c r="AT332" s="161" t="s">
        <v>182</v>
      </c>
      <c r="AU332" s="161" t="s">
        <v>85</v>
      </c>
      <c r="AY332" s="18" t="s">
        <v>180</v>
      </c>
      <c r="BE332" s="162">
        <f>IF(N332="základní",J332,0)</f>
        <v>0</v>
      </c>
      <c r="BF332" s="162">
        <f>IF(N332="snížená",J332,0)</f>
        <v>0</v>
      </c>
      <c r="BG332" s="162">
        <f>IF(N332="zákl. přenesená",J332,0)</f>
        <v>0</v>
      </c>
      <c r="BH332" s="162">
        <f>IF(N332="sníž. přenesená",J332,0)</f>
        <v>0</v>
      </c>
      <c r="BI332" s="162">
        <f>IF(N332="nulová",J332,0)</f>
        <v>0</v>
      </c>
      <c r="BJ332" s="18" t="s">
        <v>83</v>
      </c>
      <c r="BK332" s="162">
        <f>ROUND(I332*H332,2)</f>
        <v>0</v>
      </c>
      <c r="BL332" s="18" t="s">
        <v>187</v>
      </c>
      <c r="BM332" s="161" t="s">
        <v>2442</v>
      </c>
    </row>
    <row r="333" spans="1:65" s="2" customFormat="1" ht="19.5">
      <c r="A333" s="33"/>
      <c r="B333" s="34"/>
      <c r="C333" s="33"/>
      <c r="D333" s="163" t="s">
        <v>189</v>
      </c>
      <c r="E333" s="33"/>
      <c r="F333" s="164" t="s">
        <v>352</v>
      </c>
      <c r="G333" s="33"/>
      <c r="H333" s="33"/>
      <c r="I333" s="165"/>
      <c r="J333" s="33"/>
      <c r="K333" s="33"/>
      <c r="L333" s="34"/>
      <c r="M333" s="166"/>
      <c r="N333" s="167"/>
      <c r="O333" s="59"/>
      <c r="P333" s="59"/>
      <c r="Q333" s="59"/>
      <c r="R333" s="59"/>
      <c r="S333" s="59"/>
      <c r="T333" s="60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T333" s="18" t="s">
        <v>189</v>
      </c>
      <c r="AU333" s="18" t="s">
        <v>85</v>
      </c>
    </row>
    <row r="334" spans="1:65" s="2" customFormat="1" ht="11.25">
      <c r="A334" s="33"/>
      <c r="B334" s="34"/>
      <c r="C334" s="33"/>
      <c r="D334" s="168" t="s">
        <v>191</v>
      </c>
      <c r="E334" s="33"/>
      <c r="F334" s="169" t="s">
        <v>353</v>
      </c>
      <c r="G334" s="33"/>
      <c r="H334" s="33"/>
      <c r="I334" s="165"/>
      <c r="J334" s="33"/>
      <c r="K334" s="33"/>
      <c r="L334" s="34"/>
      <c r="M334" s="166"/>
      <c r="N334" s="167"/>
      <c r="O334" s="59"/>
      <c r="P334" s="59"/>
      <c r="Q334" s="59"/>
      <c r="R334" s="59"/>
      <c r="S334" s="59"/>
      <c r="T334" s="60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8" t="s">
        <v>191</v>
      </c>
      <c r="AU334" s="18" t="s">
        <v>85</v>
      </c>
    </row>
    <row r="335" spans="1:65" s="13" customFormat="1" ht="11.25">
      <c r="B335" s="170"/>
      <c r="D335" s="163" t="s">
        <v>193</v>
      </c>
      <c r="E335" s="171" t="s">
        <v>1</v>
      </c>
      <c r="F335" s="172" t="s">
        <v>354</v>
      </c>
      <c r="H335" s="171" t="s">
        <v>1</v>
      </c>
      <c r="I335" s="173"/>
      <c r="L335" s="170"/>
      <c r="M335" s="174"/>
      <c r="N335" s="175"/>
      <c r="O335" s="175"/>
      <c r="P335" s="175"/>
      <c r="Q335" s="175"/>
      <c r="R335" s="175"/>
      <c r="S335" s="175"/>
      <c r="T335" s="176"/>
      <c r="AT335" s="171" t="s">
        <v>193</v>
      </c>
      <c r="AU335" s="171" t="s">
        <v>85</v>
      </c>
      <c r="AV335" s="13" t="s">
        <v>83</v>
      </c>
      <c r="AW335" s="13" t="s">
        <v>32</v>
      </c>
      <c r="AX335" s="13" t="s">
        <v>76</v>
      </c>
      <c r="AY335" s="171" t="s">
        <v>180</v>
      </c>
    </row>
    <row r="336" spans="1:65" s="13" customFormat="1" ht="11.25">
      <c r="B336" s="170"/>
      <c r="D336" s="163" t="s">
        <v>193</v>
      </c>
      <c r="E336" s="171" t="s">
        <v>1</v>
      </c>
      <c r="F336" s="172" t="s">
        <v>2369</v>
      </c>
      <c r="H336" s="171" t="s">
        <v>1</v>
      </c>
      <c r="I336" s="173"/>
      <c r="L336" s="170"/>
      <c r="M336" s="174"/>
      <c r="N336" s="175"/>
      <c r="O336" s="175"/>
      <c r="P336" s="175"/>
      <c r="Q336" s="175"/>
      <c r="R336" s="175"/>
      <c r="S336" s="175"/>
      <c r="T336" s="176"/>
      <c r="AT336" s="171" t="s">
        <v>193</v>
      </c>
      <c r="AU336" s="171" t="s">
        <v>85</v>
      </c>
      <c r="AV336" s="13" t="s">
        <v>83</v>
      </c>
      <c r="AW336" s="13" t="s">
        <v>32</v>
      </c>
      <c r="AX336" s="13" t="s">
        <v>76</v>
      </c>
      <c r="AY336" s="171" t="s">
        <v>180</v>
      </c>
    </row>
    <row r="337" spans="1:65" s="13" customFormat="1" ht="11.25">
      <c r="B337" s="170"/>
      <c r="D337" s="163" t="s">
        <v>193</v>
      </c>
      <c r="E337" s="171" t="s">
        <v>1</v>
      </c>
      <c r="F337" s="172" t="s">
        <v>207</v>
      </c>
      <c r="H337" s="171" t="s">
        <v>1</v>
      </c>
      <c r="I337" s="173"/>
      <c r="L337" s="170"/>
      <c r="M337" s="174"/>
      <c r="N337" s="175"/>
      <c r="O337" s="175"/>
      <c r="P337" s="175"/>
      <c r="Q337" s="175"/>
      <c r="R337" s="175"/>
      <c r="S337" s="175"/>
      <c r="T337" s="176"/>
      <c r="AT337" s="171" t="s">
        <v>193</v>
      </c>
      <c r="AU337" s="171" t="s">
        <v>85</v>
      </c>
      <c r="AV337" s="13" t="s">
        <v>83</v>
      </c>
      <c r="AW337" s="13" t="s">
        <v>32</v>
      </c>
      <c r="AX337" s="13" t="s">
        <v>76</v>
      </c>
      <c r="AY337" s="171" t="s">
        <v>180</v>
      </c>
    </row>
    <row r="338" spans="1:65" s="13" customFormat="1" ht="11.25">
      <c r="B338" s="170"/>
      <c r="D338" s="163" t="s">
        <v>193</v>
      </c>
      <c r="E338" s="171" t="s">
        <v>1</v>
      </c>
      <c r="F338" s="172" t="s">
        <v>208</v>
      </c>
      <c r="H338" s="171" t="s">
        <v>1</v>
      </c>
      <c r="I338" s="173"/>
      <c r="L338" s="170"/>
      <c r="M338" s="174"/>
      <c r="N338" s="175"/>
      <c r="O338" s="175"/>
      <c r="P338" s="175"/>
      <c r="Q338" s="175"/>
      <c r="R338" s="175"/>
      <c r="S338" s="175"/>
      <c r="T338" s="176"/>
      <c r="AT338" s="171" t="s">
        <v>193</v>
      </c>
      <c r="AU338" s="171" t="s">
        <v>85</v>
      </c>
      <c r="AV338" s="13" t="s">
        <v>83</v>
      </c>
      <c r="AW338" s="13" t="s">
        <v>32</v>
      </c>
      <c r="AX338" s="13" t="s">
        <v>76</v>
      </c>
      <c r="AY338" s="171" t="s">
        <v>180</v>
      </c>
    </row>
    <row r="339" spans="1:65" s="14" customFormat="1" ht="11.25">
      <c r="B339" s="177"/>
      <c r="D339" s="163" t="s">
        <v>193</v>
      </c>
      <c r="E339" s="178" t="s">
        <v>1</v>
      </c>
      <c r="F339" s="179" t="s">
        <v>2370</v>
      </c>
      <c r="H339" s="180">
        <v>23.841000000000001</v>
      </c>
      <c r="I339" s="181"/>
      <c r="L339" s="177"/>
      <c r="M339" s="182"/>
      <c r="N339" s="183"/>
      <c r="O339" s="183"/>
      <c r="P339" s="183"/>
      <c r="Q339" s="183"/>
      <c r="R339" s="183"/>
      <c r="S339" s="183"/>
      <c r="T339" s="184"/>
      <c r="AT339" s="178" t="s">
        <v>193</v>
      </c>
      <c r="AU339" s="178" t="s">
        <v>85</v>
      </c>
      <c r="AV339" s="14" t="s">
        <v>85</v>
      </c>
      <c r="AW339" s="14" t="s">
        <v>32</v>
      </c>
      <c r="AX339" s="14" t="s">
        <v>76</v>
      </c>
      <c r="AY339" s="178" t="s">
        <v>180</v>
      </c>
    </row>
    <row r="340" spans="1:65" s="13" customFormat="1" ht="11.25">
      <c r="B340" s="170"/>
      <c r="D340" s="163" t="s">
        <v>193</v>
      </c>
      <c r="E340" s="171" t="s">
        <v>1</v>
      </c>
      <c r="F340" s="172" t="s">
        <v>210</v>
      </c>
      <c r="H340" s="171" t="s">
        <v>1</v>
      </c>
      <c r="I340" s="173"/>
      <c r="L340" s="170"/>
      <c r="M340" s="174"/>
      <c r="N340" s="175"/>
      <c r="O340" s="175"/>
      <c r="P340" s="175"/>
      <c r="Q340" s="175"/>
      <c r="R340" s="175"/>
      <c r="S340" s="175"/>
      <c r="T340" s="176"/>
      <c r="AT340" s="171" t="s">
        <v>193</v>
      </c>
      <c r="AU340" s="171" t="s">
        <v>85</v>
      </c>
      <c r="AV340" s="13" t="s">
        <v>83</v>
      </c>
      <c r="AW340" s="13" t="s">
        <v>32</v>
      </c>
      <c r="AX340" s="13" t="s">
        <v>76</v>
      </c>
      <c r="AY340" s="171" t="s">
        <v>180</v>
      </c>
    </row>
    <row r="341" spans="1:65" s="14" customFormat="1" ht="11.25">
      <c r="B341" s="177"/>
      <c r="D341" s="163" t="s">
        <v>193</v>
      </c>
      <c r="E341" s="178" t="s">
        <v>1</v>
      </c>
      <c r="F341" s="179" t="s">
        <v>2371</v>
      </c>
      <c r="H341" s="180">
        <v>73.37</v>
      </c>
      <c r="I341" s="181"/>
      <c r="L341" s="177"/>
      <c r="M341" s="182"/>
      <c r="N341" s="183"/>
      <c r="O341" s="183"/>
      <c r="P341" s="183"/>
      <c r="Q341" s="183"/>
      <c r="R341" s="183"/>
      <c r="S341" s="183"/>
      <c r="T341" s="184"/>
      <c r="AT341" s="178" t="s">
        <v>193</v>
      </c>
      <c r="AU341" s="178" t="s">
        <v>85</v>
      </c>
      <c r="AV341" s="14" t="s">
        <v>85</v>
      </c>
      <c r="AW341" s="14" t="s">
        <v>32</v>
      </c>
      <c r="AX341" s="14" t="s">
        <v>76</v>
      </c>
      <c r="AY341" s="178" t="s">
        <v>180</v>
      </c>
    </row>
    <row r="342" spans="1:65" s="15" customFormat="1" ht="11.25">
      <c r="B342" s="185"/>
      <c r="D342" s="163" t="s">
        <v>193</v>
      </c>
      <c r="E342" s="186" t="s">
        <v>1</v>
      </c>
      <c r="F342" s="187" t="s">
        <v>196</v>
      </c>
      <c r="H342" s="188">
        <v>97.210999999999999</v>
      </c>
      <c r="I342" s="189"/>
      <c r="L342" s="185"/>
      <c r="M342" s="190"/>
      <c r="N342" s="191"/>
      <c r="O342" s="191"/>
      <c r="P342" s="191"/>
      <c r="Q342" s="191"/>
      <c r="R342" s="191"/>
      <c r="S342" s="191"/>
      <c r="T342" s="192"/>
      <c r="AT342" s="186" t="s">
        <v>193</v>
      </c>
      <c r="AU342" s="186" t="s">
        <v>85</v>
      </c>
      <c r="AV342" s="15" t="s">
        <v>197</v>
      </c>
      <c r="AW342" s="15" t="s">
        <v>32</v>
      </c>
      <c r="AX342" s="15" t="s">
        <v>76</v>
      </c>
      <c r="AY342" s="186" t="s">
        <v>180</v>
      </c>
    </row>
    <row r="343" spans="1:65" s="16" customFormat="1" ht="11.25">
      <c r="B343" s="193"/>
      <c r="D343" s="163" t="s">
        <v>193</v>
      </c>
      <c r="E343" s="194" t="s">
        <v>1</v>
      </c>
      <c r="F343" s="195" t="s">
        <v>198</v>
      </c>
      <c r="H343" s="196">
        <v>97.210999999999999</v>
      </c>
      <c r="I343" s="197"/>
      <c r="L343" s="193"/>
      <c r="M343" s="198"/>
      <c r="N343" s="199"/>
      <c r="O343" s="199"/>
      <c r="P343" s="199"/>
      <c r="Q343" s="199"/>
      <c r="R343" s="199"/>
      <c r="S343" s="199"/>
      <c r="T343" s="200"/>
      <c r="AT343" s="194" t="s">
        <v>193</v>
      </c>
      <c r="AU343" s="194" t="s">
        <v>85</v>
      </c>
      <c r="AV343" s="16" t="s">
        <v>187</v>
      </c>
      <c r="AW343" s="16" t="s">
        <v>32</v>
      </c>
      <c r="AX343" s="16" t="s">
        <v>83</v>
      </c>
      <c r="AY343" s="194" t="s">
        <v>180</v>
      </c>
    </row>
    <row r="344" spans="1:65" s="2" customFormat="1" ht="16.5" customHeight="1">
      <c r="A344" s="33"/>
      <c r="B344" s="149"/>
      <c r="C344" s="150" t="s">
        <v>355</v>
      </c>
      <c r="D344" s="150" t="s">
        <v>182</v>
      </c>
      <c r="E344" s="151" t="s">
        <v>356</v>
      </c>
      <c r="F344" s="152" t="s">
        <v>357</v>
      </c>
      <c r="G344" s="153" t="s">
        <v>318</v>
      </c>
      <c r="H344" s="154">
        <v>12.798999999999999</v>
      </c>
      <c r="I344" s="155"/>
      <c r="J344" s="156">
        <f>ROUND(I344*H344,2)</f>
        <v>0</v>
      </c>
      <c r="K344" s="152" t="s">
        <v>186</v>
      </c>
      <c r="L344" s="34"/>
      <c r="M344" s="157" t="s">
        <v>1</v>
      </c>
      <c r="N344" s="158" t="s">
        <v>41</v>
      </c>
      <c r="O344" s="59"/>
      <c r="P344" s="159">
        <f>O344*H344</f>
        <v>0</v>
      </c>
      <c r="Q344" s="159">
        <v>1.06277</v>
      </c>
      <c r="R344" s="159">
        <f>Q344*H344</f>
        <v>13.602393229999999</v>
      </c>
      <c r="S344" s="159">
        <v>0</v>
      </c>
      <c r="T344" s="160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1" t="s">
        <v>187</v>
      </c>
      <c r="AT344" s="161" t="s">
        <v>182</v>
      </c>
      <c r="AU344" s="161" t="s">
        <v>85</v>
      </c>
      <c r="AY344" s="18" t="s">
        <v>180</v>
      </c>
      <c r="BE344" s="162">
        <f>IF(N344="základní",J344,0)</f>
        <v>0</v>
      </c>
      <c r="BF344" s="162">
        <f>IF(N344="snížená",J344,0)</f>
        <v>0</v>
      </c>
      <c r="BG344" s="162">
        <f>IF(N344="zákl. přenesená",J344,0)</f>
        <v>0</v>
      </c>
      <c r="BH344" s="162">
        <f>IF(N344="sníž. přenesená",J344,0)</f>
        <v>0</v>
      </c>
      <c r="BI344" s="162">
        <f>IF(N344="nulová",J344,0)</f>
        <v>0</v>
      </c>
      <c r="BJ344" s="18" t="s">
        <v>83</v>
      </c>
      <c r="BK344" s="162">
        <f>ROUND(I344*H344,2)</f>
        <v>0</v>
      </c>
      <c r="BL344" s="18" t="s">
        <v>187</v>
      </c>
      <c r="BM344" s="161" t="s">
        <v>2443</v>
      </c>
    </row>
    <row r="345" spans="1:65" s="2" customFormat="1" ht="11.25">
      <c r="A345" s="33"/>
      <c r="B345" s="34"/>
      <c r="C345" s="33"/>
      <c r="D345" s="163" t="s">
        <v>189</v>
      </c>
      <c r="E345" s="33"/>
      <c r="F345" s="164" t="s">
        <v>359</v>
      </c>
      <c r="G345" s="33"/>
      <c r="H345" s="33"/>
      <c r="I345" s="165"/>
      <c r="J345" s="33"/>
      <c r="K345" s="33"/>
      <c r="L345" s="34"/>
      <c r="M345" s="166"/>
      <c r="N345" s="167"/>
      <c r="O345" s="59"/>
      <c r="P345" s="59"/>
      <c r="Q345" s="59"/>
      <c r="R345" s="59"/>
      <c r="S345" s="59"/>
      <c r="T345" s="60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T345" s="18" t="s">
        <v>189</v>
      </c>
      <c r="AU345" s="18" t="s">
        <v>85</v>
      </c>
    </row>
    <row r="346" spans="1:65" s="2" customFormat="1" ht="11.25">
      <c r="A346" s="33"/>
      <c r="B346" s="34"/>
      <c r="C346" s="33"/>
      <c r="D346" s="168" t="s">
        <v>191</v>
      </c>
      <c r="E346" s="33"/>
      <c r="F346" s="169" t="s">
        <v>360</v>
      </c>
      <c r="G346" s="33"/>
      <c r="H346" s="33"/>
      <c r="I346" s="165"/>
      <c r="J346" s="33"/>
      <c r="K346" s="33"/>
      <c r="L346" s="34"/>
      <c r="M346" s="166"/>
      <c r="N346" s="167"/>
      <c r="O346" s="59"/>
      <c r="P346" s="59"/>
      <c r="Q346" s="59"/>
      <c r="R346" s="59"/>
      <c r="S346" s="59"/>
      <c r="T346" s="60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T346" s="18" t="s">
        <v>191</v>
      </c>
      <c r="AU346" s="18" t="s">
        <v>85</v>
      </c>
    </row>
    <row r="347" spans="1:65" s="13" customFormat="1" ht="11.25">
      <c r="B347" s="170"/>
      <c r="D347" s="163" t="s">
        <v>193</v>
      </c>
      <c r="E347" s="171" t="s">
        <v>1</v>
      </c>
      <c r="F347" s="172" t="s">
        <v>361</v>
      </c>
      <c r="H347" s="171" t="s">
        <v>1</v>
      </c>
      <c r="I347" s="173"/>
      <c r="L347" s="170"/>
      <c r="M347" s="174"/>
      <c r="N347" s="175"/>
      <c r="O347" s="175"/>
      <c r="P347" s="175"/>
      <c r="Q347" s="175"/>
      <c r="R347" s="175"/>
      <c r="S347" s="175"/>
      <c r="T347" s="176"/>
      <c r="AT347" s="171" t="s">
        <v>193</v>
      </c>
      <c r="AU347" s="171" t="s">
        <v>85</v>
      </c>
      <c r="AV347" s="13" t="s">
        <v>83</v>
      </c>
      <c r="AW347" s="13" t="s">
        <v>32</v>
      </c>
      <c r="AX347" s="13" t="s">
        <v>76</v>
      </c>
      <c r="AY347" s="171" t="s">
        <v>180</v>
      </c>
    </row>
    <row r="348" spans="1:65" s="13" customFormat="1" ht="11.25">
      <c r="B348" s="170"/>
      <c r="D348" s="163" t="s">
        <v>193</v>
      </c>
      <c r="E348" s="171" t="s">
        <v>1</v>
      </c>
      <c r="F348" s="172" t="s">
        <v>2369</v>
      </c>
      <c r="H348" s="171" t="s">
        <v>1</v>
      </c>
      <c r="I348" s="173"/>
      <c r="L348" s="170"/>
      <c r="M348" s="174"/>
      <c r="N348" s="175"/>
      <c r="O348" s="175"/>
      <c r="P348" s="175"/>
      <c r="Q348" s="175"/>
      <c r="R348" s="175"/>
      <c r="S348" s="175"/>
      <c r="T348" s="176"/>
      <c r="AT348" s="171" t="s">
        <v>193</v>
      </c>
      <c r="AU348" s="171" t="s">
        <v>85</v>
      </c>
      <c r="AV348" s="13" t="s">
        <v>83</v>
      </c>
      <c r="AW348" s="13" t="s">
        <v>32</v>
      </c>
      <c r="AX348" s="13" t="s">
        <v>76</v>
      </c>
      <c r="AY348" s="171" t="s">
        <v>180</v>
      </c>
    </row>
    <row r="349" spans="1:65" s="13" customFormat="1" ht="11.25">
      <c r="B349" s="170"/>
      <c r="D349" s="163" t="s">
        <v>193</v>
      </c>
      <c r="E349" s="171" t="s">
        <v>1</v>
      </c>
      <c r="F349" s="172" t="s">
        <v>207</v>
      </c>
      <c r="H349" s="171" t="s">
        <v>1</v>
      </c>
      <c r="I349" s="173"/>
      <c r="L349" s="170"/>
      <c r="M349" s="174"/>
      <c r="N349" s="175"/>
      <c r="O349" s="175"/>
      <c r="P349" s="175"/>
      <c r="Q349" s="175"/>
      <c r="R349" s="175"/>
      <c r="S349" s="175"/>
      <c r="T349" s="176"/>
      <c r="AT349" s="171" t="s">
        <v>193</v>
      </c>
      <c r="AU349" s="171" t="s">
        <v>85</v>
      </c>
      <c r="AV349" s="13" t="s">
        <v>83</v>
      </c>
      <c r="AW349" s="13" t="s">
        <v>32</v>
      </c>
      <c r="AX349" s="13" t="s">
        <v>76</v>
      </c>
      <c r="AY349" s="171" t="s">
        <v>180</v>
      </c>
    </row>
    <row r="350" spans="1:65" s="13" customFormat="1" ht="11.25">
      <c r="B350" s="170"/>
      <c r="D350" s="163" t="s">
        <v>193</v>
      </c>
      <c r="E350" s="171" t="s">
        <v>1</v>
      </c>
      <c r="F350" s="172" t="s">
        <v>208</v>
      </c>
      <c r="H350" s="171" t="s">
        <v>1</v>
      </c>
      <c r="I350" s="173"/>
      <c r="L350" s="170"/>
      <c r="M350" s="174"/>
      <c r="N350" s="175"/>
      <c r="O350" s="175"/>
      <c r="P350" s="175"/>
      <c r="Q350" s="175"/>
      <c r="R350" s="175"/>
      <c r="S350" s="175"/>
      <c r="T350" s="176"/>
      <c r="AT350" s="171" t="s">
        <v>193</v>
      </c>
      <c r="AU350" s="171" t="s">
        <v>85</v>
      </c>
      <c r="AV350" s="13" t="s">
        <v>83</v>
      </c>
      <c r="AW350" s="13" t="s">
        <v>32</v>
      </c>
      <c r="AX350" s="13" t="s">
        <v>76</v>
      </c>
      <c r="AY350" s="171" t="s">
        <v>180</v>
      </c>
    </row>
    <row r="351" spans="1:65" s="14" customFormat="1" ht="22.5">
      <c r="B351" s="177"/>
      <c r="D351" s="163" t="s">
        <v>193</v>
      </c>
      <c r="E351" s="178" t="s">
        <v>1</v>
      </c>
      <c r="F351" s="179" t="s">
        <v>2444</v>
      </c>
      <c r="H351" s="180">
        <v>3.1389999999999998</v>
      </c>
      <c r="I351" s="181"/>
      <c r="L351" s="177"/>
      <c r="M351" s="182"/>
      <c r="N351" s="183"/>
      <c r="O351" s="183"/>
      <c r="P351" s="183"/>
      <c r="Q351" s="183"/>
      <c r="R351" s="183"/>
      <c r="S351" s="183"/>
      <c r="T351" s="184"/>
      <c r="AT351" s="178" t="s">
        <v>193</v>
      </c>
      <c r="AU351" s="178" t="s">
        <v>85</v>
      </c>
      <c r="AV351" s="14" t="s">
        <v>85</v>
      </c>
      <c r="AW351" s="14" t="s">
        <v>32</v>
      </c>
      <c r="AX351" s="14" t="s">
        <v>76</v>
      </c>
      <c r="AY351" s="178" t="s">
        <v>180</v>
      </c>
    </row>
    <row r="352" spans="1:65" s="13" customFormat="1" ht="11.25">
      <c r="B352" s="170"/>
      <c r="D352" s="163" t="s">
        <v>193</v>
      </c>
      <c r="E352" s="171" t="s">
        <v>1</v>
      </c>
      <c r="F352" s="172" t="s">
        <v>210</v>
      </c>
      <c r="H352" s="171" t="s">
        <v>1</v>
      </c>
      <c r="I352" s="173"/>
      <c r="L352" s="170"/>
      <c r="M352" s="174"/>
      <c r="N352" s="175"/>
      <c r="O352" s="175"/>
      <c r="P352" s="175"/>
      <c r="Q352" s="175"/>
      <c r="R352" s="175"/>
      <c r="S352" s="175"/>
      <c r="T352" s="176"/>
      <c r="AT352" s="171" t="s">
        <v>193</v>
      </c>
      <c r="AU352" s="171" t="s">
        <v>85</v>
      </c>
      <c r="AV352" s="13" t="s">
        <v>83</v>
      </c>
      <c r="AW352" s="13" t="s">
        <v>32</v>
      </c>
      <c r="AX352" s="13" t="s">
        <v>76</v>
      </c>
      <c r="AY352" s="171" t="s">
        <v>180</v>
      </c>
    </row>
    <row r="353" spans="1:65" s="14" customFormat="1" ht="11.25">
      <c r="B353" s="177"/>
      <c r="D353" s="163" t="s">
        <v>193</v>
      </c>
      <c r="E353" s="178" t="s">
        <v>1</v>
      </c>
      <c r="F353" s="179" t="s">
        <v>2445</v>
      </c>
      <c r="H353" s="180">
        <v>9.66</v>
      </c>
      <c r="I353" s="181"/>
      <c r="L353" s="177"/>
      <c r="M353" s="182"/>
      <c r="N353" s="183"/>
      <c r="O353" s="183"/>
      <c r="P353" s="183"/>
      <c r="Q353" s="183"/>
      <c r="R353" s="183"/>
      <c r="S353" s="183"/>
      <c r="T353" s="184"/>
      <c r="AT353" s="178" t="s">
        <v>193</v>
      </c>
      <c r="AU353" s="178" t="s">
        <v>85</v>
      </c>
      <c r="AV353" s="14" t="s">
        <v>85</v>
      </c>
      <c r="AW353" s="14" t="s">
        <v>32</v>
      </c>
      <c r="AX353" s="14" t="s">
        <v>76</v>
      </c>
      <c r="AY353" s="178" t="s">
        <v>180</v>
      </c>
    </row>
    <row r="354" spans="1:65" s="15" customFormat="1" ht="11.25">
      <c r="B354" s="185"/>
      <c r="D354" s="163" t="s">
        <v>193</v>
      </c>
      <c r="E354" s="186" t="s">
        <v>1</v>
      </c>
      <c r="F354" s="187" t="s">
        <v>196</v>
      </c>
      <c r="H354" s="188">
        <v>12.798999999999999</v>
      </c>
      <c r="I354" s="189"/>
      <c r="L354" s="185"/>
      <c r="M354" s="190"/>
      <c r="N354" s="191"/>
      <c r="O354" s="191"/>
      <c r="P354" s="191"/>
      <c r="Q354" s="191"/>
      <c r="R354" s="191"/>
      <c r="S354" s="191"/>
      <c r="T354" s="192"/>
      <c r="AT354" s="186" t="s">
        <v>193</v>
      </c>
      <c r="AU354" s="186" t="s">
        <v>85</v>
      </c>
      <c r="AV354" s="15" t="s">
        <v>197</v>
      </c>
      <c r="AW354" s="15" t="s">
        <v>32</v>
      </c>
      <c r="AX354" s="15" t="s">
        <v>76</v>
      </c>
      <c r="AY354" s="186" t="s">
        <v>180</v>
      </c>
    </row>
    <row r="355" spans="1:65" s="16" customFormat="1" ht="11.25">
      <c r="B355" s="193"/>
      <c r="D355" s="163" t="s">
        <v>193</v>
      </c>
      <c r="E355" s="194" t="s">
        <v>1</v>
      </c>
      <c r="F355" s="195" t="s">
        <v>198</v>
      </c>
      <c r="H355" s="196">
        <v>12.798999999999999</v>
      </c>
      <c r="I355" s="197"/>
      <c r="L355" s="193"/>
      <c r="M355" s="198"/>
      <c r="N355" s="199"/>
      <c r="O355" s="199"/>
      <c r="P355" s="199"/>
      <c r="Q355" s="199"/>
      <c r="R355" s="199"/>
      <c r="S355" s="199"/>
      <c r="T355" s="200"/>
      <c r="AT355" s="194" t="s">
        <v>193</v>
      </c>
      <c r="AU355" s="194" t="s">
        <v>85</v>
      </c>
      <c r="AV355" s="16" t="s">
        <v>187</v>
      </c>
      <c r="AW355" s="16" t="s">
        <v>32</v>
      </c>
      <c r="AX355" s="16" t="s">
        <v>83</v>
      </c>
      <c r="AY355" s="194" t="s">
        <v>180</v>
      </c>
    </row>
    <row r="356" spans="1:65" s="2" customFormat="1" ht="24.2" customHeight="1">
      <c r="A356" s="33"/>
      <c r="B356" s="149"/>
      <c r="C356" s="150" t="s">
        <v>363</v>
      </c>
      <c r="D356" s="150" t="s">
        <v>182</v>
      </c>
      <c r="E356" s="151" t="s">
        <v>364</v>
      </c>
      <c r="F356" s="152" t="s">
        <v>365</v>
      </c>
      <c r="G356" s="153" t="s">
        <v>201</v>
      </c>
      <c r="H356" s="154">
        <v>25.324999999999999</v>
      </c>
      <c r="I356" s="155"/>
      <c r="J356" s="156">
        <f>ROUND(I356*H356,2)</f>
        <v>0</v>
      </c>
      <c r="K356" s="152" t="s">
        <v>186</v>
      </c>
      <c r="L356" s="34"/>
      <c r="M356" s="157" t="s">
        <v>1</v>
      </c>
      <c r="N356" s="158" t="s">
        <v>41</v>
      </c>
      <c r="O356" s="59"/>
      <c r="P356" s="159">
        <f>O356*H356</f>
        <v>0</v>
      </c>
      <c r="Q356" s="159">
        <v>2.5018699999999998</v>
      </c>
      <c r="R356" s="159">
        <f>Q356*H356</f>
        <v>63.359857749999996</v>
      </c>
      <c r="S356" s="159">
        <v>0</v>
      </c>
      <c r="T356" s="160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1" t="s">
        <v>187</v>
      </c>
      <c r="AT356" s="161" t="s">
        <v>182</v>
      </c>
      <c r="AU356" s="161" t="s">
        <v>85</v>
      </c>
      <c r="AY356" s="18" t="s">
        <v>180</v>
      </c>
      <c r="BE356" s="162">
        <f>IF(N356="základní",J356,0)</f>
        <v>0</v>
      </c>
      <c r="BF356" s="162">
        <f>IF(N356="snížená",J356,0)</f>
        <v>0</v>
      </c>
      <c r="BG356" s="162">
        <f>IF(N356="zákl. přenesená",J356,0)</f>
        <v>0</v>
      </c>
      <c r="BH356" s="162">
        <f>IF(N356="sníž. přenesená",J356,0)</f>
        <v>0</v>
      </c>
      <c r="BI356" s="162">
        <f>IF(N356="nulová",J356,0)</f>
        <v>0</v>
      </c>
      <c r="BJ356" s="18" t="s">
        <v>83</v>
      </c>
      <c r="BK356" s="162">
        <f>ROUND(I356*H356,2)</f>
        <v>0</v>
      </c>
      <c r="BL356" s="18" t="s">
        <v>187</v>
      </c>
      <c r="BM356" s="161" t="s">
        <v>2446</v>
      </c>
    </row>
    <row r="357" spans="1:65" s="2" customFormat="1" ht="19.5">
      <c r="A357" s="33"/>
      <c r="B357" s="34"/>
      <c r="C357" s="33"/>
      <c r="D357" s="163" t="s">
        <v>189</v>
      </c>
      <c r="E357" s="33"/>
      <c r="F357" s="164" t="s">
        <v>367</v>
      </c>
      <c r="G357" s="33"/>
      <c r="H357" s="33"/>
      <c r="I357" s="165"/>
      <c r="J357" s="33"/>
      <c r="K357" s="33"/>
      <c r="L357" s="34"/>
      <c r="M357" s="166"/>
      <c r="N357" s="167"/>
      <c r="O357" s="59"/>
      <c r="P357" s="59"/>
      <c r="Q357" s="59"/>
      <c r="R357" s="59"/>
      <c r="S357" s="59"/>
      <c r="T357" s="60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T357" s="18" t="s">
        <v>189</v>
      </c>
      <c r="AU357" s="18" t="s">
        <v>85</v>
      </c>
    </row>
    <row r="358" spans="1:65" s="2" customFormat="1" ht="11.25">
      <c r="A358" s="33"/>
      <c r="B358" s="34"/>
      <c r="C358" s="33"/>
      <c r="D358" s="168" t="s">
        <v>191</v>
      </c>
      <c r="E358" s="33"/>
      <c r="F358" s="169" t="s">
        <v>368</v>
      </c>
      <c r="G358" s="33"/>
      <c r="H358" s="33"/>
      <c r="I358" s="165"/>
      <c r="J358" s="33"/>
      <c r="K358" s="33"/>
      <c r="L358" s="34"/>
      <c r="M358" s="166"/>
      <c r="N358" s="167"/>
      <c r="O358" s="59"/>
      <c r="P358" s="59"/>
      <c r="Q358" s="59"/>
      <c r="R358" s="59"/>
      <c r="S358" s="59"/>
      <c r="T358" s="60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T358" s="18" t="s">
        <v>191</v>
      </c>
      <c r="AU358" s="18" t="s">
        <v>85</v>
      </c>
    </row>
    <row r="359" spans="1:65" s="13" customFormat="1" ht="11.25">
      <c r="B359" s="170"/>
      <c r="D359" s="163" t="s">
        <v>193</v>
      </c>
      <c r="E359" s="171" t="s">
        <v>1</v>
      </c>
      <c r="F359" s="172" t="s">
        <v>369</v>
      </c>
      <c r="H359" s="171" t="s">
        <v>1</v>
      </c>
      <c r="I359" s="173"/>
      <c r="L359" s="170"/>
      <c r="M359" s="174"/>
      <c r="N359" s="175"/>
      <c r="O359" s="175"/>
      <c r="P359" s="175"/>
      <c r="Q359" s="175"/>
      <c r="R359" s="175"/>
      <c r="S359" s="175"/>
      <c r="T359" s="176"/>
      <c r="AT359" s="171" t="s">
        <v>193</v>
      </c>
      <c r="AU359" s="171" t="s">
        <v>85</v>
      </c>
      <c r="AV359" s="13" t="s">
        <v>83</v>
      </c>
      <c r="AW359" s="13" t="s">
        <v>32</v>
      </c>
      <c r="AX359" s="13" t="s">
        <v>76</v>
      </c>
      <c r="AY359" s="171" t="s">
        <v>180</v>
      </c>
    </row>
    <row r="360" spans="1:65" s="14" customFormat="1" ht="11.25">
      <c r="B360" s="177"/>
      <c r="D360" s="163" t="s">
        <v>193</v>
      </c>
      <c r="E360" s="178" t="s">
        <v>1</v>
      </c>
      <c r="F360" s="179" t="s">
        <v>2447</v>
      </c>
      <c r="H360" s="180">
        <v>3.524</v>
      </c>
      <c r="I360" s="181"/>
      <c r="L360" s="177"/>
      <c r="M360" s="182"/>
      <c r="N360" s="183"/>
      <c r="O360" s="183"/>
      <c r="P360" s="183"/>
      <c r="Q360" s="183"/>
      <c r="R360" s="183"/>
      <c r="S360" s="183"/>
      <c r="T360" s="184"/>
      <c r="AT360" s="178" t="s">
        <v>193</v>
      </c>
      <c r="AU360" s="178" t="s">
        <v>85</v>
      </c>
      <c r="AV360" s="14" t="s">
        <v>85</v>
      </c>
      <c r="AW360" s="14" t="s">
        <v>32</v>
      </c>
      <c r="AX360" s="14" t="s">
        <v>76</v>
      </c>
      <c r="AY360" s="178" t="s">
        <v>180</v>
      </c>
    </row>
    <row r="361" spans="1:65" s="14" customFormat="1" ht="11.25">
      <c r="B361" s="177"/>
      <c r="D361" s="163" t="s">
        <v>193</v>
      </c>
      <c r="E361" s="178" t="s">
        <v>1</v>
      </c>
      <c r="F361" s="179" t="s">
        <v>2448</v>
      </c>
      <c r="H361" s="180">
        <v>0.32600000000000001</v>
      </c>
      <c r="I361" s="181"/>
      <c r="L361" s="177"/>
      <c r="M361" s="182"/>
      <c r="N361" s="183"/>
      <c r="O361" s="183"/>
      <c r="P361" s="183"/>
      <c r="Q361" s="183"/>
      <c r="R361" s="183"/>
      <c r="S361" s="183"/>
      <c r="T361" s="184"/>
      <c r="AT361" s="178" t="s">
        <v>193</v>
      </c>
      <c r="AU361" s="178" t="s">
        <v>85</v>
      </c>
      <c r="AV361" s="14" t="s">
        <v>85</v>
      </c>
      <c r="AW361" s="14" t="s">
        <v>32</v>
      </c>
      <c r="AX361" s="14" t="s">
        <v>76</v>
      </c>
      <c r="AY361" s="178" t="s">
        <v>180</v>
      </c>
    </row>
    <row r="362" spans="1:65" s="14" customFormat="1" ht="11.25">
      <c r="B362" s="177"/>
      <c r="D362" s="163" t="s">
        <v>193</v>
      </c>
      <c r="E362" s="178" t="s">
        <v>1</v>
      </c>
      <c r="F362" s="179" t="s">
        <v>2449</v>
      </c>
      <c r="H362" s="180">
        <v>0.32900000000000001</v>
      </c>
      <c r="I362" s="181"/>
      <c r="L362" s="177"/>
      <c r="M362" s="182"/>
      <c r="N362" s="183"/>
      <c r="O362" s="183"/>
      <c r="P362" s="183"/>
      <c r="Q362" s="183"/>
      <c r="R362" s="183"/>
      <c r="S362" s="183"/>
      <c r="T362" s="184"/>
      <c r="AT362" s="178" t="s">
        <v>193</v>
      </c>
      <c r="AU362" s="178" t="s">
        <v>85</v>
      </c>
      <c r="AV362" s="14" t="s">
        <v>85</v>
      </c>
      <c r="AW362" s="14" t="s">
        <v>32</v>
      </c>
      <c r="AX362" s="14" t="s">
        <v>76</v>
      </c>
      <c r="AY362" s="178" t="s">
        <v>180</v>
      </c>
    </row>
    <row r="363" spans="1:65" s="14" customFormat="1" ht="11.25">
      <c r="B363" s="177"/>
      <c r="D363" s="163" t="s">
        <v>193</v>
      </c>
      <c r="E363" s="178" t="s">
        <v>1</v>
      </c>
      <c r="F363" s="179" t="s">
        <v>2450</v>
      </c>
      <c r="H363" s="180">
        <v>0.33100000000000002</v>
      </c>
      <c r="I363" s="181"/>
      <c r="L363" s="177"/>
      <c r="M363" s="182"/>
      <c r="N363" s="183"/>
      <c r="O363" s="183"/>
      <c r="P363" s="183"/>
      <c r="Q363" s="183"/>
      <c r="R363" s="183"/>
      <c r="S363" s="183"/>
      <c r="T363" s="184"/>
      <c r="AT363" s="178" t="s">
        <v>193</v>
      </c>
      <c r="AU363" s="178" t="s">
        <v>85</v>
      </c>
      <c r="AV363" s="14" t="s">
        <v>85</v>
      </c>
      <c r="AW363" s="14" t="s">
        <v>32</v>
      </c>
      <c r="AX363" s="14" t="s">
        <v>76</v>
      </c>
      <c r="AY363" s="178" t="s">
        <v>180</v>
      </c>
    </row>
    <row r="364" spans="1:65" s="14" customFormat="1" ht="11.25">
      <c r="B364" s="177"/>
      <c r="D364" s="163" t="s">
        <v>193</v>
      </c>
      <c r="E364" s="178" t="s">
        <v>1</v>
      </c>
      <c r="F364" s="179" t="s">
        <v>2451</v>
      </c>
      <c r="H364" s="180">
        <v>0.84299999999999997</v>
      </c>
      <c r="I364" s="181"/>
      <c r="L364" s="177"/>
      <c r="M364" s="182"/>
      <c r="N364" s="183"/>
      <c r="O364" s="183"/>
      <c r="P364" s="183"/>
      <c r="Q364" s="183"/>
      <c r="R364" s="183"/>
      <c r="S364" s="183"/>
      <c r="T364" s="184"/>
      <c r="AT364" s="178" t="s">
        <v>193</v>
      </c>
      <c r="AU364" s="178" t="s">
        <v>85</v>
      </c>
      <c r="AV364" s="14" t="s">
        <v>85</v>
      </c>
      <c r="AW364" s="14" t="s">
        <v>32</v>
      </c>
      <c r="AX364" s="14" t="s">
        <v>76</v>
      </c>
      <c r="AY364" s="178" t="s">
        <v>180</v>
      </c>
    </row>
    <row r="365" spans="1:65" s="14" customFormat="1" ht="11.25">
      <c r="B365" s="177"/>
      <c r="D365" s="163" t="s">
        <v>193</v>
      </c>
      <c r="E365" s="178" t="s">
        <v>1</v>
      </c>
      <c r="F365" s="179" t="s">
        <v>2452</v>
      </c>
      <c r="H365" s="180">
        <v>0.35699999999999998</v>
      </c>
      <c r="I365" s="181"/>
      <c r="L365" s="177"/>
      <c r="M365" s="182"/>
      <c r="N365" s="183"/>
      <c r="O365" s="183"/>
      <c r="P365" s="183"/>
      <c r="Q365" s="183"/>
      <c r="R365" s="183"/>
      <c r="S365" s="183"/>
      <c r="T365" s="184"/>
      <c r="AT365" s="178" t="s">
        <v>193</v>
      </c>
      <c r="AU365" s="178" t="s">
        <v>85</v>
      </c>
      <c r="AV365" s="14" t="s">
        <v>85</v>
      </c>
      <c r="AW365" s="14" t="s">
        <v>32</v>
      </c>
      <c r="AX365" s="14" t="s">
        <v>76</v>
      </c>
      <c r="AY365" s="178" t="s">
        <v>180</v>
      </c>
    </row>
    <row r="366" spans="1:65" s="14" customFormat="1" ht="11.25">
      <c r="B366" s="177"/>
      <c r="D366" s="163" t="s">
        <v>193</v>
      </c>
      <c r="E366" s="178" t="s">
        <v>1</v>
      </c>
      <c r="F366" s="179" t="s">
        <v>2453</v>
      </c>
      <c r="H366" s="180">
        <v>0.125</v>
      </c>
      <c r="I366" s="181"/>
      <c r="L366" s="177"/>
      <c r="M366" s="182"/>
      <c r="N366" s="183"/>
      <c r="O366" s="183"/>
      <c r="P366" s="183"/>
      <c r="Q366" s="183"/>
      <c r="R366" s="183"/>
      <c r="S366" s="183"/>
      <c r="T366" s="184"/>
      <c r="AT366" s="178" t="s">
        <v>193</v>
      </c>
      <c r="AU366" s="178" t="s">
        <v>85</v>
      </c>
      <c r="AV366" s="14" t="s">
        <v>85</v>
      </c>
      <c r="AW366" s="14" t="s">
        <v>32</v>
      </c>
      <c r="AX366" s="14" t="s">
        <v>76</v>
      </c>
      <c r="AY366" s="178" t="s">
        <v>180</v>
      </c>
    </row>
    <row r="367" spans="1:65" s="14" customFormat="1" ht="11.25">
      <c r="B367" s="177"/>
      <c r="D367" s="163" t="s">
        <v>193</v>
      </c>
      <c r="E367" s="178" t="s">
        <v>1</v>
      </c>
      <c r="F367" s="179" t="s">
        <v>2454</v>
      </c>
      <c r="H367" s="180">
        <v>0.82799999999999996</v>
      </c>
      <c r="I367" s="181"/>
      <c r="L367" s="177"/>
      <c r="M367" s="182"/>
      <c r="N367" s="183"/>
      <c r="O367" s="183"/>
      <c r="P367" s="183"/>
      <c r="Q367" s="183"/>
      <c r="R367" s="183"/>
      <c r="S367" s="183"/>
      <c r="T367" s="184"/>
      <c r="AT367" s="178" t="s">
        <v>193</v>
      </c>
      <c r="AU367" s="178" t="s">
        <v>85</v>
      </c>
      <c r="AV367" s="14" t="s">
        <v>85</v>
      </c>
      <c r="AW367" s="14" t="s">
        <v>32</v>
      </c>
      <c r="AX367" s="14" t="s">
        <v>76</v>
      </c>
      <c r="AY367" s="178" t="s">
        <v>180</v>
      </c>
    </row>
    <row r="368" spans="1:65" s="14" customFormat="1" ht="11.25">
      <c r="B368" s="177"/>
      <c r="D368" s="163" t="s">
        <v>193</v>
      </c>
      <c r="E368" s="178" t="s">
        <v>1</v>
      </c>
      <c r="F368" s="179" t="s">
        <v>2455</v>
      </c>
      <c r="H368" s="180">
        <v>0.35</v>
      </c>
      <c r="I368" s="181"/>
      <c r="L368" s="177"/>
      <c r="M368" s="182"/>
      <c r="N368" s="183"/>
      <c r="O368" s="183"/>
      <c r="P368" s="183"/>
      <c r="Q368" s="183"/>
      <c r="R368" s="183"/>
      <c r="S368" s="183"/>
      <c r="T368" s="184"/>
      <c r="AT368" s="178" t="s">
        <v>193</v>
      </c>
      <c r="AU368" s="178" t="s">
        <v>85</v>
      </c>
      <c r="AV368" s="14" t="s">
        <v>85</v>
      </c>
      <c r="AW368" s="14" t="s">
        <v>32</v>
      </c>
      <c r="AX368" s="14" t="s">
        <v>76</v>
      </c>
      <c r="AY368" s="178" t="s">
        <v>180</v>
      </c>
    </row>
    <row r="369" spans="2:51" s="14" customFormat="1" ht="11.25">
      <c r="B369" s="177"/>
      <c r="D369" s="163" t="s">
        <v>193</v>
      </c>
      <c r="E369" s="178" t="s">
        <v>1</v>
      </c>
      <c r="F369" s="179" t="s">
        <v>2456</v>
      </c>
      <c r="H369" s="180">
        <v>3.972</v>
      </c>
      <c r="I369" s="181"/>
      <c r="L369" s="177"/>
      <c r="M369" s="182"/>
      <c r="N369" s="183"/>
      <c r="O369" s="183"/>
      <c r="P369" s="183"/>
      <c r="Q369" s="183"/>
      <c r="R369" s="183"/>
      <c r="S369" s="183"/>
      <c r="T369" s="184"/>
      <c r="AT369" s="178" t="s">
        <v>193</v>
      </c>
      <c r="AU369" s="178" t="s">
        <v>85</v>
      </c>
      <c r="AV369" s="14" t="s">
        <v>85</v>
      </c>
      <c r="AW369" s="14" t="s">
        <v>32</v>
      </c>
      <c r="AX369" s="14" t="s">
        <v>76</v>
      </c>
      <c r="AY369" s="178" t="s">
        <v>180</v>
      </c>
    </row>
    <row r="370" spans="2:51" s="14" customFormat="1" ht="11.25">
      <c r="B370" s="177"/>
      <c r="D370" s="163" t="s">
        <v>193</v>
      </c>
      <c r="E370" s="178" t="s">
        <v>1</v>
      </c>
      <c r="F370" s="179" t="s">
        <v>2457</v>
      </c>
      <c r="H370" s="180">
        <v>0.749</v>
      </c>
      <c r="I370" s="181"/>
      <c r="L370" s="177"/>
      <c r="M370" s="182"/>
      <c r="N370" s="183"/>
      <c r="O370" s="183"/>
      <c r="P370" s="183"/>
      <c r="Q370" s="183"/>
      <c r="R370" s="183"/>
      <c r="S370" s="183"/>
      <c r="T370" s="184"/>
      <c r="AT370" s="178" t="s">
        <v>193</v>
      </c>
      <c r="AU370" s="178" t="s">
        <v>85</v>
      </c>
      <c r="AV370" s="14" t="s">
        <v>85</v>
      </c>
      <c r="AW370" s="14" t="s">
        <v>32</v>
      </c>
      <c r="AX370" s="14" t="s">
        <v>76</v>
      </c>
      <c r="AY370" s="178" t="s">
        <v>180</v>
      </c>
    </row>
    <row r="371" spans="2:51" s="14" customFormat="1" ht="11.25">
      <c r="B371" s="177"/>
      <c r="D371" s="163" t="s">
        <v>193</v>
      </c>
      <c r="E371" s="178" t="s">
        <v>1</v>
      </c>
      <c r="F371" s="179" t="s">
        <v>2458</v>
      </c>
      <c r="H371" s="180">
        <v>1.1439999999999999</v>
      </c>
      <c r="I371" s="181"/>
      <c r="L371" s="177"/>
      <c r="M371" s="182"/>
      <c r="N371" s="183"/>
      <c r="O371" s="183"/>
      <c r="P371" s="183"/>
      <c r="Q371" s="183"/>
      <c r="R371" s="183"/>
      <c r="S371" s="183"/>
      <c r="T371" s="184"/>
      <c r="AT371" s="178" t="s">
        <v>193</v>
      </c>
      <c r="AU371" s="178" t="s">
        <v>85</v>
      </c>
      <c r="AV371" s="14" t="s">
        <v>85</v>
      </c>
      <c r="AW371" s="14" t="s">
        <v>32</v>
      </c>
      <c r="AX371" s="14" t="s">
        <v>76</v>
      </c>
      <c r="AY371" s="178" t="s">
        <v>180</v>
      </c>
    </row>
    <row r="372" spans="2:51" s="14" customFormat="1" ht="11.25">
      <c r="B372" s="177"/>
      <c r="D372" s="163" t="s">
        <v>193</v>
      </c>
      <c r="E372" s="178" t="s">
        <v>1</v>
      </c>
      <c r="F372" s="179" t="s">
        <v>2459</v>
      </c>
      <c r="H372" s="180">
        <v>0.28499999999999998</v>
      </c>
      <c r="I372" s="181"/>
      <c r="L372" s="177"/>
      <c r="M372" s="182"/>
      <c r="N372" s="183"/>
      <c r="O372" s="183"/>
      <c r="P372" s="183"/>
      <c r="Q372" s="183"/>
      <c r="R372" s="183"/>
      <c r="S372" s="183"/>
      <c r="T372" s="184"/>
      <c r="AT372" s="178" t="s">
        <v>193</v>
      </c>
      <c r="AU372" s="178" t="s">
        <v>85</v>
      </c>
      <c r="AV372" s="14" t="s">
        <v>85</v>
      </c>
      <c r="AW372" s="14" t="s">
        <v>32</v>
      </c>
      <c r="AX372" s="14" t="s">
        <v>76</v>
      </c>
      <c r="AY372" s="178" t="s">
        <v>180</v>
      </c>
    </row>
    <row r="373" spans="2:51" s="14" customFormat="1" ht="11.25">
      <c r="B373" s="177"/>
      <c r="D373" s="163" t="s">
        <v>193</v>
      </c>
      <c r="E373" s="178" t="s">
        <v>1</v>
      </c>
      <c r="F373" s="179" t="s">
        <v>2460</v>
      </c>
      <c r="H373" s="180">
        <v>1.0740000000000001</v>
      </c>
      <c r="I373" s="181"/>
      <c r="L373" s="177"/>
      <c r="M373" s="182"/>
      <c r="N373" s="183"/>
      <c r="O373" s="183"/>
      <c r="P373" s="183"/>
      <c r="Q373" s="183"/>
      <c r="R373" s="183"/>
      <c r="S373" s="183"/>
      <c r="T373" s="184"/>
      <c r="AT373" s="178" t="s">
        <v>193</v>
      </c>
      <c r="AU373" s="178" t="s">
        <v>85</v>
      </c>
      <c r="AV373" s="14" t="s">
        <v>85</v>
      </c>
      <c r="AW373" s="14" t="s">
        <v>32</v>
      </c>
      <c r="AX373" s="14" t="s">
        <v>76</v>
      </c>
      <c r="AY373" s="178" t="s">
        <v>180</v>
      </c>
    </row>
    <row r="374" spans="2:51" s="14" customFormat="1" ht="11.25">
      <c r="B374" s="177"/>
      <c r="D374" s="163" t="s">
        <v>193</v>
      </c>
      <c r="E374" s="178" t="s">
        <v>1</v>
      </c>
      <c r="F374" s="179" t="s">
        <v>2461</v>
      </c>
      <c r="H374" s="180">
        <v>0.91100000000000003</v>
      </c>
      <c r="I374" s="181"/>
      <c r="L374" s="177"/>
      <c r="M374" s="182"/>
      <c r="N374" s="183"/>
      <c r="O374" s="183"/>
      <c r="P374" s="183"/>
      <c r="Q374" s="183"/>
      <c r="R374" s="183"/>
      <c r="S374" s="183"/>
      <c r="T374" s="184"/>
      <c r="AT374" s="178" t="s">
        <v>193</v>
      </c>
      <c r="AU374" s="178" t="s">
        <v>85</v>
      </c>
      <c r="AV374" s="14" t="s">
        <v>85</v>
      </c>
      <c r="AW374" s="14" t="s">
        <v>32</v>
      </c>
      <c r="AX374" s="14" t="s">
        <v>76</v>
      </c>
      <c r="AY374" s="178" t="s">
        <v>180</v>
      </c>
    </row>
    <row r="375" spans="2:51" s="14" customFormat="1" ht="11.25">
      <c r="B375" s="177"/>
      <c r="D375" s="163" t="s">
        <v>193</v>
      </c>
      <c r="E375" s="178" t="s">
        <v>1</v>
      </c>
      <c r="F375" s="179" t="s">
        <v>2462</v>
      </c>
      <c r="H375" s="180">
        <v>0.59199999999999997</v>
      </c>
      <c r="I375" s="181"/>
      <c r="L375" s="177"/>
      <c r="M375" s="182"/>
      <c r="N375" s="183"/>
      <c r="O375" s="183"/>
      <c r="P375" s="183"/>
      <c r="Q375" s="183"/>
      <c r="R375" s="183"/>
      <c r="S375" s="183"/>
      <c r="T375" s="184"/>
      <c r="AT375" s="178" t="s">
        <v>193</v>
      </c>
      <c r="AU375" s="178" t="s">
        <v>85</v>
      </c>
      <c r="AV375" s="14" t="s">
        <v>85</v>
      </c>
      <c r="AW375" s="14" t="s">
        <v>32</v>
      </c>
      <c r="AX375" s="14" t="s">
        <v>76</v>
      </c>
      <c r="AY375" s="178" t="s">
        <v>180</v>
      </c>
    </row>
    <row r="376" spans="2:51" s="14" customFormat="1" ht="11.25">
      <c r="B376" s="177"/>
      <c r="D376" s="163" t="s">
        <v>193</v>
      </c>
      <c r="E376" s="178" t="s">
        <v>1</v>
      </c>
      <c r="F376" s="179" t="s">
        <v>2463</v>
      </c>
      <c r="H376" s="180">
        <v>0.76900000000000002</v>
      </c>
      <c r="I376" s="181"/>
      <c r="L376" s="177"/>
      <c r="M376" s="182"/>
      <c r="N376" s="183"/>
      <c r="O376" s="183"/>
      <c r="P376" s="183"/>
      <c r="Q376" s="183"/>
      <c r="R376" s="183"/>
      <c r="S376" s="183"/>
      <c r="T376" s="184"/>
      <c r="AT376" s="178" t="s">
        <v>193</v>
      </c>
      <c r="AU376" s="178" t="s">
        <v>85</v>
      </c>
      <c r="AV376" s="14" t="s">
        <v>85</v>
      </c>
      <c r="AW376" s="14" t="s">
        <v>32</v>
      </c>
      <c r="AX376" s="14" t="s">
        <v>76</v>
      </c>
      <c r="AY376" s="178" t="s">
        <v>180</v>
      </c>
    </row>
    <row r="377" spans="2:51" s="14" customFormat="1" ht="11.25">
      <c r="B377" s="177"/>
      <c r="D377" s="163" t="s">
        <v>193</v>
      </c>
      <c r="E377" s="178" t="s">
        <v>1</v>
      </c>
      <c r="F377" s="179" t="s">
        <v>2464</v>
      </c>
      <c r="H377" s="180">
        <v>0.14000000000000001</v>
      </c>
      <c r="I377" s="181"/>
      <c r="L377" s="177"/>
      <c r="M377" s="182"/>
      <c r="N377" s="183"/>
      <c r="O377" s="183"/>
      <c r="P377" s="183"/>
      <c r="Q377" s="183"/>
      <c r="R377" s="183"/>
      <c r="S377" s="183"/>
      <c r="T377" s="184"/>
      <c r="AT377" s="178" t="s">
        <v>193</v>
      </c>
      <c r="AU377" s="178" t="s">
        <v>85</v>
      </c>
      <c r="AV377" s="14" t="s">
        <v>85</v>
      </c>
      <c r="AW377" s="14" t="s">
        <v>32</v>
      </c>
      <c r="AX377" s="14" t="s">
        <v>76</v>
      </c>
      <c r="AY377" s="178" t="s">
        <v>180</v>
      </c>
    </row>
    <row r="378" spans="2:51" s="14" customFormat="1" ht="11.25">
      <c r="B378" s="177"/>
      <c r="D378" s="163" t="s">
        <v>193</v>
      </c>
      <c r="E378" s="178" t="s">
        <v>1</v>
      </c>
      <c r="F378" s="179" t="s">
        <v>2465</v>
      </c>
      <c r="H378" s="180">
        <v>0.99</v>
      </c>
      <c r="I378" s="181"/>
      <c r="L378" s="177"/>
      <c r="M378" s="182"/>
      <c r="N378" s="183"/>
      <c r="O378" s="183"/>
      <c r="P378" s="183"/>
      <c r="Q378" s="183"/>
      <c r="R378" s="183"/>
      <c r="S378" s="183"/>
      <c r="T378" s="184"/>
      <c r="AT378" s="178" t="s">
        <v>193</v>
      </c>
      <c r="AU378" s="178" t="s">
        <v>85</v>
      </c>
      <c r="AV378" s="14" t="s">
        <v>85</v>
      </c>
      <c r="AW378" s="14" t="s">
        <v>32</v>
      </c>
      <c r="AX378" s="14" t="s">
        <v>76</v>
      </c>
      <c r="AY378" s="178" t="s">
        <v>180</v>
      </c>
    </row>
    <row r="379" spans="2:51" s="14" customFormat="1" ht="11.25">
      <c r="B379" s="177"/>
      <c r="D379" s="163" t="s">
        <v>193</v>
      </c>
      <c r="E379" s="178" t="s">
        <v>1</v>
      </c>
      <c r="F379" s="179" t="s">
        <v>2466</v>
      </c>
      <c r="H379" s="180">
        <v>1.86</v>
      </c>
      <c r="I379" s="181"/>
      <c r="L379" s="177"/>
      <c r="M379" s="182"/>
      <c r="N379" s="183"/>
      <c r="O379" s="183"/>
      <c r="P379" s="183"/>
      <c r="Q379" s="183"/>
      <c r="R379" s="183"/>
      <c r="S379" s="183"/>
      <c r="T379" s="184"/>
      <c r="AT379" s="178" t="s">
        <v>193</v>
      </c>
      <c r="AU379" s="178" t="s">
        <v>85</v>
      </c>
      <c r="AV379" s="14" t="s">
        <v>85</v>
      </c>
      <c r="AW379" s="14" t="s">
        <v>32</v>
      </c>
      <c r="AX379" s="14" t="s">
        <v>76</v>
      </c>
      <c r="AY379" s="178" t="s">
        <v>180</v>
      </c>
    </row>
    <row r="380" spans="2:51" s="14" customFormat="1" ht="11.25">
      <c r="B380" s="177"/>
      <c r="D380" s="163" t="s">
        <v>193</v>
      </c>
      <c r="E380" s="178" t="s">
        <v>1</v>
      </c>
      <c r="F380" s="179" t="s">
        <v>2467</v>
      </c>
      <c r="H380" s="180">
        <v>0.495</v>
      </c>
      <c r="I380" s="181"/>
      <c r="L380" s="177"/>
      <c r="M380" s="182"/>
      <c r="N380" s="183"/>
      <c r="O380" s="183"/>
      <c r="P380" s="183"/>
      <c r="Q380" s="183"/>
      <c r="R380" s="183"/>
      <c r="S380" s="183"/>
      <c r="T380" s="184"/>
      <c r="AT380" s="178" t="s">
        <v>193</v>
      </c>
      <c r="AU380" s="178" t="s">
        <v>85</v>
      </c>
      <c r="AV380" s="14" t="s">
        <v>85</v>
      </c>
      <c r="AW380" s="14" t="s">
        <v>32</v>
      </c>
      <c r="AX380" s="14" t="s">
        <v>76</v>
      </c>
      <c r="AY380" s="178" t="s">
        <v>180</v>
      </c>
    </row>
    <row r="381" spans="2:51" s="14" customFormat="1" ht="11.25">
      <c r="B381" s="177"/>
      <c r="D381" s="163" t="s">
        <v>193</v>
      </c>
      <c r="E381" s="178" t="s">
        <v>1</v>
      </c>
      <c r="F381" s="179" t="s">
        <v>2467</v>
      </c>
      <c r="H381" s="180">
        <v>0.495</v>
      </c>
      <c r="I381" s="181"/>
      <c r="L381" s="177"/>
      <c r="M381" s="182"/>
      <c r="N381" s="183"/>
      <c r="O381" s="183"/>
      <c r="P381" s="183"/>
      <c r="Q381" s="183"/>
      <c r="R381" s="183"/>
      <c r="S381" s="183"/>
      <c r="T381" s="184"/>
      <c r="AT381" s="178" t="s">
        <v>193</v>
      </c>
      <c r="AU381" s="178" t="s">
        <v>85</v>
      </c>
      <c r="AV381" s="14" t="s">
        <v>85</v>
      </c>
      <c r="AW381" s="14" t="s">
        <v>32</v>
      </c>
      <c r="AX381" s="14" t="s">
        <v>76</v>
      </c>
      <c r="AY381" s="178" t="s">
        <v>180</v>
      </c>
    </row>
    <row r="382" spans="2:51" s="14" customFormat="1" ht="11.25">
      <c r="B382" s="177"/>
      <c r="D382" s="163" t="s">
        <v>193</v>
      </c>
      <c r="E382" s="178" t="s">
        <v>1</v>
      </c>
      <c r="F382" s="179" t="s">
        <v>2468</v>
      </c>
      <c r="H382" s="180">
        <v>1.3859999999999999</v>
      </c>
      <c r="I382" s="181"/>
      <c r="L382" s="177"/>
      <c r="M382" s="182"/>
      <c r="N382" s="183"/>
      <c r="O382" s="183"/>
      <c r="P382" s="183"/>
      <c r="Q382" s="183"/>
      <c r="R382" s="183"/>
      <c r="S382" s="183"/>
      <c r="T382" s="184"/>
      <c r="AT382" s="178" t="s">
        <v>193</v>
      </c>
      <c r="AU382" s="178" t="s">
        <v>85</v>
      </c>
      <c r="AV382" s="14" t="s">
        <v>85</v>
      </c>
      <c r="AW382" s="14" t="s">
        <v>32</v>
      </c>
      <c r="AX382" s="14" t="s">
        <v>76</v>
      </c>
      <c r="AY382" s="178" t="s">
        <v>180</v>
      </c>
    </row>
    <row r="383" spans="2:51" s="14" customFormat="1" ht="11.25">
      <c r="B383" s="177"/>
      <c r="D383" s="163" t="s">
        <v>193</v>
      </c>
      <c r="E383" s="178" t="s">
        <v>1</v>
      </c>
      <c r="F383" s="179" t="s">
        <v>2469</v>
      </c>
      <c r="H383" s="180">
        <v>1.1479999999999999</v>
      </c>
      <c r="I383" s="181"/>
      <c r="L383" s="177"/>
      <c r="M383" s="182"/>
      <c r="N383" s="183"/>
      <c r="O383" s="183"/>
      <c r="P383" s="183"/>
      <c r="Q383" s="183"/>
      <c r="R383" s="183"/>
      <c r="S383" s="183"/>
      <c r="T383" s="184"/>
      <c r="AT383" s="178" t="s">
        <v>193</v>
      </c>
      <c r="AU383" s="178" t="s">
        <v>85</v>
      </c>
      <c r="AV383" s="14" t="s">
        <v>85</v>
      </c>
      <c r="AW383" s="14" t="s">
        <v>32</v>
      </c>
      <c r="AX383" s="14" t="s">
        <v>76</v>
      </c>
      <c r="AY383" s="178" t="s">
        <v>180</v>
      </c>
    </row>
    <row r="384" spans="2:51" s="14" customFormat="1" ht="11.25">
      <c r="B384" s="177"/>
      <c r="D384" s="163" t="s">
        <v>193</v>
      </c>
      <c r="E384" s="178" t="s">
        <v>1</v>
      </c>
      <c r="F384" s="179" t="s">
        <v>2470</v>
      </c>
      <c r="H384" s="180">
        <v>6.9000000000000006E-2</v>
      </c>
      <c r="I384" s="181"/>
      <c r="L384" s="177"/>
      <c r="M384" s="182"/>
      <c r="N384" s="183"/>
      <c r="O384" s="183"/>
      <c r="P384" s="183"/>
      <c r="Q384" s="183"/>
      <c r="R384" s="183"/>
      <c r="S384" s="183"/>
      <c r="T384" s="184"/>
      <c r="AT384" s="178" t="s">
        <v>193</v>
      </c>
      <c r="AU384" s="178" t="s">
        <v>85</v>
      </c>
      <c r="AV384" s="14" t="s">
        <v>85</v>
      </c>
      <c r="AW384" s="14" t="s">
        <v>32</v>
      </c>
      <c r="AX384" s="14" t="s">
        <v>76</v>
      </c>
      <c r="AY384" s="178" t="s">
        <v>180</v>
      </c>
    </row>
    <row r="385" spans="1:65" s="14" customFormat="1" ht="11.25">
      <c r="B385" s="177"/>
      <c r="D385" s="163" t="s">
        <v>193</v>
      </c>
      <c r="E385" s="178" t="s">
        <v>1</v>
      </c>
      <c r="F385" s="179" t="s">
        <v>2471</v>
      </c>
      <c r="H385" s="180">
        <v>1.0620000000000001</v>
      </c>
      <c r="I385" s="181"/>
      <c r="L385" s="177"/>
      <c r="M385" s="182"/>
      <c r="N385" s="183"/>
      <c r="O385" s="183"/>
      <c r="P385" s="183"/>
      <c r="Q385" s="183"/>
      <c r="R385" s="183"/>
      <c r="S385" s="183"/>
      <c r="T385" s="184"/>
      <c r="AT385" s="178" t="s">
        <v>193</v>
      </c>
      <c r="AU385" s="178" t="s">
        <v>85</v>
      </c>
      <c r="AV385" s="14" t="s">
        <v>85</v>
      </c>
      <c r="AW385" s="14" t="s">
        <v>32</v>
      </c>
      <c r="AX385" s="14" t="s">
        <v>76</v>
      </c>
      <c r="AY385" s="178" t="s">
        <v>180</v>
      </c>
    </row>
    <row r="386" spans="1:65" s="14" customFormat="1" ht="11.25">
      <c r="B386" s="177"/>
      <c r="D386" s="163" t="s">
        <v>193</v>
      </c>
      <c r="E386" s="178" t="s">
        <v>1</v>
      </c>
      <c r="F386" s="179" t="s">
        <v>2472</v>
      </c>
      <c r="H386" s="180">
        <v>1.171</v>
      </c>
      <c r="I386" s="181"/>
      <c r="L386" s="177"/>
      <c r="M386" s="182"/>
      <c r="N386" s="183"/>
      <c r="O386" s="183"/>
      <c r="P386" s="183"/>
      <c r="Q386" s="183"/>
      <c r="R386" s="183"/>
      <c r="S386" s="183"/>
      <c r="T386" s="184"/>
      <c r="AT386" s="178" t="s">
        <v>193</v>
      </c>
      <c r="AU386" s="178" t="s">
        <v>85</v>
      </c>
      <c r="AV386" s="14" t="s">
        <v>85</v>
      </c>
      <c r="AW386" s="14" t="s">
        <v>32</v>
      </c>
      <c r="AX386" s="14" t="s">
        <v>76</v>
      </c>
      <c r="AY386" s="178" t="s">
        <v>180</v>
      </c>
    </row>
    <row r="387" spans="1:65" s="15" customFormat="1" ht="11.25">
      <c r="B387" s="185"/>
      <c r="D387" s="163" t="s">
        <v>193</v>
      </c>
      <c r="E387" s="186" t="s">
        <v>1</v>
      </c>
      <c r="F387" s="187" t="s">
        <v>196</v>
      </c>
      <c r="H387" s="188">
        <v>25.324999999999999</v>
      </c>
      <c r="I387" s="189"/>
      <c r="L387" s="185"/>
      <c r="M387" s="190"/>
      <c r="N387" s="191"/>
      <c r="O387" s="191"/>
      <c r="P387" s="191"/>
      <c r="Q387" s="191"/>
      <c r="R387" s="191"/>
      <c r="S387" s="191"/>
      <c r="T387" s="192"/>
      <c r="AT387" s="186" t="s">
        <v>193</v>
      </c>
      <c r="AU387" s="186" t="s">
        <v>85</v>
      </c>
      <c r="AV387" s="15" t="s">
        <v>197</v>
      </c>
      <c r="AW387" s="15" t="s">
        <v>32</v>
      </c>
      <c r="AX387" s="15" t="s">
        <v>76</v>
      </c>
      <c r="AY387" s="186" t="s">
        <v>180</v>
      </c>
    </row>
    <row r="388" spans="1:65" s="16" customFormat="1" ht="11.25">
      <c r="B388" s="193"/>
      <c r="D388" s="163" t="s">
        <v>193</v>
      </c>
      <c r="E388" s="194" t="s">
        <v>1</v>
      </c>
      <c r="F388" s="195" t="s">
        <v>198</v>
      </c>
      <c r="H388" s="196">
        <v>25.324999999999999</v>
      </c>
      <c r="I388" s="197"/>
      <c r="L388" s="193"/>
      <c r="M388" s="198"/>
      <c r="N388" s="199"/>
      <c r="O388" s="199"/>
      <c r="P388" s="199"/>
      <c r="Q388" s="199"/>
      <c r="R388" s="199"/>
      <c r="S388" s="199"/>
      <c r="T388" s="200"/>
      <c r="AT388" s="194" t="s">
        <v>193</v>
      </c>
      <c r="AU388" s="194" t="s">
        <v>85</v>
      </c>
      <c r="AV388" s="16" t="s">
        <v>187</v>
      </c>
      <c r="AW388" s="16" t="s">
        <v>32</v>
      </c>
      <c r="AX388" s="16" t="s">
        <v>83</v>
      </c>
      <c r="AY388" s="194" t="s">
        <v>180</v>
      </c>
    </row>
    <row r="389" spans="1:65" s="2" customFormat="1" ht="24.2" customHeight="1">
      <c r="A389" s="33"/>
      <c r="B389" s="149"/>
      <c r="C389" s="150" t="s">
        <v>388</v>
      </c>
      <c r="D389" s="150" t="s">
        <v>182</v>
      </c>
      <c r="E389" s="151" t="s">
        <v>349</v>
      </c>
      <c r="F389" s="152" t="s">
        <v>350</v>
      </c>
      <c r="G389" s="153" t="s">
        <v>201</v>
      </c>
      <c r="H389" s="154">
        <v>0.54</v>
      </c>
      <c r="I389" s="155"/>
      <c r="J389" s="156">
        <f>ROUND(I389*H389,2)</f>
        <v>0</v>
      </c>
      <c r="K389" s="152" t="s">
        <v>186</v>
      </c>
      <c r="L389" s="34"/>
      <c r="M389" s="157" t="s">
        <v>1</v>
      </c>
      <c r="N389" s="158" t="s">
        <v>41</v>
      </c>
      <c r="O389" s="59"/>
      <c r="P389" s="159">
        <f>O389*H389</f>
        <v>0</v>
      </c>
      <c r="Q389" s="159">
        <v>2.5018699999999998</v>
      </c>
      <c r="R389" s="159">
        <f>Q389*H389</f>
        <v>1.3510097999999999</v>
      </c>
      <c r="S389" s="159">
        <v>0</v>
      </c>
      <c r="T389" s="160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61" t="s">
        <v>187</v>
      </c>
      <c r="AT389" s="161" t="s">
        <v>182</v>
      </c>
      <c r="AU389" s="161" t="s">
        <v>85</v>
      </c>
      <c r="AY389" s="18" t="s">
        <v>180</v>
      </c>
      <c r="BE389" s="162">
        <f>IF(N389="základní",J389,0)</f>
        <v>0</v>
      </c>
      <c r="BF389" s="162">
        <f>IF(N389="snížená",J389,0)</f>
        <v>0</v>
      </c>
      <c r="BG389" s="162">
        <f>IF(N389="zákl. přenesená",J389,0)</f>
        <v>0</v>
      </c>
      <c r="BH389" s="162">
        <f>IF(N389="sníž. přenesená",J389,0)</f>
        <v>0</v>
      </c>
      <c r="BI389" s="162">
        <f>IF(N389="nulová",J389,0)</f>
        <v>0</v>
      </c>
      <c r="BJ389" s="18" t="s">
        <v>83</v>
      </c>
      <c r="BK389" s="162">
        <f>ROUND(I389*H389,2)</f>
        <v>0</v>
      </c>
      <c r="BL389" s="18" t="s">
        <v>187</v>
      </c>
      <c r="BM389" s="161" t="s">
        <v>2473</v>
      </c>
    </row>
    <row r="390" spans="1:65" s="2" customFormat="1" ht="19.5">
      <c r="A390" s="33"/>
      <c r="B390" s="34"/>
      <c r="C390" s="33"/>
      <c r="D390" s="163" t="s">
        <v>189</v>
      </c>
      <c r="E390" s="33"/>
      <c r="F390" s="164" t="s">
        <v>352</v>
      </c>
      <c r="G390" s="33"/>
      <c r="H390" s="33"/>
      <c r="I390" s="165"/>
      <c r="J390" s="33"/>
      <c r="K390" s="33"/>
      <c r="L390" s="34"/>
      <c r="M390" s="166"/>
      <c r="N390" s="167"/>
      <c r="O390" s="59"/>
      <c r="P390" s="59"/>
      <c r="Q390" s="59"/>
      <c r="R390" s="59"/>
      <c r="S390" s="59"/>
      <c r="T390" s="60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T390" s="18" t="s">
        <v>189</v>
      </c>
      <c r="AU390" s="18" t="s">
        <v>85</v>
      </c>
    </row>
    <row r="391" spans="1:65" s="2" customFormat="1" ht="11.25">
      <c r="A391" s="33"/>
      <c r="B391" s="34"/>
      <c r="C391" s="33"/>
      <c r="D391" s="168" t="s">
        <v>191</v>
      </c>
      <c r="E391" s="33"/>
      <c r="F391" s="169" t="s">
        <v>353</v>
      </c>
      <c r="G391" s="33"/>
      <c r="H391" s="33"/>
      <c r="I391" s="165"/>
      <c r="J391" s="33"/>
      <c r="K391" s="33"/>
      <c r="L391" s="34"/>
      <c r="M391" s="166"/>
      <c r="N391" s="167"/>
      <c r="O391" s="59"/>
      <c r="P391" s="59"/>
      <c r="Q391" s="59"/>
      <c r="R391" s="59"/>
      <c r="S391" s="59"/>
      <c r="T391" s="60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T391" s="18" t="s">
        <v>191</v>
      </c>
      <c r="AU391" s="18" t="s">
        <v>85</v>
      </c>
    </row>
    <row r="392" spans="1:65" s="13" customFormat="1" ht="11.25">
      <c r="B392" s="170"/>
      <c r="D392" s="163" t="s">
        <v>193</v>
      </c>
      <c r="E392" s="171" t="s">
        <v>1</v>
      </c>
      <c r="F392" s="172" t="s">
        <v>354</v>
      </c>
      <c r="H392" s="171" t="s">
        <v>1</v>
      </c>
      <c r="I392" s="173"/>
      <c r="L392" s="170"/>
      <c r="M392" s="174"/>
      <c r="N392" s="175"/>
      <c r="O392" s="175"/>
      <c r="P392" s="175"/>
      <c r="Q392" s="175"/>
      <c r="R392" s="175"/>
      <c r="S392" s="175"/>
      <c r="T392" s="176"/>
      <c r="AT392" s="171" t="s">
        <v>193</v>
      </c>
      <c r="AU392" s="171" t="s">
        <v>85</v>
      </c>
      <c r="AV392" s="13" t="s">
        <v>83</v>
      </c>
      <c r="AW392" s="13" t="s">
        <v>32</v>
      </c>
      <c r="AX392" s="13" t="s">
        <v>76</v>
      </c>
      <c r="AY392" s="171" t="s">
        <v>180</v>
      </c>
    </row>
    <row r="393" spans="1:65" s="13" customFormat="1" ht="11.25">
      <c r="B393" s="170"/>
      <c r="D393" s="163" t="s">
        <v>193</v>
      </c>
      <c r="E393" s="171" t="s">
        <v>1</v>
      </c>
      <c r="F393" s="172" t="s">
        <v>2369</v>
      </c>
      <c r="H393" s="171" t="s">
        <v>1</v>
      </c>
      <c r="I393" s="173"/>
      <c r="L393" s="170"/>
      <c r="M393" s="174"/>
      <c r="N393" s="175"/>
      <c r="O393" s="175"/>
      <c r="P393" s="175"/>
      <c r="Q393" s="175"/>
      <c r="R393" s="175"/>
      <c r="S393" s="175"/>
      <c r="T393" s="176"/>
      <c r="AT393" s="171" t="s">
        <v>193</v>
      </c>
      <c r="AU393" s="171" t="s">
        <v>85</v>
      </c>
      <c r="AV393" s="13" t="s">
        <v>83</v>
      </c>
      <c r="AW393" s="13" t="s">
        <v>32</v>
      </c>
      <c r="AX393" s="13" t="s">
        <v>76</v>
      </c>
      <c r="AY393" s="171" t="s">
        <v>180</v>
      </c>
    </row>
    <row r="394" spans="1:65" s="13" customFormat="1" ht="11.25">
      <c r="B394" s="170"/>
      <c r="D394" s="163" t="s">
        <v>193</v>
      </c>
      <c r="E394" s="171" t="s">
        <v>1</v>
      </c>
      <c r="F394" s="172" t="s">
        <v>390</v>
      </c>
      <c r="H394" s="171" t="s">
        <v>1</v>
      </c>
      <c r="I394" s="173"/>
      <c r="L394" s="170"/>
      <c r="M394" s="174"/>
      <c r="N394" s="175"/>
      <c r="O394" s="175"/>
      <c r="P394" s="175"/>
      <c r="Q394" s="175"/>
      <c r="R394" s="175"/>
      <c r="S394" s="175"/>
      <c r="T394" s="176"/>
      <c r="AT394" s="171" t="s">
        <v>193</v>
      </c>
      <c r="AU394" s="171" t="s">
        <v>85</v>
      </c>
      <c r="AV394" s="13" t="s">
        <v>83</v>
      </c>
      <c r="AW394" s="13" t="s">
        <v>32</v>
      </c>
      <c r="AX394" s="13" t="s">
        <v>76</v>
      </c>
      <c r="AY394" s="171" t="s">
        <v>180</v>
      </c>
    </row>
    <row r="395" spans="1:65" s="14" customFormat="1" ht="11.25">
      <c r="B395" s="177"/>
      <c r="D395" s="163" t="s">
        <v>193</v>
      </c>
      <c r="E395" s="178" t="s">
        <v>1</v>
      </c>
      <c r="F395" s="179" t="s">
        <v>391</v>
      </c>
      <c r="H395" s="180">
        <v>0.27</v>
      </c>
      <c r="I395" s="181"/>
      <c r="L395" s="177"/>
      <c r="M395" s="182"/>
      <c r="N395" s="183"/>
      <c r="O395" s="183"/>
      <c r="P395" s="183"/>
      <c r="Q395" s="183"/>
      <c r="R395" s="183"/>
      <c r="S395" s="183"/>
      <c r="T395" s="184"/>
      <c r="AT395" s="178" t="s">
        <v>193</v>
      </c>
      <c r="AU395" s="178" t="s">
        <v>85</v>
      </c>
      <c r="AV395" s="14" t="s">
        <v>85</v>
      </c>
      <c r="AW395" s="14" t="s">
        <v>32</v>
      </c>
      <c r="AX395" s="14" t="s">
        <v>76</v>
      </c>
      <c r="AY395" s="178" t="s">
        <v>180</v>
      </c>
    </row>
    <row r="396" spans="1:65" s="14" customFormat="1" ht="11.25">
      <c r="B396" s="177"/>
      <c r="D396" s="163" t="s">
        <v>193</v>
      </c>
      <c r="E396" s="178" t="s">
        <v>1</v>
      </c>
      <c r="F396" s="179" t="s">
        <v>391</v>
      </c>
      <c r="H396" s="180">
        <v>0.27</v>
      </c>
      <c r="I396" s="181"/>
      <c r="L396" s="177"/>
      <c r="M396" s="182"/>
      <c r="N396" s="183"/>
      <c r="O396" s="183"/>
      <c r="P396" s="183"/>
      <c r="Q396" s="183"/>
      <c r="R396" s="183"/>
      <c r="S396" s="183"/>
      <c r="T396" s="184"/>
      <c r="AT396" s="178" t="s">
        <v>193</v>
      </c>
      <c r="AU396" s="178" t="s">
        <v>85</v>
      </c>
      <c r="AV396" s="14" t="s">
        <v>85</v>
      </c>
      <c r="AW396" s="14" t="s">
        <v>32</v>
      </c>
      <c r="AX396" s="14" t="s">
        <v>76</v>
      </c>
      <c r="AY396" s="178" t="s">
        <v>180</v>
      </c>
    </row>
    <row r="397" spans="1:65" s="15" customFormat="1" ht="11.25">
      <c r="B397" s="185"/>
      <c r="D397" s="163" t="s">
        <v>193</v>
      </c>
      <c r="E397" s="186" t="s">
        <v>1</v>
      </c>
      <c r="F397" s="187" t="s">
        <v>196</v>
      </c>
      <c r="H397" s="188">
        <v>0.54</v>
      </c>
      <c r="I397" s="189"/>
      <c r="L397" s="185"/>
      <c r="M397" s="190"/>
      <c r="N397" s="191"/>
      <c r="O397" s="191"/>
      <c r="P397" s="191"/>
      <c r="Q397" s="191"/>
      <c r="R397" s="191"/>
      <c r="S397" s="191"/>
      <c r="T397" s="192"/>
      <c r="AT397" s="186" t="s">
        <v>193</v>
      </c>
      <c r="AU397" s="186" t="s">
        <v>85</v>
      </c>
      <c r="AV397" s="15" t="s">
        <v>197</v>
      </c>
      <c r="AW397" s="15" t="s">
        <v>32</v>
      </c>
      <c r="AX397" s="15" t="s">
        <v>76</v>
      </c>
      <c r="AY397" s="186" t="s">
        <v>180</v>
      </c>
    </row>
    <row r="398" spans="1:65" s="16" customFormat="1" ht="11.25">
      <c r="B398" s="193"/>
      <c r="D398" s="163" t="s">
        <v>193</v>
      </c>
      <c r="E398" s="194" t="s">
        <v>1</v>
      </c>
      <c r="F398" s="195" t="s">
        <v>198</v>
      </c>
      <c r="H398" s="196">
        <v>0.54</v>
      </c>
      <c r="I398" s="197"/>
      <c r="L398" s="193"/>
      <c r="M398" s="198"/>
      <c r="N398" s="199"/>
      <c r="O398" s="199"/>
      <c r="P398" s="199"/>
      <c r="Q398" s="199"/>
      <c r="R398" s="199"/>
      <c r="S398" s="199"/>
      <c r="T398" s="200"/>
      <c r="AT398" s="194" t="s">
        <v>193</v>
      </c>
      <c r="AU398" s="194" t="s">
        <v>85</v>
      </c>
      <c r="AV398" s="16" t="s">
        <v>187</v>
      </c>
      <c r="AW398" s="16" t="s">
        <v>32</v>
      </c>
      <c r="AX398" s="16" t="s">
        <v>83</v>
      </c>
      <c r="AY398" s="194" t="s">
        <v>180</v>
      </c>
    </row>
    <row r="399" spans="1:65" s="2" customFormat="1" ht="16.5" customHeight="1">
      <c r="A399" s="33"/>
      <c r="B399" s="149"/>
      <c r="C399" s="150" t="s">
        <v>7</v>
      </c>
      <c r="D399" s="150" t="s">
        <v>182</v>
      </c>
      <c r="E399" s="151" t="s">
        <v>392</v>
      </c>
      <c r="F399" s="152" t="s">
        <v>393</v>
      </c>
      <c r="G399" s="153" t="s">
        <v>185</v>
      </c>
      <c r="H399" s="154">
        <v>37.915999999999997</v>
      </c>
      <c r="I399" s="155"/>
      <c r="J399" s="156">
        <f>ROUND(I399*H399,2)</f>
        <v>0</v>
      </c>
      <c r="K399" s="152" t="s">
        <v>186</v>
      </c>
      <c r="L399" s="34"/>
      <c r="M399" s="157" t="s">
        <v>1</v>
      </c>
      <c r="N399" s="158" t="s">
        <v>41</v>
      </c>
      <c r="O399" s="59"/>
      <c r="P399" s="159">
        <f>O399*H399</f>
        <v>0</v>
      </c>
      <c r="Q399" s="159">
        <v>2.9399999999999999E-3</v>
      </c>
      <c r="R399" s="159">
        <f>Q399*H399</f>
        <v>0.11147303999999998</v>
      </c>
      <c r="S399" s="159">
        <v>0</v>
      </c>
      <c r="T399" s="160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61" t="s">
        <v>187</v>
      </c>
      <c r="AT399" s="161" t="s">
        <v>182</v>
      </c>
      <c r="AU399" s="161" t="s">
        <v>85</v>
      </c>
      <c r="AY399" s="18" t="s">
        <v>180</v>
      </c>
      <c r="BE399" s="162">
        <f>IF(N399="základní",J399,0)</f>
        <v>0</v>
      </c>
      <c r="BF399" s="162">
        <f>IF(N399="snížená",J399,0)</f>
        <v>0</v>
      </c>
      <c r="BG399" s="162">
        <f>IF(N399="zákl. přenesená",J399,0)</f>
        <v>0</v>
      </c>
      <c r="BH399" s="162">
        <f>IF(N399="sníž. přenesená",J399,0)</f>
        <v>0</v>
      </c>
      <c r="BI399" s="162">
        <f>IF(N399="nulová",J399,0)</f>
        <v>0</v>
      </c>
      <c r="BJ399" s="18" t="s">
        <v>83</v>
      </c>
      <c r="BK399" s="162">
        <f>ROUND(I399*H399,2)</f>
        <v>0</v>
      </c>
      <c r="BL399" s="18" t="s">
        <v>187</v>
      </c>
      <c r="BM399" s="161" t="s">
        <v>2474</v>
      </c>
    </row>
    <row r="400" spans="1:65" s="2" customFormat="1" ht="11.25">
      <c r="A400" s="33"/>
      <c r="B400" s="34"/>
      <c r="C400" s="33"/>
      <c r="D400" s="163" t="s">
        <v>189</v>
      </c>
      <c r="E400" s="33"/>
      <c r="F400" s="164" t="s">
        <v>395</v>
      </c>
      <c r="G400" s="33"/>
      <c r="H400" s="33"/>
      <c r="I400" s="165"/>
      <c r="J400" s="33"/>
      <c r="K400" s="33"/>
      <c r="L400" s="34"/>
      <c r="M400" s="166"/>
      <c r="N400" s="167"/>
      <c r="O400" s="59"/>
      <c r="P400" s="59"/>
      <c r="Q400" s="59"/>
      <c r="R400" s="59"/>
      <c r="S400" s="59"/>
      <c r="T400" s="60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T400" s="18" t="s">
        <v>189</v>
      </c>
      <c r="AU400" s="18" t="s">
        <v>85</v>
      </c>
    </row>
    <row r="401" spans="1:65" s="2" customFormat="1" ht="11.25">
      <c r="A401" s="33"/>
      <c r="B401" s="34"/>
      <c r="C401" s="33"/>
      <c r="D401" s="168" t="s">
        <v>191</v>
      </c>
      <c r="E401" s="33"/>
      <c r="F401" s="169" t="s">
        <v>396</v>
      </c>
      <c r="G401" s="33"/>
      <c r="H401" s="33"/>
      <c r="I401" s="165"/>
      <c r="J401" s="33"/>
      <c r="K401" s="33"/>
      <c r="L401" s="34"/>
      <c r="M401" s="166"/>
      <c r="N401" s="167"/>
      <c r="O401" s="59"/>
      <c r="P401" s="59"/>
      <c r="Q401" s="59"/>
      <c r="R401" s="59"/>
      <c r="S401" s="59"/>
      <c r="T401" s="60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T401" s="18" t="s">
        <v>191</v>
      </c>
      <c r="AU401" s="18" t="s">
        <v>85</v>
      </c>
    </row>
    <row r="402" spans="1:65" s="13" customFormat="1" ht="11.25">
      <c r="B402" s="170"/>
      <c r="D402" s="163" t="s">
        <v>193</v>
      </c>
      <c r="E402" s="171" t="s">
        <v>1</v>
      </c>
      <c r="F402" s="172" t="s">
        <v>397</v>
      </c>
      <c r="H402" s="171" t="s">
        <v>1</v>
      </c>
      <c r="I402" s="173"/>
      <c r="L402" s="170"/>
      <c r="M402" s="174"/>
      <c r="N402" s="175"/>
      <c r="O402" s="175"/>
      <c r="P402" s="175"/>
      <c r="Q402" s="175"/>
      <c r="R402" s="175"/>
      <c r="S402" s="175"/>
      <c r="T402" s="176"/>
      <c r="AT402" s="171" t="s">
        <v>193</v>
      </c>
      <c r="AU402" s="171" t="s">
        <v>85</v>
      </c>
      <c r="AV402" s="13" t="s">
        <v>83</v>
      </c>
      <c r="AW402" s="13" t="s">
        <v>32</v>
      </c>
      <c r="AX402" s="13" t="s">
        <v>76</v>
      </c>
      <c r="AY402" s="171" t="s">
        <v>180</v>
      </c>
    </row>
    <row r="403" spans="1:65" s="13" customFormat="1" ht="11.25">
      <c r="B403" s="170"/>
      <c r="D403" s="163" t="s">
        <v>193</v>
      </c>
      <c r="E403" s="171" t="s">
        <v>1</v>
      </c>
      <c r="F403" s="172" t="s">
        <v>2373</v>
      </c>
      <c r="H403" s="171" t="s">
        <v>1</v>
      </c>
      <c r="I403" s="173"/>
      <c r="L403" s="170"/>
      <c r="M403" s="174"/>
      <c r="N403" s="175"/>
      <c r="O403" s="175"/>
      <c r="P403" s="175"/>
      <c r="Q403" s="175"/>
      <c r="R403" s="175"/>
      <c r="S403" s="175"/>
      <c r="T403" s="176"/>
      <c r="AT403" s="171" t="s">
        <v>193</v>
      </c>
      <c r="AU403" s="171" t="s">
        <v>85</v>
      </c>
      <c r="AV403" s="13" t="s">
        <v>83</v>
      </c>
      <c r="AW403" s="13" t="s">
        <v>32</v>
      </c>
      <c r="AX403" s="13" t="s">
        <v>76</v>
      </c>
      <c r="AY403" s="171" t="s">
        <v>180</v>
      </c>
    </row>
    <row r="404" spans="1:65" s="14" customFormat="1" ht="33.75">
      <c r="B404" s="177"/>
      <c r="D404" s="163" t="s">
        <v>193</v>
      </c>
      <c r="E404" s="178" t="s">
        <v>1</v>
      </c>
      <c r="F404" s="179" t="s">
        <v>2475</v>
      </c>
      <c r="H404" s="180">
        <v>14.18</v>
      </c>
      <c r="I404" s="181"/>
      <c r="L404" s="177"/>
      <c r="M404" s="182"/>
      <c r="N404" s="183"/>
      <c r="O404" s="183"/>
      <c r="P404" s="183"/>
      <c r="Q404" s="183"/>
      <c r="R404" s="183"/>
      <c r="S404" s="183"/>
      <c r="T404" s="184"/>
      <c r="AT404" s="178" t="s">
        <v>193</v>
      </c>
      <c r="AU404" s="178" t="s">
        <v>85</v>
      </c>
      <c r="AV404" s="14" t="s">
        <v>85</v>
      </c>
      <c r="AW404" s="14" t="s">
        <v>32</v>
      </c>
      <c r="AX404" s="14" t="s">
        <v>76</v>
      </c>
      <c r="AY404" s="178" t="s">
        <v>180</v>
      </c>
    </row>
    <row r="405" spans="1:65" s="14" customFormat="1" ht="22.5">
      <c r="B405" s="177"/>
      <c r="D405" s="163" t="s">
        <v>193</v>
      </c>
      <c r="E405" s="178" t="s">
        <v>1</v>
      </c>
      <c r="F405" s="179" t="s">
        <v>2476</v>
      </c>
      <c r="H405" s="180">
        <v>4.3869999999999996</v>
      </c>
      <c r="I405" s="181"/>
      <c r="L405" s="177"/>
      <c r="M405" s="182"/>
      <c r="N405" s="183"/>
      <c r="O405" s="183"/>
      <c r="P405" s="183"/>
      <c r="Q405" s="183"/>
      <c r="R405" s="183"/>
      <c r="S405" s="183"/>
      <c r="T405" s="184"/>
      <c r="AT405" s="178" t="s">
        <v>193</v>
      </c>
      <c r="AU405" s="178" t="s">
        <v>85</v>
      </c>
      <c r="AV405" s="14" t="s">
        <v>85</v>
      </c>
      <c r="AW405" s="14" t="s">
        <v>32</v>
      </c>
      <c r="AX405" s="14" t="s">
        <v>76</v>
      </c>
      <c r="AY405" s="178" t="s">
        <v>180</v>
      </c>
    </row>
    <row r="406" spans="1:65" s="14" customFormat="1" ht="22.5">
      <c r="B406" s="177"/>
      <c r="D406" s="163" t="s">
        <v>193</v>
      </c>
      <c r="E406" s="178" t="s">
        <v>1</v>
      </c>
      <c r="F406" s="179" t="s">
        <v>2477</v>
      </c>
      <c r="H406" s="180">
        <v>4.5309999999999997</v>
      </c>
      <c r="I406" s="181"/>
      <c r="L406" s="177"/>
      <c r="M406" s="182"/>
      <c r="N406" s="183"/>
      <c r="O406" s="183"/>
      <c r="P406" s="183"/>
      <c r="Q406" s="183"/>
      <c r="R406" s="183"/>
      <c r="S406" s="183"/>
      <c r="T406" s="184"/>
      <c r="AT406" s="178" t="s">
        <v>193</v>
      </c>
      <c r="AU406" s="178" t="s">
        <v>85</v>
      </c>
      <c r="AV406" s="14" t="s">
        <v>85</v>
      </c>
      <c r="AW406" s="14" t="s">
        <v>32</v>
      </c>
      <c r="AX406" s="14" t="s">
        <v>76</v>
      </c>
      <c r="AY406" s="178" t="s">
        <v>180</v>
      </c>
    </row>
    <row r="407" spans="1:65" s="14" customFormat="1" ht="22.5">
      <c r="B407" s="177"/>
      <c r="D407" s="163" t="s">
        <v>193</v>
      </c>
      <c r="E407" s="178" t="s">
        <v>1</v>
      </c>
      <c r="F407" s="179" t="s">
        <v>2478</v>
      </c>
      <c r="H407" s="180">
        <v>9.1069999999999993</v>
      </c>
      <c r="I407" s="181"/>
      <c r="L407" s="177"/>
      <c r="M407" s="182"/>
      <c r="N407" s="183"/>
      <c r="O407" s="183"/>
      <c r="P407" s="183"/>
      <c r="Q407" s="183"/>
      <c r="R407" s="183"/>
      <c r="S407" s="183"/>
      <c r="T407" s="184"/>
      <c r="AT407" s="178" t="s">
        <v>193</v>
      </c>
      <c r="AU407" s="178" t="s">
        <v>85</v>
      </c>
      <c r="AV407" s="14" t="s">
        <v>85</v>
      </c>
      <c r="AW407" s="14" t="s">
        <v>32</v>
      </c>
      <c r="AX407" s="14" t="s">
        <v>76</v>
      </c>
      <c r="AY407" s="178" t="s">
        <v>180</v>
      </c>
    </row>
    <row r="408" spans="1:65" s="14" customFormat="1" ht="11.25">
      <c r="B408" s="177"/>
      <c r="D408" s="163" t="s">
        <v>193</v>
      </c>
      <c r="E408" s="178" t="s">
        <v>1</v>
      </c>
      <c r="F408" s="179" t="s">
        <v>2479</v>
      </c>
      <c r="H408" s="180">
        <v>3.7909999999999999</v>
      </c>
      <c r="I408" s="181"/>
      <c r="L408" s="177"/>
      <c r="M408" s="182"/>
      <c r="N408" s="183"/>
      <c r="O408" s="183"/>
      <c r="P408" s="183"/>
      <c r="Q408" s="183"/>
      <c r="R408" s="183"/>
      <c r="S408" s="183"/>
      <c r="T408" s="184"/>
      <c r="AT408" s="178" t="s">
        <v>193</v>
      </c>
      <c r="AU408" s="178" t="s">
        <v>85</v>
      </c>
      <c r="AV408" s="14" t="s">
        <v>85</v>
      </c>
      <c r="AW408" s="14" t="s">
        <v>32</v>
      </c>
      <c r="AX408" s="14" t="s">
        <v>76</v>
      </c>
      <c r="AY408" s="178" t="s">
        <v>180</v>
      </c>
    </row>
    <row r="409" spans="1:65" s="13" customFormat="1" ht="11.25">
      <c r="B409" s="170"/>
      <c r="D409" s="163" t="s">
        <v>193</v>
      </c>
      <c r="E409" s="171" t="s">
        <v>1</v>
      </c>
      <c r="F409" s="172" t="s">
        <v>390</v>
      </c>
      <c r="H409" s="171" t="s">
        <v>1</v>
      </c>
      <c r="I409" s="173"/>
      <c r="L409" s="170"/>
      <c r="M409" s="174"/>
      <c r="N409" s="175"/>
      <c r="O409" s="175"/>
      <c r="P409" s="175"/>
      <c r="Q409" s="175"/>
      <c r="R409" s="175"/>
      <c r="S409" s="175"/>
      <c r="T409" s="176"/>
      <c r="AT409" s="171" t="s">
        <v>193</v>
      </c>
      <c r="AU409" s="171" t="s">
        <v>85</v>
      </c>
      <c r="AV409" s="13" t="s">
        <v>83</v>
      </c>
      <c r="AW409" s="13" t="s">
        <v>32</v>
      </c>
      <c r="AX409" s="13" t="s">
        <v>76</v>
      </c>
      <c r="AY409" s="171" t="s">
        <v>180</v>
      </c>
    </row>
    <row r="410" spans="1:65" s="14" customFormat="1" ht="11.25">
      <c r="B410" s="177"/>
      <c r="D410" s="163" t="s">
        <v>193</v>
      </c>
      <c r="E410" s="178" t="s">
        <v>1</v>
      </c>
      <c r="F410" s="179" t="s">
        <v>2480</v>
      </c>
      <c r="H410" s="180">
        <v>0.96</v>
      </c>
      <c r="I410" s="181"/>
      <c r="L410" s="177"/>
      <c r="M410" s="182"/>
      <c r="N410" s="183"/>
      <c r="O410" s="183"/>
      <c r="P410" s="183"/>
      <c r="Q410" s="183"/>
      <c r="R410" s="183"/>
      <c r="S410" s="183"/>
      <c r="T410" s="184"/>
      <c r="AT410" s="178" t="s">
        <v>193</v>
      </c>
      <c r="AU410" s="178" t="s">
        <v>85</v>
      </c>
      <c r="AV410" s="14" t="s">
        <v>85</v>
      </c>
      <c r="AW410" s="14" t="s">
        <v>32</v>
      </c>
      <c r="AX410" s="14" t="s">
        <v>76</v>
      </c>
      <c r="AY410" s="178" t="s">
        <v>180</v>
      </c>
    </row>
    <row r="411" spans="1:65" s="14" customFormat="1" ht="11.25">
      <c r="B411" s="177"/>
      <c r="D411" s="163" t="s">
        <v>193</v>
      </c>
      <c r="E411" s="178" t="s">
        <v>1</v>
      </c>
      <c r="F411" s="179" t="s">
        <v>2480</v>
      </c>
      <c r="H411" s="180">
        <v>0.96</v>
      </c>
      <c r="I411" s="181"/>
      <c r="L411" s="177"/>
      <c r="M411" s="182"/>
      <c r="N411" s="183"/>
      <c r="O411" s="183"/>
      <c r="P411" s="183"/>
      <c r="Q411" s="183"/>
      <c r="R411" s="183"/>
      <c r="S411" s="183"/>
      <c r="T411" s="184"/>
      <c r="AT411" s="178" t="s">
        <v>193</v>
      </c>
      <c r="AU411" s="178" t="s">
        <v>85</v>
      </c>
      <c r="AV411" s="14" t="s">
        <v>85</v>
      </c>
      <c r="AW411" s="14" t="s">
        <v>32</v>
      </c>
      <c r="AX411" s="14" t="s">
        <v>76</v>
      </c>
      <c r="AY411" s="178" t="s">
        <v>180</v>
      </c>
    </row>
    <row r="412" spans="1:65" s="15" customFormat="1" ht="11.25">
      <c r="B412" s="185"/>
      <c r="D412" s="163" t="s">
        <v>193</v>
      </c>
      <c r="E412" s="186" t="s">
        <v>1</v>
      </c>
      <c r="F412" s="187" t="s">
        <v>196</v>
      </c>
      <c r="H412" s="188">
        <v>37.915999999999997</v>
      </c>
      <c r="I412" s="189"/>
      <c r="L412" s="185"/>
      <c r="M412" s="190"/>
      <c r="N412" s="191"/>
      <c r="O412" s="191"/>
      <c r="P412" s="191"/>
      <c r="Q412" s="191"/>
      <c r="R412" s="191"/>
      <c r="S412" s="191"/>
      <c r="T412" s="192"/>
      <c r="AT412" s="186" t="s">
        <v>193</v>
      </c>
      <c r="AU412" s="186" t="s">
        <v>85</v>
      </c>
      <c r="AV412" s="15" t="s">
        <v>197</v>
      </c>
      <c r="AW412" s="15" t="s">
        <v>32</v>
      </c>
      <c r="AX412" s="15" t="s">
        <v>76</v>
      </c>
      <c r="AY412" s="186" t="s">
        <v>180</v>
      </c>
    </row>
    <row r="413" spans="1:65" s="16" customFormat="1" ht="11.25">
      <c r="B413" s="193"/>
      <c r="D413" s="163" t="s">
        <v>193</v>
      </c>
      <c r="E413" s="194" t="s">
        <v>1</v>
      </c>
      <c r="F413" s="195" t="s">
        <v>198</v>
      </c>
      <c r="H413" s="196">
        <v>37.915999999999997</v>
      </c>
      <c r="I413" s="197"/>
      <c r="L413" s="193"/>
      <c r="M413" s="198"/>
      <c r="N413" s="199"/>
      <c r="O413" s="199"/>
      <c r="P413" s="199"/>
      <c r="Q413" s="199"/>
      <c r="R413" s="199"/>
      <c r="S413" s="199"/>
      <c r="T413" s="200"/>
      <c r="AT413" s="194" t="s">
        <v>193</v>
      </c>
      <c r="AU413" s="194" t="s">
        <v>85</v>
      </c>
      <c r="AV413" s="16" t="s">
        <v>187</v>
      </c>
      <c r="AW413" s="16" t="s">
        <v>32</v>
      </c>
      <c r="AX413" s="16" t="s">
        <v>83</v>
      </c>
      <c r="AY413" s="194" t="s">
        <v>180</v>
      </c>
    </row>
    <row r="414" spans="1:65" s="2" customFormat="1" ht="16.5" customHeight="1">
      <c r="A414" s="33"/>
      <c r="B414" s="149"/>
      <c r="C414" s="150" t="s">
        <v>402</v>
      </c>
      <c r="D414" s="150" t="s">
        <v>182</v>
      </c>
      <c r="E414" s="151" t="s">
        <v>403</v>
      </c>
      <c r="F414" s="152" t="s">
        <v>404</v>
      </c>
      <c r="G414" s="153" t="s">
        <v>185</v>
      </c>
      <c r="H414" s="154">
        <v>37.915999999999997</v>
      </c>
      <c r="I414" s="155"/>
      <c r="J414" s="156">
        <f>ROUND(I414*H414,2)</f>
        <v>0</v>
      </c>
      <c r="K414" s="152" t="s">
        <v>186</v>
      </c>
      <c r="L414" s="34"/>
      <c r="M414" s="157" t="s">
        <v>1</v>
      </c>
      <c r="N414" s="158" t="s">
        <v>41</v>
      </c>
      <c r="O414" s="59"/>
      <c r="P414" s="159">
        <f>O414*H414</f>
        <v>0</v>
      </c>
      <c r="Q414" s="159">
        <v>0</v>
      </c>
      <c r="R414" s="159">
        <f>Q414*H414</f>
        <v>0</v>
      </c>
      <c r="S414" s="159">
        <v>0</v>
      </c>
      <c r="T414" s="160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61" t="s">
        <v>187</v>
      </c>
      <c r="AT414" s="161" t="s">
        <v>182</v>
      </c>
      <c r="AU414" s="161" t="s">
        <v>85</v>
      </c>
      <c r="AY414" s="18" t="s">
        <v>180</v>
      </c>
      <c r="BE414" s="162">
        <f>IF(N414="základní",J414,0)</f>
        <v>0</v>
      </c>
      <c r="BF414" s="162">
        <f>IF(N414="snížená",J414,0)</f>
        <v>0</v>
      </c>
      <c r="BG414" s="162">
        <f>IF(N414="zákl. přenesená",J414,0)</f>
        <v>0</v>
      </c>
      <c r="BH414" s="162">
        <f>IF(N414="sníž. přenesená",J414,0)</f>
        <v>0</v>
      </c>
      <c r="BI414" s="162">
        <f>IF(N414="nulová",J414,0)</f>
        <v>0</v>
      </c>
      <c r="BJ414" s="18" t="s">
        <v>83</v>
      </c>
      <c r="BK414" s="162">
        <f>ROUND(I414*H414,2)</f>
        <v>0</v>
      </c>
      <c r="BL414" s="18" t="s">
        <v>187</v>
      </c>
      <c r="BM414" s="161" t="s">
        <v>2481</v>
      </c>
    </row>
    <row r="415" spans="1:65" s="2" customFormat="1" ht="11.25">
      <c r="A415" s="33"/>
      <c r="B415" s="34"/>
      <c r="C415" s="33"/>
      <c r="D415" s="163" t="s">
        <v>189</v>
      </c>
      <c r="E415" s="33"/>
      <c r="F415" s="164" t="s">
        <v>406</v>
      </c>
      <c r="G415" s="33"/>
      <c r="H415" s="33"/>
      <c r="I415" s="165"/>
      <c r="J415" s="33"/>
      <c r="K415" s="33"/>
      <c r="L415" s="34"/>
      <c r="M415" s="166"/>
      <c r="N415" s="167"/>
      <c r="O415" s="59"/>
      <c r="P415" s="59"/>
      <c r="Q415" s="59"/>
      <c r="R415" s="59"/>
      <c r="S415" s="59"/>
      <c r="T415" s="60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T415" s="18" t="s">
        <v>189</v>
      </c>
      <c r="AU415" s="18" t="s">
        <v>85</v>
      </c>
    </row>
    <row r="416" spans="1:65" s="2" customFormat="1" ht="11.25">
      <c r="A416" s="33"/>
      <c r="B416" s="34"/>
      <c r="C416" s="33"/>
      <c r="D416" s="168" t="s">
        <v>191</v>
      </c>
      <c r="E416" s="33"/>
      <c r="F416" s="169" t="s">
        <v>407</v>
      </c>
      <c r="G416" s="33"/>
      <c r="H416" s="33"/>
      <c r="I416" s="165"/>
      <c r="J416" s="33"/>
      <c r="K416" s="33"/>
      <c r="L416" s="34"/>
      <c r="M416" s="166"/>
      <c r="N416" s="167"/>
      <c r="O416" s="59"/>
      <c r="P416" s="59"/>
      <c r="Q416" s="59"/>
      <c r="R416" s="59"/>
      <c r="S416" s="59"/>
      <c r="T416" s="60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T416" s="18" t="s">
        <v>191</v>
      </c>
      <c r="AU416" s="18" t="s">
        <v>85</v>
      </c>
    </row>
    <row r="417" spans="1:65" s="13" customFormat="1" ht="11.25">
      <c r="B417" s="170"/>
      <c r="D417" s="163" t="s">
        <v>193</v>
      </c>
      <c r="E417" s="171" t="s">
        <v>1</v>
      </c>
      <c r="F417" s="172" t="s">
        <v>408</v>
      </c>
      <c r="H417" s="171" t="s">
        <v>1</v>
      </c>
      <c r="I417" s="173"/>
      <c r="L417" s="170"/>
      <c r="M417" s="174"/>
      <c r="N417" s="175"/>
      <c r="O417" s="175"/>
      <c r="P417" s="175"/>
      <c r="Q417" s="175"/>
      <c r="R417" s="175"/>
      <c r="S417" s="175"/>
      <c r="T417" s="176"/>
      <c r="AT417" s="171" t="s">
        <v>193</v>
      </c>
      <c r="AU417" s="171" t="s">
        <v>85</v>
      </c>
      <c r="AV417" s="13" t="s">
        <v>83</v>
      </c>
      <c r="AW417" s="13" t="s">
        <v>32</v>
      </c>
      <c r="AX417" s="13" t="s">
        <v>76</v>
      </c>
      <c r="AY417" s="171" t="s">
        <v>180</v>
      </c>
    </row>
    <row r="418" spans="1:65" s="13" customFormat="1" ht="11.25">
      <c r="B418" s="170"/>
      <c r="D418" s="163" t="s">
        <v>193</v>
      </c>
      <c r="E418" s="171" t="s">
        <v>1</v>
      </c>
      <c r="F418" s="172" t="s">
        <v>2373</v>
      </c>
      <c r="H418" s="171" t="s">
        <v>1</v>
      </c>
      <c r="I418" s="173"/>
      <c r="L418" s="170"/>
      <c r="M418" s="174"/>
      <c r="N418" s="175"/>
      <c r="O418" s="175"/>
      <c r="P418" s="175"/>
      <c r="Q418" s="175"/>
      <c r="R418" s="175"/>
      <c r="S418" s="175"/>
      <c r="T418" s="176"/>
      <c r="AT418" s="171" t="s">
        <v>193</v>
      </c>
      <c r="AU418" s="171" t="s">
        <v>85</v>
      </c>
      <c r="AV418" s="13" t="s">
        <v>83</v>
      </c>
      <c r="AW418" s="13" t="s">
        <v>32</v>
      </c>
      <c r="AX418" s="13" t="s">
        <v>76</v>
      </c>
      <c r="AY418" s="171" t="s">
        <v>180</v>
      </c>
    </row>
    <row r="419" spans="1:65" s="14" customFormat="1" ht="33.75">
      <c r="B419" s="177"/>
      <c r="D419" s="163" t="s">
        <v>193</v>
      </c>
      <c r="E419" s="178" t="s">
        <v>1</v>
      </c>
      <c r="F419" s="179" t="s">
        <v>2475</v>
      </c>
      <c r="H419" s="180">
        <v>14.18</v>
      </c>
      <c r="I419" s="181"/>
      <c r="L419" s="177"/>
      <c r="M419" s="182"/>
      <c r="N419" s="183"/>
      <c r="O419" s="183"/>
      <c r="P419" s="183"/>
      <c r="Q419" s="183"/>
      <c r="R419" s="183"/>
      <c r="S419" s="183"/>
      <c r="T419" s="184"/>
      <c r="AT419" s="178" t="s">
        <v>193</v>
      </c>
      <c r="AU419" s="178" t="s">
        <v>85</v>
      </c>
      <c r="AV419" s="14" t="s">
        <v>85</v>
      </c>
      <c r="AW419" s="14" t="s">
        <v>32</v>
      </c>
      <c r="AX419" s="14" t="s">
        <v>76</v>
      </c>
      <c r="AY419" s="178" t="s">
        <v>180</v>
      </c>
    </row>
    <row r="420" spans="1:65" s="14" customFormat="1" ht="22.5">
      <c r="B420" s="177"/>
      <c r="D420" s="163" t="s">
        <v>193</v>
      </c>
      <c r="E420" s="178" t="s">
        <v>1</v>
      </c>
      <c r="F420" s="179" t="s">
        <v>2476</v>
      </c>
      <c r="H420" s="180">
        <v>4.3869999999999996</v>
      </c>
      <c r="I420" s="181"/>
      <c r="L420" s="177"/>
      <c r="M420" s="182"/>
      <c r="N420" s="183"/>
      <c r="O420" s="183"/>
      <c r="P420" s="183"/>
      <c r="Q420" s="183"/>
      <c r="R420" s="183"/>
      <c r="S420" s="183"/>
      <c r="T420" s="184"/>
      <c r="AT420" s="178" t="s">
        <v>193</v>
      </c>
      <c r="AU420" s="178" t="s">
        <v>85</v>
      </c>
      <c r="AV420" s="14" t="s">
        <v>85</v>
      </c>
      <c r="AW420" s="14" t="s">
        <v>32</v>
      </c>
      <c r="AX420" s="14" t="s">
        <v>76</v>
      </c>
      <c r="AY420" s="178" t="s">
        <v>180</v>
      </c>
    </row>
    <row r="421" spans="1:65" s="14" customFormat="1" ht="22.5">
      <c r="B421" s="177"/>
      <c r="D421" s="163" t="s">
        <v>193</v>
      </c>
      <c r="E421" s="178" t="s">
        <v>1</v>
      </c>
      <c r="F421" s="179" t="s">
        <v>2477</v>
      </c>
      <c r="H421" s="180">
        <v>4.5309999999999997</v>
      </c>
      <c r="I421" s="181"/>
      <c r="L421" s="177"/>
      <c r="M421" s="182"/>
      <c r="N421" s="183"/>
      <c r="O421" s="183"/>
      <c r="P421" s="183"/>
      <c r="Q421" s="183"/>
      <c r="R421" s="183"/>
      <c r="S421" s="183"/>
      <c r="T421" s="184"/>
      <c r="AT421" s="178" t="s">
        <v>193</v>
      </c>
      <c r="AU421" s="178" t="s">
        <v>85</v>
      </c>
      <c r="AV421" s="14" t="s">
        <v>85</v>
      </c>
      <c r="AW421" s="14" t="s">
        <v>32</v>
      </c>
      <c r="AX421" s="14" t="s">
        <v>76</v>
      </c>
      <c r="AY421" s="178" t="s">
        <v>180</v>
      </c>
    </row>
    <row r="422" spans="1:65" s="14" customFormat="1" ht="22.5">
      <c r="B422" s="177"/>
      <c r="D422" s="163" t="s">
        <v>193</v>
      </c>
      <c r="E422" s="178" t="s">
        <v>1</v>
      </c>
      <c r="F422" s="179" t="s">
        <v>2478</v>
      </c>
      <c r="H422" s="180">
        <v>9.1069999999999993</v>
      </c>
      <c r="I422" s="181"/>
      <c r="L422" s="177"/>
      <c r="M422" s="182"/>
      <c r="N422" s="183"/>
      <c r="O422" s="183"/>
      <c r="P422" s="183"/>
      <c r="Q422" s="183"/>
      <c r="R422" s="183"/>
      <c r="S422" s="183"/>
      <c r="T422" s="184"/>
      <c r="AT422" s="178" t="s">
        <v>193</v>
      </c>
      <c r="AU422" s="178" t="s">
        <v>85</v>
      </c>
      <c r="AV422" s="14" t="s">
        <v>85</v>
      </c>
      <c r="AW422" s="14" t="s">
        <v>32</v>
      </c>
      <c r="AX422" s="14" t="s">
        <v>76</v>
      </c>
      <c r="AY422" s="178" t="s">
        <v>180</v>
      </c>
    </row>
    <row r="423" spans="1:65" s="14" customFormat="1" ht="11.25">
      <c r="B423" s="177"/>
      <c r="D423" s="163" t="s">
        <v>193</v>
      </c>
      <c r="E423" s="178" t="s">
        <v>1</v>
      </c>
      <c r="F423" s="179" t="s">
        <v>2479</v>
      </c>
      <c r="H423" s="180">
        <v>3.7909999999999999</v>
      </c>
      <c r="I423" s="181"/>
      <c r="L423" s="177"/>
      <c r="M423" s="182"/>
      <c r="N423" s="183"/>
      <c r="O423" s="183"/>
      <c r="P423" s="183"/>
      <c r="Q423" s="183"/>
      <c r="R423" s="183"/>
      <c r="S423" s="183"/>
      <c r="T423" s="184"/>
      <c r="AT423" s="178" t="s">
        <v>193</v>
      </c>
      <c r="AU423" s="178" t="s">
        <v>85</v>
      </c>
      <c r="AV423" s="14" t="s">
        <v>85</v>
      </c>
      <c r="AW423" s="14" t="s">
        <v>32</v>
      </c>
      <c r="AX423" s="14" t="s">
        <v>76</v>
      </c>
      <c r="AY423" s="178" t="s">
        <v>180</v>
      </c>
    </row>
    <row r="424" spans="1:65" s="13" customFormat="1" ht="11.25">
      <c r="B424" s="170"/>
      <c r="D424" s="163" t="s">
        <v>193</v>
      </c>
      <c r="E424" s="171" t="s">
        <v>1</v>
      </c>
      <c r="F424" s="172" t="s">
        <v>390</v>
      </c>
      <c r="H424" s="171" t="s">
        <v>1</v>
      </c>
      <c r="I424" s="173"/>
      <c r="L424" s="170"/>
      <c r="M424" s="174"/>
      <c r="N424" s="175"/>
      <c r="O424" s="175"/>
      <c r="P424" s="175"/>
      <c r="Q424" s="175"/>
      <c r="R424" s="175"/>
      <c r="S424" s="175"/>
      <c r="T424" s="176"/>
      <c r="AT424" s="171" t="s">
        <v>193</v>
      </c>
      <c r="AU424" s="171" t="s">
        <v>85</v>
      </c>
      <c r="AV424" s="13" t="s">
        <v>83</v>
      </c>
      <c r="AW424" s="13" t="s">
        <v>32</v>
      </c>
      <c r="AX424" s="13" t="s">
        <v>76</v>
      </c>
      <c r="AY424" s="171" t="s">
        <v>180</v>
      </c>
    </row>
    <row r="425" spans="1:65" s="14" customFormat="1" ht="11.25">
      <c r="B425" s="177"/>
      <c r="D425" s="163" t="s">
        <v>193</v>
      </c>
      <c r="E425" s="178" t="s">
        <v>1</v>
      </c>
      <c r="F425" s="179" t="s">
        <v>2480</v>
      </c>
      <c r="H425" s="180">
        <v>0.96</v>
      </c>
      <c r="I425" s="181"/>
      <c r="L425" s="177"/>
      <c r="M425" s="182"/>
      <c r="N425" s="183"/>
      <c r="O425" s="183"/>
      <c r="P425" s="183"/>
      <c r="Q425" s="183"/>
      <c r="R425" s="183"/>
      <c r="S425" s="183"/>
      <c r="T425" s="184"/>
      <c r="AT425" s="178" t="s">
        <v>193</v>
      </c>
      <c r="AU425" s="178" t="s">
        <v>85</v>
      </c>
      <c r="AV425" s="14" t="s">
        <v>85</v>
      </c>
      <c r="AW425" s="14" t="s">
        <v>32</v>
      </c>
      <c r="AX425" s="14" t="s">
        <v>76</v>
      </c>
      <c r="AY425" s="178" t="s">
        <v>180</v>
      </c>
    </row>
    <row r="426" spans="1:65" s="14" customFormat="1" ht="11.25">
      <c r="B426" s="177"/>
      <c r="D426" s="163" t="s">
        <v>193</v>
      </c>
      <c r="E426" s="178" t="s">
        <v>1</v>
      </c>
      <c r="F426" s="179" t="s">
        <v>2480</v>
      </c>
      <c r="H426" s="180">
        <v>0.96</v>
      </c>
      <c r="I426" s="181"/>
      <c r="L426" s="177"/>
      <c r="M426" s="182"/>
      <c r="N426" s="183"/>
      <c r="O426" s="183"/>
      <c r="P426" s="183"/>
      <c r="Q426" s="183"/>
      <c r="R426" s="183"/>
      <c r="S426" s="183"/>
      <c r="T426" s="184"/>
      <c r="AT426" s="178" t="s">
        <v>193</v>
      </c>
      <c r="AU426" s="178" t="s">
        <v>85</v>
      </c>
      <c r="AV426" s="14" t="s">
        <v>85</v>
      </c>
      <c r="AW426" s="14" t="s">
        <v>32</v>
      </c>
      <c r="AX426" s="14" t="s">
        <v>76</v>
      </c>
      <c r="AY426" s="178" t="s">
        <v>180</v>
      </c>
    </row>
    <row r="427" spans="1:65" s="15" customFormat="1" ht="11.25">
      <c r="B427" s="185"/>
      <c r="D427" s="163" t="s">
        <v>193</v>
      </c>
      <c r="E427" s="186" t="s">
        <v>1</v>
      </c>
      <c r="F427" s="187" t="s">
        <v>196</v>
      </c>
      <c r="H427" s="188">
        <v>37.915999999999997</v>
      </c>
      <c r="I427" s="189"/>
      <c r="L427" s="185"/>
      <c r="M427" s="190"/>
      <c r="N427" s="191"/>
      <c r="O427" s="191"/>
      <c r="P427" s="191"/>
      <c r="Q427" s="191"/>
      <c r="R427" s="191"/>
      <c r="S427" s="191"/>
      <c r="T427" s="192"/>
      <c r="AT427" s="186" t="s">
        <v>193</v>
      </c>
      <c r="AU427" s="186" t="s">
        <v>85</v>
      </c>
      <c r="AV427" s="15" t="s">
        <v>197</v>
      </c>
      <c r="AW427" s="15" t="s">
        <v>32</v>
      </c>
      <c r="AX427" s="15" t="s">
        <v>76</v>
      </c>
      <c r="AY427" s="186" t="s">
        <v>180</v>
      </c>
    </row>
    <row r="428" spans="1:65" s="16" customFormat="1" ht="11.25">
      <c r="B428" s="193"/>
      <c r="D428" s="163" t="s">
        <v>193</v>
      </c>
      <c r="E428" s="194" t="s">
        <v>1</v>
      </c>
      <c r="F428" s="195" t="s">
        <v>198</v>
      </c>
      <c r="H428" s="196">
        <v>37.915999999999997</v>
      </c>
      <c r="I428" s="197"/>
      <c r="L428" s="193"/>
      <c r="M428" s="198"/>
      <c r="N428" s="199"/>
      <c r="O428" s="199"/>
      <c r="P428" s="199"/>
      <c r="Q428" s="199"/>
      <c r="R428" s="199"/>
      <c r="S428" s="199"/>
      <c r="T428" s="200"/>
      <c r="AT428" s="194" t="s">
        <v>193</v>
      </c>
      <c r="AU428" s="194" t="s">
        <v>85</v>
      </c>
      <c r="AV428" s="16" t="s">
        <v>187</v>
      </c>
      <c r="AW428" s="16" t="s">
        <v>32</v>
      </c>
      <c r="AX428" s="16" t="s">
        <v>83</v>
      </c>
      <c r="AY428" s="194" t="s">
        <v>180</v>
      </c>
    </row>
    <row r="429" spans="1:65" s="2" customFormat="1" ht="16.5" customHeight="1">
      <c r="A429" s="33"/>
      <c r="B429" s="149"/>
      <c r="C429" s="150" t="s">
        <v>409</v>
      </c>
      <c r="D429" s="150" t="s">
        <v>182</v>
      </c>
      <c r="E429" s="151" t="s">
        <v>356</v>
      </c>
      <c r="F429" s="152" t="s">
        <v>357</v>
      </c>
      <c r="G429" s="153" t="s">
        <v>318</v>
      </c>
      <c r="H429" s="154">
        <v>3.5</v>
      </c>
      <c r="I429" s="155"/>
      <c r="J429" s="156">
        <f>ROUND(I429*H429,2)</f>
        <v>0</v>
      </c>
      <c r="K429" s="152" t="s">
        <v>186</v>
      </c>
      <c r="L429" s="34"/>
      <c r="M429" s="157" t="s">
        <v>1</v>
      </c>
      <c r="N429" s="158" t="s">
        <v>41</v>
      </c>
      <c r="O429" s="59"/>
      <c r="P429" s="159">
        <f>O429*H429</f>
        <v>0</v>
      </c>
      <c r="Q429" s="159">
        <v>1.06277</v>
      </c>
      <c r="R429" s="159">
        <f>Q429*H429</f>
        <v>3.7196949999999998</v>
      </c>
      <c r="S429" s="159">
        <v>0</v>
      </c>
      <c r="T429" s="160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61" t="s">
        <v>187</v>
      </c>
      <c r="AT429" s="161" t="s">
        <v>182</v>
      </c>
      <c r="AU429" s="161" t="s">
        <v>85</v>
      </c>
      <c r="AY429" s="18" t="s">
        <v>180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8" t="s">
        <v>83</v>
      </c>
      <c r="BK429" s="162">
        <f>ROUND(I429*H429,2)</f>
        <v>0</v>
      </c>
      <c r="BL429" s="18" t="s">
        <v>187</v>
      </c>
      <c r="BM429" s="161" t="s">
        <v>2482</v>
      </c>
    </row>
    <row r="430" spans="1:65" s="2" customFormat="1" ht="11.25">
      <c r="A430" s="33"/>
      <c r="B430" s="34"/>
      <c r="C430" s="33"/>
      <c r="D430" s="163" t="s">
        <v>189</v>
      </c>
      <c r="E430" s="33"/>
      <c r="F430" s="164" t="s">
        <v>359</v>
      </c>
      <c r="G430" s="33"/>
      <c r="H430" s="33"/>
      <c r="I430" s="165"/>
      <c r="J430" s="33"/>
      <c r="K430" s="33"/>
      <c r="L430" s="34"/>
      <c r="M430" s="166"/>
      <c r="N430" s="167"/>
      <c r="O430" s="59"/>
      <c r="P430" s="59"/>
      <c r="Q430" s="59"/>
      <c r="R430" s="59"/>
      <c r="S430" s="59"/>
      <c r="T430" s="60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T430" s="18" t="s">
        <v>189</v>
      </c>
      <c r="AU430" s="18" t="s">
        <v>85</v>
      </c>
    </row>
    <row r="431" spans="1:65" s="2" customFormat="1" ht="11.25">
      <c r="A431" s="33"/>
      <c r="B431" s="34"/>
      <c r="C431" s="33"/>
      <c r="D431" s="168" t="s">
        <v>191</v>
      </c>
      <c r="E431" s="33"/>
      <c r="F431" s="169" t="s">
        <v>360</v>
      </c>
      <c r="G431" s="33"/>
      <c r="H431" s="33"/>
      <c r="I431" s="165"/>
      <c r="J431" s="33"/>
      <c r="K431" s="33"/>
      <c r="L431" s="34"/>
      <c r="M431" s="166"/>
      <c r="N431" s="167"/>
      <c r="O431" s="59"/>
      <c r="P431" s="59"/>
      <c r="Q431" s="59"/>
      <c r="R431" s="59"/>
      <c r="S431" s="59"/>
      <c r="T431" s="60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T431" s="18" t="s">
        <v>191</v>
      </c>
      <c r="AU431" s="18" t="s">
        <v>85</v>
      </c>
    </row>
    <row r="432" spans="1:65" s="13" customFormat="1" ht="11.25">
      <c r="B432" s="170"/>
      <c r="D432" s="163" t="s">
        <v>193</v>
      </c>
      <c r="E432" s="171" t="s">
        <v>1</v>
      </c>
      <c r="F432" s="172" t="s">
        <v>411</v>
      </c>
      <c r="H432" s="171" t="s">
        <v>1</v>
      </c>
      <c r="I432" s="173"/>
      <c r="L432" s="170"/>
      <c r="M432" s="174"/>
      <c r="N432" s="175"/>
      <c r="O432" s="175"/>
      <c r="P432" s="175"/>
      <c r="Q432" s="175"/>
      <c r="R432" s="175"/>
      <c r="S432" s="175"/>
      <c r="T432" s="176"/>
      <c r="AT432" s="171" t="s">
        <v>193</v>
      </c>
      <c r="AU432" s="171" t="s">
        <v>85</v>
      </c>
      <c r="AV432" s="13" t="s">
        <v>83</v>
      </c>
      <c r="AW432" s="13" t="s">
        <v>32</v>
      </c>
      <c r="AX432" s="13" t="s">
        <v>76</v>
      </c>
      <c r="AY432" s="171" t="s">
        <v>180</v>
      </c>
    </row>
    <row r="433" spans="1:65" s="13" customFormat="1" ht="11.25">
      <c r="B433" s="170"/>
      <c r="D433" s="163" t="s">
        <v>193</v>
      </c>
      <c r="E433" s="171" t="s">
        <v>1</v>
      </c>
      <c r="F433" s="172" t="s">
        <v>412</v>
      </c>
      <c r="H433" s="171" t="s">
        <v>1</v>
      </c>
      <c r="I433" s="173"/>
      <c r="L433" s="170"/>
      <c r="M433" s="174"/>
      <c r="N433" s="175"/>
      <c r="O433" s="175"/>
      <c r="P433" s="175"/>
      <c r="Q433" s="175"/>
      <c r="R433" s="175"/>
      <c r="S433" s="175"/>
      <c r="T433" s="176"/>
      <c r="AT433" s="171" t="s">
        <v>193</v>
      </c>
      <c r="AU433" s="171" t="s">
        <v>85</v>
      </c>
      <c r="AV433" s="13" t="s">
        <v>83</v>
      </c>
      <c r="AW433" s="13" t="s">
        <v>32</v>
      </c>
      <c r="AX433" s="13" t="s">
        <v>76</v>
      </c>
      <c r="AY433" s="171" t="s">
        <v>180</v>
      </c>
    </row>
    <row r="434" spans="1:65" s="14" customFormat="1" ht="11.25">
      <c r="B434" s="177"/>
      <c r="D434" s="163" t="s">
        <v>193</v>
      </c>
      <c r="E434" s="178" t="s">
        <v>1</v>
      </c>
      <c r="F434" s="179" t="s">
        <v>2483</v>
      </c>
      <c r="H434" s="180">
        <v>2.5529999999999999</v>
      </c>
      <c r="I434" s="181"/>
      <c r="L434" s="177"/>
      <c r="M434" s="182"/>
      <c r="N434" s="183"/>
      <c r="O434" s="183"/>
      <c r="P434" s="183"/>
      <c r="Q434" s="183"/>
      <c r="R434" s="183"/>
      <c r="S434" s="183"/>
      <c r="T434" s="184"/>
      <c r="AT434" s="178" t="s">
        <v>193</v>
      </c>
      <c r="AU434" s="178" t="s">
        <v>85</v>
      </c>
      <c r="AV434" s="14" t="s">
        <v>85</v>
      </c>
      <c r="AW434" s="14" t="s">
        <v>32</v>
      </c>
      <c r="AX434" s="14" t="s">
        <v>76</v>
      </c>
      <c r="AY434" s="178" t="s">
        <v>180</v>
      </c>
    </row>
    <row r="435" spans="1:65" s="13" customFormat="1" ht="11.25">
      <c r="B435" s="170"/>
      <c r="D435" s="163" t="s">
        <v>193</v>
      </c>
      <c r="E435" s="171" t="s">
        <v>1</v>
      </c>
      <c r="F435" s="172" t="s">
        <v>414</v>
      </c>
      <c r="H435" s="171" t="s">
        <v>1</v>
      </c>
      <c r="I435" s="173"/>
      <c r="L435" s="170"/>
      <c r="M435" s="174"/>
      <c r="N435" s="175"/>
      <c r="O435" s="175"/>
      <c r="P435" s="175"/>
      <c r="Q435" s="175"/>
      <c r="R435" s="175"/>
      <c r="S435" s="175"/>
      <c r="T435" s="176"/>
      <c r="AT435" s="171" t="s">
        <v>193</v>
      </c>
      <c r="AU435" s="171" t="s">
        <v>85</v>
      </c>
      <c r="AV435" s="13" t="s">
        <v>83</v>
      </c>
      <c r="AW435" s="13" t="s">
        <v>32</v>
      </c>
      <c r="AX435" s="13" t="s">
        <v>76</v>
      </c>
      <c r="AY435" s="171" t="s">
        <v>180</v>
      </c>
    </row>
    <row r="436" spans="1:65" s="14" customFormat="1" ht="11.25">
      <c r="B436" s="177"/>
      <c r="D436" s="163" t="s">
        <v>193</v>
      </c>
      <c r="E436" s="178" t="s">
        <v>1</v>
      </c>
      <c r="F436" s="179" t="s">
        <v>2484</v>
      </c>
      <c r="H436" s="180">
        <v>0.46200000000000002</v>
      </c>
      <c r="I436" s="181"/>
      <c r="L436" s="177"/>
      <c r="M436" s="182"/>
      <c r="N436" s="183"/>
      <c r="O436" s="183"/>
      <c r="P436" s="183"/>
      <c r="Q436" s="183"/>
      <c r="R436" s="183"/>
      <c r="S436" s="183"/>
      <c r="T436" s="184"/>
      <c r="AT436" s="178" t="s">
        <v>193</v>
      </c>
      <c r="AU436" s="178" t="s">
        <v>85</v>
      </c>
      <c r="AV436" s="14" t="s">
        <v>85</v>
      </c>
      <c r="AW436" s="14" t="s">
        <v>32</v>
      </c>
      <c r="AX436" s="14" t="s">
        <v>76</v>
      </c>
      <c r="AY436" s="178" t="s">
        <v>180</v>
      </c>
    </row>
    <row r="437" spans="1:65" s="13" customFormat="1" ht="11.25">
      <c r="B437" s="170"/>
      <c r="D437" s="163" t="s">
        <v>193</v>
      </c>
      <c r="E437" s="171" t="s">
        <v>1</v>
      </c>
      <c r="F437" s="172" t="s">
        <v>416</v>
      </c>
      <c r="H437" s="171" t="s">
        <v>1</v>
      </c>
      <c r="I437" s="173"/>
      <c r="L437" s="170"/>
      <c r="M437" s="174"/>
      <c r="N437" s="175"/>
      <c r="O437" s="175"/>
      <c r="P437" s="175"/>
      <c r="Q437" s="175"/>
      <c r="R437" s="175"/>
      <c r="S437" s="175"/>
      <c r="T437" s="176"/>
      <c r="AT437" s="171" t="s">
        <v>193</v>
      </c>
      <c r="AU437" s="171" t="s">
        <v>85</v>
      </c>
      <c r="AV437" s="13" t="s">
        <v>83</v>
      </c>
      <c r="AW437" s="13" t="s">
        <v>32</v>
      </c>
      <c r="AX437" s="13" t="s">
        <v>76</v>
      </c>
      <c r="AY437" s="171" t="s">
        <v>180</v>
      </c>
    </row>
    <row r="438" spans="1:65" s="14" customFormat="1" ht="11.25">
      <c r="B438" s="177"/>
      <c r="D438" s="163" t="s">
        <v>193</v>
      </c>
      <c r="E438" s="178" t="s">
        <v>1</v>
      </c>
      <c r="F438" s="179" t="s">
        <v>2485</v>
      </c>
      <c r="H438" s="180">
        <v>0.39</v>
      </c>
      <c r="I438" s="181"/>
      <c r="L438" s="177"/>
      <c r="M438" s="182"/>
      <c r="N438" s="183"/>
      <c r="O438" s="183"/>
      <c r="P438" s="183"/>
      <c r="Q438" s="183"/>
      <c r="R438" s="183"/>
      <c r="S438" s="183"/>
      <c r="T438" s="184"/>
      <c r="AT438" s="178" t="s">
        <v>193</v>
      </c>
      <c r="AU438" s="178" t="s">
        <v>85</v>
      </c>
      <c r="AV438" s="14" t="s">
        <v>85</v>
      </c>
      <c r="AW438" s="14" t="s">
        <v>32</v>
      </c>
      <c r="AX438" s="14" t="s">
        <v>76</v>
      </c>
      <c r="AY438" s="178" t="s">
        <v>180</v>
      </c>
    </row>
    <row r="439" spans="1:65" s="13" customFormat="1" ht="11.25">
      <c r="B439" s="170"/>
      <c r="D439" s="163" t="s">
        <v>193</v>
      </c>
      <c r="E439" s="171" t="s">
        <v>1</v>
      </c>
      <c r="F439" s="172" t="s">
        <v>390</v>
      </c>
      <c r="H439" s="171" t="s">
        <v>1</v>
      </c>
      <c r="I439" s="173"/>
      <c r="L439" s="170"/>
      <c r="M439" s="174"/>
      <c r="N439" s="175"/>
      <c r="O439" s="175"/>
      <c r="P439" s="175"/>
      <c r="Q439" s="175"/>
      <c r="R439" s="175"/>
      <c r="S439" s="175"/>
      <c r="T439" s="176"/>
      <c r="AT439" s="171" t="s">
        <v>193</v>
      </c>
      <c r="AU439" s="171" t="s">
        <v>85</v>
      </c>
      <c r="AV439" s="13" t="s">
        <v>83</v>
      </c>
      <c r="AW439" s="13" t="s">
        <v>32</v>
      </c>
      <c r="AX439" s="13" t="s">
        <v>76</v>
      </c>
      <c r="AY439" s="171" t="s">
        <v>180</v>
      </c>
    </row>
    <row r="440" spans="1:65" s="14" customFormat="1" ht="11.25">
      <c r="B440" s="177"/>
      <c r="D440" s="163" t="s">
        <v>193</v>
      </c>
      <c r="E440" s="178" t="s">
        <v>1</v>
      </c>
      <c r="F440" s="179" t="s">
        <v>418</v>
      </c>
      <c r="H440" s="180">
        <v>9.5000000000000001E-2</v>
      </c>
      <c r="I440" s="181"/>
      <c r="L440" s="177"/>
      <c r="M440" s="182"/>
      <c r="N440" s="183"/>
      <c r="O440" s="183"/>
      <c r="P440" s="183"/>
      <c r="Q440" s="183"/>
      <c r="R440" s="183"/>
      <c r="S440" s="183"/>
      <c r="T440" s="184"/>
      <c r="AT440" s="178" t="s">
        <v>193</v>
      </c>
      <c r="AU440" s="178" t="s">
        <v>85</v>
      </c>
      <c r="AV440" s="14" t="s">
        <v>85</v>
      </c>
      <c r="AW440" s="14" t="s">
        <v>32</v>
      </c>
      <c r="AX440" s="14" t="s">
        <v>76</v>
      </c>
      <c r="AY440" s="178" t="s">
        <v>180</v>
      </c>
    </row>
    <row r="441" spans="1:65" s="15" customFormat="1" ht="11.25">
      <c r="B441" s="185"/>
      <c r="D441" s="163" t="s">
        <v>193</v>
      </c>
      <c r="E441" s="186" t="s">
        <v>1</v>
      </c>
      <c r="F441" s="187" t="s">
        <v>196</v>
      </c>
      <c r="H441" s="188">
        <v>3.5</v>
      </c>
      <c r="I441" s="189"/>
      <c r="L441" s="185"/>
      <c r="M441" s="190"/>
      <c r="N441" s="191"/>
      <c r="O441" s="191"/>
      <c r="P441" s="191"/>
      <c r="Q441" s="191"/>
      <c r="R441" s="191"/>
      <c r="S441" s="191"/>
      <c r="T441" s="192"/>
      <c r="AT441" s="186" t="s">
        <v>193</v>
      </c>
      <c r="AU441" s="186" t="s">
        <v>85</v>
      </c>
      <c r="AV441" s="15" t="s">
        <v>197</v>
      </c>
      <c r="AW441" s="15" t="s">
        <v>32</v>
      </c>
      <c r="AX441" s="15" t="s">
        <v>76</v>
      </c>
      <c r="AY441" s="186" t="s">
        <v>180</v>
      </c>
    </row>
    <row r="442" spans="1:65" s="16" customFormat="1" ht="11.25">
      <c r="B442" s="193"/>
      <c r="D442" s="163" t="s">
        <v>193</v>
      </c>
      <c r="E442" s="194" t="s">
        <v>1</v>
      </c>
      <c r="F442" s="195" t="s">
        <v>198</v>
      </c>
      <c r="H442" s="196">
        <v>3.5</v>
      </c>
      <c r="I442" s="197"/>
      <c r="L442" s="193"/>
      <c r="M442" s="198"/>
      <c r="N442" s="199"/>
      <c r="O442" s="199"/>
      <c r="P442" s="199"/>
      <c r="Q442" s="199"/>
      <c r="R442" s="199"/>
      <c r="S442" s="199"/>
      <c r="T442" s="200"/>
      <c r="AT442" s="194" t="s">
        <v>193</v>
      </c>
      <c r="AU442" s="194" t="s">
        <v>85</v>
      </c>
      <c r="AV442" s="16" t="s">
        <v>187</v>
      </c>
      <c r="AW442" s="16" t="s">
        <v>32</v>
      </c>
      <c r="AX442" s="16" t="s">
        <v>83</v>
      </c>
      <c r="AY442" s="194" t="s">
        <v>180</v>
      </c>
    </row>
    <row r="443" spans="1:65" s="12" customFormat="1" ht="22.9" customHeight="1">
      <c r="B443" s="136"/>
      <c r="D443" s="137" t="s">
        <v>75</v>
      </c>
      <c r="E443" s="147" t="s">
        <v>197</v>
      </c>
      <c r="F443" s="147" t="s">
        <v>419</v>
      </c>
      <c r="I443" s="139"/>
      <c r="J443" s="148">
        <f>BK443</f>
        <v>0</v>
      </c>
      <c r="L443" s="136"/>
      <c r="M443" s="141"/>
      <c r="N443" s="142"/>
      <c r="O443" s="142"/>
      <c r="P443" s="143">
        <f>SUM(P444:P602)</f>
        <v>0</v>
      </c>
      <c r="Q443" s="142"/>
      <c r="R443" s="143">
        <f>SUM(R444:R602)</f>
        <v>99.355804880000008</v>
      </c>
      <c r="S443" s="142"/>
      <c r="T443" s="144">
        <f>SUM(T444:T602)</f>
        <v>0</v>
      </c>
      <c r="AR443" s="137" t="s">
        <v>83</v>
      </c>
      <c r="AT443" s="145" t="s">
        <v>75</v>
      </c>
      <c r="AU443" s="145" t="s">
        <v>83</v>
      </c>
      <c r="AY443" s="137" t="s">
        <v>180</v>
      </c>
      <c r="BK443" s="146">
        <f>SUM(BK444:BK602)</f>
        <v>0</v>
      </c>
    </row>
    <row r="444" spans="1:65" s="2" customFormat="1" ht="21.75" customHeight="1">
      <c r="A444" s="33"/>
      <c r="B444" s="149"/>
      <c r="C444" s="150" t="s">
        <v>420</v>
      </c>
      <c r="D444" s="150" t="s">
        <v>182</v>
      </c>
      <c r="E444" s="151" t="s">
        <v>421</v>
      </c>
      <c r="F444" s="152" t="s">
        <v>422</v>
      </c>
      <c r="G444" s="153" t="s">
        <v>423</v>
      </c>
      <c r="H444" s="154">
        <v>4</v>
      </c>
      <c r="I444" s="155"/>
      <c r="J444" s="156">
        <f>ROUND(I444*H444,2)</f>
        <v>0</v>
      </c>
      <c r="K444" s="152" t="s">
        <v>186</v>
      </c>
      <c r="L444" s="34"/>
      <c r="M444" s="157" t="s">
        <v>1</v>
      </c>
      <c r="N444" s="158" t="s">
        <v>41</v>
      </c>
      <c r="O444" s="59"/>
      <c r="P444" s="159">
        <f>O444*H444</f>
        <v>0</v>
      </c>
      <c r="Q444" s="159">
        <v>1.7940000000000001E-2</v>
      </c>
      <c r="R444" s="159">
        <f>Q444*H444</f>
        <v>7.1760000000000004E-2</v>
      </c>
      <c r="S444" s="159">
        <v>0</v>
      </c>
      <c r="T444" s="160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61" t="s">
        <v>187</v>
      </c>
      <c r="AT444" s="161" t="s">
        <v>182</v>
      </c>
      <c r="AU444" s="161" t="s">
        <v>85</v>
      </c>
      <c r="AY444" s="18" t="s">
        <v>180</v>
      </c>
      <c r="BE444" s="162">
        <f>IF(N444="základní",J444,0)</f>
        <v>0</v>
      </c>
      <c r="BF444" s="162">
        <f>IF(N444="snížená",J444,0)</f>
        <v>0</v>
      </c>
      <c r="BG444" s="162">
        <f>IF(N444="zákl. přenesená",J444,0)</f>
        <v>0</v>
      </c>
      <c r="BH444" s="162">
        <f>IF(N444="sníž. přenesená",J444,0)</f>
        <v>0</v>
      </c>
      <c r="BI444" s="162">
        <f>IF(N444="nulová",J444,0)</f>
        <v>0</v>
      </c>
      <c r="BJ444" s="18" t="s">
        <v>83</v>
      </c>
      <c r="BK444" s="162">
        <f>ROUND(I444*H444,2)</f>
        <v>0</v>
      </c>
      <c r="BL444" s="18" t="s">
        <v>187</v>
      </c>
      <c r="BM444" s="161" t="s">
        <v>2486</v>
      </c>
    </row>
    <row r="445" spans="1:65" s="2" customFormat="1" ht="19.5">
      <c r="A445" s="33"/>
      <c r="B445" s="34"/>
      <c r="C445" s="33"/>
      <c r="D445" s="163" t="s">
        <v>189</v>
      </c>
      <c r="E445" s="33"/>
      <c r="F445" s="164" t="s">
        <v>425</v>
      </c>
      <c r="G445" s="33"/>
      <c r="H445" s="33"/>
      <c r="I445" s="165"/>
      <c r="J445" s="33"/>
      <c r="K445" s="33"/>
      <c r="L445" s="34"/>
      <c r="M445" s="166"/>
      <c r="N445" s="167"/>
      <c r="O445" s="59"/>
      <c r="P445" s="59"/>
      <c r="Q445" s="59"/>
      <c r="R445" s="59"/>
      <c r="S445" s="59"/>
      <c r="T445" s="60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T445" s="18" t="s">
        <v>189</v>
      </c>
      <c r="AU445" s="18" t="s">
        <v>85</v>
      </c>
    </row>
    <row r="446" spans="1:65" s="2" customFormat="1" ht="11.25">
      <c r="A446" s="33"/>
      <c r="B446" s="34"/>
      <c r="C446" s="33"/>
      <c r="D446" s="168" t="s">
        <v>191</v>
      </c>
      <c r="E446" s="33"/>
      <c r="F446" s="169" t="s">
        <v>426</v>
      </c>
      <c r="G446" s="33"/>
      <c r="H446" s="33"/>
      <c r="I446" s="165"/>
      <c r="J446" s="33"/>
      <c r="K446" s="33"/>
      <c r="L446" s="34"/>
      <c r="M446" s="166"/>
      <c r="N446" s="167"/>
      <c r="O446" s="59"/>
      <c r="P446" s="59"/>
      <c r="Q446" s="59"/>
      <c r="R446" s="59"/>
      <c r="S446" s="59"/>
      <c r="T446" s="60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T446" s="18" t="s">
        <v>191</v>
      </c>
      <c r="AU446" s="18" t="s">
        <v>85</v>
      </c>
    </row>
    <row r="447" spans="1:65" s="13" customFormat="1" ht="11.25">
      <c r="B447" s="170"/>
      <c r="D447" s="163" t="s">
        <v>193</v>
      </c>
      <c r="E447" s="171" t="s">
        <v>1</v>
      </c>
      <c r="F447" s="172" t="s">
        <v>2487</v>
      </c>
      <c r="H447" s="171" t="s">
        <v>1</v>
      </c>
      <c r="I447" s="173"/>
      <c r="L447" s="170"/>
      <c r="M447" s="174"/>
      <c r="N447" s="175"/>
      <c r="O447" s="175"/>
      <c r="P447" s="175"/>
      <c r="Q447" s="175"/>
      <c r="R447" s="175"/>
      <c r="S447" s="175"/>
      <c r="T447" s="176"/>
      <c r="AT447" s="171" t="s">
        <v>193</v>
      </c>
      <c r="AU447" s="171" t="s">
        <v>85</v>
      </c>
      <c r="AV447" s="13" t="s">
        <v>83</v>
      </c>
      <c r="AW447" s="13" t="s">
        <v>32</v>
      </c>
      <c r="AX447" s="13" t="s">
        <v>76</v>
      </c>
      <c r="AY447" s="171" t="s">
        <v>180</v>
      </c>
    </row>
    <row r="448" spans="1:65" s="14" customFormat="1" ht="11.25">
      <c r="B448" s="177"/>
      <c r="D448" s="163" t="s">
        <v>193</v>
      </c>
      <c r="E448" s="178" t="s">
        <v>1</v>
      </c>
      <c r="F448" s="179" t="s">
        <v>187</v>
      </c>
      <c r="H448" s="180">
        <v>4</v>
      </c>
      <c r="I448" s="181"/>
      <c r="L448" s="177"/>
      <c r="M448" s="182"/>
      <c r="N448" s="183"/>
      <c r="O448" s="183"/>
      <c r="P448" s="183"/>
      <c r="Q448" s="183"/>
      <c r="R448" s="183"/>
      <c r="S448" s="183"/>
      <c r="T448" s="184"/>
      <c r="AT448" s="178" t="s">
        <v>193</v>
      </c>
      <c r="AU448" s="178" t="s">
        <v>85</v>
      </c>
      <c r="AV448" s="14" t="s">
        <v>85</v>
      </c>
      <c r="AW448" s="14" t="s">
        <v>32</v>
      </c>
      <c r="AX448" s="14" t="s">
        <v>76</v>
      </c>
      <c r="AY448" s="178" t="s">
        <v>180</v>
      </c>
    </row>
    <row r="449" spans="1:65" s="15" customFormat="1" ht="11.25">
      <c r="B449" s="185"/>
      <c r="D449" s="163" t="s">
        <v>193</v>
      </c>
      <c r="E449" s="186" t="s">
        <v>1</v>
      </c>
      <c r="F449" s="187" t="s">
        <v>196</v>
      </c>
      <c r="H449" s="188">
        <v>4</v>
      </c>
      <c r="I449" s="189"/>
      <c r="L449" s="185"/>
      <c r="M449" s="190"/>
      <c r="N449" s="191"/>
      <c r="O449" s="191"/>
      <c r="P449" s="191"/>
      <c r="Q449" s="191"/>
      <c r="R449" s="191"/>
      <c r="S449" s="191"/>
      <c r="T449" s="192"/>
      <c r="AT449" s="186" t="s">
        <v>193</v>
      </c>
      <c r="AU449" s="186" t="s">
        <v>85</v>
      </c>
      <c r="AV449" s="15" t="s">
        <v>197</v>
      </c>
      <c r="AW449" s="15" t="s">
        <v>32</v>
      </c>
      <c r="AX449" s="15" t="s">
        <v>76</v>
      </c>
      <c r="AY449" s="186" t="s">
        <v>180</v>
      </c>
    </row>
    <row r="450" spans="1:65" s="16" customFormat="1" ht="11.25">
      <c r="B450" s="193"/>
      <c r="D450" s="163" t="s">
        <v>193</v>
      </c>
      <c r="E450" s="194" t="s">
        <v>1</v>
      </c>
      <c r="F450" s="195" t="s">
        <v>198</v>
      </c>
      <c r="H450" s="196">
        <v>4</v>
      </c>
      <c r="I450" s="197"/>
      <c r="L450" s="193"/>
      <c r="M450" s="198"/>
      <c r="N450" s="199"/>
      <c r="O450" s="199"/>
      <c r="P450" s="199"/>
      <c r="Q450" s="199"/>
      <c r="R450" s="199"/>
      <c r="S450" s="199"/>
      <c r="T450" s="200"/>
      <c r="AT450" s="194" t="s">
        <v>193</v>
      </c>
      <c r="AU450" s="194" t="s">
        <v>85</v>
      </c>
      <c r="AV450" s="16" t="s">
        <v>187</v>
      </c>
      <c r="AW450" s="16" t="s">
        <v>32</v>
      </c>
      <c r="AX450" s="16" t="s">
        <v>83</v>
      </c>
      <c r="AY450" s="194" t="s">
        <v>180</v>
      </c>
    </row>
    <row r="451" spans="1:65" s="2" customFormat="1" ht="21.75" customHeight="1">
      <c r="A451" s="33"/>
      <c r="B451" s="149"/>
      <c r="C451" s="150" t="s">
        <v>428</v>
      </c>
      <c r="D451" s="150" t="s">
        <v>182</v>
      </c>
      <c r="E451" s="151" t="s">
        <v>2488</v>
      </c>
      <c r="F451" s="152" t="s">
        <v>2489</v>
      </c>
      <c r="G451" s="153" t="s">
        <v>423</v>
      </c>
      <c r="H451" s="154">
        <v>1</v>
      </c>
      <c r="I451" s="155"/>
      <c r="J451" s="156">
        <f>ROUND(I451*H451,2)</f>
        <v>0</v>
      </c>
      <c r="K451" s="152" t="s">
        <v>186</v>
      </c>
      <c r="L451" s="34"/>
      <c r="M451" s="157" t="s">
        <v>1</v>
      </c>
      <c r="N451" s="158" t="s">
        <v>41</v>
      </c>
      <c r="O451" s="59"/>
      <c r="P451" s="159">
        <f>O451*H451</f>
        <v>0</v>
      </c>
      <c r="Q451" s="159">
        <v>2.2780000000000002E-2</v>
      </c>
      <c r="R451" s="159">
        <f>Q451*H451</f>
        <v>2.2780000000000002E-2</v>
      </c>
      <c r="S451" s="159">
        <v>0</v>
      </c>
      <c r="T451" s="160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61" t="s">
        <v>187</v>
      </c>
      <c r="AT451" s="161" t="s">
        <v>182</v>
      </c>
      <c r="AU451" s="161" t="s">
        <v>85</v>
      </c>
      <c r="AY451" s="18" t="s">
        <v>180</v>
      </c>
      <c r="BE451" s="162">
        <f>IF(N451="základní",J451,0)</f>
        <v>0</v>
      </c>
      <c r="BF451" s="162">
        <f>IF(N451="snížená",J451,0)</f>
        <v>0</v>
      </c>
      <c r="BG451" s="162">
        <f>IF(N451="zákl. přenesená",J451,0)</f>
        <v>0</v>
      </c>
      <c r="BH451" s="162">
        <f>IF(N451="sníž. přenesená",J451,0)</f>
        <v>0</v>
      </c>
      <c r="BI451" s="162">
        <f>IF(N451="nulová",J451,0)</f>
        <v>0</v>
      </c>
      <c r="BJ451" s="18" t="s">
        <v>83</v>
      </c>
      <c r="BK451" s="162">
        <f>ROUND(I451*H451,2)</f>
        <v>0</v>
      </c>
      <c r="BL451" s="18" t="s">
        <v>187</v>
      </c>
      <c r="BM451" s="161" t="s">
        <v>2490</v>
      </c>
    </row>
    <row r="452" spans="1:65" s="2" customFormat="1" ht="19.5">
      <c r="A452" s="33"/>
      <c r="B452" s="34"/>
      <c r="C452" s="33"/>
      <c r="D452" s="163" t="s">
        <v>189</v>
      </c>
      <c r="E452" s="33"/>
      <c r="F452" s="164" t="s">
        <v>2491</v>
      </c>
      <c r="G452" s="33"/>
      <c r="H452" s="33"/>
      <c r="I452" s="165"/>
      <c r="J452" s="33"/>
      <c r="K452" s="33"/>
      <c r="L452" s="34"/>
      <c r="M452" s="166"/>
      <c r="N452" s="167"/>
      <c r="O452" s="59"/>
      <c r="P452" s="59"/>
      <c r="Q452" s="59"/>
      <c r="R452" s="59"/>
      <c r="S452" s="59"/>
      <c r="T452" s="60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T452" s="18" t="s">
        <v>189</v>
      </c>
      <c r="AU452" s="18" t="s">
        <v>85</v>
      </c>
    </row>
    <row r="453" spans="1:65" s="2" customFormat="1" ht="11.25">
      <c r="A453" s="33"/>
      <c r="B453" s="34"/>
      <c r="C453" s="33"/>
      <c r="D453" s="168" t="s">
        <v>191</v>
      </c>
      <c r="E453" s="33"/>
      <c r="F453" s="169" t="s">
        <v>2492</v>
      </c>
      <c r="G453" s="33"/>
      <c r="H453" s="33"/>
      <c r="I453" s="165"/>
      <c r="J453" s="33"/>
      <c r="K453" s="33"/>
      <c r="L453" s="34"/>
      <c r="M453" s="166"/>
      <c r="N453" s="167"/>
      <c r="O453" s="59"/>
      <c r="P453" s="59"/>
      <c r="Q453" s="59"/>
      <c r="R453" s="59"/>
      <c r="S453" s="59"/>
      <c r="T453" s="60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T453" s="18" t="s">
        <v>191</v>
      </c>
      <c r="AU453" s="18" t="s">
        <v>85</v>
      </c>
    </row>
    <row r="454" spans="1:65" s="13" customFormat="1" ht="11.25">
      <c r="B454" s="170"/>
      <c r="D454" s="163" t="s">
        <v>193</v>
      </c>
      <c r="E454" s="171" t="s">
        <v>1</v>
      </c>
      <c r="F454" s="172" t="s">
        <v>2487</v>
      </c>
      <c r="H454" s="171" t="s">
        <v>1</v>
      </c>
      <c r="I454" s="173"/>
      <c r="L454" s="170"/>
      <c r="M454" s="174"/>
      <c r="N454" s="175"/>
      <c r="O454" s="175"/>
      <c r="P454" s="175"/>
      <c r="Q454" s="175"/>
      <c r="R454" s="175"/>
      <c r="S454" s="175"/>
      <c r="T454" s="176"/>
      <c r="AT454" s="171" t="s">
        <v>193</v>
      </c>
      <c r="AU454" s="171" t="s">
        <v>85</v>
      </c>
      <c r="AV454" s="13" t="s">
        <v>83</v>
      </c>
      <c r="AW454" s="13" t="s">
        <v>32</v>
      </c>
      <c r="AX454" s="13" t="s">
        <v>76</v>
      </c>
      <c r="AY454" s="171" t="s">
        <v>180</v>
      </c>
    </row>
    <row r="455" spans="1:65" s="14" customFormat="1" ht="11.25">
      <c r="B455" s="177"/>
      <c r="D455" s="163" t="s">
        <v>193</v>
      </c>
      <c r="E455" s="178" t="s">
        <v>1</v>
      </c>
      <c r="F455" s="179" t="s">
        <v>83</v>
      </c>
      <c r="H455" s="180">
        <v>1</v>
      </c>
      <c r="I455" s="181"/>
      <c r="L455" s="177"/>
      <c r="M455" s="182"/>
      <c r="N455" s="183"/>
      <c r="O455" s="183"/>
      <c r="P455" s="183"/>
      <c r="Q455" s="183"/>
      <c r="R455" s="183"/>
      <c r="S455" s="183"/>
      <c r="T455" s="184"/>
      <c r="AT455" s="178" t="s">
        <v>193</v>
      </c>
      <c r="AU455" s="178" t="s">
        <v>85</v>
      </c>
      <c r="AV455" s="14" t="s">
        <v>85</v>
      </c>
      <c r="AW455" s="14" t="s">
        <v>32</v>
      </c>
      <c r="AX455" s="14" t="s">
        <v>76</v>
      </c>
      <c r="AY455" s="178" t="s">
        <v>180</v>
      </c>
    </row>
    <row r="456" spans="1:65" s="15" customFormat="1" ht="11.25">
      <c r="B456" s="185"/>
      <c r="D456" s="163" t="s">
        <v>193</v>
      </c>
      <c r="E456" s="186" t="s">
        <v>1</v>
      </c>
      <c r="F456" s="187" t="s">
        <v>196</v>
      </c>
      <c r="H456" s="188">
        <v>1</v>
      </c>
      <c r="I456" s="189"/>
      <c r="L456" s="185"/>
      <c r="M456" s="190"/>
      <c r="N456" s="191"/>
      <c r="O456" s="191"/>
      <c r="P456" s="191"/>
      <c r="Q456" s="191"/>
      <c r="R456" s="191"/>
      <c r="S456" s="191"/>
      <c r="T456" s="192"/>
      <c r="AT456" s="186" t="s">
        <v>193</v>
      </c>
      <c r="AU456" s="186" t="s">
        <v>85</v>
      </c>
      <c r="AV456" s="15" t="s">
        <v>197</v>
      </c>
      <c r="AW456" s="15" t="s">
        <v>32</v>
      </c>
      <c r="AX456" s="15" t="s">
        <v>76</v>
      </c>
      <c r="AY456" s="186" t="s">
        <v>180</v>
      </c>
    </row>
    <row r="457" spans="1:65" s="16" customFormat="1" ht="11.25">
      <c r="B457" s="193"/>
      <c r="D457" s="163" t="s">
        <v>193</v>
      </c>
      <c r="E457" s="194" t="s">
        <v>1</v>
      </c>
      <c r="F457" s="195" t="s">
        <v>198</v>
      </c>
      <c r="H457" s="196">
        <v>1</v>
      </c>
      <c r="I457" s="197"/>
      <c r="L457" s="193"/>
      <c r="M457" s="198"/>
      <c r="N457" s="199"/>
      <c r="O457" s="199"/>
      <c r="P457" s="199"/>
      <c r="Q457" s="199"/>
      <c r="R457" s="199"/>
      <c r="S457" s="199"/>
      <c r="T457" s="200"/>
      <c r="AT457" s="194" t="s">
        <v>193</v>
      </c>
      <c r="AU457" s="194" t="s">
        <v>85</v>
      </c>
      <c r="AV457" s="16" t="s">
        <v>187</v>
      </c>
      <c r="AW457" s="16" t="s">
        <v>32</v>
      </c>
      <c r="AX457" s="16" t="s">
        <v>83</v>
      </c>
      <c r="AY457" s="194" t="s">
        <v>180</v>
      </c>
    </row>
    <row r="458" spans="1:65" s="2" customFormat="1" ht="21.75" customHeight="1">
      <c r="A458" s="33"/>
      <c r="B458" s="149"/>
      <c r="C458" s="150" t="s">
        <v>434</v>
      </c>
      <c r="D458" s="150" t="s">
        <v>182</v>
      </c>
      <c r="E458" s="151" t="s">
        <v>429</v>
      </c>
      <c r="F458" s="152" t="s">
        <v>430</v>
      </c>
      <c r="G458" s="153" t="s">
        <v>423</v>
      </c>
      <c r="H458" s="154">
        <v>2</v>
      </c>
      <c r="I458" s="155"/>
      <c r="J458" s="156">
        <f>ROUND(I458*H458,2)</f>
        <v>0</v>
      </c>
      <c r="K458" s="152" t="s">
        <v>186</v>
      </c>
      <c r="L458" s="34"/>
      <c r="M458" s="157" t="s">
        <v>1</v>
      </c>
      <c r="N458" s="158" t="s">
        <v>41</v>
      </c>
      <c r="O458" s="59"/>
      <c r="P458" s="159">
        <f>O458*H458</f>
        <v>0</v>
      </c>
      <c r="Q458" s="159">
        <v>2.7109999999999999E-2</v>
      </c>
      <c r="R458" s="159">
        <f>Q458*H458</f>
        <v>5.4219999999999997E-2</v>
      </c>
      <c r="S458" s="159">
        <v>0</v>
      </c>
      <c r="T458" s="160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61" t="s">
        <v>187</v>
      </c>
      <c r="AT458" s="161" t="s">
        <v>182</v>
      </c>
      <c r="AU458" s="161" t="s">
        <v>85</v>
      </c>
      <c r="AY458" s="18" t="s">
        <v>180</v>
      </c>
      <c r="BE458" s="162">
        <f>IF(N458="základní",J458,0)</f>
        <v>0</v>
      </c>
      <c r="BF458" s="162">
        <f>IF(N458="snížená",J458,0)</f>
        <v>0</v>
      </c>
      <c r="BG458" s="162">
        <f>IF(N458="zákl. přenesená",J458,0)</f>
        <v>0</v>
      </c>
      <c r="BH458" s="162">
        <f>IF(N458="sníž. přenesená",J458,0)</f>
        <v>0</v>
      </c>
      <c r="BI458" s="162">
        <f>IF(N458="nulová",J458,0)</f>
        <v>0</v>
      </c>
      <c r="BJ458" s="18" t="s">
        <v>83</v>
      </c>
      <c r="BK458" s="162">
        <f>ROUND(I458*H458,2)</f>
        <v>0</v>
      </c>
      <c r="BL458" s="18" t="s">
        <v>187</v>
      </c>
      <c r="BM458" s="161" t="s">
        <v>2493</v>
      </c>
    </row>
    <row r="459" spans="1:65" s="2" customFormat="1" ht="19.5">
      <c r="A459" s="33"/>
      <c r="B459" s="34"/>
      <c r="C459" s="33"/>
      <c r="D459" s="163" t="s">
        <v>189</v>
      </c>
      <c r="E459" s="33"/>
      <c r="F459" s="164" t="s">
        <v>432</v>
      </c>
      <c r="G459" s="33"/>
      <c r="H459" s="33"/>
      <c r="I459" s="165"/>
      <c r="J459" s="33"/>
      <c r="K459" s="33"/>
      <c r="L459" s="34"/>
      <c r="M459" s="166"/>
      <c r="N459" s="167"/>
      <c r="O459" s="59"/>
      <c r="P459" s="59"/>
      <c r="Q459" s="59"/>
      <c r="R459" s="59"/>
      <c r="S459" s="59"/>
      <c r="T459" s="60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T459" s="18" t="s">
        <v>189</v>
      </c>
      <c r="AU459" s="18" t="s">
        <v>85</v>
      </c>
    </row>
    <row r="460" spans="1:65" s="2" customFormat="1" ht="11.25">
      <c r="A460" s="33"/>
      <c r="B460" s="34"/>
      <c r="C460" s="33"/>
      <c r="D460" s="168" t="s">
        <v>191</v>
      </c>
      <c r="E460" s="33"/>
      <c r="F460" s="169" t="s">
        <v>433</v>
      </c>
      <c r="G460" s="33"/>
      <c r="H460" s="33"/>
      <c r="I460" s="165"/>
      <c r="J460" s="33"/>
      <c r="K460" s="33"/>
      <c r="L460" s="34"/>
      <c r="M460" s="166"/>
      <c r="N460" s="167"/>
      <c r="O460" s="59"/>
      <c r="P460" s="59"/>
      <c r="Q460" s="59"/>
      <c r="R460" s="59"/>
      <c r="S460" s="59"/>
      <c r="T460" s="60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T460" s="18" t="s">
        <v>191</v>
      </c>
      <c r="AU460" s="18" t="s">
        <v>85</v>
      </c>
    </row>
    <row r="461" spans="1:65" s="13" customFormat="1" ht="11.25">
      <c r="B461" s="170"/>
      <c r="D461" s="163" t="s">
        <v>193</v>
      </c>
      <c r="E461" s="171" t="s">
        <v>1</v>
      </c>
      <c r="F461" s="172" t="s">
        <v>2487</v>
      </c>
      <c r="H461" s="171" t="s">
        <v>1</v>
      </c>
      <c r="I461" s="173"/>
      <c r="L461" s="170"/>
      <c r="M461" s="174"/>
      <c r="N461" s="175"/>
      <c r="O461" s="175"/>
      <c r="P461" s="175"/>
      <c r="Q461" s="175"/>
      <c r="R461" s="175"/>
      <c r="S461" s="175"/>
      <c r="T461" s="176"/>
      <c r="AT461" s="171" t="s">
        <v>193</v>
      </c>
      <c r="AU461" s="171" t="s">
        <v>85</v>
      </c>
      <c r="AV461" s="13" t="s">
        <v>83</v>
      </c>
      <c r="AW461" s="13" t="s">
        <v>32</v>
      </c>
      <c r="AX461" s="13" t="s">
        <v>76</v>
      </c>
      <c r="AY461" s="171" t="s">
        <v>180</v>
      </c>
    </row>
    <row r="462" spans="1:65" s="14" customFormat="1" ht="11.25">
      <c r="B462" s="177"/>
      <c r="D462" s="163" t="s">
        <v>193</v>
      </c>
      <c r="E462" s="178" t="s">
        <v>1</v>
      </c>
      <c r="F462" s="179" t="s">
        <v>85</v>
      </c>
      <c r="H462" s="180">
        <v>2</v>
      </c>
      <c r="I462" s="181"/>
      <c r="L462" s="177"/>
      <c r="M462" s="182"/>
      <c r="N462" s="183"/>
      <c r="O462" s="183"/>
      <c r="P462" s="183"/>
      <c r="Q462" s="183"/>
      <c r="R462" s="183"/>
      <c r="S462" s="183"/>
      <c r="T462" s="184"/>
      <c r="AT462" s="178" t="s">
        <v>193</v>
      </c>
      <c r="AU462" s="178" t="s">
        <v>85</v>
      </c>
      <c r="AV462" s="14" t="s">
        <v>85</v>
      </c>
      <c r="AW462" s="14" t="s">
        <v>32</v>
      </c>
      <c r="AX462" s="14" t="s">
        <v>76</v>
      </c>
      <c r="AY462" s="178" t="s">
        <v>180</v>
      </c>
    </row>
    <row r="463" spans="1:65" s="15" customFormat="1" ht="11.25">
      <c r="B463" s="185"/>
      <c r="D463" s="163" t="s">
        <v>193</v>
      </c>
      <c r="E463" s="186" t="s">
        <v>1</v>
      </c>
      <c r="F463" s="187" t="s">
        <v>196</v>
      </c>
      <c r="H463" s="188">
        <v>2</v>
      </c>
      <c r="I463" s="189"/>
      <c r="L463" s="185"/>
      <c r="M463" s="190"/>
      <c r="N463" s="191"/>
      <c r="O463" s="191"/>
      <c r="P463" s="191"/>
      <c r="Q463" s="191"/>
      <c r="R463" s="191"/>
      <c r="S463" s="191"/>
      <c r="T463" s="192"/>
      <c r="AT463" s="186" t="s">
        <v>193</v>
      </c>
      <c r="AU463" s="186" t="s">
        <v>85</v>
      </c>
      <c r="AV463" s="15" t="s">
        <v>197</v>
      </c>
      <c r="AW463" s="15" t="s">
        <v>32</v>
      </c>
      <c r="AX463" s="15" t="s">
        <v>76</v>
      </c>
      <c r="AY463" s="186" t="s">
        <v>180</v>
      </c>
    </row>
    <row r="464" spans="1:65" s="16" customFormat="1" ht="11.25">
      <c r="B464" s="193"/>
      <c r="D464" s="163" t="s">
        <v>193</v>
      </c>
      <c r="E464" s="194" t="s">
        <v>1</v>
      </c>
      <c r="F464" s="195" t="s">
        <v>198</v>
      </c>
      <c r="H464" s="196">
        <v>2</v>
      </c>
      <c r="I464" s="197"/>
      <c r="L464" s="193"/>
      <c r="M464" s="198"/>
      <c r="N464" s="199"/>
      <c r="O464" s="199"/>
      <c r="P464" s="199"/>
      <c r="Q464" s="199"/>
      <c r="R464" s="199"/>
      <c r="S464" s="199"/>
      <c r="T464" s="200"/>
      <c r="AT464" s="194" t="s">
        <v>193</v>
      </c>
      <c r="AU464" s="194" t="s">
        <v>85</v>
      </c>
      <c r="AV464" s="16" t="s">
        <v>187</v>
      </c>
      <c r="AW464" s="16" t="s">
        <v>32</v>
      </c>
      <c r="AX464" s="16" t="s">
        <v>83</v>
      </c>
      <c r="AY464" s="194" t="s">
        <v>180</v>
      </c>
    </row>
    <row r="465" spans="1:65" s="2" customFormat="1" ht="21.75" customHeight="1">
      <c r="A465" s="33"/>
      <c r="B465" s="149"/>
      <c r="C465" s="150" t="s">
        <v>440</v>
      </c>
      <c r="D465" s="150" t="s">
        <v>182</v>
      </c>
      <c r="E465" s="151" t="s">
        <v>435</v>
      </c>
      <c r="F465" s="152" t="s">
        <v>436</v>
      </c>
      <c r="G465" s="153" t="s">
        <v>423</v>
      </c>
      <c r="H465" s="154">
        <v>2</v>
      </c>
      <c r="I465" s="155"/>
      <c r="J465" s="156">
        <f>ROUND(I465*H465,2)</f>
        <v>0</v>
      </c>
      <c r="K465" s="152" t="s">
        <v>186</v>
      </c>
      <c r="L465" s="34"/>
      <c r="M465" s="157" t="s">
        <v>1</v>
      </c>
      <c r="N465" s="158" t="s">
        <v>41</v>
      </c>
      <c r="O465" s="59"/>
      <c r="P465" s="159">
        <f>O465*H465</f>
        <v>0</v>
      </c>
      <c r="Q465" s="159">
        <v>3.5639999999999998E-2</v>
      </c>
      <c r="R465" s="159">
        <f>Q465*H465</f>
        <v>7.1279999999999996E-2</v>
      </c>
      <c r="S465" s="159">
        <v>0</v>
      </c>
      <c r="T465" s="160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61" t="s">
        <v>187</v>
      </c>
      <c r="AT465" s="161" t="s">
        <v>182</v>
      </c>
      <c r="AU465" s="161" t="s">
        <v>85</v>
      </c>
      <c r="AY465" s="18" t="s">
        <v>180</v>
      </c>
      <c r="BE465" s="162">
        <f>IF(N465="základní",J465,0)</f>
        <v>0</v>
      </c>
      <c r="BF465" s="162">
        <f>IF(N465="snížená",J465,0)</f>
        <v>0</v>
      </c>
      <c r="BG465" s="162">
        <f>IF(N465="zákl. přenesená",J465,0)</f>
        <v>0</v>
      </c>
      <c r="BH465" s="162">
        <f>IF(N465="sníž. přenesená",J465,0)</f>
        <v>0</v>
      </c>
      <c r="BI465" s="162">
        <f>IF(N465="nulová",J465,0)</f>
        <v>0</v>
      </c>
      <c r="BJ465" s="18" t="s">
        <v>83</v>
      </c>
      <c r="BK465" s="162">
        <f>ROUND(I465*H465,2)</f>
        <v>0</v>
      </c>
      <c r="BL465" s="18" t="s">
        <v>187</v>
      </c>
      <c r="BM465" s="161" t="s">
        <v>2494</v>
      </c>
    </row>
    <row r="466" spans="1:65" s="2" customFormat="1" ht="19.5">
      <c r="A466" s="33"/>
      <c r="B466" s="34"/>
      <c r="C466" s="33"/>
      <c r="D466" s="163" t="s">
        <v>189</v>
      </c>
      <c r="E466" s="33"/>
      <c r="F466" s="164" t="s">
        <v>438</v>
      </c>
      <c r="G466" s="33"/>
      <c r="H466" s="33"/>
      <c r="I466" s="165"/>
      <c r="J466" s="33"/>
      <c r="K466" s="33"/>
      <c r="L466" s="34"/>
      <c r="M466" s="166"/>
      <c r="N466" s="167"/>
      <c r="O466" s="59"/>
      <c r="P466" s="59"/>
      <c r="Q466" s="59"/>
      <c r="R466" s="59"/>
      <c r="S466" s="59"/>
      <c r="T466" s="60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T466" s="18" t="s">
        <v>189</v>
      </c>
      <c r="AU466" s="18" t="s">
        <v>85</v>
      </c>
    </row>
    <row r="467" spans="1:65" s="2" customFormat="1" ht="11.25">
      <c r="A467" s="33"/>
      <c r="B467" s="34"/>
      <c r="C467" s="33"/>
      <c r="D467" s="168" t="s">
        <v>191</v>
      </c>
      <c r="E467" s="33"/>
      <c r="F467" s="169" t="s">
        <v>439</v>
      </c>
      <c r="G467" s="33"/>
      <c r="H467" s="33"/>
      <c r="I467" s="165"/>
      <c r="J467" s="33"/>
      <c r="K467" s="33"/>
      <c r="L467" s="34"/>
      <c r="M467" s="166"/>
      <c r="N467" s="167"/>
      <c r="O467" s="59"/>
      <c r="P467" s="59"/>
      <c r="Q467" s="59"/>
      <c r="R467" s="59"/>
      <c r="S467" s="59"/>
      <c r="T467" s="60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T467" s="18" t="s">
        <v>191</v>
      </c>
      <c r="AU467" s="18" t="s">
        <v>85</v>
      </c>
    </row>
    <row r="468" spans="1:65" s="13" customFormat="1" ht="11.25">
      <c r="B468" s="170"/>
      <c r="D468" s="163" t="s">
        <v>193</v>
      </c>
      <c r="E468" s="171" t="s">
        <v>1</v>
      </c>
      <c r="F468" s="172" t="s">
        <v>2487</v>
      </c>
      <c r="H468" s="171" t="s">
        <v>1</v>
      </c>
      <c r="I468" s="173"/>
      <c r="L468" s="170"/>
      <c r="M468" s="174"/>
      <c r="N468" s="175"/>
      <c r="O468" s="175"/>
      <c r="P468" s="175"/>
      <c r="Q468" s="175"/>
      <c r="R468" s="175"/>
      <c r="S468" s="175"/>
      <c r="T468" s="176"/>
      <c r="AT468" s="171" t="s">
        <v>193</v>
      </c>
      <c r="AU468" s="171" t="s">
        <v>85</v>
      </c>
      <c r="AV468" s="13" t="s">
        <v>83</v>
      </c>
      <c r="AW468" s="13" t="s">
        <v>32</v>
      </c>
      <c r="AX468" s="13" t="s">
        <v>76</v>
      </c>
      <c r="AY468" s="171" t="s">
        <v>180</v>
      </c>
    </row>
    <row r="469" spans="1:65" s="14" customFormat="1" ht="11.25">
      <c r="B469" s="177"/>
      <c r="D469" s="163" t="s">
        <v>193</v>
      </c>
      <c r="E469" s="178" t="s">
        <v>1</v>
      </c>
      <c r="F469" s="179" t="s">
        <v>85</v>
      </c>
      <c r="H469" s="180">
        <v>2</v>
      </c>
      <c r="I469" s="181"/>
      <c r="L469" s="177"/>
      <c r="M469" s="182"/>
      <c r="N469" s="183"/>
      <c r="O469" s="183"/>
      <c r="P469" s="183"/>
      <c r="Q469" s="183"/>
      <c r="R469" s="183"/>
      <c r="S469" s="183"/>
      <c r="T469" s="184"/>
      <c r="AT469" s="178" t="s">
        <v>193</v>
      </c>
      <c r="AU469" s="178" t="s">
        <v>85</v>
      </c>
      <c r="AV469" s="14" t="s">
        <v>85</v>
      </c>
      <c r="AW469" s="14" t="s">
        <v>32</v>
      </c>
      <c r="AX469" s="14" t="s">
        <v>76</v>
      </c>
      <c r="AY469" s="178" t="s">
        <v>180</v>
      </c>
    </row>
    <row r="470" spans="1:65" s="15" customFormat="1" ht="11.25">
      <c r="B470" s="185"/>
      <c r="D470" s="163" t="s">
        <v>193</v>
      </c>
      <c r="E470" s="186" t="s">
        <v>1</v>
      </c>
      <c r="F470" s="187" t="s">
        <v>196</v>
      </c>
      <c r="H470" s="188">
        <v>2</v>
      </c>
      <c r="I470" s="189"/>
      <c r="L470" s="185"/>
      <c r="M470" s="190"/>
      <c r="N470" s="191"/>
      <c r="O470" s="191"/>
      <c r="P470" s="191"/>
      <c r="Q470" s="191"/>
      <c r="R470" s="191"/>
      <c r="S470" s="191"/>
      <c r="T470" s="192"/>
      <c r="AT470" s="186" t="s">
        <v>193</v>
      </c>
      <c r="AU470" s="186" t="s">
        <v>85</v>
      </c>
      <c r="AV470" s="15" t="s">
        <v>197</v>
      </c>
      <c r="AW470" s="15" t="s">
        <v>32</v>
      </c>
      <c r="AX470" s="15" t="s">
        <v>76</v>
      </c>
      <c r="AY470" s="186" t="s">
        <v>180</v>
      </c>
    </row>
    <row r="471" spans="1:65" s="16" customFormat="1" ht="11.25">
      <c r="B471" s="193"/>
      <c r="D471" s="163" t="s">
        <v>193</v>
      </c>
      <c r="E471" s="194" t="s">
        <v>1</v>
      </c>
      <c r="F471" s="195" t="s">
        <v>198</v>
      </c>
      <c r="H471" s="196">
        <v>2</v>
      </c>
      <c r="I471" s="197"/>
      <c r="L471" s="193"/>
      <c r="M471" s="198"/>
      <c r="N471" s="199"/>
      <c r="O471" s="199"/>
      <c r="P471" s="199"/>
      <c r="Q471" s="199"/>
      <c r="R471" s="199"/>
      <c r="S471" s="199"/>
      <c r="T471" s="200"/>
      <c r="AT471" s="194" t="s">
        <v>193</v>
      </c>
      <c r="AU471" s="194" t="s">
        <v>85</v>
      </c>
      <c r="AV471" s="16" t="s">
        <v>187</v>
      </c>
      <c r="AW471" s="16" t="s">
        <v>32</v>
      </c>
      <c r="AX471" s="16" t="s">
        <v>83</v>
      </c>
      <c r="AY471" s="194" t="s">
        <v>180</v>
      </c>
    </row>
    <row r="472" spans="1:65" s="2" customFormat="1" ht="21.75" customHeight="1">
      <c r="A472" s="33"/>
      <c r="B472" s="149"/>
      <c r="C472" s="150" t="s">
        <v>451</v>
      </c>
      <c r="D472" s="150" t="s">
        <v>182</v>
      </c>
      <c r="E472" s="151" t="s">
        <v>2495</v>
      </c>
      <c r="F472" s="152" t="s">
        <v>2496</v>
      </c>
      <c r="G472" s="153" t="s">
        <v>423</v>
      </c>
      <c r="H472" s="154">
        <v>1</v>
      </c>
      <c r="I472" s="155"/>
      <c r="J472" s="156">
        <f>ROUND(I472*H472,2)</f>
        <v>0</v>
      </c>
      <c r="K472" s="152" t="s">
        <v>186</v>
      </c>
      <c r="L472" s="34"/>
      <c r="M472" s="157" t="s">
        <v>1</v>
      </c>
      <c r="N472" s="158" t="s">
        <v>41</v>
      </c>
      <c r="O472" s="59"/>
      <c r="P472" s="159">
        <f>O472*H472</f>
        <v>0</v>
      </c>
      <c r="Q472" s="159">
        <v>4.0550000000000003E-2</v>
      </c>
      <c r="R472" s="159">
        <f>Q472*H472</f>
        <v>4.0550000000000003E-2</v>
      </c>
      <c r="S472" s="159">
        <v>0</v>
      </c>
      <c r="T472" s="160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61" t="s">
        <v>187</v>
      </c>
      <c r="AT472" s="161" t="s">
        <v>182</v>
      </c>
      <c r="AU472" s="161" t="s">
        <v>85</v>
      </c>
      <c r="AY472" s="18" t="s">
        <v>180</v>
      </c>
      <c r="BE472" s="162">
        <f>IF(N472="základní",J472,0)</f>
        <v>0</v>
      </c>
      <c r="BF472" s="162">
        <f>IF(N472="snížená",J472,0)</f>
        <v>0</v>
      </c>
      <c r="BG472" s="162">
        <f>IF(N472="zákl. přenesená",J472,0)</f>
        <v>0</v>
      </c>
      <c r="BH472" s="162">
        <f>IF(N472="sníž. přenesená",J472,0)</f>
        <v>0</v>
      </c>
      <c r="BI472" s="162">
        <f>IF(N472="nulová",J472,0)</f>
        <v>0</v>
      </c>
      <c r="BJ472" s="18" t="s">
        <v>83</v>
      </c>
      <c r="BK472" s="162">
        <f>ROUND(I472*H472,2)</f>
        <v>0</v>
      </c>
      <c r="BL472" s="18" t="s">
        <v>187</v>
      </c>
      <c r="BM472" s="161" t="s">
        <v>2497</v>
      </c>
    </row>
    <row r="473" spans="1:65" s="2" customFormat="1" ht="19.5">
      <c r="A473" s="33"/>
      <c r="B473" s="34"/>
      <c r="C473" s="33"/>
      <c r="D473" s="163" t="s">
        <v>189</v>
      </c>
      <c r="E473" s="33"/>
      <c r="F473" s="164" t="s">
        <v>2498</v>
      </c>
      <c r="G473" s="33"/>
      <c r="H473" s="33"/>
      <c r="I473" s="165"/>
      <c r="J473" s="33"/>
      <c r="K473" s="33"/>
      <c r="L473" s="34"/>
      <c r="M473" s="166"/>
      <c r="N473" s="167"/>
      <c r="O473" s="59"/>
      <c r="P473" s="59"/>
      <c r="Q473" s="59"/>
      <c r="R473" s="59"/>
      <c r="S473" s="59"/>
      <c r="T473" s="60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T473" s="18" t="s">
        <v>189</v>
      </c>
      <c r="AU473" s="18" t="s">
        <v>85</v>
      </c>
    </row>
    <row r="474" spans="1:65" s="2" customFormat="1" ht="11.25">
      <c r="A474" s="33"/>
      <c r="B474" s="34"/>
      <c r="C474" s="33"/>
      <c r="D474" s="168" t="s">
        <v>191</v>
      </c>
      <c r="E474" s="33"/>
      <c r="F474" s="169" t="s">
        <v>2499</v>
      </c>
      <c r="G474" s="33"/>
      <c r="H474" s="33"/>
      <c r="I474" s="165"/>
      <c r="J474" s="33"/>
      <c r="K474" s="33"/>
      <c r="L474" s="34"/>
      <c r="M474" s="166"/>
      <c r="N474" s="167"/>
      <c r="O474" s="59"/>
      <c r="P474" s="59"/>
      <c r="Q474" s="59"/>
      <c r="R474" s="59"/>
      <c r="S474" s="59"/>
      <c r="T474" s="60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T474" s="18" t="s">
        <v>191</v>
      </c>
      <c r="AU474" s="18" t="s">
        <v>85</v>
      </c>
    </row>
    <row r="475" spans="1:65" s="13" customFormat="1" ht="11.25">
      <c r="B475" s="170"/>
      <c r="D475" s="163" t="s">
        <v>193</v>
      </c>
      <c r="E475" s="171" t="s">
        <v>1</v>
      </c>
      <c r="F475" s="172" t="s">
        <v>2487</v>
      </c>
      <c r="H475" s="171" t="s">
        <v>1</v>
      </c>
      <c r="I475" s="173"/>
      <c r="L475" s="170"/>
      <c r="M475" s="174"/>
      <c r="N475" s="175"/>
      <c r="O475" s="175"/>
      <c r="P475" s="175"/>
      <c r="Q475" s="175"/>
      <c r="R475" s="175"/>
      <c r="S475" s="175"/>
      <c r="T475" s="176"/>
      <c r="AT475" s="171" t="s">
        <v>193</v>
      </c>
      <c r="AU475" s="171" t="s">
        <v>85</v>
      </c>
      <c r="AV475" s="13" t="s">
        <v>83</v>
      </c>
      <c r="AW475" s="13" t="s">
        <v>32</v>
      </c>
      <c r="AX475" s="13" t="s">
        <v>76</v>
      </c>
      <c r="AY475" s="171" t="s">
        <v>180</v>
      </c>
    </row>
    <row r="476" spans="1:65" s="14" customFormat="1" ht="11.25">
      <c r="B476" s="177"/>
      <c r="D476" s="163" t="s">
        <v>193</v>
      </c>
      <c r="E476" s="178" t="s">
        <v>1</v>
      </c>
      <c r="F476" s="179" t="s">
        <v>83</v>
      </c>
      <c r="H476" s="180">
        <v>1</v>
      </c>
      <c r="I476" s="181"/>
      <c r="L476" s="177"/>
      <c r="M476" s="182"/>
      <c r="N476" s="183"/>
      <c r="O476" s="183"/>
      <c r="P476" s="183"/>
      <c r="Q476" s="183"/>
      <c r="R476" s="183"/>
      <c r="S476" s="183"/>
      <c r="T476" s="184"/>
      <c r="AT476" s="178" t="s">
        <v>193</v>
      </c>
      <c r="AU476" s="178" t="s">
        <v>85</v>
      </c>
      <c r="AV476" s="14" t="s">
        <v>85</v>
      </c>
      <c r="AW476" s="14" t="s">
        <v>32</v>
      </c>
      <c r="AX476" s="14" t="s">
        <v>76</v>
      </c>
      <c r="AY476" s="178" t="s">
        <v>180</v>
      </c>
    </row>
    <row r="477" spans="1:65" s="15" customFormat="1" ht="11.25">
      <c r="B477" s="185"/>
      <c r="D477" s="163" t="s">
        <v>193</v>
      </c>
      <c r="E477" s="186" t="s">
        <v>1</v>
      </c>
      <c r="F477" s="187" t="s">
        <v>196</v>
      </c>
      <c r="H477" s="188">
        <v>1</v>
      </c>
      <c r="I477" s="189"/>
      <c r="L477" s="185"/>
      <c r="M477" s="190"/>
      <c r="N477" s="191"/>
      <c r="O477" s="191"/>
      <c r="P477" s="191"/>
      <c r="Q477" s="191"/>
      <c r="R477" s="191"/>
      <c r="S477" s="191"/>
      <c r="T477" s="192"/>
      <c r="AT477" s="186" t="s">
        <v>193</v>
      </c>
      <c r="AU477" s="186" t="s">
        <v>85</v>
      </c>
      <c r="AV477" s="15" t="s">
        <v>197</v>
      </c>
      <c r="AW477" s="15" t="s">
        <v>32</v>
      </c>
      <c r="AX477" s="15" t="s">
        <v>76</v>
      </c>
      <c r="AY477" s="186" t="s">
        <v>180</v>
      </c>
    </row>
    <row r="478" spans="1:65" s="16" customFormat="1" ht="11.25">
      <c r="B478" s="193"/>
      <c r="D478" s="163" t="s">
        <v>193</v>
      </c>
      <c r="E478" s="194" t="s">
        <v>1</v>
      </c>
      <c r="F478" s="195" t="s">
        <v>198</v>
      </c>
      <c r="H478" s="196">
        <v>1</v>
      </c>
      <c r="I478" s="197"/>
      <c r="L478" s="193"/>
      <c r="M478" s="198"/>
      <c r="N478" s="199"/>
      <c r="O478" s="199"/>
      <c r="P478" s="199"/>
      <c r="Q478" s="199"/>
      <c r="R478" s="199"/>
      <c r="S478" s="199"/>
      <c r="T478" s="200"/>
      <c r="AT478" s="194" t="s">
        <v>193</v>
      </c>
      <c r="AU478" s="194" t="s">
        <v>85</v>
      </c>
      <c r="AV478" s="16" t="s">
        <v>187</v>
      </c>
      <c r="AW478" s="16" t="s">
        <v>32</v>
      </c>
      <c r="AX478" s="16" t="s">
        <v>83</v>
      </c>
      <c r="AY478" s="194" t="s">
        <v>180</v>
      </c>
    </row>
    <row r="479" spans="1:65" s="2" customFormat="1" ht="16.5" customHeight="1">
      <c r="A479" s="33"/>
      <c r="B479" s="149"/>
      <c r="C479" s="150" t="s">
        <v>459</v>
      </c>
      <c r="D479" s="150" t="s">
        <v>182</v>
      </c>
      <c r="E479" s="151" t="s">
        <v>441</v>
      </c>
      <c r="F479" s="152" t="s">
        <v>442</v>
      </c>
      <c r="G479" s="153" t="s">
        <v>201</v>
      </c>
      <c r="H479" s="154">
        <v>26.824000000000002</v>
      </c>
      <c r="I479" s="155"/>
      <c r="J479" s="156">
        <f>ROUND(I479*H479,2)</f>
        <v>0</v>
      </c>
      <c r="K479" s="152" t="s">
        <v>186</v>
      </c>
      <c r="L479" s="34"/>
      <c r="M479" s="157" t="s">
        <v>1</v>
      </c>
      <c r="N479" s="158" t="s">
        <v>41</v>
      </c>
      <c r="O479" s="59"/>
      <c r="P479" s="159">
        <f>O479*H479</f>
        <v>0</v>
      </c>
      <c r="Q479" s="159">
        <v>2.5018799999999999</v>
      </c>
      <c r="R479" s="159">
        <f>Q479*H479</f>
        <v>67.110429120000006</v>
      </c>
      <c r="S479" s="159">
        <v>0</v>
      </c>
      <c r="T479" s="160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61" t="s">
        <v>187</v>
      </c>
      <c r="AT479" s="161" t="s">
        <v>182</v>
      </c>
      <c r="AU479" s="161" t="s">
        <v>85</v>
      </c>
      <c r="AY479" s="18" t="s">
        <v>180</v>
      </c>
      <c r="BE479" s="162">
        <f>IF(N479="základní",J479,0)</f>
        <v>0</v>
      </c>
      <c r="BF479" s="162">
        <f>IF(N479="snížená",J479,0)</f>
        <v>0</v>
      </c>
      <c r="BG479" s="162">
        <f>IF(N479="zákl. přenesená",J479,0)</f>
        <v>0</v>
      </c>
      <c r="BH479" s="162">
        <f>IF(N479="sníž. přenesená",J479,0)</f>
        <v>0</v>
      </c>
      <c r="BI479" s="162">
        <f>IF(N479="nulová",J479,0)</f>
        <v>0</v>
      </c>
      <c r="BJ479" s="18" t="s">
        <v>83</v>
      </c>
      <c r="BK479" s="162">
        <f>ROUND(I479*H479,2)</f>
        <v>0</v>
      </c>
      <c r="BL479" s="18" t="s">
        <v>187</v>
      </c>
      <c r="BM479" s="161" t="s">
        <v>2500</v>
      </c>
    </row>
    <row r="480" spans="1:65" s="2" customFormat="1" ht="11.25">
      <c r="A480" s="33"/>
      <c r="B480" s="34"/>
      <c r="C480" s="33"/>
      <c r="D480" s="163" t="s">
        <v>189</v>
      </c>
      <c r="E480" s="33"/>
      <c r="F480" s="164" t="s">
        <v>444</v>
      </c>
      <c r="G480" s="33"/>
      <c r="H480" s="33"/>
      <c r="I480" s="165"/>
      <c r="J480" s="33"/>
      <c r="K480" s="33"/>
      <c r="L480" s="34"/>
      <c r="M480" s="166"/>
      <c r="N480" s="167"/>
      <c r="O480" s="59"/>
      <c r="P480" s="59"/>
      <c r="Q480" s="59"/>
      <c r="R480" s="59"/>
      <c r="S480" s="59"/>
      <c r="T480" s="60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T480" s="18" t="s">
        <v>189</v>
      </c>
      <c r="AU480" s="18" t="s">
        <v>85</v>
      </c>
    </row>
    <row r="481" spans="1:65" s="2" customFormat="1" ht="11.25">
      <c r="A481" s="33"/>
      <c r="B481" s="34"/>
      <c r="C481" s="33"/>
      <c r="D481" s="168" t="s">
        <v>191</v>
      </c>
      <c r="E481" s="33"/>
      <c r="F481" s="169" t="s">
        <v>445</v>
      </c>
      <c r="G481" s="33"/>
      <c r="H481" s="33"/>
      <c r="I481" s="165"/>
      <c r="J481" s="33"/>
      <c r="K481" s="33"/>
      <c r="L481" s="34"/>
      <c r="M481" s="166"/>
      <c r="N481" s="167"/>
      <c r="O481" s="59"/>
      <c r="P481" s="59"/>
      <c r="Q481" s="59"/>
      <c r="R481" s="59"/>
      <c r="S481" s="59"/>
      <c r="T481" s="60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T481" s="18" t="s">
        <v>191</v>
      </c>
      <c r="AU481" s="18" t="s">
        <v>85</v>
      </c>
    </row>
    <row r="482" spans="1:65" s="13" customFormat="1" ht="11.25">
      <c r="B482" s="170"/>
      <c r="D482" s="163" t="s">
        <v>193</v>
      </c>
      <c r="E482" s="171" t="s">
        <v>1</v>
      </c>
      <c r="F482" s="172" t="s">
        <v>446</v>
      </c>
      <c r="H482" s="171" t="s">
        <v>1</v>
      </c>
      <c r="I482" s="173"/>
      <c r="L482" s="170"/>
      <c r="M482" s="174"/>
      <c r="N482" s="175"/>
      <c r="O482" s="175"/>
      <c r="P482" s="175"/>
      <c r="Q482" s="175"/>
      <c r="R482" s="175"/>
      <c r="S482" s="175"/>
      <c r="T482" s="176"/>
      <c r="AT482" s="171" t="s">
        <v>193</v>
      </c>
      <c r="AU482" s="171" t="s">
        <v>85</v>
      </c>
      <c r="AV482" s="13" t="s">
        <v>83</v>
      </c>
      <c r="AW482" s="13" t="s">
        <v>32</v>
      </c>
      <c r="AX482" s="13" t="s">
        <v>76</v>
      </c>
      <c r="AY482" s="171" t="s">
        <v>180</v>
      </c>
    </row>
    <row r="483" spans="1:65" s="13" customFormat="1" ht="11.25">
      <c r="B483" s="170"/>
      <c r="D483" s="163" t="s">
        <v>193</v>
      </c>
      <c r="E483" s="171" t="s">
        <v>1</v>
      </c>
      <c r="F483" s="172" t="s">
        <v>2373</v>
      </c>
      <c r="H483" s="171" t="s">
        <v>1</v>
      </c>
      <c r="I483" s="173"/>
      <c r="L483" s="170"/>
      <c r="M483" s="174"/>
      <c r="N483" s="175"/>
      <c r="O483" s="175"/>
      <c r="P483" s="175"/>
      <c r="Q483" s="175"/>
      <c r="R483" s="175"/>
      <c r="S483" s="175"/>
      <c r="T483" s="176"/>
      <c r="AT483" s="171" t="s">
        <v>193</v>
      </c>
      <c r="AU483" s="171" t="s">
        <v>85</v>
      </c>
      <c r="AV483" s="13" t="s">
        <v>83</v>
      </c>
      <c r="AW483" s="13" t="s">
        <v>32</v>
      </c>
      <c r="AX483" s="13" t="s">
        <v>76</v>
      </c>
      <c r="AY483" s="171" t="s">
        <v>180</v>
      </c>
    </row>
    <row r="484" spans="1:65" s="14" customFormat="1" ht="33.75">
      <c r="B484" s="177"/>
      <c r="D484" s="163" t="s">
        <v>193</v>
      </c>
      <c r="E484" s="178" t="s">
        <v>1</v>
      </c>
      <c r="F484" s="179" t="s">
        <v>2501</v>
      </c>
      <c r="H484" s="180">
        <v>9.9260000000000002</v>
      </c>
      <c r="I484" s="181"/>
      <c r="L484" s="177"/>
      <c r="M484" s="182"/>
      <c r="N484" s="183"/>
      <c r="O484" s="183"/>
      <c r="P484" s="183"/>
      <c r="Q484" s="183"/>
      <c r="R484" s="183"/>
      <c r="S484" s="183"/>
      <c r="T484" s="184"/>
      <c r="AT484" s="178" t="s">
        <v>193</v>
      </c>
      <c r="AU484" s="178" t="s">
        <v>85</v>
      </c>
      <c r="AV484" s="14" t="s">
        <v>85</v>
      </c>
      <c r="AW484" s="14" t="s">
        <v>32</v>
      </c>
      <c r="AX484" s="14" t="s">
        <v>76</v>
      </c>
      <c r="AY484" s="178" t="s">
        <v>180</v>
      </c>
    </row>
    <row r="485" spans="1:65" s="14" customFormat="1" ht="22.5">
      <c r="B485" s="177"/>
      <c r="D485" s="163" t="s">
        <v>193</v>
      </c>
      <c r="E485" s="178" t="s">
        <v>1</v>
      </c>
      <c r="F485" s="179" t="s">
        <v>2502</v>
      </c>
      <c r="H485" s="180">
        <v>3.0710000000000002</v>
      </c>
      <c r="I485" s="181"/>
      <c r="L485" s="177"/>
      <c r="M485" s="182"/>
      <c r="N485" s="183"/>
      <c r="O485" s="183"/>
      <c r="P485" s="183"/>
      <c r="Q485" s="183"/>
      <c r="R485" s="183"/>
      <c r="S485" s="183"/>
      <c r="T485" s="184"/>
      <c r="AT485" s="178" t="s">
        <v>193</v>
      </c>
      <c r="AU485" s="178" t="s">
        <v>85</v>
      </c>
      <c r="AV485" s="14" t="s">
        <v>85</v>
      </c>
      <c r="AW485" s="14" t="s">
        <v>32</v>
      </c>
      <c r="AX485" s="14" t="s">
        <v>76</v>
      </c>
      <c r="AY485" s="178" t="s">
        <v>180</v>
      </c>
    </row>
    <row r="486" spans="1:65" s="14" customFormat="1" ht="22.5">
      <c r="B486" s="177"/>
      <c r="D486" s="163" t="s">
        <v>193</v>
      </c>
      <c r="E486" s="178" t="s">
        <v>1</v>
      </c>
      <c r="F486" s="179" t="s">
        <v>2503</v>
      </c>
      <c r="H486" s="180">
        <v>3.851</v>
      </c>
      <c r="I486" s="181"/>
      <c r="L486" s="177"/>
      <c r="M486" s="182"/>
      <c r="N486" s="183"/>
      <c r="O486" s="183"/>
      <c r="P486" s="183"/>
      <c r="Q486" s="183"/>
      <c r="R486" s="183"/>
      <c r="S486" s="183"/>
      <c r="T486" s="184"/>
      <c r="AT486" s="178" t="s">
        <v>193</v>
      </c>
      <c r="AU486" s="178" t="s">
        <v>85</v>
      </c>
      <c r="AV486" s="14" t="s">
        <v>85</v>
      </c>
      <c r="AW486" s="14" t="s">
        <v>32</v>
      </c>
      <c r="AX486" s="14" t="s">
        <v>76</v>
      </c>
      <c r="AY486" s="178" t="s">
        <v>180</v>
      </c>
    </row>
    <row r="487" spans="1:65" s="14" customFormat="1" ht="22.5">
      <c r="B487" s="177"/>
      <c r="D487" s="163" t="s">
        <v>193</v>
      </c>
      <c r="E487" s="178" t="s">
        <v>1</v>
      </c>
      <c r="F487" s="179" t="s">
        <v>2504</v>
      </c>
      <c r="H487" s="180">
        <v>6.375</v>
      </c>
      <c r="I487" s="181"/>
      <c r="L487" s="177"/>
      <c r="M487" s="182"/>
      <c r="N487" s="183"/>
      <c r="O487" s="183"/>
      <c r="P487" s="183"/>
      <c r="Q487" s="183"/>
      <c r="R487" s="183"/>
      <c r="S487" s="183"/>
      <c r="T487" s="184"/>
      <c r="AT487" s="178" t="s">
        <v>193</v>
      </c>
      <c r="AU487" s="178" t="s">
        <v>85</v>
      </c>
      <c r="AV487" s="14" t="s">
        <v>85</v>
      </c>
      <c r="AW487" s="14" t="s">
        <v>32</v>
      </c>
      <c r="AX487" s="14" t="s">
        <v>76</v>
      </c>
      <c r="AY487" s="178" t="s">
        <v>180</v>
      </c>
    </row>
    <row r="488" spans="1:65" s="14" customFormat="1" ht="11.25">
      <c r="B488" s="177"/>
      <c r="D488" s="163" t="s">
        <v>193</v>
      </c>
      <c r="E488" s="178" t="s">
        <v>1</v>
      </c>
      <c r="F488" s="179" t="s">
        <v>2505</v>
      </c>
      <c r="H488" s="180">
        <v>3.601</v>
      </c>
      <c r="I488" s="181"/>
      <c r="L488" s="177"/>
      <c r="M488" s="182"/>
      <c r="N488" s="183"/>
      <c r="O488" s="183"/>
      <c r="P488" s="183"/>
      <c r="Q488" s="183"/>
      <c r="R488" s="183"/>
      <c r="S488" s="183"/>
      <c r="T488" s="184"/>
      <c r="AT488" s="178" t="s">
        <v>193</v>
      </c>
      <c r="AU488" s="178" t="s">
        <v>85</v>
      </c>
      <c r="AV488" s="14" t="s">
        <v>85</v>
      </c>
      <c r="AW488" s="14" t="s">
        <v>32</v>
      </c>
      <c r="AX488" s="14" t="s">
        <v>76</v>
      </c>
      <c r="AY488" s="178" t="s">
        <v>180</v>
      </c>
    </row>
    <row r="489" spans="1:65" s="15" customFormat="1" ht="11.25">
      <c r="B489" s="185"/>
      <c r="D489" s="163" t="s">
        <v>193</v>
      </c>
      <c r="E489" s="186" t="s">
        <v>1</v>
      </c>
      <c r="F489" s="187" t="s">
        <v>196</v>
      </c>
      <c r="H489" s="188">
        <v>26.824000000000002</v>
      </c>
      <c r="I489" s="189"/>
      <c r="L489" s="185"/>
      <c r="M489" s="190"/>
      <c r="N489" s="191"/>
      <c r="O489" s="191"/>
      <c r="P489" s="191"/>
      <c r="Q489" s="191"/>
      <c r="R489" s="191"/>
      <c r="S489" s="191"/>
      <c r="T489" s="192"/>
      <c r="AT489" s="186" t="s">
        <v>193</v>
      </c>
      <c r="AU489" s="186" t="s">
        <v>85</v>
      </c>
      <c r="AV489" s="15" t="s">
        <v>197</v>
      </c>
      <c r="AW489" s="15" t="s">
        <v>32</v>
      </c>
      <c r="AX489" s="15" t="s">
        <v>76</v>
      </c>
      <c r="AY489" s="186" t="s">
        <v>180</v>
      </c>
    </row>
    <row r="490" spans="1:65" s="16" customFormat="1" ht="11.25">
      <c r="B490" s="193"/>
      <c r="D490" s="163" t="s">
        <v>193</v>
      </c>
      <c r="E490" s="194" t="s">
        <v>1</v>
      </c>
      <c r="F490" s="195" t="s">
        <v>198</v>
      </c>
      <c r="H490" s="196">
        <v>26.824000000000002</v>
      </c>
      <c r="I490" s="197"/>
      <c r="L490" s="193"/>
      <c r="M490" s="198"/>
      <c r="N490" s="199"/>
      <c r="O490" s="199"/>
      <c r="P490" s="199"/>
      <c r="Q490" s="199"/>
      <c r="R490" s="199"/>
      <c r="S490" s="199"/>
      <c r="T490" s="200"/>
      <c r="AT490" s="194" t="s">
        <v>193</v>
      </c>
      <c r="AU490" s="194" t="s">
        <v>85</v>
      </c>
      <c r="AV490" s="16" t="s">
        <v>187</v>
      </c>
      <c r="AW490" s="16" t="s">
        <v>32</v>
      </c>
      <c r="AX490" s="16" t="s">
        <v>83</v>
      </c>
      <c r="AY490" s="194" t="s">
        <v>180</v>
      </c>
    </row>
    <row r="491" spans="1:65" s="2" customFormat="1" ht="16.5" customHeight="1">
      <c r="A491" s="33"/>
      <c r="B491" s="149"/>
      <c r="C491" s="150" t="s">
        <v>471</v>
      </c>
      <c r="D491" s="150" t="s">
        <v>182</v>
      </c>
      <c r="E491" s="151" t="s">
        <v>452</v>
      </c>
      <c r="F491" s="152" t="s">
        <v>453</v>
      </c>
      <c r="G491" s="153" t="s">
        <v>201</v>
      </c>
      <c r="H491" s="154">
        <v>3.6720000000000002</v>
      </c>
      <c r="I491" s="155"/>
      <c r="J491" s="156">
        <f>ROUND(I491*H491,2)</f>
        <v>0</v>
      </c>
      <c r="K491" s="152" t="s">
        <v>186</v>
      </c>
      <c r="L491" s="34"/>
      <c r="M491" s="157" t="s">
        <v>1</v>
      </c>
      <c r="N491" s="158" t="s">
        <v>41</v>
      </c>
      <c r="O491" s="59"/>
      <c r="P491" s="159">
        <f>O491*H491</f>
        <v>0</v>
      </c>
      <c r="Q491" s="159">
        <v>2.5018799999999999</v>
      </c>
      <c r="R491" s="159">
        <f>Q491*H491</f>
        <v>9.1869033600000005</v>
      </c>
      <c r="S491" s="159">
        <v>0</v>
      </c>
      <c r="T491" s="160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61" t="s">
        <v>187</v>
      </c>
      <c r="AT491" s="161" t="s">
        <v>182</v>
      </c>
      <c r="AU491" s="161" t="s">
        <v>85</v>
      </c>
      <c r="AY491" s="18" t="s">
        <v>180</v>
      </c>
      <c r="BE491" s="162">
        <f>IF(N491="základní",J491,0)</f>
        <v>0</v>
      </c>
      <c r="BF491" s="162">
        <f>IF(N491="snížená",J491,0)</f>
        <v>0</v>
      </c>
      <c r="BG491" s="162">
        <f>IF(N491="zákl. přenesená",J491,0)</f>
        <v>0</v>
      </c>
      <c r="BH491" s="162">
        <f>IF(N491="sníž. přenesená",J491,0)</f>
        <v>0</v>
      </c>
      <c r="BI491" s="162">
        <f>IF(N491="nulová",J491,0)</f>
        <v>0</v>
      </c>
      <c r="BJ491" s="18" t="s">
        <v>83</v>
      </c>
      <c r="BK491" s="162">
        <f>ROUND(I491*H491,2)</f>
        <v>0</v>
      </c>
      <c r="BL491" s="18" t="s">
        <v>187</v>
      </c>
      <c r="BM491" s="161" t="s">
        <v>2506</v>
      </c>
    </row>
    <row r="492" spans="1:65" s="2" customFormat="1" ht="11.25">
      <c r="A492" s="33"/>
      <c r="B492" s="34"/>
      <c r="C492" s="33"/>
      <c r="D492" s="163" t="s">
        <v>189</v>
      </c>
      <c r="E492" s="33"/>
      <c r="F492" s="164" t="s">
        <v>455</v>
      </c>
      <c r="G492" s="33"/>
      <c r="H492" s="33"/>
      <c r="I492" s="165"/>
      <c r="J492" s="33"/>
      <c r="K492" s="33"/>
      <c r="L492" s="34"/>
      <c r="M492" s="166"/>
      <c r="N492" s="167"/>
      <c r="O492" s="59"/>
      <c r="P492" s="59"/>
      <c r="Q492" s="59"/>
      <c r="R492" s="59"/>
      <c r="S492" s="59"/>
      <c r="T492" s="60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T492" s="18" t="s">
        <v>189</v>
      </c>
      <c r="AU492" s="18" t="s">
        <v>85</v>
      </c>
    </row>
    <row r="493" spans="1:65" s="2" customFormat="1" ht="11.25">
      <c r="A493" s="33"/>
      <c r="B493" s="34"/>
      <c r="C493" s="33"/>
      <c r="D493" s="168" t="s">
        <v>191</v>
      </c>
      <c r="E493" s="33"/>
      <c r="F493" s="169" t="s">
        <v>456</v>
      </c>
      <c r="G493" s="33"/>
      <c r="H493" s="33"/>
      <c r="I493" s="165"/>
      <c r="J493" s="33"/>
      <c r="K493" s="33"/>
      <c r="L493" s="34"/>
      <c r="M493" s="166"/>
      <c r="N493" s="167"/>
      <c r="O493" s="59"/>
      <c r="P493" s="59"/>
      <c r="Q493" s="59"/>
      <c r="R493" s="59"/>
      <c r="S493" s="59"/>
      <c r="T493" s="60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T493" s="18" t="s">
        <v>191</v>
      </c>
      <c r="AU493" s="18" t="s">
        <v>85</v>
      </c>
    </row>
    <row r="494" spans="1:65" s="13" customFormat="1" ht="11.25">
      <c r="B494" s="170"/>
      <c r="D494" s="163" t="s">
        <v>193</v>
      </c>
      <c r="E494" s="171" t="s">
        <v>1</v>
      </c>
      <c r="F494" s="172" t="s">
        <v>457</v>
      </c>
      <c r="H494" s="171" t="s">
        <v>1</v>
      </c>
      <c r="I494" s="173"/>
      <c r="L494" s="170"/>
      <c r="M494" s="174"/>
      <c r="N494" s="175"/>
      <c r="O494" s="175"/>
      <c r="P494" s="175"/>
      <c r="Q494" s="175"/>
      <c r="R494" s="175"/>
      <c r="S494" s="175"/>
      <c r="T494" s="176"/>
      <c r="AT494" s="171" t="s">
        <v>193</v>
      </c>
      <c r="AU494" s="171" t="s">
        <v>85</v>
      </c>
      <c r="AV494" s="13" t="s">
        <v>83</v>
      </c>
      <c r="AW494" s="13" t="s">
        <v>32</v>
      </c>
      <c r="AX494" s="13" t="s">
        <v>76</v>
      </c>
      <c r="AY494" s="171" t="s">
        <v>180</v>
      </c>
    </row>
    <row r="495" spans="1:65" s="13" customFormat="1" ht="11.25">
      <c r="B495" s="170"/>
      <c r="D495" s="163" t="s">
        <v>193</v>
      </c>
      <c r="E495" s="171" t="s">
        <v>1</v>
      </c>
      <c r="F495" s="172" t="s">
        <v>2373</v>
      </c>
      <c r="H495" s="171" t="s">
        <v>1</v>
      </c>
      <c r="I495" s="173"/>
      <c r="L495" s="170"/>
      <c r="M495" s="174"/>
      <c r="N495" s="175"/>
      <c r="O495" s="175"/>
      <c r="P495" s="175"/>
      <c r="Q495" s="175"/>
      <c r="R495" s="175"/>
      <c r="S495" s="175"/>
      <c r="T495" s="176"/>
      <c r="AT495" s="171" t="s">
        <v>193</v>
      </c>
      <c r="AU495" s="171" t="s">
        <v>85</v>
      </c>
      <c r="AV495" s="13" t="s">
        <v>83</v>
      </c>
      <c r="AW495" s="13" t="s">
        <v>32</v>
      </c>
      <c r="AX495" s="13" t="s">
        <v>76</v>
      </c>
      <c r="AY495" s="171" t="s">
        <v>180</v>
      </c>
    </row>
    <row r="496" spans="1:65" s="14" customFormat="1" ht="11.25">
      <c r="B496" s="177"/>
      <c r="D496" s="163" t="s">
        <v>193</v>
      </c>
      <c r="E496" s="178" t="s">
        <v>1</v>
      </c>
      <c r="F496" s="179" t="s">
        <v>458</v>
      </c>
      <c r="H496" s="180">
        <v>1.8360000000000001</v>
      </c>
      <c r="I496" s="181"/>
      <c r="L496" s="177"/>
      <c r="M496" s="182"/>
      <c r="N496" s="183"/>
      <c r="O496" s="183"/>
      <c r="P496" s="183"/>
      <c r="Q496" s="183"/>
      <c r="R496" s="183"/>
      <c r="S496" s="183"/>
      <c r="T496" s="184"/>
      <c r="AT496" s="178" t="s">
        <v>193</v>
      </c>
      <c r="AU496" s="178" t="s">
        <v>85</v>
      </c>
      <c r="AV496" s="14" t="s">
        <v>85</v>
      </c>
      <c r="AW496" s="14" t="s">
        <v>32</v>
      </c>
      <c r="AX496" s="14" t="s">
        <v>76</v>
      </c>
      <c r="AY496" s="178" t="s">
        <v>180</v>
      </c>
    </row>
    <row r="497" spans="1:65" s="14" customFormat="1" ht="11.25">
      <c r="B497" s="177"/>
      <c r="D497" s="163" t="s">
        <v>193</v>
      </c>
      <c r="E497" s="178" t="s">
        <v>1</v>
      </c>
      <c r="F497" s="179" t="s">
        <v>458</v>
      </c>
      <c r="H497" s="180">
        <v>1.8360000000000001</v>
      </c>
      <c r="I497" s="181"/>
      <c r="L497" s="177"/>
      <c r="M497" s="182"/>
      <c r="N497" s="183"/>
      <c r="O497" s="183"/>
      <c r="P497" s="183"/>
      <c r="Q497" s="183"/>
      <c r="R497" s="183"/>
      <c r="S497" s="183"/>
      <c r="T497" s="184"/>
      <c r="AT497" s="178" t="s">
        <v>193</v>
      </c>
      <c r="AU497" s="178" t="s">
        <v>85</v>
      </c>
      <c r="AV497" s="14" t="s">
        <v>85</v>
      </c>
      <c r="AW497" s="14" t="s">
        <v>32</v>
      </c>
      <c r="AX497" s="14" t="s">
        <v>76</v>
      </c>
      <c r="AY497" s="178" t="s">
        <v>180</v>
      </c>
    </row>
    <row r="498" spans="1:65" s="15" customFormat="1" ht="11.25">
      <c r="B498" s="185"/>
      <c r="D498" s="163" t="s">
        <v>193</v>
      </c>
      <c r="E498" s="186" t="s">
        <v>1</v>
      </c>
      <c r="F498" s="187" t="s">
        <v>196</v>
      </c>
      <c r="H498" s="188">
        <v>3.6720000000000002</v>
      </c>
      <c r="I498" s="189"/>
      <c r="L498" s="185"/>
      <c r="M498" s="190"/>
      <c r="N498" s="191"/>
      <c r="O498" s="191"/>
      <c r="P498" s="191"/>
      <c r="Q498" s="191"/>
      <c r="R498" s="191"/>
      <c r="S498" s="191"/>
      <c r="T498" s="192"/>
      <c r="AT498" s="186" t="s">
        <v>193</v>
      </c>
      <c r="AU498" s="186" t="s">
        <v>85</v>
      </c>
      <c r="AV498" s="15" t="s">
        <v>197</v>
      </c>
      <c r="AW498" s="15" t="s">
        <v>32</v>
      </c>
      <c r="AX498" s="15" t="s">
        <v>76</v>
      </c>
      <c r="AY498" s="186" t="s">
        <v>180</v>
      </c>
    </row>
    <row r="499" spans="1:65" s="16" customFormat="1" ht="11.25">
      <c r="B499" s="193"/>
      <c r="D499" s="163" t="s">
        <v>193</v>
      </c>
      <c r="E499" s="194" t="s">
        <v>1</v>
      </c>
      <c r="F499" s="195" t="s">
        <v>198</v>
      </c>
      <c r="H499" s="196">
        <v>3.6720000000000002</v>
      </c>
      <c r="I499" s="197"/>
      <c r="L499" s="193"/>
      <c r="M499" s="198"/>
      <c r="N499" s="199"/>
      <c r="O499" s="199"/>
      <c r="P499" s="199"/>
      <c r="Q499" s="199"/>
      <c r="R499" s="199"/>
      <c r="S499" s="199"/>
      <c r="T499" s="200"/>
      <c r="AT499" s="194" t="s">
        <v>193</v>
      </c>
      <c r="AU499" s="194" t="s">
        <v>85</v>
      </c>
      <c r="AV499" s="16" t="s">
        <v>187</v>
      </c>
      <c r="AW499" s="16" t="s">
        <v>32</v>
      </c>
      <c r="AX499" s="16" t="s">
        <v>83</v>
      </c>
      <c r="AY499" s="194" t="s">
        <v>180</v>
      </c>
    </row>
    <row r="500" spans="1:65" s="2" customFormat="1" ht="16.5" customHeight="1">
      <c r="A500" s="33"/>
      <c r="B500" s="149"/>
      <c r="C500" s="150" t="s">
        <v>478</v>
      </c>
      <c r="D500" s="150" t="s">
        <v>182</v>
      </c>
      <c r="E500" s="151" t="s">
        <v>460</v>
      </c>
      <c r="F500" s="152" t="s">
        <v>461</v>
      </c>
      <c r="G500" s="153" t="s">
        <v>185</v>
      </c>
      <c r="H500" s="154">
        <v>327.99200000000002</v>
      </c>
      <c r="I500" s="155"/>
      <c r="J500" s="156">
        <f>ROUND(I500*H500,2)</f>
        <v>0</v>
      </c>
      <c r="K500" s="152" t="s">
        <v>186</v>
      </c>
      <c r="L500" s="34"/>
      <c r="M500" s="157" t="s">
        <v>1</v>
      </c>
      <c r="N500" s="158" t="s">
        <v>41</v>
      </c>
      <c r="O500" s="59"/>
      <c r="P500" s="159">
        <f>O500*H500</f>
        <v>0</v>
      </c>
      <c r="Q500" s="159">
        <v>2.7499999999999998E-3</v>
      </c>
      <c r="R500" s="159">
        <f>Q500*H500</f>
        <v>0.90197799999999995</v>
      </c>
      <c r="S500" s="159">
        <v>0</v>
      </c>
      <c r="T500" s="160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61" t="s">
        <v>187</v>
      </c>
      <c r="AT500" s="161" t="s">
        <v>182</v>
      </c>
      <c r="AU500" s="161" t="s">
        <v>85</v>
      </c>
      <c r="AY500" s="18" t="s">
        <v>180</v>
      </c>
      <c r="BE500" s="162">
        <f>IF(N500="základní",J500,0)</f>
        <v>0</v>
      </c>
      <c r="BF500" s="162">
        <f>IF(N500="snížená",J500,0)</f>
        <v>0</v>
      </c>
      <c r="BG500" s="162">
        <f>IF(N500="zákl. přenesená",J500,0)</f>
        <v>0</v>
      </c>
      <c r="BH500" s="162">
        <f>IF(N500="sníž. přenesená",J500,0)</f>
        <v>0</v>
      </c>
      <c r="BI500" s="162">
        <f>IF(N500="nulová",J500,0)</f>
        <v>0</v>
      </c>
      <c r="BJ500" s="18" t="s">
        <v>83</v>
      </c>
      <c r="BK500" s="162">
        <f>ROUND(I500*H500,2)</f>
        <v>0</v>
      </c>
      <c r="BL500" s="18" t="s">
        <v>187</v>
      </c>
      <c r="BM500" s="161" t="s">
        <v>2507</v>
      </c>
    </row>
    <row r="501" spans="1:65" s="2" customFormat="1" ht="19.5">
      <c r="A501" s="33"/>
      <c r="B501" s="34"/>
      <c r="C501" s="33"/>
      <c r="D501" s="163" t="s">
        <v>189</v>
      </c>
      <c r="E501" s="33"/>
      <c r="F501" s="164" t="s">
        <v>463</v>
      </c>
      <c r="G501" s="33"/>
      <c r="H501" s="33"/>
      <c r="I501" s="165"/>
      <c r="J501" s="33"/>
      <c r="K501" s="33"/>
      <c r="L501" s="34"/>
      <c r="M501" s="166"/>
      <c r="N501" s="167"/>
      <c r="O501" s="59"/>
      <c r="P501" s="59"/>
      <c r="Q501" s="59"/>
      <c r="R501" s="59"/>
      <c r="S501" s="59"/>
      <c r="T501" s="60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T501" s="18" t="s">
        <v>189</v>
      </c>
      <c r="AU501" s="18" t="s">
        <v>85</v>
      </c>
    </row>
    <row r="502" spans="1:65" s="2" customFormat="1" ht="11.25">
      <c r="A502" s="33"/>
      <c r="B502" s="34"/>
      <c r="C502" s="33"/>
      <c r="D502" s="168" t="s">
        <v>191</v>
      </c>
      <c r="E502" s="33"/>
      <c r="F502" s="169" t="s">
        <v>464</v>
      </c>
      <c r="G502" s="33"/>
      <c r="H502" s="33"/>
      <c r="I502" s="165"/>
      <c r="J502" s="33"/>
      <c r="K502" s="33"/>
      <c r="L502" s="34"/>
      <c r="M502" s="166"/>
      <c r="N502" s="167"/>
      <c r="O502" s="59"/>
      <c r="P502" s="59"/>
      <c r="Q502" s="59"/>
      <c r="R502" s="59"/>
      <c r="S502" s="59"/>
      <c r="T502" s="60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T502" s="18" t="s">
        <v>191</v>
      </c>
      <c r="AU502" s="18" t="s">
        <v>85</v>
      </c>
    </row>
    <row r="503" spans="1:65" s="13" customFormat="1" ht="11.25">
      <c r="B503" s="170"/>
      <c r="D503" s="163" t="s">
        <v>193</v>
      </c>
      <c r="E503" s="171" t="s">
        <v>1</v>
      </c>
      <c r="F503" s="172" t="s">
        <v>465</v>
      </c>
      <c r="H503" s="171" t="s">
        <v>1</v>
      </c>
      <c r="I503" s="173"/>
      <c r="L503" s="170"/>
      <c r="M503" s="174"/>
      <c r="N503" s="175"/>
      <c r="O503" s="175"/>
      <c r="P503" s="175"/>
      <c r="Q503" s="175"/>
      <c r="R503" s="175"/>
      <c r="S503" s="175"/>
      <c r="T503" s="176"/>
      <c r="AT503" s="171" t="s">
        <v>193</v>
      </c>
      <c r="AU503" s="171" t="s">
        <v>85</v>
      </c>
      <c r="AV503" s="13" t="s">
        <v>83</v>
      </c>
      <c r="AW503" s="13" t="s">
        <v>32</v>
      </c>
      <c r="AX503" s="13" t="s">
        <v>76</v>
      </c>
      <c r="AY503" s="171" t="s">
        <v>180</v>
      </c>
    </row>
    <row r="504" spans="1:65" s="13" customFormat="1" ht="11.25">
      <c r="B504" s="170"/>
      <c r="D504" s="163" t="s">
        <v>193</v>
      </c>
      <c r="E504" s="171" t="s">
        <v>1</v>
      </c>
      <c r="F504" s="172" t="s">
        <v>2373</v>
      </c>
      <c r="H504" s="171" t="s">
        <v>1</v>
      </c>
      <c r="I504" s="173"/>
      <c r="L504" s="170"/>
      <c r="M504" s="174"/>
      <c r="N504" s="175"/>
      <c r="O504" s="175"/>
      <c r="P504" s="175"/>
      <c r="Q504" s="175"/>
      <c r="R504" s="175"/>
      <c r="S504" s="175"/>
      <c r="T504" s="176"/>
      <c r="AT504" s="171" t="s">
        <v>193</v>
      </c>
      <c r="AU504" s="171" t="s">
        <v>85</v>
      </c>
      <c r="AV504" s="13" t="s">
        <v>83</v>
      </c>
      <c r="AW504" s="13" t="s">
        <v>32</v>
      </c>
      <c r="AX504" s="13" t="s">
        <v>76</v>
      </c>
      <c r="AY504" s="171" t="s">
        <v>180</v>
      </c>
    </row>
    <row r="505" spans="1:65" s="14" customFormat="1" ht="33.75">
      <c r="B505" s="177"/>
      <c r="D505" s="163" t="s">
        <v>193</v>
      </c>
      <c r="E505" s="178" t="s">
        <v>1</v>
      </c>
      <c r="F505" s="179" t="s">
        <v>2508</v>
      </c>
      <c r="H505" s="180">
        <v>132.34899999999999</v>
      </c>
      <c r="I505" s="181"/>
      <c r="L505" s="177"/>
      <c r="M505" s="182"/>
      <c r="N505" s="183"/>
      <c r="O505" s="183"/>
      <c r="P505" s="183"/>
      <c r="Q505" s="183"/>
      <c r="R505" s="183"/>
      <c r="S505" s="183"/>
      <c r="T505" s="184"/>
      <c r="AT505" s="178" t="s">
        <v>193</v>
      </c>
      <c r="AU505" s="178" t="s">
        <v>85</v>
      </c>
      <c r="AV505" s="14" t="s">
        <v>85</v>
      </c>
      <c r="AW505" s="14" t="s">
        <v>32</v>
      </c>
      <c r="AX505" s="14" t="s">
        <v>76</v>
      </c>
      <c r="AY505" s="178" t="s">
        <v>180</v>
      </c>
    </row>
    <row r="506" spans="1:65" s="14" customFormat="1" ht="22.5">
      <c r="B506" s="177"/>
      <c r="D506" s="163" t="s">
        <v>193</v>
      </c>
      <c r="E506" s="178" t="s">
        <v>1</v>
      </c>
      <c r="F506" s="179" t="s">
        <v>2509</v>
      </c>
      <c r="H506" s="180">
        <v>40.942999999999998</v>
      </c>
      <c r="I506" s="181"/>
      <c r="L506" s="177"/>
      <c r="M506" s="182"/>
      <c r="N506" s="183"/>
      <c r="O506" s="183"/>
      <c r="P506" s="183"/>
      <c r="Q506" s="183"/>
      <c r="R506" s="183"/>
      <c r="S506" s="183"/>
      <c r="T506" s="184"/>
      <c r="AT506" s="178" t="s">
        <v>193</v>
      </c>
      <c r="AU506" s="178" t="s">
        <v>85</v>
      </c>
      <c r="AV506" s="14" t="s">
        <v>85</v>
      </c>
      <c r="AW506" s="14" t="s">
        <v>32</v>
      </c>
      <c r="AX506" s="14" t="s">
        <v>76</v>
      </c>
      <c r="AY506" s="178" t="s">
        <v>180</v>
      </c>
    </row>
    <row r="507" spans="1:65" s="14" customFormat="1" ht="22.5">
      <c r="B507" s="177"/>
      <c r="D507" s="163" t="s">
        <v>193</v>
      </c>
      <c r="E507" s="178" t="s">
        <v>1</v>
      </c>
      <c r="F507" s="179" t="s">
        <v>2510</v>
      </c>
      <c r="H507" s="180">
        <v>51.35</v>
      </c>
      <c r="I507" s="181"/>
      <c r="L507" s="177"/>
      <c r="M507" s="182"/>
      <c r="N507" s="183"/>
      <c r="O507" s="183"/>
      <c r="P507" s="183"/>
      <c r="Q507" s="183"/>
      <c r="R507" s="183"/>
      <c r="S507" s="183"/>
      <c r="T507" s="184"/>
      <c r="AT507" s="178" t="s">
        <v>193</v>
      </c>
      <c r="AU507" s="178" t="s">
        <v>85</v>
      </c>
      <c r="AV507" s="14" t="s">
        <v>85</v>
      </c>
      <c r="AW507" s="14" t="s">
        <v>32</v>
      </c>
      <c r="AX507" s="14" t="s">
        <v>76</v>
      </c>
      <c r="AY507" s="178" t="s">
        <v>180</v>
      </c>
    </row>
    <row r="508" spans="1:65" s="14" customFormat="1" ht="22.5">
      <c r="B508" s="177"/>
      <c r="D508" s="163" t="s">
        <v>193</v>
      </c>
      <c r="E508" s="178" t="s">
        <v>1</v>
      </c>
      <c r="F508" s="179" t="s">
        <v>2504</v>
      </c>
      <c r="H508" s="180">
        <v>6.375</v>
      </c>
      <c r="I508" s="181"/>
      <c r="L508" s="177"/>
      <c r="M508" s="182"/>
      <c r="N508" s="183"/>
      <c r="O508" s="183"/>
      <c r="P508" s="183"/>
      <c r="Q508" s="183"/>
      <c r="R508" s="183"/>
      <c r="S508" s="183"/>
      <c r="T508" s="184"/>
      <c r="AT508" s="178" t="s">
        <v>193</v>
      </c>
      <c r="AU508" s="178" t="s">
        <v>85</v>
      </c>
      <c r="AV508" s="14" t="s">
        <v>85</v>
      </c>
      <c r="AW508" s="14" t="s">
        <v>32</v>
      </c>
      <c r="AX508" s="14" t="s">
        <v>76</v>
      </c>
      <c r="AY508" s="178" t="s">
        <v>180</v>
      </c>
    </row>
    <row r="509" spans="1:65" s="14" customFormat="1" ht="11.25">
      <c r="B509" s="177"/>
      <c r="D509" s="163" t="s">
        <v>193</v>
      </c>
      <c r="E509" s="178" t="s">
        <v>1</v>
      </c>
      <c r="F509" s="179" t="s">
        <v>2511</v>
      </c>
      <c r="H509" s="180">
        <v>48.015000000000001</v>
      </c>
      <c r="I509" s="181"/>
      <c r="L509" s="177"/>
      <c r="M509" s="182"/>
      <c r="N509" s="183"/>
      <c r="O509" s="183"/>
      <c r="P509" s="183"/>
      <c r="Q509" s="183"/>
      <c r="R509" s="183"/>
      <c r="S509" s="183"/>
      <c r="T509" s="184"/>
      <c r="AT509" s="178" t="s">
        <v>193</v>
      </c>
      <c r="AU509" s="178" t="s">
        <v>85</v>
      </c>
      <c r="AV509" s="14" t="s">
        <v>85</v>
      </c>
      <c r="AW509" s="14" t="s">
        <v>32</v>
      </c>
      <c r="AX509" s="14" t="s">
        <v>76</v>
      </c>
      <c r="AY509" s="178" t="s">
        <v>180</v>
      </c>
    </row>
    <row r="510" spans="1:65" s="13" customFormat="1" ht="11.25">
      <c r="B510" s="170"/>
      <c r="D510" s="163" t="s">
        <v>193</v>
      </c>
      <c r="E510" s="171" t="s">
        <v>1</v>
      </c>
      <c r="F510" s="172" t="s">
        <v>390</v>
      </c>
      <c r="H510" s="171" t="s">
        <v>1</v>
      </c>
      <c r="I510" s="173"/>
      <c r="L510" s="170"/>
      <c r="M510" s="174"/>
      <c r="N510" s="175"/>
      <c r="O510" s="175"/>
      <c r="P510" s="175"/>
      <c r="Q510" s="175"/>
      <c r="R510" s="175"/>
      <c r="S510" s="175"/>
      <c r="T510" s="176"/>
      <c r="AT510" s="171" t="s">
        <v>193</v>
      </c>
      <c r="AU510" s="171" t="s">
        <v>85</v>
      </c>
      <c r="AV510" s="13" t="s">
        <v>83</v>
      </c>
      <c r="AW510" s="13" t="s">
        <v>32</v>
      </c>
      <c r="AX510" s="13" t="s">
        <v>76</v>
      </c>
      <c r="AY510" s="171" t="s">
        <v>180</v>
      </c>
    </row>
    <row r="511" spans="1:65" s="14" customFormat="1" ht="11.25">
      <c r="B511" s="177"/>
      <c r="D511" s="163" t="s">
        <v>193</v>
      </c>
      <c r="E511" s="178" t="s">
        <v>1</v>
      </c>
      <c r="F511" s="179" t="s">
        <v>470</v>
      </c>
      <c r="H511" s="180">
        <v>24.48</v>
      </c>
      <c r="I511" s="181"/>
      <c r="L511" s="177"/>
      <c r="M511" s="182"/>
      <c r="N511" s="183"/>
      <c r="O511" s="183"/>
      <c r="P511" s="183"/>
      <c r="Q511" s="183"/>
      <c r="R511" s="183"/>
      <c r="S511" s="183"/>
      <c r="T511" s="184"/>
      <c r="AT511" s="178" t="s">
        <v>193</v>
      </c>
      <c r="AU511" s="178" t="s">
        <v>85</v>
      </c>
      <c r="AV511" s="14" t="s">
        <v>85</v>
      </c>
      <c r="AW511" s="14" t="s">
        <v>32</v>
      </c>
      <c r="AX511" s="14" t="s">
        <v>76</v>
      </c>
      <c r="AY511" s="178" t="s">
        <v>180</v>
      </c>
    </row>
    <row r="512" spans="1:65" s="14" customFormat="1" ht="11.25">
      <c r="B512" s="177"/>
      <c r="D512" s="163" t="s">
        <v>193</v>
      </c>
      <c r="E512" s="178" t="s">
        <v>1</v>
      </c>
      <c r="F512" s="179" t="s">
        <v>470</v>
      </c>
      <c r="H512" s="180">
        <v>24.48</v>
      </c>
      <c r="I512" s="181"/>
      <c r="L512" s="177"/>
      <c r="M512" s="182"/>
      <c r="N512" s="183"/>
      <c r="O512" s="183"/>
      <c r="P512" s="183"/>
      <c r="Q512" s="183"/>
      <c r="R512" s="183"/>
      <c r="S512" s="183"/>
      <c r="T512" s="184"/>
      <c r="AT512" s="178" t="s">
        <v>193</v>
      </c>
      <c r="AU512" s="178" t="s">
        <v>85</v>
      </c>
      <c r="AV512" s="14" t="s">
        <v>85</v>
      </c>
      <c r="AW512" s="14" t="s">
        <v>32</v>
      </c>
      <c r="AX512" s="14" t="s">
        <v>76</v>
      </c>
      <c r="AY512" s="178" t="s">
        <v>180</v>
      </c>
    </row>
    <row r="513" spans="1:65" s="15" customFormat="1" ht="11.25">
      <c r="B513" s="185"/>
      <c r="D513" s="163" t="s">
        <v>193</v>
      </c>
      <c r="E513" s="186" t="s">
        <v>1</v>
      </c>
      <c r="F513" s="187" t="s">
        <v>196</v>
      </c>
      <c r="H513" s="188">
        <v>327.99200000000002</v>
      </c>
      <c r="I513" s="189"/>
      <c r="L513" s="185"/>
      <c r="M513" s="190"/>
      <c r="N513" s="191"/>
      <c r="O513" s="191"/>
      <c r="P513" s="191"/>
      <c r="Q513" s="191"/>
      <c r="R513" s="191"/>
      <c r="S513" s="191"/>
      <c r="T513" s="192"/>
      <c r="AT513" s="186" t="s">
        <v>193</v>
      </c>
      <c r="AU513" s="186" t="s">
        <v>85</v>
      </c>
      <c r="AV513" s="15" t="s">
        <v>197</v>
      </c>
      <c r="AW513" s="15" t="s">
        <v>32</v>
      </c>
      <c r="AX513" s="15" t="s">
        <v>76</v>
      </c>
      <c r="AY513" s="186" t="s">
        <v>180</v>
      </c>
    </row>
    <row r="514" spans="1:65" s="16" customFormat="1" ht="11.25">
      <c r="B514" s="193"/>
      <c r="D514" s="163" t="s">
        <v>193</v>
      </c>
      <c r="E514" s="194" t="s">
        <v>1</v>
      </c>
      <c r="F514" s="195" t="s">
        <v>198</v>
      </c>
      <c r="H514" s="196">
        <v>327.99200000000002</v>
      </c>
      <c r="I514" s="197"/>
      <c r="L514" s="193"/>
      <c r="M514" s="198"/>
      <c r="N514" s="199"/>
      <c r="O514" s="199"/>
      <c r="P514" s="199"/>
      <c r="Q514" s="199"/>
      <c r="R514" s="199"/>
      <c r="S514" s="199"/>
      <c r="T514" s="200"/>
      <c r="AT514" s="194" t="s">
        <v>193</v>
      </c>
      <c r="AU514" s="194" t="s">
        <v>85</v>
      </c>
      <c r="AV514" s="16" t="s">
        <v>187</v>
      </c>
      <c r="AW514" s="16" t="s">
        <v>32</v>
      </c>
      <c r="AX514" s="16" t="s">
        <v>83</v>
      </c>
      <c r="AY514" s="194" t="s">
        <v>180</v>
      </c>
    </row>
    <row r="515" spans="1:65" s="2" customFormat="1" ht="16.5" customHeight="1">
      <c r="A515" s="33"/>
      <c r="B515" s="149"/>
      <c r="C515" s="150" t="s">
        <v>489</v>
      </c>
      <c r="D515" s="150" t="s">
        <v>182</v>
      </c>
      <c r="E515" s="151" t="s">
        <v>472</v>
      </c>
      <c r="F515" s="152" t="s">
        <v>473</v>
      </c>
      <c r="G515" s="153" t="s">
        <v>185</v>
      </c>
      <c r="H515" s="154">
        <v>327.99200000000002</v>
      </c>
      <c r="I515" s="155"/>
      <c r="J515" s="156">
        <f>ROUND(I515*H515,2)</f>
        <v>0</v>
      </c>
      <c r="K515" s="152" t="s">
        <v>186</v>
      </c>
      <c r="L515" s="34"/>
      <c r="M515" s="157" t="s">
        <v>1</v>
      </c>
      <c r="N515" s="158" t="s">
        <v>41</v>
      </c>
      <c r="O515" s="59"/>
      <c r="P515" s="159">
        <f>O515*H515</f>
        <v>0</v>
      </c>
      <c r="Q515" s="159">
        <v>0</v>
      </c>
      <c r="R515" s="159">
        <f>Q515*H515</f>
        <v>0</v>
      </c>
      <c r="S515" s="159">
        <v>0</v>
      </c>
      <c r="T515" s="160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61" t="s">
        <v>187</v>
      </c>
      <c r="AT515" s="161" t="s">
        <v>182</v>
      </c>
      <c r="AU515" s="161" t="s">
        <v>85</v>
      </c>
      <c r="AY515" s="18" t="s">
        <v>180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8" t="s">
        <v>83</v>
      </c>
      <c r="BK515" s="162">
        <f>ROUND(I515*H515,2)</f>
        <v>0</v>
      </c>
      <c r="BL515" s="18" t="s">
        <v>187</v>
      </c>
      <c r="BM515" s="161" t="s">
        <v>2512</v>
      </c>
    </row>
    <row r="516" spans="1:65" s="2" customFormat="1" ht="19.5">
      <c r="A516" s="33"/>
      <c r="B516" s="34"/>
      <c r="C516" s="33"/>
      <c r="D516" s="163" t="s">
        <v>189</v>
      </c>
      <c r="E516" s="33"/>
      <c r="F516" s="164" t="s">
        <v>475</v>
      </c>
      <c r="G516" s="33"/>
      <c r="H516" s="33"/>
      <c r="I516" s="165"/>
      <c r="J516" s="33"/>
      <c r="K516" s="33"/>
      <c r="L516" s="34"/>
      <c r="M516" s="166"/>
      <c r="N516" s="167"/>
      <c r="O516" s="59"/>
      <c r="P516" s="59"/>
      <c r="Q516" s="59"/>
      <c r="R516" s="59"/>
      <c r="S516" s="59"/>
      <c r="T516" s="60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T516" s="18" t="s">
        <v>189</v>
      </c>
      <c r="AU516" s="18" t="s">
        <v>85</v>
      </c>
    </row>
    <row r="517" spans="1:65" s="2" customFormat="1" ht="11.25">
      <c r="A517" s="33"/>
      <c r="B517" s="34"/>
      <c r="C517" s="33"/>
      <c r="D517" s="168" t="s">
        <v>191</v>
      </c>
      <c r="E517" s="33"/>
      <c r="F517" s="169" t="s">
        <v>476</v>
      </c>
      <c r="G517" s="33"/>
      <c r="H517" s="33"/>
      <c r="I517" s="165"/>
      <c r="J517" s="33"/>
      <c r="K517" s="33"/>
      <c r="L517" s="34"/>
      <c r="M517" s="166"/>
      <c r="N517" s="167"/>
      <c r="O517" s="59"/>
      <c r="P517" s="59"/>
      <c r="Q517" s="59"/>
      <c r="R517" s="59"/>
      <c r="S517" s="59"/>
      <c r="T517" s="60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T517" s="18" t="s">
        <v>191</v>
      </c>
      <c r="AU517" s="18" t="s">
        <v>85</v>
      </c>
    </row>
    <row r="518" spans="1:65" s="13" customFormat="1" ht="11.25">
      <c r="B518" s="170"/>
      <c r="D518" s="163" t="s">
        <v>193</v>
      </c>
      <c r="E518" s="171" t="s">
        <v>1</v>
      </c>
      <c r="F518" s="172" t="s">
        <v>477</v>
      </c>
      <c r="H518" s="171" t="s">
        <v>1</v>
      </c>
      <c r="I518" s="173"/>
      <c r="L518" s="170"/>
      <c r="M518" s="174"/>
      <c r="N518" s="175"/>
      <c r="O518" s="175"/>
      <c r="P518" s="175"/>
      <c r="Q518" s="175"/>
      <c r="R518" s="175"/>
      <c r="S518" s="175"/>
      <c r="T518" s="176"/>
      <c r="AT518" s="171" t="s">
        <v>193</v>
      </c>
      <c r="AU518" s="171" t="s">
        <v>85</v>
      </c>
      <c r="AV518" s="13" t="s">
        <v>83</v>
      </c>
      <c r="AW518" s="13" t="s">
        <v>32</v>
      </c>
      <c r="AX518" s="13" t="s">
        <v>76</v>
      </c>
      <c r="AY518" s="171" t="s">
        <v>180</v>
      </c>
    </row>
    <row r="519" spans="1:65" s="14" customFormat="1" ht="33.75">
      <c r="B519" s="177"/>
      <c r="D519" s="163" t="s">
        <v>193</v>
      </c>
      <c r="E519" s="178" t="s">
        <v>1</v>
      </c>
      <c r="F519" s="179" t="s">
        <v>2508</v>
      </c>
      <c r="H519" s="180">
        <v>132.34899999999999</v>
      </c>
      <c r="I519" s="181"/>
      <c r="L519" s="177"/>
      <c r="M519" s="182"/>
      <c r="N519" s="183"/>
      <c r="O519" s="183"/>
      <c r="P519" s="183"/>
      <c r="Q519" s="183"/>
      <c r="R519" s="183"/>
      <c r="S519" s="183"/>
      <c r="T519" s="184"/>
      <c r="AT519" s="178" t="s">
        <v>193</v>
      </c>
      <c r="AU519" s="178" t="s">
        <v>85</v>
      </c>
      <c r="AV519" s="14" t="s">
        <v>85</v>
      </c>
      <c r="AW519" s="14" t="s">
        <v>32</v>
      </c>
      <c r="AX519" s="14" t="s">
        <v>76</v>
      </c>
      <c r="AY519" s="178" t="s">
        <v>180</v>
      </c>
    </row>
    <row r="520" spans="1:65" s="14" customFormat="1" ht="22.5">
      <c r="B520" s="177"/>
      <c r="D520" s="163" t="s">
        <v>193</v>
      </c>
      <c r="E520" s="178" t="s">
        <v>1</v>
      </c>
      <c r="F520" s="179" t="s">
        <v>2509</v>
      </c>
      <c r="H520" s="180">
        <v>40.942999999999998</v>
      </c>
      <c r="I520" s="181"/>
      <c r="L520" s="177"/>
      <c r="M520" s="182"/>
      <c r="N520" s="183"/>
      <c r="O520" s="183"/>
      <c r="P520" s="183"/>
      <c r="Q520" s="183"/>
      <c r="R520" s="183"/>
      <c r="S520" s="183"/>
      <c r="T520" s="184"/>
      <c r="AT520" s="178" t="s">
        <v>193</v>
      </c>
      <c r="AU520" s="178" t="s">
        <v>85</v>
      </c>
      <c r="AV520" s="14" t="s">
        <v>85</v>
      </c>
      <c r="AW520" s="14" t="s">
        <v>32</v>
      </c>
      <c r="AX520" s="14" t="s">
        <v>76</v>
      </c>
      <c r="AY520" s="178" t="s">
        <v>180</v>
      </c>
    </row>
    <row r="521" spans="1:65" s="14" customFormat="1" ht="22.5">
      <c r="B521" s="177"/>
      <c r="D521" s="163" t="s">
        <v>193</v>
      </c>
      <c r="E521" s="178" t="s">
        <v>1</v>
      </c>
      <c r="F521" s="179" t="s">
        <v>2510</v>
      </c>
      <c r="H521" s="180">
        <v>51.35</v>
      </c>
      <c r="I521" s="181"/>
      <c r="L521" s="177"/>
      <c r="M521" s="182"/>
      <c r="N521" s="183"/>
      <c r="O521" s="183"/>
      <c r="P521" s="183"/>
      <c r="Q521" s="183"/>
      <c r="R521" s="183"/>
      <c r="S521" s="183"/>
      <c r="T521" s="184"/>
      <c r="AT521" s="178" t="s">
        <v>193</v>
      </c>
      <c r="AU521" s="178" t="s">
        <v>85</v>
      </c>
      <c r="AV521" s="14" t="s">
        <v>85</v>
      </c>
      <c r="AW521" s="14" t="s">
        <v>32</v>
      </c>
      <c r="AX521" s="14" t="s">
        <v>76</v>
      </c>
      <c r="AY521" s="178" t="s">
        <v>180</v>
      </c>
    </row>
    <row r="522" spans="1:65" s="14" customFormat="1" ht="22.5">
      <c r="B522" s="177"/>
      <c r="D522" s="163" t="s">
        <v>193</v>
      </c>
      <c r="E522" s="178" t="s">
        <v>1</v>
      </c>
      <c r="F522" s="179" t="s">
        <v>2504</v>
      </c>
      <c r="H522" s="180">
        <v>6.375</v>
      </c>
      <c r="I522" s="181"/>
      <c r="L522" s="177"/>
      <c r="M522" s="182"/>
      <c r="N522" s="183"/>
      <c r="O522" s="183"/>
      <c r="P522" s="183"/>
      <c r="Q522" s="183"/>
      <c r="R522" s="183"/>
      <c r="S522" s="183"/>
      <c r="T522" s="184"/>
      <c r="AT522" s="178" t="s">
        <v>193</v>
      </c>
      <c r="AU522" s="178" t="s">
        <v>85</v>
      </c>
      <c r="AV522" s="14" t="s">
        <v>85</v>
      </c>
      <c r="AW522" s="14" t="s">
        <v>32</v>
      </c>
      <c r="AX522" s="14" t="s">
        <v>76</v>
      </c>
      <c r="AY522" s="178" t="s">
        <v>180</v>
      </c>
    </row>
    <row r="523" spans="1:65" s="14" customFormat="1" ht="11.25">
      <c r="B523" s="177"/>
      <c r="D523" s="163" t="s">
        <v>193</v>
      </c>
      <c r="E523" s="178" t="s">
        <v>1</v>
      </c>
      <c r="F523" s="179" t="s">
        <v>2511</v>
      </c>
      <c r="H523" s="180">
        <v>48.015000000000001</v>
      </c>
      <c r="I523" s="181"/>
      <c r="L523" s="177"/>
      <c r="M523" s="182"/>
      <c r="N523" s="183"/>
      <c r="O523" s="183"/>
      <c r="P523" s="183"/>
      <c r="Q523" s="183"/>
      <c r="R523" s="183"/>
      <c r="S523" s="183"/>
      <c r="T523" s="184"/>
      <c r="AT523" s="178" t="s">
        <v>193</v>
      </c>
      <c r="AU523" s="178" t="s">
        <v>85</v>
      </c>
      <c r="AV523" s="14" t="s">
        <v>85</v>
      </c>
      <c r="AW523" s="14" t="s">
        <v>32</v>
      </c>
      <c r="AX523" s="14" t="s">
        <v>76</v>
      </c>
      <c r="AY523" s="178" t="s">
        <v>180</v>
      </c>
    </row>
    <row r="524" spans="1:65" s="13" customFormat="1" ht="11.25">
      <c r="B524" s="170"/>
      <c r="D524" s="163" t="s">
        <v>193</v>
      </c>
      <c r="E524" s="171" t="s">
        <v>1</v>
      </c>
      <c r="F524" s="172" t="s">
        <v>390</v>
      </c>
      <c r="H524" s="171" t="s">
        <v>1</v>
      </c>
      <c r="I524" s="173"/>
      <c r="L524" s="170"/>
      <c r="M524" s="174"/>
      <c r="N524" s="175"/>
      <c r="O524" s="175"/>
      <c r="P524" s="175"/>
      <c r="Q524" s="175"/>
      <c r="R524" s="175"/>
      <c r="S524" s="175"/>
      <c r="T524" s="176"/>
      <c r="AT524" s="171" t="s">
        <v>193</v>
      </c>
      <c r="AU524" s="171" t="s">
        <v>85</v>
      </c>
      <c r="AV524" s="13" t="s">
        <v>83</v>
      </c>
      <c r="AW524" s="13" t="s">
        <v>32</v>
      </c>
      <c r="AX524" s="13" t="s">
        <v>76</v>
      </c>
      <c r="AY524" s="171" t="s">
        <v>180</v>
      </c>
    </row>
    <row r="525" spans="1:65" s="14" customFormat="1" ht="11.25">
      <c r="B525" s="177"/>
      <c r="D525" s="163" t="s">
        <v>193</v>
      </c>
      <c r="E525" s="178" t="s">
        <v>1</v>
      </c>
      <c r="F525" s="179" t="s">
        <v>470</v>
      </c>
      <c r="H525" s="180">
        <v>24.48</v>
      </c>
      <c r="I525" s="181"/>
      <c r="L525" s="177"/>
      <c r="M525" s="182"/>
      <c r="N525" s="183"/>
      <c r="O525" s="183"/>
      <c r="P525" s="183"/>
      <c r="Q525" s="183"/>
      <c r="R525" s="183"/>
      <c r="S525" s="183"/>
      <c r="T525" s="184"/>
      <c r="AT525" s="178" t="s">
        <v>193</v>
      </c>
      <c r="AU525" s="178" t="s">
        <v>85</v>
      </c>
      <c r="AV525" s="14" t="s">
        <v>85</v>
      </c>
      <c r="AW525" s="14" t="s">
        <v>32</v>
      </c>
      <c r="AX525" s="14" t="s">
        <v>76</v>
      </c>
      <c r="AY525" s="178" t="s">
        <v>180</v>
      </c>
    </row>
    <row r="526" spans="1:65" s="14" customFormat="1" ht="11.25">
      <c r="B526" s="177"/>
      <c r="D526" s="163" t="s">
        <v>193</v>
      </c>
      <c r="E526" s="178" t="s">
        <v>1</v>
      </c>
      <c r="F526" s="179" t="s">
        <v>470</v>
      </c>
      <c r="H526" s="180">
        <v>24.48</v>
      </c>
      <c r="I526" s="181"/>
      <c r="L526" s="177"/>
      <c r="M526" s="182"/>
      <c r="N526" s="183"/>
      <c r="O526" s="183"/>
      <c r="P526" s="183"/>
      <c r="Q526" s="183"/>
      <c r="R526" s="183"/>
      <c r="S526" s="183"/>
      <c r="T526" s="184"/>
      <c r="AT526" s="178" t="s">
        <v>193</v>
      </c>
      <c r="AU526" s="178" t="s">
        <v>85</v>
      </c>
      <c r="AV526" s="14" t="s">
        <v>85</v>
      </c>
      <c r="AW526" s="14" t="s">
        <v>32</v>
      </c>
      <c r="AX526" s="14" t="s">
        <v>76</v>
      </c>
      <c r="AY526" s="178" t="s">
        <v>180</v>
      </c>
    </row>
    <row r="527" spans="1:65" s="15" customFormat="1" ht="11.25">
      <c r="B527" s="185"/>
      <c r="D527" s="163" t="s">
        <v>193</v>
      </c>
      <c r="E527" s="186" t="s">
        <v>1</v>
      </c>
      <c r="F527" s="187" t="s">
        <v>196</v>
      </c>
      <c r="H527" s="188">
        <v>327.99200000000002</v>
      </c>
      <c r="I527" s="189"/>
      <c r="L527" s="185"/>
      <c r="M527" s="190"/>
      <c r="N527" s="191"/>
      <c r="O527" s="191"/>
      <c r="P527" s="191"/>
      <c r="Q527" s="191"/>
      <c r="R527" s="191"/>
      <c r="S527" s="191"/>
      <c r="T527" s="192"/>
      <c r="AT527" s="186" t="s">
        <v>193</v>
      </c>
      <c r="AU527" s="186" t="s">
        <v>85</v>
      </c>
      <c r="AV527" s="15" t="s">
        <v>197</v>
      </c>
      <c r="AW527" s="15" t="s">
        <v>32</v>
      </c>
      <c r="AX527" s="15" t="s">
        <v>76</v>
      </c>
      <c r="AY527" s="186" t="s">
        <v>180</v>
      </c>
    </row>
    <row r="528" spans="1:65" s="16" customFormat="1" ht="11.25">
      <c r="B528" s="193"/>
      <c r="D528" s="163" t="s">
        <v>193</v>
      </c>
      <c r="E528" s="194" t="s">
        <v>1</v>
      </c>
      <c r="F528" s="195" t="s">
        <v>198</v>
      </c>
      <c r="H528" s="196">
        <v>327.99200000000002</v>
      </c>
      <c r="I528" s="197"/>
      <c r="L528" s="193"/>
      <c r="M528" s="198"/>
      <c r="N528" s="199"/>
      <c r="O528" s="199"/>
      <c r="P528" s="199"/>
      <c r="Q528" s="199"/>
      <c r="R528" s="199"/>
      <c r="S528" s="199"/>
      <c r="T528" s="200"/>
      <c r="AT528" s="194" t="s">
        <v>193</v>
      </c>
      <c r="AU528" s="194" t="s">
        <v>85</v>
      </c>
      <c r="AV528" s="16" t="s">
        <v>187</v>
      </c>
      <c r="AW528" s="16" t="s">
        <v>32</v>
      </c>
      <c r="AX528" s="16" t="s">
        <v>83</v>
      </c>
      <c r="AY528" s="194" t="s">
        <v>180</v>
      </c>
    </row>
    <row r="529" spans="1:65" s="2" customFormat="1" ht="16.5" customHeight="1">
      <c r="A529" s="33"/>
      <c r="B529" s="149"/>
      <c r="C529" s="150" t="s">
        <v>505</v>
      </c>
      <c r="D529" s="150" t="s">
        <v>182</v>
      </c>
      <c r="E529" s="151" t="s">
        <v>479</v>
      </c>
      <c r="F529" s="152" t="s">
        <v>480</v>
      </c>
      <c r="G529" s="153" t="s">
        <v>318</v>
      </c>
      <c r="H529" s="154">
        <v>4.6710000000000003</v>
      </c>
      <c r="I529" s="155"/>
      <c r="J529" s="156">
        <f>ROUND(I529*H529,2)</f>
        <v>0</v>
      </c>
      <c r="K529" s="152" t="s">
        <v>186</v>
      </c>
      <c r="L529" s="34"/>
      <c r="M529" s="157" t="s">
        <v>1</v>
      </c>
      <c r="N529" s="158" t="s">
        <v>41</v>
      </c>
      <c r="O529" s="59"/>
      <c r="P529" s="159">
        <f>O529*H529</f>
        <v>0</v>
      </c>
      <c r="Q529" s="159">
        <v>1.0463199999999999</v>
      </c>
      <c r="R529" s="159">
        <f>Q529*H529</f>
        <v>4.8873607200000002</v>
      </c>
      <c r="S529" s="159">
        <v>0</v>
      </c>
      <c r="T529" s="160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61" t="s">
        <v>187</v>
      </c>
      <c r="AT529" s="161" t="s">
        <v>182</v>
      </c>
      <c r="AU529" s="161" t="s">
        <v>85</v>
      </c>
      <c r="AY529" s="18" t="s">
        <v>180</v>
      </c>
      <c r="BE529" s="162">
        <f>IF(N529="základní",J529,0)</f>
        <v>0</v>
      </c>
      <c r="BF529" s="162">
        <f>IF(N529="snížená",J529,0)</f>
        <v>0</v>
      </c>
      <c r="BG529" s="162">
        <f>IF(N529="zákl. přenesená",J529,0)</f>
        <v>0</v>
      </c>
      <c r="BH529" s="162">
        <f>IF(N529="sníž. přenesená",J529,0)</f>
        <v>0</v>
      </c>
      <c r="BI529" s="162">
        <f>IF(N529="nulová",J529,0)</f>
        <v>0</v>
      </c>
      <c r="BJ529" s="18" t="s">
        <v>83</v>
      </c>
      <c r="BK529" s="162">
        <f>ROUND(I529*H529,2)</f>
        <v>0</v>
      </c>
      <c r="BL529" s="18" t="s">
        <v>187</v>
      </c>
      <c r="BM529" s="161" t="s">
        <v>2513</v>
      </c>
    </row>
    <row r="530" spans="1:65" s="2" customFormat="1" ht="19.5">
      <c r="A530" s="33"/>
      <c r="B530" s="34"/>
      <c r="C530" s="33"/>
      <c r="D530" s="163" t="s">
        <v>189</v>
      </c>
      <c r="E530" s="33"/>
      <c r="F530" s="164" t="s">
        <v>482</v>
      </c>
      <c r="G530" s="33"/>
      <c r="H530" s="33"/>
      <c r="I530" s="165"/>
      <c r="J530" s="33"/>
      <c r="K530" s="33"/>
      <c r="L530" s="34"/>
      <c r="M530" s="166"/>
      <c r="N530" s="167"/>
      <c r="O530" s="59"/>
      <c r="P530" s="59"/>
      <c r="Q530" s="59"/>
      <c r="R530" s="59"/>
      <c r="S530" s="59"/>
      <c r="T530" s="60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T530" s="18" t="s">
        <v>189</v>
      </c>
      <c r="AU530" s="18" t="s">
        <v>85</v>
      </c>
    </row>
    <row r="531" spans="1:65" s="2" customFormat="1" ht="11.25">
      <c r="A531" s="33"/>
      <c r="B531" s="34"/>
      <c r="C531" s="33"/>
      <c r="D531" s="168" t="s">
        <v>191</v>
      </c>
      <c r="E531" s="33"/>
      <c r="F531" s="169" t="s">
        <v>483</v>
      </c>
      <c r="G531" s="33"/>
      <c r="H531" s="33"/>
      <c r="I531" s="165"/>
      <c r="J531" s="33"/>
      <c r="K531" s="33"/>
      <c r="L531" s="34"/>
      <c r="M531" s="166"/>
      <c r="N531" s="167"/>
      <c r="O531" s="59"/>
      <c r="P531" s="59"/>
      <c r="Q531" s="59"/>
      <c r="R531" s="59"/>
      <c r="S531" s="59"/>
      <c r="T531" s="60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T531" s="18" t="s">
        <v>191</v>
      </c>
      <c r="AU531" s="18" t="s">
        <v>85</v>
      </c>
    </row>
    <row r="532" spans="1:65" s="13" customFormat="1" ht="11.25">
      <c r="B532" s="170"/>
      <c r="D532" s="163" t="s">
        <v>193</v>
      </c>
      <c r="E532" s="171" t="s">
        <v>1</v>
      </c>
      <c r="F532" s="172" t="s">
        <v>484</v>
      </c>
      <c r="H532" s="171" t="s">
        <v>1</v>
      </c>
      <c r="I532" s="173"/>
      <c r="L532" s="170"/>
      <c r="M532" s="174"/>
      <c r="N532" s="175"/>
      <c r="O532" s="175"/>
      <c r="P532" s="175"/>
      <c r="Q532" s="175"/>
      <c r="R532" s="175"/>
      <c r="S532" s="175"/>
      <c r="T532" s="176"/>
      <c r="AT532" s="171" t="s">
        <v>193</v>
      </c>
      <c r="AU532" s="171" t="s">
        <v>85</v>
      </c>
      <c r="AV532" s="13" t="s">
        <v>83</v>
      </c>
      <c r="AW532" s="13" t="s">
        <v>32</v>
      </c>
      <c r="AX532" s="13" t="s">
        <v>76</v>
      </c>
      <c r="AY532" s="171" t="s">
        <v>180</v>
      </c>
    </row>
    <row r="533" spans="1:65" s="13" customFormat="1" ht="11.25">
      <c r="B533" s="170"/>
      <c r="D533" s="163" t="s">
        <v>193</v>
      </c>
      <c r="E533" s="171" t="s">
        <v>1</v>
      </c>
      <c r="F533" s="172" t="s">
        <v>412</v>
      </c>
      <c r="H533" s="171" t="s">
        <v>1</v>
      </c>
      <c r="I533" s="173"/>
      <c r="L533" s="170"/>
      <c r="M533" s="174"/>
      <c r="N533" s="175"/>
      <c r="O533" s="175"/>
      <c r="P533" s="175"/>
      <c r="Q533" s="175"/>
      <c r="R533" s="175"/>
      <c r="S533" s="175"/>
      <c r="T533" s="176"/>
      <c r="AT533" s="171" t="s">
        <v>193</v>
      </c>
      <c r="AU533" s="171" t="s">
        <v>85</v>
      </c>
      <c r="AV533" s="13" t="s">
        <v>83</v>
      </c>
      <c r="AW533" s="13" t="s">
        <v>32</v>
      </c>
      <c r="AX533" s="13" t="s">
        <v>76</v>
      </c>
      <c r="AY533" s="171" t="s">
        <v>180</v>
      </c>
    </row>
    <row r="534" spans="1:65" s="14" customFormat="1" ht="11.25">
      <c r="B534" s="177"/>
      <c r="D534" s="163" t="s">
        <v>193</v>
      </c>
      <c r="E534" s="178" t="s">
        <v>1</v>
      </c>
      <c r="F534" s="179" t="s">
        <v>2514</v>
      </c>
      <c r="H534" s="180">
        <v>3.1190000000000002</v>
      </c>
      <c r="I534" s="181"/>
      <c r="L534" s="177"/>
      <c r="M534" s="182"/>
      <c r="N534" s="183"/>
      <c r="O534" s="183"/>
      <c r="P534" s="183"/>
      <c r="Q534" s="183"/>
      <c r="R534" s="183"/>
      <c r="S534" s="183"/>
      <c r="T534" s="184"/>
      <c r="AT534" s="178" t="s">
        <v>193</v>
      </c>
      <c r="AU534" s="178" t="s">
        <v>85</v>
      </c>
      <c r="AV534" s="14" t="s">
        <v>85</v>
      </c>
      <c r="AW534" s="14" t="s">
        <v>32</v>
      </c>
      <c r="AX534" s="14" t="s">
        <v>76</v>
      </c>
      <c r="AY534" s="178" t="s">
        <v>180</v>
      </c>
    </row>
    <row r="535" spans="1:65" s="13" customFormat="1" ht="11.25">
      <c r="B535" s="170"/>
      <c r="D535" s="163" t="s">
        <v>193</v>
      </c>
      <c r="E535" s="171" t="s">
        <v>1</v>
      </c>
      <c r="F535" s="172" t="s">
        <v>414</v>
      </c>
      <c r="H535" s="171" t="s">
        <v>1</v>
      </c>
      <c r="I535" s="173"/>
      <c r="L535" s="170"/>
      <c r="M535" s="174"/>
      <c r="N535" s="175"/>
      <c r="O535" s="175"/>
      <c r="P535" s="175"/>
      <c r="Q535" s="175"/>
      <c r="R535" s="175"/>
      <c r="S535" s="175"/>
      <c r="T535" s="176"/>
      <c r="AT535" s="171" t="s">
        <v>193</v>
      </c>
      <c r="AU535" s="171" t="s">
        <v>85</v>
      </c>
      <c r="AV535" s="13" t="s">
        <v>83</v>
      </c>
      <c r="AW535" s="13" t="s">
        <v>32</v>
      </c>
      <c r="AX535" s="13" t="s">
        <v>76</v>
      </c>
      <c r="AY535" s="171" t="s">
        <v>180</v>
      </c>
    </row>
    <row r="536" spans="1:65" s="14" customFormat="1" ht="11.25">
      <c r="B536" s="177"/>
      <c r="D536" s="163" t="s">
        <v>193</v>
      </c>
      <c r="E536" s="178" t="s">
        <v>1</v>
      </c>
      <c r="F536" s="179" t="s">
        <v>2515</v>
      </c>
      <c r="H536" s="180">
        <v>0.59599999999999997</v>
      </c>
      <c r="I536" s="181"/>
      <c r="L536" s="177"/>
      <c r="M536" s="182"/>
      <c r="N536" s="183"/>
      <c r="O536" s="183"/>
      <c r="P536" s="183"/>
      <c r="Q536" s="183"/>
      <c r="R536" s="183"/>
      <c r="S536" s="183"/>
      <c r="T536" s="184"/>
      <c r="AT536" s="178" t="s">
        <v>193</v>
      </c>
      <c r="AU536" s="178" t="s">
        <v>85</v>
      </c>
      <c r="AV536" s="14" t="s">
        <v>85</v>
      </c>
      <c r="AW536" s="14" t="s">
        <v>32</v>
      </c>
      <c r="AX536" s="14" t="s">
        <v>76</v>
      </c>
      <c r="AY536" s="178" t="s">
        <v>180</v>
      </c>
    </row>
    <row r="537" spans="1:65" s="13" customFormat="1" ht="11.25">
      <c r="B537" s="170"/>
      <c r="D537" s="163" t="s">
        <v>193</v>
      </c>
      <c r="E537" s="171" t="s">
        <v>1</v>
      </c>
      <c r="F537" s="172" t="s">
        <v>416</v>
      </c>
      <c r="H537" s="171" t="s">
        <v>1</v>
      </c>
      <c r="I537" s="173"/>
      <c r="L537" s="170"/>
      <c r="M537" s="174"/>
      <c r="N537" s="175"/>
      <c r="O537" s="175"/>
      <c r="P537" s="175"/>
      <c r="Q537" s="175"/>
      <c r="R537" s="175"/>
      <c r="S537" s="175"/>
      <c r="T537" s="176"/>
      <c r="AT537" s="171" t="s">
        <v>193</v>
      </c>
      <c r="AU537" s="171" t="s">
        <v>85</v>
      </c>
      <c r="AV537" s="13" t="s">
        <v>83</v>
      </c>
      <c r="AW537" s="13" t="s">
        <v>32</v>
      </c>
      <c r="AX537" s="13" t="s">
        <v>76</v>
      </c>
      <c r="AY537" s="171" t="s">
        <v>180</v>
      </c>
    </row>
    <row r="538" spans="1:65" s="14" customFormat="1" ht="11.25">
      <c r="B538" s="177"/>
      <c r="D538" s="163" t="s">
        <v>193</v>
      </c>
      <c r="E538" s="178" t="s">
        <v>1</v>
      </c>
      <c r="F538" s="179" t="s">
        <v>2516</v>
      </c>
      <c r="H538" s="180">
        <v>0.53</v>
      </c>
      <c r="I538" s="181"/>
      <c r="L538" s="177"/>
      <c r="M538" s="182"/>
      <c r="N538" s="183"/>
      <c r="O538" s="183"/>
      <c r="P538" s="183"/>
      <c r="Q538" s="183"/>
      <c r="R538" s="183"/>
      <c r="S538" s="183"/>
      <c r="T538" s="184"/>
      <c r="AT538" s="178" t="s">
        <v>193</v>
      </c>
      <c r="AU538" s="178" t="s">
        <v>85</v>
      </c>
      <c r="AV538" s="14" t="s">
        <v>85</v>
      </c>
      <c r="AW538" s="14" t="s">
        <v>32</v>
      </c>
      <c r="AX538" s="14" t="s">
        <v>76</v>
      </c>
      <c r="AY538" s="178" t="s">
        <v>180</v>
      </c>
    </row>
    <row r="539" spans="1:65" s="13" customFormat="1" ht="11.25">
      <c r="B539" s="170"/>
      <c r="D539" s="163" t="s">
        <v>193</v>
      </c>
      <c r="E539" s="171" t="s">
        <v>1</v>
      </c>
      <c r="F539" s="172" t="s">
        <v>390</v>
      </c>
      <c r="H539" s="171" t="s">
        <v>1</v>
      </c>
      <c r="I539" s="173"/>
      <c r="L539" s="170"/>
      <c r="M539" s="174"/>
      <c r="N539" s="175"/>
      <c r="O539" s="175"/>
      <c r="P539" s="175"/>
      <c r="Q539" s="175"/>
      <c r="R539" s="175"/>
      <c r="S539" s="175"/>
      <c r="T539" s="176"/>
      <c r="AT539" s="171" t="s">
        <v>193</v>
      </c>
      <c r="AU539" s="171" t="s">
        <v>85</v>
      </c>
      <c r="AV539" s="13" t="s">
        <v>83</v>
      </c>
      <c r="AW539" s="13" t="s">
        <v>32</v>
      </c>
      <c r="AX539" s="13" t="s">
        <v>76</v>
      </c>
      <c r="AY539" s="171" t="s">
        <v>180</v>
      </c>
    </row>
    <row r="540" spans="1:65" s="14" customFormat="1" ht="11.25">
      <c r="B540" s="177"/>
      <c r="D540" s="163" t="s">
        <v>193</v>
      </c>
      <c r="E540" s="178" t="s">
        <v>1</v>
      </c>
      <c r="F540" s="179" t="s">
        <v>488</v>
      </c>
      <c r="H540" s="180">
        <v>0.42599999999999999</v>
      </c>
      <c r="I540" s="181"/>
      <c r="L540" s="177"/>
      <c r="M540" s="182"/>
      <c r="N540" s="183"/>
      <c r="O540" s="183"/>
      <c r="P540" s="183"/>
      <c r="Q540" s="183"/>
      <c r="R540" s="183"/>
      <c r="S540" s="183"/>
      <c r="T540" s="184"/>
      <c r="AT540" s="178" t="s">
        <v>193</v>
      </c>
      <c r="AU540" s="178" t="s">
        <v>85</v>
      </c>
      <c r="AV540" s="14" t="s">
        <v>85</v>
      </c>
      <c r="AW540" s="14" t="s">
        <v>32</v>
      </c>
      <c r="AX540" s="14" t="s">
        <v>76</v>
      </c>
      <c r="AY540" s="178" t="s">
        <v>180</v>
      </c>
    </row>
    <row r="541" spans="1:65" s="15" customFormat="1" ht="11.25">
      <c r="B541" s="185"/>
      <c r="D541" s="163" t="s">
        <v>193</v>
      </c>
      <c r="E541" s="186" t="s">
        <v>1</v>
      </c>
      <c r="F541" s="187" t="s">
        <v>196</v>
      </c>
      <c r="H541" s="188">
        <v>4.6710000000000003</v>
      </c>
      <c r="I541" s="189"/>
      <c r="L541" s="185"/>
      <c r="M541" s="190"/>
      <c r="N541" s="191"/>
      <c r="O541" s="191"/>
      <c r="P541" s="191"/>
      <c r="Q541" s="191"/>
      <c r="R541" s="191"/>
      <c r="S541" s="191"/>
      <c r="T541" s="192"/>
      <c r="AT541" s="186" t="s">
        <v>193</v>
      </c>
      <c r="AU541" s="186" t="s">
        <v>85</v>
      </c>
      <c r="AV541" s="15" t="s">
        <v>197</v>
      </c>
      <c r="AW541" s="15" t="s">
        <v>32</v>
      </c>
      <c r="AX541" s="15" t="s">
        <v>76</v>
      </c>
      <c r="AY541" s="186" t="s">
        <v>180</v>
      </c>
    </row>
    <row r="542" spans="1:65" s="16" customFormat="1" ht="11.25">
      <c r="B542" s="193"/>
      <c r="D542" s="163" t="s">
        <v>193</v>
      </c>
      <c r="E542" s="194" t="s">
        <v>1</v>
      </c>
      <c r="F542" s="195" t="s">
        <v>198</v>
      </c>
      <c r="H542" s="196">
        <v>4.6710000000000003</v>
      </c>
      <c r="I542" s="197"/>
      <c r="L542" s="193"/>
      <c r="M542" s="198"/>
      <c r="N542" s="199"/>
      <c r="O542" s="199"/>
      <c r="P542" s="199"/>
      <c r="Q542" s="199"/>
      <c r="R542" s="199"/>
      <c r="S542" s="199"/>
      <c r="T542" s="200"/>
      <c r="AT542" s="194" t="s">
        <v>193</v>
      </c>
      <c r="AU542" s="194" t="s">
        <v>85</v>
      </c>
      <c r="AV542" s="16" t="s">
        <v>187</v>
      </c>
      <c r="AW542" s="16" t="s">
        <v>32</v>
      </c>
      <c r="AX542" s="16" t="s">
        <v>83</v>
      </c>
      <c r="AY542" s="194" t="s">
        <v>180</v>
      </c>
    </row>
    <row r="543" spans="1:65" s="2" customFormat="1" ht="24.2" customHeight="1">
      <c r="A543" s="33"/>
      <c r="B543" s="149"/>
      <c r="C543" s="150" t="s">
        <v>521</v>
      </c>
      <c r="D543" s="150" t="s">
        <v>182</v>
      </c>
      <c r="E543" s="151" t="s">
        <v>490</v>
      </c>
      <c r="F543" s="152" t="s">
        <v>491</v>
      </c>
      <c r="G543" s="153" t="s">
        <v>185</v>
      </c>
      <c r="H543" s="154">
        <v>97.230999999999995</v>
      </c>
      <c r="I543" s="155"/>
      <c r="J543" s="156">
        <f>ROUND(I543*H543,2)</f>
        <v>0</v>
      </c>
      <c r="K543" s="152" t="s">
        <v>186</v>
      </c>
      <c r="L543" s="34"/>
      <c r="M543" s="157" t="s">
        <v>1</v>
      </c>
      <c r="N543" s="158" t="s">
        <v>41</v>
      </c>
      <c r="O543" s="59"/>
      <c r="P543" s="159">
        <f>O543*H543</f>
        <v>0</v>
      </c>
      <c r="Q543" s="159">
        <v>9.4479999999999995E-2</v>
      </c>
      <c r="R543" s="159">
        <f>Q543*H543</f>
        <v>9.1863848799999985</v>
      </c>
      <c r="S543" s="159">
        <v>0</v>
      </c>
      <c r="T543" s="160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61" t="s">
        <v>187</v>
      </c>
      <c r="AT543" s="161" t="s">
        <v>182</v>
      </c>
      <c r="AU543" s="161" t="s">
        <v>85</v>
      </c>
      <c r="AY543" s="18" t="s">
        <v>180</v>
      </c>
      <c r="BE543" s="162">
        <f>IF(N543="základní",J543,0)</f>
        <v>0</v>
      </c>
      <c r="BF543" s="162">
        <f>IF(N543="snížená",J543,0)</f>
        <v>0</v>
      </c>
      <c r="BG543" s="162">
        <f>IF(N543="zákl. přenesená",J543,0)</f>
        <v>0</v>
      </c>
      <c r="BH543" s="162">
        <f>IF(N543="sníž. přenesená",J543,0)</f>
        <v>0</v>
      </c>
      <c r="BI543" s="162">
        <f>IF(N543="nulová",J543,0)</f>
        <v>0</v>
      </c>
      <c r="BJ543" s="18" t="s">
        <v>83</v>
      </c>
      <c r="BK543" s="162">
        <f>ROUND(I543*H543,2)</f>
        <v>0</v>
      </c>
      <c r="BL543" s="18" t="s">
        <v>187</v>
      </c>
      <c r="BM543" s="161" t="s">
        <v>2517</v>
      </c>
    </row>
    <row r="544" spans="1:65" s="2" customFormat="1" ht="19.5">
      <c r="A544" s="33"/>
      <c r="B544" s="34"/>
      <c r="C544" s="33"/>
      <c r="D544" s="163" t="s">
        <v>189</v>
      </c>
      <c r="E544" s="33"/>
      <c r="F544" s="164" t="s">
        <v>493</v>
      </c>
      <c r="G544" s="33"/>
      <c r="H544" s="33"/>
      <c r="I544" s="165"/>
      <c r="J544" s="33"/>
      <c r="K544" s="33"/>
      <c r="L544" s="34"/>
      <c r="M544" s="166"/>
      <c r="N544" s="167"/>
      <c r="O544" s="59"/>
      <c r="P544" s="59"/>
      <c r="Q544" s="59"/>
      <c r="R544" s="59"/>
      <c r="S544" s="59"/>
      <c r="T544" s="60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T544" s="18" t="s">
        <v>189</v>
      </c>
      <c r="AU544" s="18" t="s">
        <v>85</v>
      </c>
    </row>
    <row r="545" spans="1:65" s="2" customFormat="1" ht="11.25">
      <c r="A545" s="33"/>
      <c r="B545" s="34"/>
      <c r="C545" s="33"/>
      <c r="D545" s="168" t="s">
        <v>191</v>
      </c>
      <c r="E545" s="33"/>
      <c r="F545" s="169" t="s">
        <v>494</v>
      </c>
      <c r="G545" s="33"/>
      <c r="H545" s="33"/>
      <c r="I545" s="165"/>
      <c r="J545" s="33"/>
      <c r="K545" s="33"/>
      <c r="L545" s="34"/>
      <c r="M545" s="166"/>
      <c r="N545" s="167"/>
      <c r="O545" s="59"/>
      <c r="P545" s="59"/>
      <c r="Q545" s="59"/>
      <c r="R545" s="59"/>
      <c r="S545" s="59"/>
      <c r="T545" s="60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T545" s="18" t="s">
        <v>191</v>
      </c>
      <c r="AU545" s="18" t="s">
        <v>85</v>
      </c>
    </row>
    <row r="546" spans="1:65" s="13" customFormat="1" ht="11.25">
      <c r="B546" s="170"/>
      <c r="D546" s="163" t="s">
        <v>193</v>
      </c>
      <c r="E546" s="171" t="s">
        <v>1</v>
      </c>
      <c r="F546" s="172" t="s">
        <v>495</v>
      </c>
      <c r="H546" s="171" t="s">
        <v>1</v>
      </c>
      <c r="I546" s="173"/>
      <c r="L546" s="170"/>
      <c r="M546" s="174"/>
      <c r="N546" s="175"/>
      <c r="O546" s="175"/>
      <c r="P546" s="175"/>
      <c r="Q546" s="175"/>
      <c r="R546" s="175"/>
      <c r="S546" s="175"/>
      <c r="T546" s="176"/>
      <c r="AT546" s="171" t="s">
        <v>193</v>
      </c>
      <c r="AU546" s="171" t="s">
        <v>85</v>
      </c>
      <c r="AV546" s="13" t="s">
        <v>83</v>
      </c>
      <c r="AW546" s="13" t="s">
        <v>32</v>
      </c>
      <c r="AX546" s="13" t="s">
        <v>76</v>
      </c>
      <c r="AY546" s="171" t="s">
        <v>180</v>
      </c>
    </row>
    <row r="547" spans="1:65" s="14" customFormat="1" ht="11.25">
      <c r="B547" s="177"/>
      <c r="D547" s="163" t="s">
        <v>193</v>
      </c>
      <c r="E547" s="178" t="s">
        <v>1</v>
      </c>
      <c r="F547" s="179" t="s">
        <v>2518</v>
      </c>
      <c r="H547" s="180">
        <v>15.183</v>
      </c>
      <c r="I547" s="181"/>
      <c r="L547" s="177"/>
      <c r="M547" s="182"/>
      <c r="N547" s="183"/>
      <c r="O547" s="183"/>
      <c r="P547" s="183"/>
      <c r="Q547" s="183"/>
      <c r="R547" s="183"/>
      <c r="S547" s="183"/>
      <c r="T547" s="184"/>
      <c r="AT547" s="178" t="s">
        <v>193</v>
      </c>
      <c r="AU547" s="178" t="s">
        <v>85</v>
      </c>
      <c r="AV547" s="14" t="s">
        <v>85</v>
      </c>
      <c r="AW547" s="14" t="s">
        <v>32</v>
      </c>
      <c r="AX547" s="14" t="s">
        <v>76</v>
      </c>
      <c r="AY547" s="178" t="s">
        <v>180</v>
      </c>
    </row>
    <row r="548" spans="1:65" s="14" customFormat="1" ht="11.25">
      <c r="B548" s="177"/>
      <c r="D548" s="163" t="s">
        <v>193</v>
      </c>
      <c r="E548" s="178" t="s">
        <v>1</v>
      </c>
      <c r="F548" s="179" t="s">
        <v>2519</v>
      </c>
      <c r="H548" s="180">
        <v>6.4</v>
      </c>
      <c r="I548" s="181"/>
      <c r="L548" s="177"/>
      <c r="M548" s="182"/>
      <c r="N548" s="183"/>
      <c r="O548" s="183"/>
      <c r="P548" s="183"/>
      <c r="Q548" s="183"/>
      <c r="R548" s="183"/>
      <c r="S548" s="183"/>
      <c r="T548" s="184"/>
      <c r="AT548" s="178" t="s">
        <v>193</v>
      </c>
      <c r="AU548" s="178" t="s">
        <v>85</v>
      </c>
      <c r="AV548" s="14" t="s">
        <v>85</v>
      </c>
      <c r="AW548" s="14" t="s">
        <v>32</v>
      </c>
      <c r="AX548" s="14" t="s">
        <v>76</v>
      </c>
      <c r="AY548" s="178" t="s">
        <v>180</v>
      </c>
    </row>
    <row r="549" spans="1:65" s="14" customFormat="1" ht="11.25">
      <c r="B549" s="177"/>
      <c r="D549" s="163" t="s">
        <v>193</v>
      </c>
      <c r="E549" s="178" t="s">
        <v>1</v>
      </c>
      <c r="F549" s="179" t="s">
        <v>2520</v>
      </c>
      <c r="H549" s="180">
        <v>15.278</v>
      </c>
      <c r="I549" s="181"/>
      <c r="L549" s="177"/>
      <c r="M549" s="182"/>
      <c r="N549" s="183"/>
      <c r="O549" s="183"/>
      <c r="P549" s="183"/>
      <c r="Q549" s="183"/>
      <c r="R549" s="183"/>
      <c r="S549" s="183"/>
      <c r="T549" s="184"/>
      <c r="AT549" s="178" t="s">
        <v>193</v>
      </c>
      <c r="AU549" s="178" t="s">
        <v>85</v>
      </c>
      <c r="AV549" s="14" t="s">
        <v>85</v>
      </c>
      <c r="AW549" s="14" t="s">
        <v>32</v>
      </c>
      <c r="AX549" s="14" t="s">
        <v>76</v>
      </c>
      <c r="AY549" s="178" t="s">
        <v>180</v>
      </c>
    </row>
    <row r="550" spans="1:65" s="14" customFormat="1" ht="11.25">
      <c r="B550" s="177"/>
      <c r="D550" s="163" t="s">
        <v>193</v>
      </c>
      <c r="E550" s="178" t="s">
        <v>1</v>
      </c>
      <c r="F550" s="179" t="s">
        <v>2521</v>
      </c>
      <c r="H550" s="180">
        <v>30.398</v>
      </c>
      <c r="I550" s="181"/>
      <c r="L550" s="177"/>
      <c r="M550" s="182"/>
      <c r="N550" s="183"/>
      <c r="O550" s="183"/>
      <c r="P550" s="183"/>
      <c r="Q550" s="183"/>
      <c r="R550" s="183"/>
      <c r="S550" s="183"/>
      <c r="T550" s="184"/>
      <c r="AT550" s="178" t="s">
        <v>193</v>
      </c>
      <c r="AU550" s="178" t="s">
        <v>85</v>
      </c>
      <c r="AV550" s="14" t="s">
        <v>85</v>
      </c>
      <c r="AW550" s="14" t="s">
        <v>32</v>
      </c>
      <c r="AX550" s="14" t="s">
        <v>76</v>
      </c>
      <c r="AY550" s="178" t="s">
        <v>180</v>
      </c>
    </row>
    <row r="551" spans="1:65" s="14" customFormat="1" ht="11.25">
      <c r="B551" s="177"/>
      <c r="D551" s="163" t="s">
        <v>193</v>
      </c>
      <c r="E551" s="178" t="s">
        <v>1</v>
      </c>
      <c r="F551" s="179" t="s">
        <v>2522</v>
      </c>
      <c r="H551" s="180">
        <v>15.12</v>
      </c>
      <c r="I551" s="181"/>
      <c r="L551" s="177"/>
      <c r="M551" s="182"/>
      <c r="N551" s="183"/>
      <c r="O551" s="183"/>
      <c r="P551" s="183"/>
      <c r="Q551" s="183"/>
      <c r="R551" s="183"/>
      <c r="S551" s="183"/>
      <c r="T551" s="184"/>
      <c r="AT551" s="178" t="s">
        <v>193</v>
      </c>
      <c r="AU551" s="178" t="s">
        <v>85</v>
      </c>
      <c r="AV551" s="14" t="s">
        <v>85</v>
      </c>
      <c r="AW551" s="14" t="s">
        <v>32</v>
      </c>
      <c r="AX551" s="14" t="s">
        <v>76</v>
      </c>
      <c r="AY551" s="178" t="s">
        <v>180</v>
      </c>
    </row>
    <row r="552" spans="1:65" s="14" customFormat="1" ht="11.25">
      <c r="B552" s="177"/>
      <c r="D552" s="163" t="s">
        <v>193</v>
      </c>
      <c r="E552" s="178" t="s">
        <v>1</v>
      </c>
      <c r="F552" s="179" t="s">
        <v>2523</v>
      </c>
      <c r="H552" s="180">
        <v>14.852</v>
      </c>
      <c r="I552" s="181"/>
      <c r="L552" s="177"/>
      <c r="M552" s="182"/>
      <c r="N552" s="183"/>
      <c r="O552" s="183"/>
      <c r="P552" s="183"/>
      <c r="Q552" s="183"/>
      <c r="R552" s="183"/>
      <c r="S552" s="183"/>
      <c r="T552" s="184"/>
      <c r="AT552" s="178" t="s">
        <v>193</v>
      </c>
      <c r="AU552" s="178" t="s">
        <v>85</v>
      </c>
      <c r="AV552" s="14" t="s">
        <v>85</v>
      </c>
      <c r="AW552" s="14" t="s">
        <v>32</v>
      </c>
      <c r="AX552" s="14" t="s">
        <v>76</v>
      </c>
      <c r="AY552" s="178" t="s">
        <v>180</v>
      </c>
    </row>
    <row r="553" spans="1:65" s="15" customFormat="1" ht="11.25">
      <c r="B553" s="185"/>
      <c r="D553" s="163" t="s">
        <v>193</v>
      </c>
      <c r="E553" s="186" t="s">
        <v>1</v>
      </c>
      <c r="F553" s="187" t="s">
        <v>196</v>
      </c>
      <c r="H553" s="188">
        <v>97.230999999999995</v>
      </c>
      <c r="I553" s="189"/>
      <c r="L553" s="185"/>
      <c r="M553" s="190"/>
      <c r="N553" s="191"/>
      <c r="O553" s="191"/>
      <c r="P553" s="191"/>
      <c r="Q553" s="191"/>
      <c r="R553" s="191"/>
      <c r="S553" s="191"/>
      <c r="T553" s="192"/>
      <c r="AT553" s="186" t="s">
        <v>193</v>
      </c>
      <c r="AU553" s="186" t="s">
        <v>85</v>
      </c>
      <c r="AV553" s="15" t="s">
        <v>197</v>
      </c>
      <c r="AW553" s="15" t="s">
        <v>32</v>
      </c>
      <c r="AX553" s="15" t="s">
        <v>76</v>
      </c>
      <c r="AY553" s="186" t="s">
        <v>180</v>
      </c>
    </row>
    <row r="554" spans="1:65" s="16" customFormat="1" ht="11.25">
      <c r="B554" s="193"/>
      <c r="D554" s="163" t="s">
        <v>193</v>
      </c>
      <c r="E554" s="194" t="s">
        <v>1</v>
      </c>
      <c r="F554" s="195" t="s">
        <v>198</v>
      </c>
      <c r="H554" s="196">
        <v>97.230999999999995</v>
      </c>
      <c r="I554" s="197"/>
      <c r="L554" s="193"/>
      <c r="M554" s="198"/>
      <c r="N554" s="199"/>
      <c r="O554" s="199"/>
      <c r="P554" s="199"/>
      <c r="Q554" s="199"/>
      <c r="R554" s="199"/>
      <c r="S554" s="199"/>
      <c r="T554" s="200"/>
      <c r="AT554" s="194" t="s">
        <v>193</v>
      </c>
      <c r="AU554" s="194" t="s">
        <v>85</v>
      </c>
      <c r="AV554" s="16" t="s">
        <v>187</v>
      </c>
      <c r="AW554" s="16" t="s">
        <v>32</v>
      </c>
      <c r="AX554" s="16" t="s">
        <v>83</v>
      </c>
      <c r="AY554" s="194" t="s">
        <v>180</v>
      </c>
    </row>
    <row r="555" spans="1:65" s="2" customFormat="1" ht="24.2" customHeight="1">
      <c r="A555" s="33"/>
      <c r="B555" s="149"/>
      <c r="C555" s="150" t="s">
        <v>530</v>
      </c>
      <c r="D555" s="150" t="s">
        <v>182</v>
      </c>
      <c r="E555" s="151" t="s">
        <v>506</v>
      </c>
      <c r="F555" s="152" t="s">
        <v>507</v>
      </c>
      <c r="G555" s="153" t="s">
        <v>508</v>
      </c>
      <c r="H555" s="154">
        <v>30.434999999999999</v>
      </c>
      <c r="I555" s="155"/>
      <c r="J555" s="156">
        <f>ROUND(I555*H555,2)</f>
        <v>0</v>
      </c>
      <c r="K555" s="152" t="s">
        <v>186</v>
      </c>
      <c r="L555" s="34"/>
      <c r="M555" s="157" t="s">
        <v>1</v>
      </c>
      <c r="N555" s="158" t="s">
        <v>41</v>
      </c>
      <c r="O555" s="59"/>
      <c r="P555" s="159">
        <f>O555*H555</f>
        <v>0</v>
      </c>
      <c r="Q555" s="159">
        <v>8.0000000000000007E-5</v>
      </c>
      <c r="R555" s="159">
        <f>Q555*H555</f>
        <v>2.4348E-3</v>
      </c>
      <c r="S555" s="159">
        <v>0</v>
      </c>
      <c r="T555" s="160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61" t="s">
        <v>187</v>
      </c>
      <c r="AT555" s="161" t="s">
        <v>182</v>
      </c>
      <c r="AU555" s="161" t="s">
        <v>85</v>
      </c>
      <c r="AY555" s="18" t="s">
        <v>180</v>
      </c>
      <c r="BE555" s="162">
        <f>IF(N555="základní",J555,0)</f>
        <v>0</v>
      </c>
      <c r="BF555" s="162">
        <f>IF(N555="snížená",J555,0)</f>
        <v>0</v>
      </c>
      <c r="BG555" s="162">
        <f>IF(N555="zákl. přenesená",J555,0)</f>
        <v>0</v>
      </c>
      <c r="BH555" s="162">
        <f>IF(N555="sníž. přenesená",J555,0)</f>
        <v>0</v>
      </c>
      <c r="BI555" s="162">
        <f>IF(N555="nulová",J555,0)</f>
        <v>0</v>
      </c>
      <c r="BJ555" s="18" t="s">
        <v>83</v>
      </c>
      <c r="BK555" s="162">
        <f>ROUND(I555*H555,2)</f>
        <v>0</v>
      </c>
      <c r="BL555" s="18" t="s">
        <v>187</v>
      </c>
      <c r="BM555" s="161" t="s">
        <v>2524</v>
      </c>
    </row>
    <row r="556" spans="1:65" s="2" customFormat="1" ht="11.25">
      <c r="A556" s="33"/>
      <c r="B556" s="34"/>
      <c r="C556" s="33"/>
      <c r="D556" s="163" t="s">
        <v>189</v>
      </c>
      <c r="E556" s="33"/>
      <c r="F556" s="164" t="s">
        <v>510</v>
      </c>
      <c r="G556" s="33"/>
      <c r="H556" s="33"/>
      <c r="I556" s="165"/>
      <c r="J556" s="33"/>
      <c r="K556" s="33"/>
      <c r="L556" s="34"/>
      <c r="M556" s="166"/>
      <c r="N556" s="167"/>
      <c r="O556" s="59"/>
      <c r="P556" s="59"/>
      <c r="Q556" s="59"/>
      <c r="R556" s="59"/>
      <c r="S556" s="59"/>
      <c r="T556" s="60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T556" s="18" t="s">
        <v>189</v>
      </c>
      <c r="AU556" s="18" t="s">
        <v>85</v>
      </c>
    </row>
    <row r="557" spans="1:65" s="2" customFormat="1" ht="11.25">
      <c r="A557" s="33"/>
      <c r="B557" s="34"/>
      <c r="C557" s="33"/>
      <c r="D557" s="168" t="s">
        <v>191</v>
      </c>
      <c r="E557" s="33"/>
      <c r="F557" s="169" t="s">
        <v>511</v>
      </c>
      <c r="G557" s="33"/>
      <c r="H557" s="33"/>
      <c r="I557" s="165"/>
      <c r="J557" s="33"/>
      <c r="K557" s="33"/>
      <c r="L557" s="34"/>
      <c r="M557" s="166"/>
      <c r="N557" s="167"/>
      <c r="O557" s="59"/>
      <c r="P557" s="59"/>
      <c r="Q557" s="59"/>
      <c r="R557" s="59"/>
      <c r="S557" s="59"/>
      <c r="T557" s="60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T557" s="18" t="s">
        <v>191</v>
      </c>
      <c r="AU557" s="18" t="s">
        <v>85</v>
      </c>
    </row>
    <row r="558" spans="1:65" s="13" customFormat="1" ht="11.25">
      <c r="B558" s="170"/>
      <c r="D558" s="163" t="s">
        <v>193</v>
      </c>
      <c r="E558" s="171" t="s">
        <v>1</v>
      </c>
      <c r="F558" s="172" t="s">
        <v>495</v>
      </c>
      <c r="H558" s="171" t="s">
        <v>1</v>
      </c>
      <c r="I558" s="173"/>
      <c r="L558" s="170"/>
      <c r="M558" s="174"/>
      <c r="N558" s="175"/>
      <c r="O558" s="175"/>
      <c r="P558" s="175"/>
      <c r="Q558" s="175"/>
      <c r="R558" s="175"/>
      <c r="S558" s="175"/>
      <c r="T558" s="176"/>
      <c r="AT558" s="171" t="s">
        <v>193</v>
      </c>
      <c r="AU558" s="171" t="s">
        <v>85</v>
      </c>
      <c r="AV558" s="13" t="s">
        <v>83</v>
      </c>
      <c r="AW558" s="13" t="s">
        <v>32</v>
      </c>
      <c r="AX558" s="13" t="s">
        <v>76</v>
      </c>
      <c r="AY558" s="171" t="s">
        <v>180</v>
      </c>
    </row>
    <row r="559" spans="1:65" s="14" customFormat="1" ht="11.25">
      <c r="B559" s="177"/>
      <c r="D559" s="163" t="s">
        <v>193</v>
      </c>
      <c r="E559" s="178" t="s">
        <v>1</v>
      </c>
      <c r="F559" s="179" t="s">
        <v>2525</v>
      </c>
      <c r="H559" s="180">
        <v>4.82</v>
      </c>
      <c r="I559" s="181"/>
      <c r="L559" s="177"/>
      <c r="M559" s="182"/>
      <c r="N559" s="183"/>
      <c r="O559" s="183"/>
      <c r="P559" s="183"/>
      <c r="Q559" s="183"/>
      <c r="R559" s="183"/>
      <c r="S559" s="183"/>
      <c r="T559" s="184"/>
      <c r="AT559" s="178" t="s">
        <v>193</v>
      </c>
      <c r="AU559" s="178" t="s">
        <v>85</v>
      </c>
      <c r="AV559" s="14" t="s">
        <v>85</v>
      </c>
      <c r="AW559" s="14" t="s">
        <v>32</v>
      </c>
      <c r="AX559" s="14" t="s">
        <v>76</v>
      </c>
      <c r="AY559" s="178" t="s">
        <v>180</v>
      </c>
    </row>
    <row r="560" spans="1:65" s="14" customFormat="1" ht="11.25">
      <c r="B560" s="177"/>
      <c r="D560" s="163" t="s">
        <v>193</v>
      </c>
      <c r="E560" s="178" t="s">
        <v>1</v>
      </c>
      <c r="F560" s="179" t="s">
        <v>2526</v>
      </c>
      <c r="H560" s="180">
        <v>1.6</v>
      </c>
      <c r="I560" s="181"/>
      <c r="L560" s="177"/>
      <c r="M560" s="182"/>
      <c r="N560" s="183"/>
      <c r="O560" s="183"/>
      <c r="P560" s="183"/>
      <c r="Q560" s="183"/>
      <c r="R560" s="183"/>
      <c r="S560" s="183"/>
      <c r="T560" s="184"/>
      <c r="AT560" s="178" t="s">
        <v>193</v>
      </c>
      <c r="AU560" s="178" t="s">
        <v>85</v>
      </c>
      <c r="AV560" s="14" t="s">
        <v>85</v>
      </c>
      <c r="AW560" s="14" t="s">
        <v>32</v>
      </c>
      <c r="AX560" s="14" t="s">
        <v>76</v>
      </c>
      <c r="AY560" s="178" t="s">
        <v>180</v>
      </c>
    </row>
    <row r="561" spans="1:65" s="14" customFormat="1" ht="11.25">
      <c r="B561" s="177"/>
      <c r="D561" s="163" t="s">
        <v>193</v>
      </c>
      <c r="E561" s="178" t="s">
        <v>1</v>
      </c>
      <c r="F561" s="179" t="s">
        <v>2527</v>
      </c>
      <c r="H561" s="180">
        <v>4.8499999999999996</v>
      </c>
      <c r="I561" s="181"/>
      <c r="L561" s="177"/>
      <c r="M561" s="182"/>
      <c r="N561" s="183"/>
      <c r="O561" s="183"/>
      <c r="P561" s="183"/>
      <c r="Q561" s="183"/>
      <c r="R561" s="183"/>
      <c r="S561" s="183"/>
      <c r="T561" s="184"/>
      <c r="AT561" s="178" t="s">
        <v>193</v>
      </c>
      <c r="AU561" s="178" t="s">
        <v>85</v>
      </c>
      <c r="AV561" s="14" t="s">
        <v>85</v>
      </c>
      <c r="AW561" s="14" t="s">
        <v>32</v>
      </c>
      <c r="AX561" s="14" t="s">
        <v>76</v>
      </c>
      <c r="AY561" s="178" t="s">
        <v>180</v>
      </c>
    </row>
    <row r="562" spans="1:65" s="14" customFormat="1" ht="11.25">
      <c r="B562" s="177"/>
      <c r="D562" s="163" t="s">
        <v>193</v>
      </c>
      <c r="E562" s="178" t="s">
        <v>1</v>
      </c>
      <c r="F562" s="179" t="s">
        <v>2528</v>
      </c>
      <c r="H562" s="180">
        <v>9.65</v>
      </c>
      <c r="I562" s="181"/>
      <c r="L562" s="177"/>
      <c r="M562" s="182"/>
      <c r="N562" s="183"/>
      <c r="O562" s="183"/>
      <c r="P562" s="183"/>
      <c r="Q562" s="183"/>
      <c r="R562" s="183"/>
      <c r="S562" s="183"/>
      <c r="T562" s="184"/>
      <c r="AT562" s="178" t="s">
        <v>193</v>
      </c>
      <c r="AU562" s="178" t="s">
        <v>85</v>
      </c>
      <c r="AV562" s="14" t="s">
        <v>85</v>
      </c>
      <c r="AW562" s="14" t="s">
        <v>32</v>
      </c>
      <c r="AX562" s="14" t="s">
        <v>76</v>
      </c>
      <c r="AY562" s="178" t="s">
        <v>180</v>
      </c>
    </row>
    <row r="563" spans="1:65" s="14" customFormat="1" ht="11.25">
      <c r="B563" s="177"/>
      <c r="D563" s="163" t="s">
        <v>193</v>
      </c>
      <c r="E563" s="178" t="s">
        <v>1</v>
      </c>
      <c r="F563" s="179" t="s">
        <v>2529</v>
      </c>
      <c r="H563" s="180">
        <v>4.8</v>
      </c>
      <c r="I563" s="181"/>
      <c r="L563" s="177"/>
      <c r="M563" s="182"/>
      <c r="N563" s="183"/>
      <c r="O563" s="183"/>
      <c r="P563" s="183"/>
      <c r="Q563" s="183"/>
      <c r="R563" s="183"/>
      <c r="S563" s="183"/>
      <c r="T563" s="184"/>
      <c r="AT563" s="178" t="s">
        <v>193</v>
      </c>
      <c r="AU563" s="178" t="s">
        <v>85</v>
      </c>
      <c r="AV563" s="14" t="s">
        <v>85</v>
      </c>
      <c r="AW563" s="14" t="s">
        <v>32</v>
      </c>
      <c r="AX563" s="14" t="s">
        <v>76</v>
      </c>
      <c r="AY563" s="178" t="s">
        <v>180</v>
      </c>
    </row>
    <row r="564" spans="1:65" s="14" customFormat="1" ht="11.25">
      <c r="B564" s="177"/>
      <c r="D564" s="163" t="s">
        <v>193</v>
      </c>
      <c r="E564" s="178" t="s">
        <v>1</v>
      </c>
      <c r="F564" s="179" t="s">
        <v>2530</v>
      </c>
      <c r="H564" s="180">
        <v>4.7149999999999999</v>
      </c>
      <c r="I564" s="181"/>
      <c r="L564" s="177"/>
      <c r="M564" s="182"/>
      <c r="N564" s="183"/>
      <c r="O564" s="183"/>
      <c r="P564" s="183"/>
      <c r="Q564" s="183"/>
      <c r="R564" s="183"/>
      <c r="S564" s="183"/>
      <c r="T564" s="184"/>
      <c r="AT564" s="178" t="s">
        <v>193</v>
      </c>
      <c r="AU564" s="178" t="s">
        <v>85</v>
      </c>
      <c r="AV564" s="14" t="s">
        <v>85</v>
      </c>
      <c r="AW564" s="14" t="s">
        <v>32</v>
      </c>
      <c r="AX564" s="14" t="s">
        <v>76</v>
      </c>
      <c r="AY564" s="178" t="s">
        <v>180</v>
      </c>
    </row>
    <row r="565" spans="1:65" s="15" customFormat="1" ht="11.25">
      <c r="B565" s="185"/>
      <c r="D565" s="163" t="s">
        <v>193</v>
      </c>
      <c r="E565" s="186" t="s">
        <v>1</v>
      </c>
      <c r="F565" s="187" t="s">
        <v>196</v>
      </c>
      <c r="H565" s="188">
        <v>30.434999999999999</v>
      </c>
      <c r="I565" s="189"/>
      <c r="L565" s="185"/>
      <c r="M565" s="190"/>
      <c r="N565" s="191"/>
      <c r="O565" s="191"/>
      <c r="P565" s="191"/>
      <c r="Q565" s="191"/>
      <c r="R565" s="191"/>
      <c r="S565" s="191"/>
      <c r="T565" s="192"/>
      <c r="AT565" s="186" t="s">
        <v>193</v>
      </c>
      <c r="AU565" s="186" t="s">
        <v>85</v>
      </c>
      <c r="AV565" s="15" t="s">
        <v>197</v>
      </c>
      <c r="AW565" s="15" t="s">
        <v>32</v>
      </c>
      <c r="AX565" s="15" t="s">
        <v>76</v>
      </c>
      <c r="AY565" s="186" t="s">
        <v>180</v>
      </c>
    </row>
    <row r="566" spans="1:65" s="16" customFormat="1" ht="11.25">
      <c r="B566" s="193"/>
      <c r="D566" s="163" t="s">
        <v>193</v>
      </c>
      <c r="E566" s="194" t="s">
        <v>1</v>
      </c>
      <c r="F566" s="195" t="s">
        <v>198</v>
      </c>
      <c r="H566" s="196">
        <v>30.434999999999999</v>
      </c>
      <c r="I566" s="197"/>
      <c r="L566" s="193"/>
      <c r="M566" s="198"/>
      <c r="N566" s="199"/>
      <c r="O566" s="199"/>
      <c r="P566" s="199"/>
      <c r="Q566" s="199"/>
      <c r="R566" s="199"/>
      <c r="S566" s="199"/>
      <c r="T566" s="200"/>
      <c r="AT566" s="194" t="s">
        <v>193</v>
      </c>
      <c r="AU566" s="194" t="s">
        <v>85</v>
      </c>
      <c r="AV566" s="16" t="s">
        <v>187</v>
      </c>
      <c r="AW566" s="16" t="s">
        <v>32</v>
      </c>
      <c r="AX566" s="16" t="s">
        <v>83</v>
      </c>
      <c r="AY566" s="194" t="s">
        <v>180</v>
      </c>
    </row>
    <row r="567" spans="1:65" s="2" customFormat="1" ht="24.2" customHeight="1">
      <c r="A567" s="33"/>
      <c r="B567" s="149"/>
      <c r="C567" s="150" t="s">
        <v>538</v>
      </c>
      <c r="D567" s="150" t="s">
        <v>182</v>
      </c>
      <c r="E567" s="151" t="s">
        <v>522</v>
      </c>
      <c r="F567" s="152" t="s">
        <v>523</v>
      </c>
      <c r="G567" s="153" t="s">
        <v>508</v>
      </c>
      <c r="H567" s="154">
        <v>45.8</v>
      </c>
      <c r="I567" s="155"/>
      <c r="J567" s="156">
        <f>ROUND(I567*H567,2)</f>
        <v>0</v>
      </c>
      <c r="K567" s="152" t="s">
        <v>186</v>
      </c>
      <c r="L567" s="34"/>
      <c r="M567" s="157" t="s">
        <v>1</v>
      </c>
      <c r="N567" s="158" t="s">
        <v>41</v>
      </c>
      <c r="O567" s="59"/>
      <c r="P567" s="159">
        <f>O567*H567</f>
        <v>0</v>
      </c>
      <c r="Q567" s="159">
        <v>1.2999999999999999E-4</v>
      </c>
      <c r="R567" s="159">
        <f>Q567*H567</f>
        <v>5.9539999999999992E-3</v>
      </c>
      <c r="S567" s="159">
        <v>0</v>
      </c>
      <c r="T567" s="160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61" t="s">
        <v>187</v>
      </c>
      <c r="AT567" s="161" t="s">
        <v>182</v>
      </c>
      <c r="AU567" s="161" t="s">
        <v>85</v>
      </c>
      <c r="AY567" s="18" t="s">
        <v>180</v>
      </c>
      <c r="BE567" s="162">
        <f>IF(N567="základní",J567,0)</f>
        <v>0</v>
      </c>
      <c r="BF567" s="162">
        <f>IF(N567="snížená",J567,0)</f>
        <v>0</v>
      </c>
      <c r="BG567" s="162">
        <f>IF(N567="zákl. přenesená",J567,0)</f>
        <v>0</v>
      </c>
      <c r="BH567" s="162">
        <f>IF(N567="sníž. přenesená",J567,0)</f>
        <v>0</v>
      </c>
      <c r="BI567" s="162">
        <f>IF(N567="nulová",J567,0)</f>
        <v>0</v>
      </c>
      <c r="BJ567" s="18" t="s">
        <v>83</v>
      </c>
      <c r="BK567" s="162">
        <f>ROUND(I567*H567,2)</f>
        <v>0</v>
      </c>
      <c r="BL567" s="18" t="s">
        <v>187</v>
      </c>
      <c r="BM567" s="161" t="s">
        <v>2531</v>
      </c>
    </row>
    <row r="568" spans="1:65" s="2" customFormat="1" ht="11.25">
      <c r="A568" s="33"/>
      <c r="B568" s="34"/>
      <c r="C568" s="33"/>
      <c r="D568" s="163" t="s">
        <v>189</v>
      </c>
      <c r="E568" s="33"/>
      <c r="F568" s="164" t="s">
        <v>525</v>
      </c>
      <c r="G568" s="33"/>
      <c r="H568" s="33"/>
      <c r="I568" s="165"/>
      <c r="J568" s="33"/>
      <c r="K568" s="33"/>
      <c r="L568" s="34"/>
      <c r="M568" s="166"/>
      <c r="N568" s="167"/>
      <c r="O568" s="59"/>
      <c r="P568" s="59"/>
      <c r="Q568" s="59"/>
      <c r="R568" s="59"/>
      <c r="S568" s="59"/>
      <c r="T568" s="60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T568" s="18" t="s">
        <v>189</v>
      </c>
      <c r="AU568" s="18" t="s">
        <v>85</v>
      </c>
    </row>
    <row r="569" spans="1:65" s="2" customFormat="1" ht="11.25">
      <c r="A569" s="33"/>
      <c r="B569" s="34"/>
      <c r="C569" s="33"/>
      <c r="D569" s="168" t="s">
        <v>191</v>
      </c>
      <c r="E569" s="33"/>
      <c r="F569" s="169" t="s">
        <v>526</v>
      </c>
      <c r="G569" s="33"/>
      <c r="H569" s="33"/>
      <c r="I569" s="165"/>
      <c r="J569" s="33"/>
      <c r="K569" s="33"/>
      <c r="L569" s="34"/>
      <c r="M569" s="166"/>
      <c r="N569" s="167"/>
      <c r="O569" s="59"/>
      <c r="P569" s="59"/>
      <c r="Q569" s="59"/>
      <c r="R569" s="59"/>
      <c r="S569" s="59"/>
      <c r="T569" s="60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T569" s="18" t="s">
        <v>191</v>
      </c>
      <c r="AU569" s="18" t="s">
        <v>85</v>
      </c>
    </row>
    <row r="570" spans="1:65" s="13" customFormat="1" ht="11.25">
      <c r="B570" s="170"/>
      <c r="D570" s="163" t="s">
        <v>193</v>
      </c>
      <c r="E570" s="171" t="s">
        <v>1</v>
      </c>
      <c r="F570" s="172" t="s">
        <v>495</v>
      </c>
      <c r="H570" s="171" t="s">
        <v>1</v>
      </c>
      <c r="I570" s="173"/>
      <c r="L570" s="170"/>
      <c r="M570" s="174"/>
      <c r="N570" s="175"/>
      <c r="O570" s="175"/>
      <c r="P570" s="175"/>
      <c r="Q570" s="175"/>
      <c r="R570" s="175"/>
      <c r="S570" s="175"/>
      <c r="T570" s="176"/>
      <c r="AT570" s="171" t="s">
        <v>193</v>
      </c>
      <c r="AU570" s="171" t="s">
        <v>85</v>
      </c>
      <c r="AV570" s="13" t="s">
        <v>83</v>
      </c>
      <c r="AW570" s="13" t="s">
        <v>32</v>
      </c>
      <c r="AX570" s="13" t="s">
        <v>76</v>
      </c>
      <c r="AY570" s="171" t="s">
        <v>180</v>
      </c>
    </row>
    <row r="571" spans="1:65" s="14" customFormat="1" ht="11.25">
      <c r="B571" s="177"/>
      <c r="D571" s="163" t="s">
        <v>193</v>
      </c>
      <c r="E571" s="178" t="s">
        <v>1</v>
      </c>
      <c r="F571" s="179" t="s">
        <v>527</v>
      </c>
      <c r="H571" s="180">
        <v>6.3</v>
      </c>
      <c r="I571" s="181"/>
      <c r="L571" s="177"/>
      <c r="M571" s="182"/>
      <c r="N571" s="183"/>
      <c r="O571" s="183"/>
      <c r="P571" s="183"/>
      <c r="Q571" s="183"/>
      <c r="R571" s="183"/>
      <c r="S571" s="183"/>
      <c r="T571" s="184"/>
      <c r="AT571" s="178" t="s">
        <v>193</v>
      </c>
      <c r="AU571" s="178" t="s">
        <v>85</v>
      </c>
      <c r="AV571" s="14" t="s">
        <v>85</v>
      </c>
      <c r="AW571" s="14" t="s">
        <v>32</v>
      </c>
      <c r="AX571" s="14" t="s">
        <v>76</v>
      </c>
      <c r="AY571" s="178" t="s">
        <v>180</v>
      </c>
    </row>
    <row r="572" spans="1:65" s="14" customFormat="1" ht="11.25">
      <c r="B572" s="177"/>
      <c r="D572" s="163" t="s">
        <v>193</v>
      </c>
      <c r="E572" s="178" t="s">
        <v>1</v>
      </c>
      <c r="F572" s="179" t="s">
        <v>2532</v>
      </c>
      <c r="H572" s="180">
        <v>8</v>
      </c>
      <c r="I572" s="181"/>
      <c r="L572" s="177"/>
      <c r="M572" s="182"/>
      <c r="N572" s="183"/>
      <c r="O572" s="183"/>
      <c r="P572" s="183"/>
      <c r="Q572" s="183"/>
      <c r="R572" s="183"/>
      <c r="S572" s="183"/>
      <c r="T572" s="184"/>
      <c r="AT572" s="178" t="s">
        <v>193</v>
      </c>
      <c r="AU572" s="178" t="s">
        <v>85</v>
      </c>
      <c r="AV572" s="14" t="s">
        <v>85</v>
      </c>
      <c r="AW572" s="14" t="s">
        <v>32</v>
      </c>
      <c r="AX572" s="14" t="s">
        <v>76</v>
      </c>
      <c r="AY572" s="178" t="s">
        <v>180</v>
      </c>
    </row>
    <row r="573" spans="1:65" s="14" customFormat="1" ht="11.25">
      <c r="B573" s="177"/>
      <c r="D573" s="163" t="s">
        <v>193</v>
      </c>
      <c r="E573" s="178" t="s">
        <v>1</v>
      </c>
      <c r="F573" s="179" t="s">
        <v>527</v>
      </c>
      <c r="H573" s="180">
        <v>6.3</v>
      </c>
      <c r="I573" s="181"/>
      <c r="L573" s="177"/>
      <c r="M573" s="182"/>
      <c r="N573" s="183"/>
      <c r="O573" s="183"/>
      <c r="P573" s="183"/>
      <c r="Q573" s="183"/>
      <c r="R573" s="183"/>
      <c r="S573" s="183"/>
      <c r="T573" s="184"/>
      <c r="AT573" s="178" t="s">
        <v>193</v>
      </c>
      <c r="AU573" s="178" t="s">
        <v>85</v>
      </c>
      <c r="AV573" s="14" t="s">
        <v>85</v>
      </c>
      <c r="AW573" s="14" t="s">
        <v>32</v>
      </c>
      <c r="AX573" s="14" t="s">
        <v>76</v>
      </c>
      <c r="AY573" s="178" t="s">
        <v>180</v>
      </c>
    </row>
    <row r="574" spans="1:65" s="14" customFormat="1" ht="11.25">
      <c r="B574" s="177"/>
      <c r="D574" s="163" t="s">
        <v>193</v>
      </c>
      <c r="E574" s="178" t="s">
        <v>1</v>
      </c>
      <c r="F574" s="179" t="s">
        <v>2533</v>
      </c>
      <c r="H574" s="180">
        <v>12.6</v>
      </c>
      <c r="I574" s="181"/>
      <c r="L574" s="177"/>
      <c r="M574" s="182"/>
      <c r="N574" s="183"/>
      <c r="O574" s="183"/>
      <c r="P574" s="183"/>
      <c r="Q574" s="183"/>
      <c r="R574" s="183"/>
      <c r="S574" s="183"/>
      <c r="T574" s="184"/>
      <c r="AT574" s="178" t="s">
        <v>193</v>
      </c>
      <c r="AU574" s="178" t="s">
        <v>85</v>
      </c>
      <c r="AV574" s="14" t="s">
        <v>85</v>
      </c>
      <c r="AW574" s="14" t="s">
        <v>32</v>
      </c>
      <c r="AX574" s="14" t="s">
        <v>76</v>
      </c>
      <c r="AY574" s="178" t="s">
        <v>180</v>
      </c>
    </row>
    <row r="575" spans="1:65" s="14" customFormat="1" ht="11.25">
      <c r="B575" s="177"/>
      <c r="D575" s="163" t="s">
        <v>193</v>
      </c>
      <c r="E575" s="178" t="s">
        <v>1</v>
      </c>
      <c r="F575" s="179" t="s">
        <v>527</v>
      </c>
      <c r="H575" s="180">
        <v>6.3</v>
      </c>
      <c r="I575" s="181"/>
      <c r="L575" s="177"/>
      <c r="M575" s="182"/>
      <c r="N575" s="183"/>
      <c r="O575" s="183"/>
      <c r="P575" s="183"/>
      <c r="Q575" s="183"/>
      <c r="R575" s="183"/>
      <c r="S575" s="183"/>
      <c r="T575" s="184"/>
      <c r="AT575" s="178" t="s">
        <v>193</v>
      </c>
      <c r="AU575" s="178" t="s">
        <v>85</v>
      </c>
      <c r="AV575" s="14" t="s">
        <v>85</v>
      </c>
      <c r="AW575" s="14" t="s">
        <v>32</v>
      </c>
      <c r="AX575" s="14" t="s">
        <v>76</v>
      </c>
      <c r="AY575" s="178" t="s">
        <v>180</v>
      </c>
    </row>
    <row r="576" spans="1:65" s="14" customFormat="1" ht="11.25">
      <c r="B576" s="177"/>
      <c r="D576" s="163" t="s">
        <v>193</v>
      </c>
      <c r="E576" s="178" t="s">
        <v>1</v>
      </c>
      <c r="F576" s="179" t="s">
        <v>527</v>
      </c>
      <c r="H576" s="180">
        <v>6.3</v>
      </c>
      <c r="I576" s="181"/>
      <c r="L576" s="177"/>
      <c r="M576" s="182"/>
      <c r="N576" s="183"/>
      <c r="O576" s="183"/>
      <c r="P576" s="183"/>
      <c r="Q576" s="183"/>
      <c r="R576" s="183"/>
      <c r="S576" s="183"/>
      <c r="T576" s="184"/>
      <c r="AT576" s="178" t="s">
        <v>193</v>
      </c>
      <c r="AU576" s="178" t="s">
        <v>85</v>
      </c>
      <c r="AV576" s="14" t="s">
        <v>85</v>
      </c>
      <c r="AW576" s="14" t="s">
        <v>32</v>
      </c>
      <c r="AX576" s="14" t="s">
        <v>76</v>
      </c>
      <c r="AY576" s="178" t="s">
        <v>180</v>
      </c>
    </row>
    <row r="577" spans="1:65" s="15" customFormat="1" ht="11.25">
      <c r="B577" s="185"/>
      <c r="D577" s="163" t="s">
        <v>193</v>
      </c>
      <c r="E577" s="186" t="s">
        <v>1</v>
      </c>
      <c r="F577" s="187" t="s">
        <v>196</v>
      </c>
      <c r="H577" s="188">
        <v>45.8</v>
      </c>
      <c r="I577" s="189"/>
      <c r="L577" s="185"/>
      <c r="M577" s="190"/>
      <c r="N577" s="191"/>
      <c r="O577" s="191"/>
      <c r="P577" s="191"/>
      <c r="Q577" s="191"/>
      <c r="R577" s="191"/>
      <c r="S577" s="191"/>
      <c r="T577" s="192"/>
      <c r="AT577" s="186" t="s">
        <v>193</v>
      </c>
      <c r="AU577" s="186" t="s">
        <v>85</v>
      </c>
      <c r="AV577" s="15" t="s">
        <v>197</v>
      </c>
      <c r="AW577" s="15" t="s">
        <v>32</v>
      </c>
      <c r="AX577" s="15" t="s">
        <v>76</v>
      </c>
      <c r="AY577" s="186" t="s">
        <v>180</v>
      </c>
    </row>
    <row r="578" spans="1:65" s="16" customFormat="1" ht="11.25">
      <c r="B578" s="193"/>
      <c r="D578" s="163" t="s">
        <v>193</v>
      </c>
      <c r="E578" s="194" t="s">
        <v>1</v>
      </c>
      <c r="F578" s="195" t="s">
        <v>198</v>
      </c>
      <c r="H578" s="196">
        <v>45.8</v>
      </c>
      <c r="I578" s="197"/>
      <c r="L578" s="193"/>
      <c r="M578" s="198"/>
      <c r="N578" s="199"/>
      <c r="O578" s="199"/>
      <c r="P578" s="199"/>
      <c r="Q578" s="199"/>
      <c r="R578" s="199"/>
      <c r="S578" s="199"/>
      <c r="T578" s="200"/>
      <c r="AT578" s="194" t="s">
        <v>193</v>
      </c>
      <c r="AU578" s="194" t="s">
        <v>85</v>
      </c>
      <c r="AV578" s="16" t="s">
        <v>187</v>
      </c>
      <c r="AW578" s="16" t="s">
        <v>32</v>
      </c>
      <c r="AX578" s="16" t="s">
        <v>83</v>
      </c>
      <c r="AY578" s="194" t="s">
        <v>180</v>
      </c>
    </row>
    <row r="579" spans="1:65" s="2" customFormat="1" ht="24.2" customHeight="1">
      <c r="A579" s="33"/>
      <c r="B579" s="149"/>
      <c r="C579" s="150" t="s">
        <v>546</v>
      </c>
      <c r="D579" s="150" t="s">
        <v>182</v>
      </c>
      <c r="E579" s="151" t="s">
        <v>531</v>
      </c>
      <c r="F579" s="152" t="s">
        <v>532</v>
      </c>
      <c r="G579" s="153" t="s">
        <v>185</v>
      </c>
      <c r="H579" s="154">
        <v>2</v>
      </c>
      <c r="I579" s="155"/>
      <c r="J579" s="156">
        <f>ROUND(I579*H579,2)</f>
        <v>0</v>
      </c>
      <c r="K579" s="152" t="s">
        <v>186</v>
      </c>
      <c r="L579" s="34"/>
      <c r="M579" s="157" t="s">
        <v>1</v>
      </c>
      <c r="N579" s="158" t="s">
        <v>41</v>
      </c>
      <c r="O579" s="59"/>
      <c r="P579" s="159">
        <f>O579*H579</f>
        <v>0</v>
      </c>
      <c r="Q579" s="159">
        <v>0.25364999999999999</v>
      </c>
      <c r="R579" s="159">
        <f>Q579*H579</f>
        <v>0.50729999999999997</v>
      </c>
      <c r="S579" s="159">
        <v>0</v>
      </c>
      <c r="T579" s="160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61" t="s">
        <v>187</v>
      </c>
      <c r="AT579" s="161" t="s">
        <v>182</v>
      </c>
      <c r="AU579" s="161" t="s">
        <v>85</v>
      </c>
      <c r="AY579" s="18" t="s">
        <v>180</v>
      </c>
      <c r="BE579" s="162">
        <f>IF(N579="základní",J579,0)</f>
        <v>0</v>
      </c>
      <c r="BF579" s="162">
        <f>IF(N579="snížená",J579,0)</f>
        <v>0</v>
      </c>
      <c r="BG579" s="162">
        <f>IF(N579="zákl. přenesená",J579,0)</f>
        <v>0</v>
      </c>
      <c r="BH579" s="162">
        <f>IF(N579="sníž. přenesená",J579,0)</f>
        <v>0</v>
      </c>
      <c r="BI579" s="162">
        <f>IF(N579="nulová",J579,0)</f>
        <v>0</v>
      </c>
      <c r="BJ579" s="18" t="s">
        <v>83</v>
      </c>
      <c r="BK579" s="162">
        <f>ROUND(I579*H579,2)</f>
        <v>0</v>
      </c>
      <c r="BL579" s="18" t="s">
        <v>187</v>
      </c>
      <c r="BM579" s="161" t="s">
        <v>2534</v>
      </c>
    </row>
    <row r="580" spans="1:65" s="2" customFormat="1" ht="19.5">
      <c r="A580" s="33"/>
      <c r="B580" s="34"/>
      <c r="C580" s="33"/>
      <c r="D580" s="163" t="s">
        <v>189</v>
      </c>
      <c r="E580" s="33"/>
      <c r="F580" s="164" t="s">
        <v>534</v>
      </c>
      <c r="G580" s="33"/>
      <c r="H580" s="33"/>
      <c r="I580" s="165"/>
      <c r="J580" s="33"/>
      <c r="K580" s="33"/>
      <c r="L580" s="34"/>
      <c r="M580" s="166"/>
      <c r="N580" s="167"/>
      <c r="O580" s="59"/>
      <c r="P580" s="59"/>
      <c r="Q580" s="59"/>
      <c r="R580" s="59"/>
      <c r="S580" s="59"/>
      <c r="T580" s="60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T580" s="18" t="s">
        <v>189</v>
      </c>
      <c r="AU580" s="18" t="s">
        <v>85</v>
      </c>
    </row>
    <row r="581" spans="1:65" s="2" customFormat="1" ht="11.25">
      <c r="A581" s="33"/>
      <c r="B581" s="34"/>
      <c r="C581" s="33"/>
      <c r="D581" s="168" t="s">
        <v>191</v>
      </c>
      <c r="E581" s="33"/>
      <c r="F581" s="169" t="s">
        <v>535</v>
      </c>
      <c r="G581" s="33"/>
      <c r="H581" s="33"/>
      <c r="I581" s="165"/>
      <c r="J581" s="33"/>
      <c r="K581" s="33"/>
      <c r="L581" s="34"/>
      <c r="M581" s="166"/>
      <c r="N581" s="167"/>
      <c r="O581" s="59"/>
      <c r="P581" s="59"/>
      <c r="Q581" s="59"/>
      <c r="R581" s="59"/>
      <c r="S581" s="59"/>
      <c r="T581" s="60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T581" s="18" t="s">
        <v>191</v>
      </c>
      <c r="AU581" s="18" t="s">
        <v>85</v>
      </c>
    </row>
    <row r="582" spans="1:65" s="13" customFormat="1" ht="11.25">
      <c r="B582" s="170"/>
      <c r="D582" s="163" t="s">
        <v>193</v>
      </c>
      <c r="E582" s="171" t="s">
        <v>1</v>
      </c>
      <c r="F582" s="172" t="s">
        <v>536</v>
      </c>
      <c r="H582" s="171" t="s">
        <v>1</v>
      </c>
      <c r="I582" s="173"/>
      <c r="L582" s="170"/>
      <c r="M582" s="174"/>
      <c r="N582" s="175"/>
      <c r="O582" s="175"/>
      <c r="P582" s="175"/>
      <c r="Q582" s="175"/>
      <c r="R582" s="175"/>
      <c r="S582" s="175"/>
      <c r="T582" s="176"/>
      <c r="AT582" s="171" t="s">
        <v>193</v>
      </c>
      <c r="AU582" s="171" t="s">
        <v>85</v>
      </c>
      <c r="AV582" s="13" t="s">
        <v>83</v>
      </c>
      <c r="AW582" s="13" t="s">
        <v>32</v>
      </c>
      <c r="AX582" s="13" t="s">
        <v>76</v>
      </c>
      <c r="AY582" s="171" t="s">
        <v>180</v>
      </c>
    </row>
    <row r="583" spans="1:65" s="14" customFormat="1" ht="11.25">
      <c r="B583" s="177"/>
      <c r="D583" s="163" t="s">
        <v>193</v>
      </c>
      <c r="E583" s="178" t="s">
        <v>1</v>
      </c>
      <c r="F583" s="179" t="s">
        <v>537</v>
      </c>
      <c r="H583" s="180">
        <v>1</v>
      </c>
      <c r="I583" s="181"/>
      <c r="L583" s="177"/>
      <c r="M583" s="182"/>
      <c r="N583" s="183"/>
      <c r="O583" s="183"/>
      <c r="P583" s="183"/>
      <c r="Q583" s="183"/>
      <c r="R583" s="183"/>
      <c r="S583" s="183"/>
      <c r="T583" s="184"/>
      <c r="AT583" s="178" t="s">
        <v>193</v>
      </c>
      <c r="AU583" s="178" t="s">
        <v>85</v>
      </c>
      <c r="AV583" s="14" t="s">
        <v>85</v>
      </c>
      <c r="AW583" s="14" t="s">
        <v>32</v>
      </c>
      <c r="AX583" s="14" t="s">
        <v>76</v>
      </c>
      <c r="AY583" s="178" t="s">
        <v>180</v>
      </c>
    </row>
    <row r="584" spans="1:65" s="14" customFormat="1" ht="11.25">
      <c r="B584" s="177"/>
      <c r="D584" s="163" t="s">
        <v>193</v>
      </c>
      <c r="E584" s="178" t="s">
        <v>1</v>
      </c>
      <c r="F584" s="179" t="s">
        <v>537</v>
      </c>
      <c r="H584" s="180">
        <v>1</v>
      </c>
      <c r="I584" s="181"/>
      <c r="L584" s="177"/>
      <c r="M584" s="182"/>
      <c r="N584" s="183"/>
      <c r="O584" s="183"/>
      <c r="P584" s="183"/>
      <c r="Q584" s="183"/>
      <c r="R584" s="183"/>
      <c r="S584" s="183"/>
      <c r="T584" s="184"/>
      <c r="AT584" s="178" t="s">
        <v>193</v>
      </c>
      <c r="AU584" s="178" t="s">
        <v>85</v>
      </c>
      <c r="AV584" s="14" t="s">
        <v>85</v>
      </c>
      <c r="AW584" s="14" t="s">
        <v>32</v>
      </c>
      <c r="AX584" s="14" t="s">
        <v>76</v>
      </c>
      <c r="AY584" s="178" t="s">
        <v>180</v>
      </c>
    </row>
    <row r="585" spans="1:65" s="15" customFormat="1" ht="11.25">
      <c r="B585" s="185"/>
      <c r="D585" s="163" t="s">
        <v>193</v>
      </c>
      <c r="E585" s="186" t="s">
        <v>1</v>
      </c>
      <c r="F585" s="187" t="s">
        <v>196</v>
      </c>
      <c r="H585" s="188">
        <v>2</v>
      </c>
      <c r="I585" s="189"/>
      <c r="L585" s="185"/>
      <c r="M585" s="190"/>
      <c r="N585" s="191"/>
      <c r="O585" s="191"/>
      <c r="P585" s="191"/>
      <c r="Q585" s="191"/>
      <c r="R585" s="191"/>
      <c r="S585" s="191"/>
      <c r="T585" s="192"/>
      <c r="AT585" s="186" t="s">
        <v>193</v>
      </c>
      <c r="AU585" s="186" t="s">
        <v>85</v>
      </c>
      <c r="AV585" s="15" t="s">
        <v>197</v>
      </c>
      <c r="AW585" s="15" t="s">
        <v>32</v>
      </c>
      <c r="AX585" s="15" t="s">
        <v>76</v>
      </c>
      <c r="AY585" s="186" t="s">
        <v>180</v>
      </c>
    </row>
    <row r="586" spans="1:65" s="16" customFormat="1" ht="11.25">
      <c r="B586" s="193"/>
      <c r="D586" s="163" t="s">
        <v>193</v>
      </c>
      <c r="E586" s="194" t="s">
        <v>1</v>
      </c>
      <c r="F586" s="195" t="s">
        <v>198</v>
      </c>
      <c r="H586" s="196">
        <v>2</v>
      </c>
      <c r="I586" s="197"/>
      <c r="L586" s="193"/>
      <c r="M586" s="198"/>
      <c r="N586" s="199"/>
      <c r="O586" s="199"/>
      <c r="P586" s="199"/>
      <c r="Q586" s="199"/>
      <c r="R586" s="199"/>
      <c r="S586" s="199"/>
      <c r="T586" s="200"/>
      <c r="AT586" s="194" t="s">
        <v>193</v>
      </c>
      <c r="AU586" s="194" t="s">
        <v>85</v>
      </c>
      <c r="AV586" s="16" t="s">
        <v>187</v>
      </c>
      <c r="AW586" s="16" t="s">
        <v>32</v>
      </c>
      <c r="AX586" s="16" t="s">
        <v>83</v>
      </c>
      <c r="AY586" s="194" t="s">
        <v>180</v>
      </c>
    </row>
    <row r="587" spans="1:65" s="2" customFormat="1" ht="24.2" customHeight="1">
      <c r="A587" s="33"/>
      <c r="B587" s="149"/>
      <c r="C587" s="150" t="s">
        <v>555</v>
      </c>
      <c r="D587" s="150" t="s">
        <v>182</v>
      </c>
      <c r="E587" s="151" t="s">
        <v>539</v>
      </c>
      <c r="F587" s="152" t="s">
        <v>540</v>
      </c>
      <c r="G587" s="153" t="s">
        <v>185</v>
      </c>
      <c r="H587" s="154">
        <v>1.5</v>
      </c>
      <c r="I587" s="155"/>
      <c r="J587" s="156">
        <f>ROUND(I587*H587,2)</f>
        <v>0</v>
      </c>
      <c r="K587" s="152" t="s">
        <v>186</v>
      </c>
      <c r="L587" s="34"/>
      <c r="M587" s="157" t="s">
        <v>1</v>
      </c>
      <c r="N587" s="158" t="s">
        <v>41</v>
      </c>
      <c r="O587" s="59"/>
      <c r="P587" s="159">
        <f>O587*H587</f>
        <v>0</v>
      </c>
      <c r="Q587" s="159">
        <v>0.17818000000000001</v>
      </c>
      <c r="R587" s="159">
        <f>Q587*H587</f>
        <v>0.26727000000000001</v>
      </c>
      <c r="S587" s="159">
        <v>0</v>
      </c>
      <c r="T587" s="160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61" t="s">
        <v>187</v>
      </c>
      <c r="AT587" s="161" t="s">
        <v>182</v>
      </c>
      <c r="AU587" s="161" t="s">
        <v>85</v>
      </c>
      <c r="AY587" s="18" t="s">
        <v>180</v>
      </c>
      <c r="BE587" s="162">
        <f>IF(N587="základní",J587,0)</f>
        <v>0</v>
      </c>
      <c r="BF587" s="162">
        <f>IF(N587="snížená",J587,0)</f>
        <v>0</v>
      </c>
      <c r="BG587" s="162">
        <f>IF(N587="zákl. přenesená",J587,0)</f>
        <v>0</v>
      </c>
      <c r="BH587" s="162">
        <f>IF(N587="sníž. přenesená",J587,0)</f>
        <v>0</v>
      </c>
      <c r="BI587" s="162">
        <f>IF(N587="nulová",J587,0)</f>
        <v>0</v>
      </c>
      <c r="BJ587" s="18" t="s">
        <v>83</v>
      </c>
      <c r="BK587" s="162">
        <f>ROUND(I587*H587,2)</f>
        <v>0</v>
      </c>
      <c r="BL587" s="18" t="s">
        <v>187</v>
      </c>
      <c r="BM587" s="161" t="s">
        <v>2535</v>
      </c>
    </row>
    <row r="588" spans="1:65" s="2" customFormat="1" ht="19.5">
      <c r="A588" s="33"/>
      <c r="B588" s="34"/>
      <c r="C588" s="33"/>
      <c r="D588" s="163" t="s">
        <v>189</v>
      </c>
      <c r="E588" s="33"/>
      <c r="F588" s="164" t="s">
        <v>542</v>
      </c>
      <c r="G588" s="33"/>
      <c r="H588" s="33"/>
      <c r="I588" s="165"/>
      <c r="J588" s="33"/>
      <c r="K588" s="33"/>
      <c r="L588" s="34"/>
      <c r="M588" s="166"/>
      <c r="N588" s="167"/>
      <c r="O588" s="59"/>
      <c r="P588" s="59"/>
      <c r="Q588" s="59"/>
      <c r="R588" s="59"/>
      <c r="S588" s="59"/>
      <c r="T588" s="60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T588" s="18" t="s">
        <v>189</v>
      </c>
      <c r="AU588" s="18" t="s">
        <v>85</v>
      </c>
    </row>
    <row r="589" spans="1:65" s="2" customFormat="1" ht="11.25">
      <c r="A589" s="33"/>
      <c r="B589" s="34"/>
      <c r="C589" s="33"/>
      <c r="D589" s="168" t="s">
        <v>191</v>
      </c>
      <c r="E589" s="33"/>
      <c r="F589" s="169" t="s">
        <v>543</v>
      </c>
      <c r="G589" s="33"/>
      <c r="H589" s="33"/>
      <c r="I589" s="165"/>
      <c r="J589" s="33"/>
      <c r="K589" s="33"/>
      <c r="L589" s="34"/>
      <c r="M589" s="166"/>
      <c r="N589" s="167"/>
      <c r="O589" s="59"/>
      <c r="P589" s="59"/>
      <c r="Q589" s="59"/>
      <c r="R589" s="59"/>
      <c r="S589" s="59"/>
      <c r="T589" s="60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T589" s="18" t="s">
        <v>191</v>
      </c>
      <c r="AU589" s="18" t="s">
        <v>85</v>
      </c>
    </row>
    <row r="590" spans="1:65" s="13" customFormat="1" ht="11.25">
      <c r="B590" s="170"/>
      <c r="D590" s="163" t="s">
        <v>193</v>
      </c>
      <c r="E590" s="171" t="s">
        <v>1</v>
      </c>
      <c r="F590" s="172" t="s">
        <v>544</v>
      </c>
      <c r="H590" s="171" t="s">
        <v>1</v>
      </c>
      <c r="I590" s="173"/>
      <c r="L590" s="170"/>
      <c r="M590" s="174"/>
      <c r="N590" s="175"/>
      <c r="O590" s="175"/>
      <c r="P590" s="175"/>
      <c r="Q590" s="175"/>
      <c r="R590" s="175"/>
      <c r="S590" s="175"/>
      <c r="T590" s="176"/>
      <c r="AT590" s="171" t="s">
        <v>193</v>
      </c>
      <c r="AU590" s="171" t="s">
        <v>85</v>
      </c>
      <c r="AV590" s="13" t="s">
        <v>83</v>
      </c>
      <c r="AW590" s="13" t="s">
        <v>32</v>
      </c>
      <c r="AX590" s="13" t="s">
        <v>76</v>
      </c>
      <c r="AY590" s="171" t="s">
        <v>180</v>
      </c>
    </row>
    <row r="591" spans="1:65" s="14" customFormat="1" ht="11.25">
      <c r="B591" s="177"/>
      <c r="D591" s="163" t="s">
        <v>193</v>
      </c>
      <c r="E591" s="178" t="s">
        <v>1</v>
      </c>
      <c r="F591" s="179" t="s">
        <v>545</v>
      </c>
      <c r="H591" s="180">
        <v>0.75</v>
      </c>
      <c r="I591" s="181"/>
      <c r="L591" s="177"/>
      <c r="M591" s="182"/>
      <c r="N591" s="183"/>
      <c r="O591" s="183"/>
      <c r="P591" s="183"/>
      <c r="Q591" s="183"/>
      <c r="R591" s="183"/>
      <c r="S591" s="183"/>
      <c r="T591" s="184"/>
      <c r="AT591" s="178" t="s">
        <v>193</v>
      </c>
      <c r="AU591" s="178" t="s">
        <v>85</v>
      </c>
      <c r="AV591" s="14" t="s">
        <v>85</v>
      </c>
      <c r="AW591" s="14" t="s">
        <v>32</v>
      </c>
      <c r="AX591" s="14" t="s">
        <v>76</v>
      </c>
      <c r="AY591" s="178" t="s">
        <v>180</v>
      </c>
    </row>
    <row r="592" spans="1:65" s="14" customFormat="1" ht="11.25">
      <c r="B592" s="177"/>
      <c r="D592" s="163" t="s">
        <v>193</v>
      </c>
      <c r="E592" s="178" t="s">
        <v>1</v>
      </c>
      <c r="F592" s="179" t="s">
        <v>545</v>
      </c>
      <c r="H592" s="180">
        <v>0.75</v>
      </c>
      <c r="I592" s="181"/>
      <c r="L592" s="177"/>
      <c r="M592" s="182"/>
      <c r="N592" s="183"/>
      <c r="O592" s="183"/>
      <c r="P592" s="183"/>
      <c r="Q592" s="183"/>
      <c r="R592" s="183"/>
      <c r="S592" s="183"/>
      <c r="T592" s="184"/>
      <c r="AT592" s="178" t="s">
        <v>193</v>
      </c>
      <c r="AU592" s="178" t="s">
        <v>85</v>
      </c>
      <c r="AV592" s="14" t="s">
        <v>85</v>
      </c>
      <c r="AW592" s="14" t="s">
        <v>32</v>
      </c>
      <c r="AX592" s="14" t="s">
        <v>76</v>
      </c>
      <c r="AY592" s="178" t="s">
        <v>180</v>
      </c>
    </row>
    <row r="593" spans="1:65" s="15" customFormat="1" ht="11.25">
      <c r="B593" s="185"/>
      <c r="D593" s="163" t="s">
        <v>193</v>
      </c>
      <c r="E593" s="186" t="s">
        <v>1</v>
      </c>
      <c r="F593" s="187" t="s">
        <v>196</v>
      </c>
      <c r="H593" s="188">
        <v>1.5</v>
      </c>
      <c r="I593" s="189"/>
      <c r="L593" s="185"/>
      <c r="M593" s="190"/>
      <c r="N593" s="191"/>
      <c r="O593" s="191"/>
      <c r="P593" s="191"/>
      <c r="Q593" s="191"/>
      <c r="R593" s="191"/>
      <c r="S593" s="191"/>
      <c r="T593" s="192"/>
      <c r="AT593" s="186" t="s">
        <v>193</v>
      </c>
      <c r="AU593" s="186" t="s">
        <v>85</v>
      </c>
      <c r="AV593" s="15" t="s">
        <v>197</v>
      </c>
      <c r="AW593" s="15" t="s">
        <v>32</v>
      </c>
      <c r="AX593" s="15" t="s">
        <v>76</v>
      </c>
      <c r="AY593" s="186" t="s">
        <v>180</v>
      </c>
    </row>
    <row r="594" spans="1:65" s="16" customFormat="1" ht="11.25">
      <c r="B594" s="193"/>
      <c r="D594" s="163" t="s">
        <v>193</v>
      </c>
      <c r="E594" s="194" t="s">
        <v>1</v>
      </c>
      <c r="F594" s="195" t="s">
        <v>198</v>
      </c>
      <c r="H594" s="196">
        <v>1.5</v>
      </c>
      <c r="I594" s="197"/>
      <c r="L594" s="193"/>
      <c r="M594" s="198"/>
      <c r="N594" s="199"/>
      <c r="O594" s="199"/>
      <c r="P594" s="199"/>
      <c r="Q594" s="199"/>
      <c r="R594" s="199"/>
      <c r="S594" s="199"/>
      <c r="T594" s="200"/>
      <c r="AT594" s="194" t="s">
        <v>193</v>
      </c>
      <c r="AU594" s="194" t="s">
        <v>85</v>
      </c>
      <c r="AV594" s="16" t="s">
        <v>187</v>
      </c>
      <c r="AW594" s="16" t="s">
        <v>32</v>
      </c>
      <c r="AX594" s="16" t="s">
        <v>83</v>
      </c>
      <c r="AY594" s="194" t="s">
        <v>180</v>
      </c>
    </row>
    <row r="595" spans="1:65" s="2" customFormat="1" ht="24.2" customHeight="1">
      <c r="A595" s="33"/>
      <c r="B595" s="149"/>
      <c r="C595" s="150" t="s">
        <v>564</v>
      </c>
      <c r="D595" s="150" t="s">
        <v>182</v>
      </c>
      <c r="E595" s="151" t="s">
        <v>547</v>
      </c>
      <c r="F595" s="152" t="s">
        <v>548</v>
      </c>
      <c r="G595" s="153" t="s">
        <v>185</v>
      </c>
      <c r="H595" s="154">
        <v>24</v>
      </c>
      <c r="I595" s="155"/>
      <c r="J595" s="156">
        <f>ROUND(I595*H595,2)</f>
        <v>0</v>
      </c>
      <c r="K595" s="152" t="s">
        <v>186</v>
      </c>
      <c r="L595" s="34"/>
      <c r="M595" s="157" t="s">
        <v>1</v>
      </c>
      <c r="N595" s="158" t="s">
        <v>41</v>
      </c>
      <c r="O595" s="59"/>
      <c r="P595" s="159">
        <f>O595*H595</f>
        <v>0</v>
      </c>
      <c r="Q595" s="159">
        <v>0.29330000000000001</v>
      </c>
      <c r="R595" s="159">
        <f>Q595*H595</f>
        <v>7.0392000000000001</v>
      </c>
      <c r="S595" s="159">
        <v>0</v>
      </c>
      <c r="T595" s="160">
        <f>S595*H595</f>
        <v>0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161" t="s">
        <v>187</v>
      </c>
      <c r="AT595" s="161" t="s">
        <v>182</v>
      </c>
      <c r="AU595" s="161" t="s">
        <v>85</v>
      </c>
      <c r="AY595" s="18" t="s">
        <v>180</v>
      </c>
      <c r="BE595" s="162">
        <f>IF(N595="základní",J595,0)</f>
        <v>0</v>
      </c>
      <c r="BF595" s="162">
        <f>IF(N595="snížená",J595,0)</f>
        <v>0</v>
      </c>
      <c r="BG595" s="162">
        <f>IF(N595="zákl. přenesená",J595,0)</f>
        <v>0</v>
      </c>
      <c r="BH595" s="162">
        <f>IF(N595="sníž. přenesená",J595,0)</f>
        <v>0</v>
      </c>
      <c r="BI595" s="162">
        <f>IF(N595="nulová",J595,0)</f>
        <v>0</v>
      </c>
      <c r="BJ595" s="18" t="s">
        <v>83</v>
      </c>
      <c r="BK595" s="162">
        <f>ROUND(I595*H595,2)</f>
        <v>0</v>
      </c>
      <c r="BL595" s="18" t="s">
        <v>187</v>
      </c>
      <c r="BM595" s="161" t="s">
        <v>2536</v>
      </c>
    </row>
    <row r="596" spans="1:65" s="2" customFormat="1" ht="39">
      <c r="A596" s="33"/>
      <c r="B596" s="34"/>
      <c r="C596" s="33"/>
      <c r="D596" s="163" t="s">
        <v>189</v>
      </c>
      <c r="E596" s="33"/>
      <c r="F596" s="164" t="s">
        <v>550</v>
      </c>
      <c r="G596" s="33"/>
      <c r="H596" s="33"/>
      <c r="I596" s="165"/>
      <c r="J596" s="33"/>
      <c r="K596" s="33"/>
      <c r="L596" s="34"/>
      <c r="M596" s="166"/>
      <c r="N596" s="167"/>
      <c r="O596" s="59"/>
      <c r="P596" s="59"/>
      <c r="Q596" s="59"/>
      <c r="R596" s="59"/>
      <c r="S596" s="59"/>
      <c r="T596" s="60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T596" s="18" t="s">
        <v>189</v>
      </c>
      <c r="AU596" s="18" t="s">
        <v>85</v>
      </c>
    </row>
    <row r="597" spans="1:65" s="2" customFormat="1" ht="11.25">
      <c r="A597" s="33"/>
      <c r="B597" s="34"/>
      <c r="C597" s="33"/>
      <c r="D597" s="168" t="s">
        <v>191</v>
      </c>
      <c r="E597" s="33"/>
      <c r="F597" s="169" t="s">
        <v>551</v>
      </c>
      <c r="G597" s="33"/>
      <c r="H597" s="33"/>
      <c r="I597" s="165"/>
      <c r="J597" s="33"/>
      <c r="K597" s="33"/>
      <c r="L597" s="34"/>
      <c r="M597" s="166"/>
      <c r="N597" s="167"/>
      <c r="O597" s="59"/>
      <c r="P597" s="59"/>
      <c r="Q597" s="59"/>
      <c r="R597" s="59"/>
      <c r="S597" s="59"/>
      <c r="T597" s="60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T597" s="18" t="s">
        <v>191</v>
      </c>
      <c r="AU597" s="18" t="s">
        <v>85</v>
      </c>
    </row>
    <row r="598" spans="1:65" s="13" customFormat="1" ht="11.25">
      <c r="B598" s="170"/>
      <c r="D598" s="163" t="s">
        <v>193</v>
      </c>
      <c r="E598" s="171" t="s">
        <v>1</v>
      </c>
      <c r="F598" s="172" t="s">
        <v>552</v>
      </c>
      <c r="H598" s="171" t="s">
        <v>1</v>
      </c>
      <c r="I598" s="173"/>
      <c r="L598" s="170"/>
      <c r="M598" s="174"/>
      <c r="N598" s="175"/>
      <c r="O598" s="175"/>
      <c r="P598" s="175"/>
      <c r="Q598" s="175"/>
      <c r="R598" s="175"/>
      <c r="S598" s="175"/>
      <c r="T598" s="176"/>
      <c r="AT598" s="171" t="s">
        <v>193</v>
      </c>
      <c r="AU598" s="171" t="s">
        <v>85</v>
      </c>
      <c r="AV598" s="13" t="s">
        <v>83</v>
      </c>
      <c r="AW598" s="13" t="s">
        <v>32</v>
      </c>
      <c r="AX598" s="13" t="s">
        <v>76</v>
      </c>
      <c r="AY598" s="171" t="s">
        <v>180</v>
      </c>
    </row>
    <row r="599" spans="1:65" s="14" customFormat="1" ht="11.25">
      <c r="B599" s="177"/>
      <c r="D599" s="163" t="s">
        <v>193</v>
      </c>
      <c r="E599" s="178" t="s">
        <v>1</v>
      </c>
      <c r="F599" s="179" t="s">
        <v>553</v>
      </c>
      <c r="H599" s="180">
        <v>12</v>
      </c>
      <c r="I599" s="181"/>
      <c r="L599" s="177"/>
      <c r="M599" s="182"/>
      <c r="N599" s="183"/>
      <c r="O599" s="183"/>
      <c r="P599" s="183"/>
      <c r="Q599" s="183"/>
      <c r="R599" s="183"/>
      <c r="S599" s="183"/>
      <c r="T599" s="184"/>
      <c r="AT599" s="178" t="s">
        <v>193</v>
      </c>
      <c r="AU599" s="178" t="s">
        <v>85</v>
      </c>
      <c r="AV599" s="14" t="s">
        <v>85</v>
      </c>
      <c r="AW599" s="14" t="s">
        <v>32</v>
      </c>
      <c r="AX599" s="14" t="s">
        <v>76</v>
      </c>
      <c r="AY599" s="178" t="s">
        <v>180</v>
      </c>
    </row>
    <row r="600" spans="1:65" s="14" customFormat="1" ht="11.25">
      <c r="B600" s="177"/>
      <c r="D600" s="163" t="s">
        <v>193</v>
      </c>
      <c r="E600" s="178" t="s">
        <v>1</v>
      </c>
      <c r="F600" s="179" t="s">
        <v>553</v>
      </c>
      <c r="H600" s="180">
        <v>12</v>
      </c>
      <c r="I600" s="181"/>
      <c r="L600" s="177"/>
      <c r="M600" s="182"/>
      <c r="N600" s="183"/>
      <c r="O600" s="183"/>
      <c r="P600" s="183"/>
      <c r="Q600" s="183"/>
      <c r="R600" s="183"/>
      <c r="S600" s="183"/>
      <c r="T600" s="184"/>
      <c r="AT600" s="178" t="s">
        <v>193</v>
      </c>
      <c r="AU600" s="178" t="s">
        <v>85</v>
      </c>
      <c r="AV600" s="14" t="s">
        <v>85</v>
      </c>
      <c r="AW600" s="14" t="s">
        <v>32</v>
      </c>
      <c r="AX600" s="14" t="s">
        <v>76</v>
      </c>
      <c r="AY600" s="178" t="s">
        <v>180</v>
      </c>
    </row>
    <row r="601" spans="1:65" s="15" customFormat="1" ht="11.25">
      <c r="B601" s="185"/>
      <c r="D601" s="163" t="s">
        <v>193</v>
      </c>
      <c r="E601" s="186" t="s">
        <v>1</v>
      </c>
      <c r="F601" s="187" t="s">
        <v>196</v>
      </c>
      <c r="H601" s="188">
        <v>24</v>
      </c>
      <c r="I601" s="189"/>
      <c r="L601" s="185"/>
      <c r="M601" s="190"/>
      <c r="N601" s="191"/>
      <c r="O601" s="191"/>
      <c r="P601" s="191"/>
      <c r="Q601" s="191"/>
      <c r="R601" s="191"/>
      <c r="S601" s="191"/>
      <c r="T601" s="192"/>
      <c r="AT601" s="186" t="s">
        <v>193</v>
      </c>
      <c r="AU601" s="186" t="s">
        <v>85</v>
      </c>
      <c r="AV601" s="15" t="s">
        <v>197</v>
      </c>
      <c r="AW601" s="15" t="s">
        <v>32</v>
      </c>
      <c r="AX601" s="15" t="s">
        <v>76</v>
      </c>
      <c r="AY601" s="186" t="s">
        <v>180</v>
      </c>
    </row>
    <row r="602" spans="1:65" s="16" customFormat="1" ht="11.25">
      <c r="B602" s="193"/>
      <c r="D602" s="163" t="s">
        <v>193</v>
      </c>
      <c r="E602" s="194" t="s">
        <v>1</v>
      </c>
      <c r="F602" s="195" t="s">
        <v>198</v>
      </c>
      <c r="H602" s="196">
        <v>24</v>
      </c>
      <c r="I602" s="197"/>
      <c r="L602" s="193"/>
      <c r="M602" s="198"/>
      <c r="N602" s="199"/>
      <c r="O602" s="199"/>
      <c r="P602" s="199"/>
      <c r="Q602" s="199"/>
      <c r="R602" s="199"/>
      <c r="S602" s="199"/>
      <c r="T602" s="200"/>
      <c r="AT602" s="194" t="s">
        <v>193</v>
      </c>
      <c r="AU602" s="194" t="s">
        <v>85</v>
      </c>
      <c r="AV602" s="16" t="s">
        <v>187</v>
      </c>
      <c r="AW602" s="16" t="s">
        <v>32</v>
      </c>
      <c r="AX602" s="16" t="s">
        <v>83</v>
      </c>
      <c r="AY602" s="194" t="s">
        <v>180</v>
      </c>
    </row>
    <row r="603" spans="1:65" s="12" customFormat="1" ht="22.9" customHeight="1">
      <c r="B603" s="136"/>
      <c r="D603" s="137" t="s">
        <v>75</v>
      </c>
      <c r="E603" s="147" t="s">
        <v>187</v>
      </c>
      <c r="F603" s="147" t="s">
        <v>554</v>
      </c>
      <c r="I603" s="139"/>
      <c r="J603" s="148">
        <f>BK603</f>
        <v>0</v>
      </c>
      <c r="L603" s="136"/>
      <c r="M603" s="141"/>
      <c r="N603" s="142"/>
      <c r="O603" s="142"/>
      <c r="P603" s="143">
        <f>SUM(P604:P690)</f>
        <v>0</v>
      </c>
      <c r="Q603" s="142"/>
      <c r="R603" s="143">
        <f>SUM(R604:R690)</f>
        <v>34.223279599999998</v>
      </c>
      <c r="S603" s="142"/>
      <c r="T603" s="144">
        <f>SUM(T604:T690)</f>
        <v>0</v>
      </c>
      <c r="AR603" s="137" t="s">
        <v>83</v>
      </c>
      <c r="AT603" s="145" t="s">
        <v>75</v>
      </c>
      <c r="AU603" s="145" t="s">
        <v>83</v>
      </c>
      <c r="AY603" s="137" t="s">
        <v>180</v>
      </c>
      <c r="BK603" s="146">
        <f>SUM(BK604:BK690)</f>
        <v>0</v>
      </c>
    </row>
    <row r="604" spans="1:65" s="2" customFormat="1" ht="24.2" customHeight="1">
      <c r="A604" s="33"/>
      <c r="B604" s="149"/>
      <c r="C604" s="150" t="s">
        <v>568</v>
      </c>
      <c r="D604" s="150" t="s">
        <v>182</v>
      </c>
      <c r="E604" s="151" t="s">
        <v>556</v>
      </c>
      <c r="F604" s="152" t="s">
        <v>557</v>
      </c>
      <c r="G604" s="153" t="s">
        <v>423</v>
      </c>
      <c r="H604" s="154">
        <v>104</v>
      </c>
      <c r="I604" s="155"/>
      <c r="J604" s="156">
        <f>ROUND(I604*H604,2)</f>
        <v>0</v>
      </c>
      <c r="K604" s="152" t="s">
        <v>186</v>
      </c>
      <c r="L604" s="34"/>
      <c r="M604" s="157" t="s">
        <v>1</v>
      </c>
      <c r="N604" s="158" t="s">
        <v>41</v>
      </c>
      <c r="O604" s="59"/>
      <c r="P604" s="159">
        <f>O604*H604</f>
        <v>0</v>
      </c>
      <c r="Q604" s="159">
        <v>2.2899999999999999E-3</v>
      </c>
      <c r="R604" s="159">
        <f>Q604*H604</f>
        <v>0.23815999999999998</v>
      </c>
      <c r="S604" s="159">
        <v>0</v>
      </c>
      <c r="T604" s="160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61" t="s">
        <v>187</v>
      </c>
      <c r="AT604" s="161" t="s">
        <v>182</v>
      </c>
      <c r="AU604" s="161" t="s">
        <v>85</v>
      </c>
      <c r="AY604" s="18" t="s">
        <v>180</v>
      </c>
      <c r="BE604" s="162">
        <f>IF(N604="základní",J604,0)</f>
        <v>0</v>
      </c>
      <c r="BF604" s="162">
        <f>IF(N604="snížená",J604,0)</f>
        <v>0</v>
      </c>
      <c r="BG604" s="162">
        <f>IF(N604="zákl. přenesená",J604,0)</f>
        <v>0</v>
      </c>
      <c r="BH604" s="162">
        <f>IF(N604="sníž. přenesená",J604,0)</f>
        <v>0</v>
      </c>
      <c r="BI604" s="162">
        <f>IF(N604="nulová",J604,0)</f>
        <v>0</v>
      </c>
      <c r="BJ604" s="18" t="s">
        <v>83</v>
      </c>
      <c r="BK604" s="162">
        <f>ROUND(I604*H604,2)</f>
        <v>0</v>
      </c>
      <c r="BL604" s="18" t="s">
        <v>187</v>
      </c>
      <c r="BM604" s="161" t="s">
        <v>2537</v>
      </c>
    </row>
    <row r="605" spans="1:65" s="2" customFormat="1" ht="29.25">
      <c r="A605" s="33"/>
      <c r="B605" s="34"/>
      <c r="C605" s="33"/>
      <c r="D605" s="163" t="s">
        <v>189</v>
      </c>
      <c r="E605" s="33"/>
      <c r="F605" s="164" t="s">
        <v>559</v>
      </c>
      <c r="G605" s="33"/>
      <c r="H605" s="33"/>
      <c r="I605" s="165"/>
      <c r="J605" s="33"/>
      <c r="K605" s="33"/>
      <c r="L605" s="34"/>
      <c r="M605" s="166"/>
      <c r="N605" s="167"/>
      <c r="O605" s="59"/>
      <c r="P605" s="59"/>
      <c r="Q605" s="59"/>
      <c r="R605" s="59"/>
      <c r="S605" s="59"/>
      <c r="T605" s="60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T605" s="18" t="s">
        <v>189</v>
      </c>
      <c r="AU605" s="18" t="s">
        <v>85</v>
      </c>
    </row>
    <row r="606" spans="1:65" s="2" customFormat="1" ht="11.25">
      <c r="A606" s="33"/>
      <c r="B606" s="34"/>
      <c r="C606" s="33"/>
      <c r="D606" s="168" t="s">
        <v>191</v>
      </c>
      <c r="E606" s="33"/>
      <c r="F606" s="169" t="s">
        <v>560</v>
      </c>
      <c r="G606" s="33"/>
      <c r="H606" s="33"/>
      <c r="I606" s="165"/>
      <c r="J606" s="33"/>
      <c r="K606" s="33"/>
      <c r="L606" s="34"/>
      <c r="M606" s="166"/>
      <c r="N606" s="167"/>
      <c r="O606" s="59"/>
      <c r="P606" s="59"/>
      <c r="Q606" s="59"/>
      <c r="R606" s="59"/>
      <c r="S606" s="59"/>
      <c r="T606" s="60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T606" s="18" t="s">
        <v>191</v>
      </c>
      <c r="AU606" s="18" t="s">
        <v>85</v>
      </c>
    </row>
    <row r="607" spans="1:65" s="13" customFormat="1" ht="11.25">
      <c r="B607" s="170"/>
      <c r="D607" s="163" t="s">
        <v>193</v>
      </c>
      <c r="E607" s="171" t="s">
        <v>1</v>
      </c>
      <c r="F607" s="172" t="s">
        <v>561</v>
      </c>
      <c r="H607" s="171" t="s">
        <v>1</v>
      </c>
      <c r="I607" s="173"/>
      <c r="L607" s="170"/>
      <c r="M607" s="174"/>
      <c r="N607" s="175"/>
      <c r="O607" s="175"/>
      <c r="P607" s="175"/>
      <c r="Q607" s="175"/>
      <c r="R607" s="175"/>
      <c r="S607" s="175"/>
      <c r="T607" s="176"/>
      <c r="AT607" s="171" t="s">
        <v>193</v>
      </c>
      <c r="AU607" s="171" t="s">
        <v>85</v>
      </c>
      <c r="AV607" s="13" t="s">
        <v>83</v>
      </c>
      <c r="AW607" s="13" t="s">
        <v>32</v>
      </c>
      <c r="AX607" s="13" t="s">
        <v>76</v>
      </c>
      <c r="AY607" s="171" t="s">
        <v>180</v>
      </c>
    </row>
    <row r="608" spans="1:65" s="13" customFormat="1" ht="11.25">
      <c r="B608" s="170"/>
      <c r="D608" s="163" t="s">
        <v>193</v>
      </c>
      <c r="E608" s="171" t="s">
        <v>1</v>
      </c>
      <c r="F608" s="172" t="s">
        <v>562</v>
      </c>
      <c r="H608" s="171" t="s">
        <v>1</v>
      </c>
      <c r="I608" s="173"/>
      <c r="L608" s="170"/>
      <c r="M608" s="174"/>
      <c r="N608" s="175"/>
      <c r="O608" s="175"/>
      <c r="P608" s="175"/>
      <c r="Q608" s="175"/>
      <c r="R608" s="175"/>
      <c r="S608" s="175"/>
      <c r="T608" s="176"/>
      <c r="AT608" s="171" t="s">
        <v>193</v>
      </c>
      <c r="AU608" s="171" t="s">
        <v>85</v>
      </c>
      <c r="AV608" s="13" t="s">
        <v>83</v>
      </c>
      <c r="AW608" s="13" t="s">
        <v>32</v>
      </c>
      <c r="AX608" s="13" t="s">
        <v>76</v>
      </c>
      <c r="AY608" s="171" t="s">
        <v>180</v>
      </c>
    </row>
    <row r="609" spans="1:65" s="14" customFormat="1" ht="11.25">
      <c r="B609" s="177"/>
      <c r="D609" s="163" t="s">
        <v>193</v>
      </c>
      <c r="E609" s="178" t="s">
        <v>1</v>
      </c>
      <c r="F609" s="179" t="s">
        <v>1054</v>
      </c>
      <c r="H609" s="180">
        <v>104</v>
      </c>
      <c r="I609" s="181"/>
      <c r="L609" s="177"/>
      <c r="M609" s="182"/>
      <c r="N609" s="183"/>
      <c r="O609" s="183"/>
      <c r="P609" s="183"/>
      <c r="Q609" s="183"/>
      <c r="R609" s="183"/>
      <c r="S609" s="183"/>
      <c r="T609" s="184"/>
      <c r="AT609" s="178" t="s">
        <v>193</v>
      </c>
      <c r="AU609" s="178" t="s">
        <v>85</v>
      </c>
      <c r="AV609" s="14" t="s">
        <v>85</v>
      </c>
      <c r="AW609" s="14" t="s">
        <v>32</v>
      </c>
      <c r="AX609" s="14" t="s">
        <v>76</v>
      </c>
      <c r="AY609" s="178" t="s">
        <v>180</v>
      </c>
    </row>
    <row r="610" spans="1:65" s="16" customFormat="1" ht="11.25">
      <c r="B610" s="193"/>
      <c r="D610" s="163" t="s">
        <v>193</v>
      </c>
      <c r="E610" s="194" t="s">
        <v>1</v>
      </c>
      <c r="F610" s="195" t="s">
        <v>198</v>
      </c>
      <c r="H610" s="196">
        <v>104</v>
      </c>
      <c r="I610" s="197"/>
      <c r="L610" s="193"/>
      <c r="M610" s="198"/>
      <c r="N610" s="199"/>
      <c r="O610" s="199"/>
      <c r="P610" s="199"/>
      <c r="Q610" s="199"/>
      <c r="R610" s="199"/>
      <c r="S610" s="199"/>
      <c r="T610" s="200"/>
      <c r="AT610" s="194" t="s">
        <v>193</v>
      </c>
      <c r="AU610" s="194" t="s">
        <v>85</v>
      </c>
      <c r="AV610" s="16" t="s">
        <v>187</v>
      </c>
      <c r="AW610" s="16" t="s">
        <v>32</v>
      </c>
      <c r="AX610" s="16" t="s">
        <v>83</v>
      </c>
      <c r="AY610" s="194" t="s">
        <v>180</v>
      </c>
    </row>
    <row r="611" spans="1:65" s="2" customFormat="1" ht="16.5" customHeight="1">
      <c r="A611" s="33"/>
      <c r="B611" s="149"/>
      <c r="C611" s="201" t="s">
        <v>579</v>
      </c>
      <c r="D611" s="201" t="s">
        <v>315</v>
      </c>
      <c r="E611" s="202" t="s">
        <v>565</v>
      </c>
      <c r="F611" s="203" t="s">
        <v>566</v>
      </c>
      <c r="G611" s="204" t="s">
        <v>423</v>
      </c>
      <c r="H611" s="205">
        <v>104</v>
      </c>
      <c r="I611" s="206"/>
      <c r="J611" s="207">
        <f>ROUND(I611*H611,2)</f>
        <v>0</v>
      </c>
      <c r="K611" s="203" t="s">
        <v>186</v>
      </c>
      <c r="L611" s="208"/>
      <c r="M611" s="209" t="s">
        <v>1</v>
      </c>
      <c r="N611" s="210" t="s">
        <v>41</v>
      </c>
      <c r="O611" s="59"/>
      <c r="P611" s="159">
        <f>O611*H611</f>
        <v>0</v>
      </c>
      <c r="Q611" s="159">
        <v>5.3999999999999999E-2</v>
      </c>
      <c r="R611" s="159">
        <f>Q611*H611</f>
        <v>5.6159999999999997</v>
      </c>
      <c r="S611" s="159">
        <v>0</v>
      </c>
      <c r="T611" s="160">
        <f>S611*H611</f>
        <v>0</v>
      </c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R611" s="161" t="s">
        <v>265</v>
      </c>
      <c r="AT611" s="161" t="s">
        <v>315</v>
      </c>
      <c r="AU611" s="161" t="s">
        <v>85</v>
      </c>
      <c r="AY611" s="18" t="s">
        <v>180</v>
      </c>
      <c r="BE611" s="162">
        <f>IF(N611="základní",J611,0)</f>
        <v>0</v>
      </c>
      <c r="BF611" s="162">
        <f>IF(N611="snížená",J611,0)</f>
        <v>0</v>
      </c>
      <c r="BG611" s="162">
        <f>IF(N611="zákl. přenesená",J611,0)</f>
        <v>0</v>
      </c>
      <c r="BH611" s="162">
        <f>IF(N611="sníž. přenesená",J611,0)</f>
        <v>0</v>
      </c>
      <c r="BI611" s="162">
        <f>IF(N611="nulová",J611,0)</f>
        <v>0</v>
      </c>
      <c r="BJ611" s="18" t="s">
        <v>83</v>
      </c>
      <c r="BK611" s="162">
        <f>ROUND(I611*H611,2)</f>
        <v>0</v>
      </c>
      <c r="BL611" s="18" t="s">
        <v>187</v>
      </c>
      <c r="BM611" s="161" t="s">
        <v>2538</v>
      </c>
    </row>
    <row r="612" spans="1:65" s="2" customFormat="1" ht="11.25">
      <c r="A612" s="33"/>
      <c r="B612" s="34"/>
      <c r="C612" s="33"/>
      <c r="D612" s="163" t="s">
        <v>189</v>
      </c>
      <c r="E612" s="33"/>
      <c r="F612" s="164" t="s">
        <v>566</v>
      </c>
      <c r="G612" s="33"/>
      <c r="H612" s="33"/>
      <c r="I612" s="165"/>
      <c r="J612" s="33"/>
      <c r="K612" s="33"/>
      <c r="L612" s="34"/>
      <c r="M612" s="166"/>
      <c r="N612" s="167"/>
      <c r="O612" s="59"/>
      <c r="P612" s="59"/>
      <c r="Q612" s="59"/>
      <c r="R612" s="59"/>
      <c r="S612" s="59"/>
      <c r="T612" s="60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T612" s="18" t="s">
        <v>189</v>
      </c>
      <c r="AU612" s="18" t="s">
        <v>85</v>
      </c>
    </row>
    <row r="613" spans="1:65" s="13" customFormat="1" ht="11.25">
      <c r="B613" s="170"/>
      <c r="D613" s="163" t="s">
        <v>193</v>
      </c>
      <c r="E613" s="171" t="s">
        <v>1</v>
      </c>
      <c r="F613" s="172" t="s">
        <v>320</v>
      </c>
      <c r="H613" s="171" t="s">
        <v>1</v>
      </c>
      <c r="I613" s="173"/>
      <c r="L613" s="170"/>
      <c r="M613" s="174"/>
      <c r="N613" s="175"/>
      <c r="O613" s="175"/>
      <c r="P613" s="175"/>
      <c r="Q613" s="175"/>
      <c r="R613" s="175"/>
      <c r="S613" s="175"/>
      <c r="T613" s="176"/>
      <c r="AT613" s="171" t="s">
        <v>193</v>
      </c>
      <c r="AU613" s="171" t="s">
        <v>85</v>
      </c>
      <c r="AV613" s="13" t="s">
        <v>83</v>
      </c>
      <c r="AW613" s="13" t="s">
        <v>32</v>
      </c>
      <c r="AX613" s="13" t="s">
        <v>76</v>
      </c>
      <c r="AY613" s="171" t="s">
        <v>180</v>
      </c>
    </row>
    <row r="614" spans="1:65" s="14" customFormat="1" ht="11.25">
      <c r="B614" s="177"/>
      <c r="D614" s="163" t="s">
        <v>193</v>
      </c>
      <c r="E614" s="178" t="s">
        <v>1</v>
      </c>
      <c r="F614" s="179" t="s">
        <v>1054</v>
      </c>
      <c r="H614" s="180">
        <v>104</v>
      </c>
      <c r="I614" s="181"/>
      <c r="L614" s="177"/>
      <c r="M614" s="182"/>
      <c r="N614" s="183"/>
      <c r="O614" s="183"/>
      <c r="P614" s="183"/>
      <c r="Q614" s="183"/>
      <c r="R614" s="183"/>
      <c r="S614" s="183"/>
      <c r="T614" s="184"/>
      <c r="AT614" s="178" t="s">
        <v>193</v>
      </c>
      <c r="AU614" s="178" t="s">
        <v>85</v>
      </c>
      <c r="AV614" s="14" t="s">
        <v>85</v>
      </c>
      <c r="AW614" s="14" t="s">
        <v>32</v>
      </c>
      <c r="AX614" s="14" t="s">
        <v>76</v>
      </c>
      <c r="AY614" s="178" t="s">
        <v>180</v>
      </c>
    </row>
    <row r="615" spans="1:65" s="15" customFormat="1" ht="11.25">
      <c r="B615" s="185"/>
      <c r="D615" s="163" t="s">
        <v>193</v>
      </c>
      <c r="E615" s="186" t="s">
        <v>1</v>
      </c>
      <c r="F615" s="187" t="s">
        <v>196</v>
      </c>
      <c r="H615" s="188">
        <v>104</v>
      </c>
      <c r="I615" s="189"/>
      <c r="L615" s="185"/>
      <c r="M615" s="190"/>
      <c r="N615" s="191"/>
      <c r="O615" s="191"/>
      <c r="P615" s="191"/>
      <c r="Q615" s="191"/>
      <c r="R615" s="191"/>
      <c r="S615" s="191"/>
      <c r="T615" s="192"/>
      <c r="AT615" s="186" t="s">
        <v>193</v>
      </c>
      <c r="AU615" s="186" t="s">
        <v>85</v>
      </c>
      <c r="AV615" s="15" t="s">
        <v>197</v>
      </c>
      <c r="AW615" s="15" t="s">
        <v>32</v>
      </c>
      <c r="AX615" s="15" t="s">
        <v>76</v>
      </c>
      <c r="AY615" s="186" t="s">
        <v>180</v>
      </c>
    </row>
    <row r="616" spans="1:65" s="16" customFormat="1" ht="11.25">
      <c r="B616" s="193"/>
      <c r="D616" s="163" t="s">
        <v>193</v>
      </c>
      <c r="E616" s="194" t="s">
        <v>1</v>
      </c>
      <c r="F616" s="195" t="s">
        <v>198</v>
      </c>
      <c r="H616" s="196">
        <v>104</v>
      </c>
      <c r="I616" s="197"/>
      <c r="L616" s="193"/>
      <c r="M616" s="198"/>
      <c r="N616" s="199"/>
      <c r="O616" s="199"/>
      <c r="P616" s="199"/>
      <c r="Q616" s="199"/>
      <c r="R616" s="199"/>
      <c r="S616" s="199"/>
      <c r="T616" s="200"/>
      <c r="AT616" s="194" t="s">
        <v>193</v>
      </c>
      <c r="AU616" s="194" t="s">
        <v>85</v>
      </c>
      <c r="AV616" s="16" t="s">
        <v>187</v>
      </c>
      <c r="AW616" s="16" t="s">
        <v>32</v>
      </c>
      <c r="AX616" s="16" t="s">
        <v>83</v>
      </c>
      <c r="AY616" s="194" t="s">
        <v>180</v>
      </c>
    </row>
    <row r="617" spans="1:65" s="2" customFormat="1" ht="24.2" customHeight="1">
      <c r="A617" s="33"/>
      <c r="B617" s="149"/>
      <c r="C617" s="150" t="s">
        <v>583</v>
      </c>
      <c r="D617" s="150" t="s">
        <v>182</v>
      </c>
      <c r="E617" s="151" t="s">
        <v>569</v>
      </c>
      <c r="F617" s="152" t="s">
        <v>570</v>
      </c>
      <c r="G617" s="153" t="s">
        <v>423</v>
      </c>
      <c r="H617" s="154">
        <v>259</v>
      </c>
      <c r="I617" s="155"/>
      <c r="J617" s="156">
        <f>ROUND(I617*H617,2)</f>
        <v>0</v>
      </c>
      <c r="K617" s="152" t="s">
        <v>186</v>
      </c>
      <c r="L617" s="34"/>
      <c r="M617" s="157" t="s">
        <v>1</v>
      </c>
      <c r="N617" s="158" t="s">
        <v>41</v>
      </c>
      <c r="O617" s="59"/>
      <c r="P617" s="159">
        <f>O617*H617</f>
        <v>0</v>
      </c>
      <c r="Q617" s="159">
        <v>4.5900000000000003E-3</v>
      </c>
      <c r="R617" s="159">
        <f>Q617*H617</f>
        <v>1.1888100000000001</v>
      </c>
      <c r="S617" s="159">
        <v>0</v>
      </c>
      <c r="T617" s="160">
        <f>S617*H617</f>
        <v>0</v>
      </c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R617" s="161" t="s">
        <v>187</v>
      </c>
      <c r="AT617" s="161" t="s">
        <v>182</v>
      </c>
      <c r="AU617" s="161" t="s">
        <v>85</v>
      </c>
      <c r="AY617" s="18" t="s">
        <v>180</v>
      </c>
      <c r="BE617" s="162">
        <f>IF(N617="základní",J617,0)</f>
        <v>0</v>
      </c>
      <c r="BF617" s="162">
        <f>IF(N617="snížená",J617,0)</f>
        <v>0</v>
      </c>
      <c r="BG617" s="162">
        <f>IF(N617="zákl. přenesená",J617,0)</f>
        <v>0</v>
      </c>
      <c r="BH617" s="162">
        <f>IF(N617="sníž. přenesená",J617,0)</f>
        <v>0</v>
      </c>
      <c r="BI617" s="162">
        <f>IF(N617="nulová",J617,0)</f>
        <v>0</v>
      </c>
      <c r="BJ617" s="18" t="s">
        <v>83</v>
      </c>
      <c r="BK617" s="162">
        <f>ROUND(I617*H617,2)</f>
        <v>0</v>
      </c>
      <c r="BL617" s="18" t="s">
        <v>187</v>
      </c>
      <c r="BM617" s="161" t="s">
        <v>2539</v>
      </c>
    </row>
    <row r="618" spans="1:65" s="2" customFormat="1" ht="29.25">
      <c r="A618" s="33"/>
      <c r="B618" s="34"/>
      <c r="C618" s="33"/>
      <c r="D618" s="163" t="s">
        <v>189</v>
      </c>
      <c r="E618" s="33"/>
      <c r="F618" s="164" t="s">
        <v>572</v>
      </c>
      <c r="G618" s="33"/>
      <c r="H618" s="33"/>
      <c r="I618" s="165"/>
      <c r="J618" s="33"/>
      <c r="K618" s="33"/>
      <c r="L618" s="34"/>
      <c r="M618" s="166"/>
      <c r="N618" s="167"/>
      <c r="O618" s="59"/>
      <c r="P618" s="59"/>
      <c r="Q618" s="59"/>
      <c r="R618" s="59"/>
      <c r="S618" s="59"/>
      <c r="T618" s="60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T618" s="18" t="s">
        <v>189</v>
      </c>
      <c r="AU618" s="18" t="s">
        <v>85</v>
      </c>
    </row>
    <row r="619" spans="1:65" s="2" customFormat="1" ht="11.25">
      <c r="A619" s="33"/>
      <c r="B619" s="34"/>
      <c r="C619" s="33"/>
      <c r="D619" s="168" t="s">
        <v>191</v>
      </c>
      <c r="E619" s="33"/>
      <c r="F619" s="169" t="s">
        <v>573</v>
      </c>
      <c r="G619" s="33"/>
      <c r="H619" s="33"/>
      <c r="I619" s="165"/>
      <c r="J619" s="33"/>
      <c r="K619" s="33"/>
      <c r="L619" s="34"/>
      <c r="M619" s="166"/>
      <c r="N619" s="167"/>
      <c r="O619" s="59"/>
      <c r="P619" s="59"/>
      <c r="Q619" s="59"/>
      <c r="R619" s="59"/>
      <c r="S619" s="59"/>
      <c r="T619" s="60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T619" s="18" t="s">
        <v>191</v>
      </c>
      <c r="AU619" s="18" t="s">
        <v>85</v>
      </c>
    </row>
    <row r="620" spans="1:65" s="13" customFormat="1" ht="11.25">
      <c r="B620" s="170"/>
      <c r="D620" s="163" t="s">
        <v>193</v>
      </c>
      <c r="E620" s="171" t="s">
        <v>1</v>
      </c>
      <c r="F620" s="172" t="s">
        <v>561</v>
      </c>
      <c r="H620" s="171" t="s">
        <v>1</v>
      </c>
      <c r="I620" s="173"/>
      <c r="L620" s="170"/>
      <c r="M620" s="174"/>
      <c r="N620" s="175"/>
      <c r="O620" s="175"/>
      <c r="P620" s="175"/>
      <c r="Q620" s="175"/>
      <c r="R620" s="175"/>
      <c r="S620" s="175"/>
      <c r="T620" s="176"/>
      <c r="AT620" s="171" t="s">
        <v>193</v>
      </c>
      <c r="AU620" s="171" t="s">
        <v>85</v>
      </c>
      <c r="AV620" s="13" t="s">
        <v>83</v>
      </c>
      <c r="AW620" s="13" t="s">
        <v>32</v>
      </c>
      <c r="AX620" s="13" t="s">
        <v>76</v>
      </c>
      <c r="AY620" s="171" t="s">
        <v>180</v>
      </c>
    </row>
    <row r="621" spans="1:65" s="13" customFormat="1" ht="11.25">
      <c r="B621" s="170"/>
      <c r="D621" s="163" t="s">
        <v>193</v>
      </c>
      <c r="E621" s="171" t="s">
        <v>1</v>
      </c>
      <c r="F621" s="172" t="s">
        <v>574</v>
      </c>
      <c r="H621" s="171" t="s">
        <v>1</v>
      </c>
      <c r="I621" s="173"/>
      <c r="L621" s="170"/>
      <c r="M621" s="174"/>
      <c r="N621" s="175"/>
      <c r="O621" s="175"/>
      <c r="P621" s="175"/>
      <c r="Q621" s="175"/>
      <c r="R621" s="175"/>
      <c r="S621" s="175"/>
      <c r="T621" s="176"/>
      <c r="AT621" s="171" t="s">
        <v>193</v>
      </c>
      <c r="AU621" s="171" t="s">
        <v>85</v>
      </c>
      <c r="AV621" s="13" t="s">
        <v>83</v>
      </c>
      <c r="AW621" s="13" t="s">
        <v>32</v>
      </c>
      <c r="AX621" s="13" t="s">
        <v>76</v>
      </c>
      <c r="AY621" s="171" t="s">
        <v>180</v>
      </c>
    </row>
    <row r="622" spans="1:65" s="14" customFormat="1" ht="11.25">
      <c r="B622" s="177"/>
      <c r="D622" s="163" t="s">
        <v>193</v>
      </c>
      <c r="E622" s="178" t="s">
        <v>1</v>
      </c>
      <c r="F622" s="179" t="s">
        <v>1256</v>
      </c>
      <c r="H622" s="180">
        <v>132</v>
      </c>
      <c r="I622" s="181"/>
      <c r="L622" s="177"/>
      <c r="M622" s="182"/>
      <c r="N622" s="183"/>
      <c r="O622" s="183"/>
      <c r="P622" s="183"/>
      <c r="Q622" s="183"/>
      <c r="R622" s="183"/>
      <c r="S622" s="183"/>
      <c r="T622" s="184"/>
      <c r="AT622" s="178" t="s">
        <v>193</v>
      </c>
      <c r="AU622" s="178" t="s">
        <v>85</v>
      </c>
      <c r="AV622" s="14" t="s">
        <v>85</v>
      </c>
      <c r="AW622" s="14" t="s">
        <v>32</v>
      </c>
      <c r="AX622" s="14" t="s">
        <v>76</v>
      </c>
      <c r="AY622" s="178" t="s">
        <v>180</v>
      </c>
    </row>
    <row r="623" spans="1:65" s="13" customFormat="1" ht="11.25">
      <c r="B623" s="170"/>
      <c r="D623" s="163" t="s">
        <v>193</v>
      </c>
      <c r="E623" s="171" t="s">
        <v>1</v>
      </c>
      <c r="F623" s="172" t="s">
        <v>576</v>
      </c>
      <c r="H623" s="171" t="s">
        <v>1</v>
      </c>
      <c r="I623" s="173"/>
      <c r="L623" s="170"/>
      <c r="M623" s="174"/>
      <c r="N623" s="175"/>
      <c r="O623" s="175"/>
      <c r="P623" s="175"/>
      <c r="Q623" s="175"/>
      <c r="R623" s="175"/>
      <c r="S623" s="175"/>
      <c r="T623" s="176"/>
      <c r="AT623" s="171" t="s">
        <v>193</v>
      </c>
      <c r="AU623" s="171" t="s">
        <v>85</v>
      </c>
      <c r="AV623" s="13" t="s">
        <v>83</v>
      </c>
      <c r="AW623" s="13" t="s">
        <v>32</v>
      </c>
      <c r="AX623" s="13" t="s">
        <v>76</v>
      </c>
      <c r="AY623" s="171" t="s">
        <v>180</v>
      </c>
    </row>
    <row r="624" spans="1:65" s="14" customFormat="1" ht="11.25">
      <c r="B624" s="177"/>
      <c r="D624" s="163" t="s">
        <v>193</v>
      </c>
      <c r="E624" s="178" t="s">
        <v>1</v>
      </c>
      <c r="F624" s="179" t="s">
        <v>713</v>
      </c>
      <c r="H624" s="180">
        <v>56</v>
      </c>
      <c r="I624" s="181"/>
      <c r="L624" s="177"/>
      <c r="M624" s="182"/>
      <c r="N624" s="183"/>
      <c r="O624" s="183"/>
      <c r="P624" s="183"/>
      <c r="Q624" s="183"/>
      <c r="R624" s="183"/>
      <c r="S624" s="183"/>
      <c r="T624" s="184"/>
      <c r="AT624" s="178" t="s">
        <v>193</v>
      </c>
      <c r="AU624" s="178" t="s">
        <v>85</v>
      </c>
      <c r="AV624" s="14" t="s">
        <v>85</v>
      </c>
      <c r="AW624" s="14" t="s">
        <v>32</v>
      </c>
      <c r="AX624" s="14" t="s">
        <v>76</v>
      </c>
      <c r="AY624" s="178" t="s">
        <v>180</v>
      </c>
    </row>
    <row r="625" spans="1:65" s="13" customFormat="1" ht="11.25">
      <c r="B625" s="170"/>
      <c r="D625" s="163" t="s">
        <v>193</v>
      </c>
      <c r="E625" s="171" t="s">
        <v>1</v>
      </c>
      <c r="F625" s="172" t="s">
        <v>578</v>
      </c>
      <c r="H625" s="171" t="s">
        <v>1</v>
      </c>
      <c r="I625" s="173"/>
      <c r="L625" s="170"/>
      <c r="M625" s="174"/>
      <c r="N625" s="175"/>
      <c r="O625" s="175"/>
      <c r="P625" s="175"/>
      <c r="Q625" s="175"/>
      <c r="R625" s="175"/>
      <c r="S625" s="175"/>
      <c r="T625" s="176"/>
      <c r="AT625" s="171" t="s">
        <v>193</v>
      </c>
      <c r="AU625" s="171" t="s">
        <v>85</v>
      </c>
      <c r="AV625" s="13" t="s">
        <v>83</v>
      </c>
      <c r="AW625" s="13" t="s">
        <v>32</v>
      </c>
      <c r="AX625" s="13" t="s">
        <v>76</v>
      </c>
      <c r="AY625" s="171" t="s">
        <v>180</v>
      </c>
    </row>
    <row r="626" spans="1:65" s="14" customFormat="1" ht="11.25">
      <c r="B626" s="177"/>
      <c r="D626" s="163" t="s">
        <v>193</v>
      </c>
      <c r="E626" s="178" t="s">
        <v>1</v>
      </c>
      <c r="F626" s="179" t="s">
        <v>849</v>
      </c>
      <c r="H626" s="180">
        <v>71</v>
      </c>
      <c r="I626" s="181"/>
      <c r="L626" s="177"/>
      <c r="M626" s="182"/>
      <c r="N626" s="183"/>
      <c r="O626" s="183"/>
      <c r="P626" s="183"/>
      <c r="Q626" s="183"/>
      <c r="R626" s="183"/>
      <c r="S626" s="183"/>
      <c r="T626" s="184"/>
      <c r="AT626" s="178" t="s">
        <v>193</v>
      </c>
      <c r="AU626" s="178" t="s">
        <v>85</v>
      </c>
      <c r="AV626" s="14" t="s">
        <v>85</v>
      </c>
      <c r="AW626" s="14" t="s">
        <v>32</v>
      </c>
      <c r="AX626" s="14" t="s">
        <v>76</v>
      </c>
      <c r="AY626" s="178" t="s">
        <v>180</v>
      </c>
    </row>
    <row r="627" spans="1:65" s="15" customFormat="1" ht="11.25">
      <c r="B627" s="185"/>
      <c r="D627" s="163" t="s">
        <v>193</v>
      </c>
      <c r="E627" s="186" t="s">
        <v>1</v>
      </c>
      <c r="F627" s="187" t="s">
        <v>196</v>
      </c>
      <c r="H627" s="188">
        <v>259</v>
      </c>
      <c r="I627" s="189"/>
      <c r="L627" s="185"/>
      <c r="M627" s="190"/>
      <c r="N627" s="191"/>
      <c r="O627" s="191"/>
      <c r="P627" s="191"/>
      <c r="Q627" s="191"/>
      <c r="R627" s="191"/>
      <c r="S627" s="191"/>
      <c r="T627" s="192"/>
      <c r="AT627" s="186" t="s">
        <v>193</v>
      </c>
      <c r="AU627" s="186" t="s">
        <v>85</v>
      </c>
      <c r="AV627" s="15" t="s">
        <v>197</v>
      </c>
      <c r="AW627" s="15" t="s">
        <v>32</v>
      </c>
      <c r="AX627" s="15" t="s">
        <v>76</v>
      </c>
      <c r="AY627" s="186" t="s">
        <v>180</v>
      </c>
    </row>
    <row r="628" spans="1:65" s="16" customFormat="1" ht="11.25">
      <c r="B628" s="193"/>
      <c r="D628" s="163" t="s">
        <v>193</v>
      </c>
      <c r="E628" s="194" t="s">
        <v>1</v>
      </c>
      <c r="F628" s="195" t="s">
        <v>198</v>
      </c>
      <c r="H628" s="196">
        <v>259</v>
      </c>
      <c r="I628" s="197"/>
      <c r="L628" s="193"/>
      <c r="M628" s="198"/>
      <c r="N628" s="199"/>
      <c r="O628" s="199"/>
      <c r="P628" s="199"/>
      <c r="Q628" s="199"/>
      <c r="R628" s="199"/>
      <c r="S628" s="199"/>
      <c r="T628" s="200"/>
      <c r="AT628" s="194" t="s">
        <v>193</v>
      </c>
      <c r="AU628" s="194" t="s">
        <v>85</v>
      </c>
      <c r="AV628" s="16" t="s">
        <v>187</v>
      </c>
      <c r="AW628" s="16" t="s">
        <v>32</v>
      </c>
      <c r="AX628" s="16" t="s">
        <v>83</v>
      </c>
      <c r="AY628" s="194" t="s">
        <v>180</v>
      </c>
    </row>
    <row r="629" spans="1:65" s="2" customFormat="1" ht="16.5" customHeight="1">
      <c r="A629" s="33"/>
      <c r="B629" s="149"/>
      <c r="C629" s="201" t="s">
        <v>587</v>
      </c>
      <c r="D629" s="201" t="s">
        <v>315</v>
      </c>
      <c r="E629" s="202" t="s">
        <v>580</v>
      </c>
      <c r="F629" s="203" t="s">
        <v>581</v>
      </c>
      <c r="G629" s="204" t="s">
        <v>423</v>
      </c>
      <c r="H629" s="205">
        <v>132</v>
      </c>
      <c r="I629" s="206"/>
      <c r="J629" s="207">
        <f>ROUND(I629*H629,2)</f>
        <v>0</v>
      </c>
      <c r="K629" s="203" t="s">
        <v>186</v>
      </c>
      <c r="L629" s="208"/>
      <c r="M629" s="209" t="s">
        <v>1</v>
      </c>
      <c r="N629" s="210" t="s">
        <v>41</v>
      </c>
      <c r="O629" s="59"/>
      <c r="P629" s="159">
        <f>O629*H629</f>
        <v>0</v>
      </c>
      <c r="Q629" s="159">
        <v>7.8E-2</v>
      </c>
      <c r="R629" s="159">
        <f>Q629*H629</f>
        <v>10.295999999999999</v>
      </c>
      <c r="S629" s="159">
        <v>0</v>
      </c>
      <c r="T629" s="160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161" t="s">
        <v>265</v>
      </c>
      <c r="AT629" s="161" t="s">
        <v>315</v>
      </c>
      <c r="AU629" s="161" t="s">
        <v>85</v>
      </c>
      <c r="AY629" s="18" t="s">
        <v>180</v>
      </c>
      <c r="BE629" s="162">
        <f>IF(N629="základní",J629,0)</f>
        <v>0</v>
      </c>
      <c r="BF629" s="162">
        <f>IF(N629="snížená",J629,0)</f>
        <v>0</v>
      </c>
      <c r="BG629" s="162">
        <f>IF(N629="zákl. přenesená",J629,0)</f>
        <v>0</v>
      </c>
      <c r="BH629" s="162">
        <f>IF(N629="sníž. přenesená",J629,0)</f>
        <v>0</v>
      </c>
      <c r="BI629" s="162">
        <f>IF(N629="nulová",J629,0)</f>
        <v>0</v>
      </c>
      <c r="BJ629" s="18" t="s">
        <v>83</v>
      </c>
      <c r="BK629" s="162">
        <f>ROUND(I629*H629,2)</f>
        <v>0</v>
      </c>
      <c r="BL629" s="18" t="s">
        <v>187</v>
      </c>
      <c r="BM629" s="161" t="s">
        <v>2540</v>
      </c>
    </row>
    <row r="630" spans="1:65" s="2" customFormat="1" ht="11.25">
      <c r="A630" s="33"/>
      <c r="B630" s="34"/>
      <c r="C630" s="33"/>
      <c r="D630" s="163" t="s">
        <v>189</v>
      </c>
      <c r="E630" s="33"/>
      <c r="F630" s="164" t="s">
        <v>581</v>
      </c>
      <c r="G630" s="33"/>
      <c r="H630" s="33"/>
      <c r="I630" s="165"/>
      <c r="J630" s="33"/>
      <c r="K630" s="33"/>
      <c r="L630" s="34"/>
      <c r="M630" s="166"/>
      <c r="N630" s="167"/>
      <c r="O630" s="59"/>
      <c r="P630" s="59"/>
      <c r="Q630" s="59"/>
      <c r="R630" s="59"/>
      <c r="S630" s="59"/>
      <c r="T630" s="60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T630" s="18" t="s">
        <v>189</v>
      </c>
      <c r="AU630" s="18" t="s">
        <v>85</v>
      </c>
    </row>
    <row r="631" spans="1:65" s="13" customFormat="1" ht="11.25">
      <c r="B631" s="170"/>
      <c r="D631" s="163" t="s">
        <v>193</v>
      </c>
      <c r="E631" s="171" t="s">
        <v>1</v>
      </c>
      <c r="F631" s="172" t="s">
        <v>320</v>
      </c>
      <c r="H631" s="171" t="s">
        <v>1</v>
      </c>
      <c r="I631" s="173"/>
      <c r="L631" s="170"/>
      <c r="M631" s="174"/>
      <c r="N631" s="175"/>
      <c r="O631" s="175"/>
      <c r="P631" s="175"/>
      <c r="Q631" s="175"/>
      <c r="R631" s="175"/>
      <c r="S631" s="175"/>
      <c r="T631" s="176"/>
      <c r="AT631" s="171" t="s">
        <v>193</v>
      </c>
      <c r="AU631" s="171" t="s">
        <v>85</v>
      </c>
      <c r="AV631" s="13" t="s">
        <v>83</v>
      </c>
      <c r="AW631" s="13" t="s">
        <v>32</v>
      </c>
      <c r="AX631" s="13" t="s">
        <v>76</v>
      </c>
      <c r="AY631" s="171" t="s">
        <v>180</v>
      </c>
    </row>
    <row r="632" spans="1:65" s="13" customFormat="1" ht="11.25">
      <c r="B632" s="170"/>
      <c r="D632" s="163" t="s">
        <v>193</v>
      </c>
      <c r="E632" s="171" t="s">
        <v>1</v>
      </c>
      <c r="F632" s="172" t="s">
        <v>574</v>
      </c>
      <c r="H632" s="171" t="s">
        <v>1</v>
      </c>
      <c r="I632" s="173"/>
      <c r="L632" s="170"/>
      <c r="M632" s="174"/>
      <c r="N632" s="175"/>
      <c r="O632" s="175"/>
      <c r="P632" s="175"/>
      <c r="Q632" s="175"/>
      <c r="R632" s="175"/>
      <c r="S632" s="175"/>
      <c r="T632" s="176"/>
      <c r="AT632" s="171" t="s">
        <v>193</v>
      </c>
      <c r="AU632" s="171" t="s">
        <v>85</v>
      </c>
      <c r="AV632" s="13" t="s">
        <v>83</v>
      </c>
      <c r="AW632" s="13" t="s">
        <v>32</v>
      </c>
      <c r="AX632" s="13" t="s">
        <v>76</v>
      </c>
      <c r="AY632" s="171" t="s">
        <v>180</v>
      </c>
    </row>
    <row r="633" spans="1:65" s="14" customFormat="1" ht="11.25">
      <c r="B633" s="177"/>
      <c r="D633" s="163" t="s">
        <v>193</v>
      </c>
      <c r="E633" s="178" t="s">
        <v>1</v>
      </c>
      <c r="F633" s="179" t="s">
        <v>1256</v>
      </c>
      <c r="H633" s="180">
        <v>132</v>
      </c>
      <c r="I633" s="181"/>
      <c r="L633" s="177"/>
      <c r="M633" s="182"/>
      <c r="N633" s="183"/>
      <c r="O633" s="183"/>
      <c r="P633" s="183"/>
      <c r="Q633" s="183"/>
      <c r="R633" s="183"/>
      <c r="S633" s="183"/>
      <c r="T633" s="184"/>
      <c r="AT633" s="178" t="s">
        <v>193</v>
      </c>
      <c r="AU633" s="178" t="s">
        <v>85</v>
      </c>
      <c r="AV633" s="14" t="s">
        <v>85</v>
      </c>
      <c r="AW633" s="14" t="s">
        <v>32</v>
      </c>
      <c r="AX633" s="14" t="s">
        <v>76</v>
      </c>
      <c r="AY633" s="178" t="s">
        <v>180</v>
      </c>
    </row>
    <row r="634" spans="1:65" s="15" customFormat="1" ht="11.25">
      <c r="B634" s="185"/>
      <c r="D634" s="163" t="s">
        <v>193</v>
      </c>
      <c r="E634" s="186" t="s">
        <v>1</v>
      </c>
      <c r="F634" s="187" t="s">
        <v>196</v>
      </c>
      <c r="H634" s="188">
        <v>132</v>
      </c>
      <c r="I634" s="189"/>
      <c r="L634" s="185"/>
      <c r="M634" s="190"/>
      <c r="N634" s="191"/>
      <c r="O634" s="191"/>
      <c r="P634" s="191"/>
      <c r="Q634" s="191"/>
      <c r="R634" s="191"/>
      <c r="S634" s="191"/>
      <c r="T634" s="192"/>
      <c r="AT634" s="186" t="s">
        <v>193</v>
      </c>
      <c r="AU634" s="186" t="s">
        <v>85</v>
      </c>
      <c r="AV634" s="15" t="s">
        <v>197</v>
      </c>
      <c r="AW634" s="15" t="s">
        <v>32</v>
      </c>
      <c r="AX634" s="15" t="s">
        <v>76</v>
      </c>
      <c r="AY634" s="186" t="s">
        <v>180</v>
      </c>
    </row>
    <row r="635" spans="1:65" s="16" customFormat="1" ht="11.25">
      <c r="B635" s="193"/>
      <c r="D635" s="163" t="s">
        <v>193</v>
      </c>
      <c r="E635" s="194" t="s">
        <v>1</v>
      </c>
      <c r="F635" s="195" t="s">
        <v>198</v>
      </c>
      <c r="H635" s="196">
        <v>132</v>
      </c>
      <c r="I635" s="197"/>
      <c r="L635" s="193"/>
      <c r="M635" s="198"/>
      <c r="N635" s="199"/>
      <c r="O635" s="199"/>
      <c r="P635" s="199"/>
      <c r="Q635" s="199"/>
      <c r="R635" s="199"/>
      <c r="S635" s="199"/>
      <c r="T635" s="200"/>
      <c r="AT635" s="194" t="s">
        <v>193</v>
      </c>
      <c r="AU635" s="194" t="s">
        <v>85</v>
      </c>
      <c r="AV635" s="16" t="s">
        <v>187</v>
      </c>
      <c r="AW635" s="16" t="s">
        <v>32</v>
      </c>
      <c r="AX635" s="16" t="s">
        <v>83</v>
      </c>
      <c r="AY635" s="194" t="s">
        <v>180</v>
      </c>
    </row>
    <row r="636" spans="1:65" s="2" customFormat="1" ht="16.5" customHeight="1">
      <c r="A636" s="33"/>
      <c r="B636" s="149"/>
      <c r="C636" s="201" t="s">
        <v>591</v>
      </c>
      <c r="D636" s="201" t="s">
        <v>315</v>
      </c>
      <c r="E636" s="202" t="s">
        <v>584</v>
      </c>
      <c r="F636" s="203" t="s">
        <v>585</v>
      </c>
      <c r="G636" s="204" t="s">
        <v>423</v>
      </c>
      <c r="H636" s="205">
        <v>56</v>
      </c>
      <c r="I636" s="206"/>
      <c r="J636" s="207">
        <f>ROUND(I636*H636,2)</f>
        <v>0</v>
      </c>
      <c r="K636" s="203" t="s">
        <v>186</v>
      </c>
      <c r="L636" s="208"/>
      <c r="M636" s="209" t="s">
        <v>1</v>
      </c>
      <c r="N636" s="210" t="s">
        <v>41</v>
      </c>
      <c r="O636" s="59"/>
      <c r="P636" s="159">
        <f>O636*H636</f>
        <v>0</v>
      </c>
      <c r="Q636" s="159">
        <v>9.7000000000000003E-2</v>
      </c>
      <c r="R636" s="159">
        <f>Q636*H636</f>
        <v>5.4320000000000004</v>
      </c>
      <c r="S636" s="159">
        <v>0</v>
      </c>
      <c r="T636" s="160">
        <f>S636*H636</f>
        <v>0</v>
      </c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R636" s="161" t="s">
        <v>265</v>
      </c>
      <c r="AT636" s="161" t="s">
        <v>315</v>
      </c>
      <c r="AU636" s="161" t="s">
        <v>85</v>
      </c>
      <c r="AY636" s="18" t="s">
        <v>180</v>
      </c>
      <c r="BE636" s="162">
        <f>IF(N636="základní",J636,0)</f>
        <v>0</v>
      </c>
      <c r="BF636" s="162">
        <f>IF(N636="snížená",J636,0)</f>
        <v>0</v>
      </c>
      <c r="BG636" s="162">
        <f>IF(N636="zákl. přenesená",J636,0)</f>
        <v>0</v>
      </c>
      <c r="BH636" s="162">
        <f>IF(N636="sníž. přenesená",J636,0)</f>
        <v>0</v>
      </c>
      <c r="BI636" s="162">
        <f>IF(N636="nulová",J636,0)</f>
        <v>0</v>
      </c>
      <c r="BJ636" s="18" t="s">
        <v>83</v>
      </c>
      <c r="BK636" s="162">
        <f>ROUND(I636*H636,2)</f>
        <v>0</v>
      </c>
      <c r="BL636" s="18" t="s">
        <v>187</v>
      </c>
      <c r="BM636" s="161" t="s">
        <v>2541</v>
      </c>
    </row>
    <row r="637" spans="1:65" s="2" customFormat="1" ht="11.25">
      <c r="A637" s="33"/>
      <c r="B637" s="34"/>
      <c r="C637" s="33"/>
      <c r="D637" s="163" t="s">
        <v>189</v>
      </c>
      <c r="E637" s="33"/>
      <c r="F637" s="164" t="s">
        <v>585</v>
      </c>
      <c r="G637" s="33"/>
      <c r="H637" s="33"/>
      <c r="I637" s="165"/>
      <c r="J637" s="33"/>
      <c r="K637" s="33"/>
      <c r="L637" s="34"/>
      <c r="M637" s="166"/>
      <c r="N637" s="167"/>
      <c r="O637" s="59"/>
      <c r="P637" s="59"/>
      <c r="Q637" s="59"/>
      <c r="R637" s="59"/>
      <c r="S637" s="59"/>
      <c r="T637" s="60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T637" s="18" t="s">
        <v>189</v>
      </c>
      <c r="AU637" s="18" t="s">
        <v>85</v>
      </c>
    </row>
    <row r="638" spans="1:65" s="13" customFormat="1" ht="11.25">
      <c r="B638" s="170"/>
      <c r="D638" s="163" t="s">
        <v>193</v>
      </c>
      <c r="E638" s="171" t="s">
        <v>1</v>
      </c>
      <c r="F638" s="172" t="s">
        <v>320</v>
      </c>
      <c r="H638" s="171" t="s">
        <v>1</v>
      </c>
      <c r="I638" s="173"/>
      <c r="L638" s="170"/>
      <c r="M638" s="174"/>
      <c r="N638" s="175"/>
      <c r="O638" s="175"/>
      <c r="P638" s="175"/>
      <c r="Q638" s="175"/>
      <c r="R638" s="175"/>
      <c r="S638" s="175"/>
      <c r="T638" s="176"/>
      <c r="AT638" s="171" t="s">
        <v>193</v>
      </c>
      <c r="AU638" s="171" t="s">
        <v>85</v>
      </c>
      <c r="AV638" s="13" t="s">
        <v>83</v>
      </c>
      <c r="AW638" s="13" t="s">
        <v>32</v>
      </c>
      <c r="AX638" s="13" t="s">
        <v>76</v>
      </c>
      <c r="AY638" s="171" t="s">
        <v>180</v>
      </c>
    </row>
    <row r="639" spans="1:65" s="13" customFormat="1" ht="11.25">
      <c r="B639" s="170"/>
      <c r="D639" s="163" t="s">
        <v>193</v>
      </c>
      <c r="E639" s="171" t="s">
        <v>1</v>
      </c>
      <c r="F639" s="172" t="s">
        <v>576</v>
      </c>
      <c r="H639" s="171" t="s">
        <v>1</v>
      </c>
      <c r="I639" s="173"/>
      <c r="L639" s="170"/>
      <c r="M639" s="174"/>
      <c r="N639" s="175"/>
      <c r="O639" s="175"/>
      <c r="P639" s="175"/>
      <c r="Q639" s="175"/>
      <c r="R639" s="175"/>
      <c r="S639" s="175"/>
      <c r="T639" s="176"/>
      <c r="AT639" s="171" t="s">
        <v>193</v>
      </c>
      <c r="AU639" s="171" t="s">
        <v>85</v>
      </c>
      <c r="AV639" s="13" t="s">
        <v>83</v>
      </c>
      <c r="AW639" s="13" t="s">
        <v>32</v>
      </c>
      <c r="AX639" s="13" t="s">
        <v>76</v>
      </c>
      <c r="AY639" s="171" t="s">
        <v>180</v>
      </c>
    </row>
    <row r="640" spans="1:65" s="14" customFormat="1" ht="11.25">
      <c r="B640" s="177"/>
      <c r="D640" s="163" t="s">
        <v>193</v>
      </c>
      <c r="E640" s="178" t="s">
        <v>1</v>
      </c>
      <c r="F640" s="179" t="s">
        <v>713</v>
      </c>
      <c r="H640" s="180">
        <v>56</v>
      </c>
      <c r="I640" s="181"/>
      <c r="L640" s="177"/>
      <c r="M640" s="182"/>
      <c r="N640" s="183"/>
      <c r="O640" s="183"/>
      <c r="P640" s="183"/>
      <c r="Q640" s="183"/>
      <c r="R640" s="183"/>
      <c r="S640" s="183"/>
      <c r="T640" s="184"/>
      <c r="AT640" s="178" t="s">
        <v>193</v>
      </c>
      <c r="AU640" s="178" t="s">
        <v>85</v>
      </c>
      <c r="AV640" s="14" t="s">
        <v>85</v>
      </c>
      <c r="AW640" s="14" t="s">
        <v>32</v>
      </c>
      <c r="AX640" s="14" t="s">
        <v>76</v>
      </c>
      <c r="AY640" s="178" t="s">
        <v>180</v>
      </c>
    </row>
    <row r="641" spans="1:65" s="15" customFormat="1" ht="11.25">
      <c r="B641" s="185"/>
      <c r="D641" s="163" t="s">
        <v>193</v>
      </c>
      <c r="E641" s="186" t="s">
        <v>1</v>
      </c>
      <c r="F641" s="187" t="s">
        <v>196</v>
      </c>
      <c r="H641" s="188">
        <v>56</v>
      </c>
      <c r="I641" s="189"/>
      <c r="L641" s="185"/>
      <c r="M641" s="190"/>
      <c r="N641" s="191"/>
      <c r="O641" s="191"/>
      <c r="P641" s="191"/>
      <c r="Q641" s="191"/>
      <c r="R641" s="191"/>
      <c r="S641" s="191"/>
      <c r="T641" s="192"/>
      <c r="AT641" s="186" t="s">
        <v>193</v>
      </c>
      <c r="AU641" s="186" t="s">
        <v>85</v>
      </c>
      <c r="AV641" s="15" t="s">
        <v>197</v>
      </c>
      <c r="AW641" s="15" t="s">
        <v>32</v>
      </c>
      <c r="AX641" s="15" t="s">
        <v>76</v>
      </c>
      <c r="AY641" s="186" t="s">
        <v>180</v>
      </c>
    </row>
    <row r="642" spans="1:65" s="16" customFormat="1" ht="11.25">
      <c r="B642" s="193"/>
      <c r="D642" s="163" t="s">
        <v>193</v>
      </c>
      <c r="E642" s="194" t="s">
        <v>1</v>
      </c>
      <c r="F642" s="195" t="s">
        <v>198</v>
      </c>
      <c r="H642" s="196">
        <v>56</v>
      </c>
      <c r="I642" s="197"/>
      <c r="L642" s="193"/>
      <c r="M642" s="198"/>
      <c r="N642" s="199"/>
      <c r="O642" s="199"/>
      <c r="P642" s="199"/>
      <c r="Q642" s="199"/>
      <c r="R642" s="199"/>
      <c r="S642" s="199"/>
      <c r="T642" s="200"/>
      <c r="AT642" s="194" t="s">
        <v>193</v>
      </c>
      <c r="AU642" s="194" t="s">
        <v>85</v>
      </c>
      <c r="AV642" s="16" t="s">
        <v>187</v>
      </c>
      <c r="AW642" s="16" t="s">
        <v>32</v>
      </c>
      <c r="AX642" s="16" t="s">
        <v>83</v>
      </c>
      <c r="AY642" s="194" t="s">
        <v>180</v>
      </c>
    </row>
    <row r="643" spans="1:65" s="2" customFormat="1" ht="16.5" customHeight="1">
      <c r="A643" s="33"/>
      <c r="B643" s="149"/>
      <c r="C643" s="201" t="s">
        <v>598</v>
      </c>
      <c r="D643" s="201" t="s">
        <v>315</v>
      </c>
      <c r="E643" s="202" t="s">
        <v>588</v>
      </c>
      <c r="F643" s="203" t="s">
        <v>589</v>
      </c>
      <c r="G643" s="204" t="s">
        <v>423</v>
      </c>
      <c r="H643" s="205">
        <v>71</v>
      </c>
      <c r="I643" s="206"/>
      <c r="J643" s="207">
        <f>ROUND(I643*H643,2)</f>
        <v>0</v>
      </c>
      <c r="K643" s="203" t="s">
        <v>186</v>
      </c>
      <c r="L643" s="208"/>
      <c r="M643" s="209" t="s">
        <v>1</v>
      </c>
      <c r="N643" s="210" t="s">
        <v>41</v>
      </c>
      <c r="O643" s="59"/>
      <c r="P643" s="159">
        <f>O643*H643</f>
        <v>0</v>
      </c>
      <c r="Q643" s="159">
        <v>0.11700000000000001</v>
      </c>
      <c r="R643" s="159">
        <f>Q643*H643</f>
        <v>8.3070000000000004</v>
      </c>
      <c r="S643" s="159">
        <v>0</v>
      </c>
      <c r="T643" s="160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61" t="s">
        <v>265</v>
      </c>
      <c r="AT643" s="161" t="s">
        <v>315</v>
      </c>
      <c r="AU643" s="161" t="s">
        <v>85</v>
      </c>
      <c r="AY643" s="18" t="s">
        <v>180</v>
      </c>
      <c r="BE643" s="162">
        <f>IF(N643="základní",J643,0)</f>
        <v>0</v>
      </c>
      <c r="BF643" s="162">
        <f>IF(N643="snížená",J643,0)</f>
        <v>0</v>
      </c>
      <c r="BG643" s="162">
        <f>IF(N643="zákl. přenesená",J643,0)</f>
        <v>0</v>
      </c>
      <c r="BH643" s="162">
        <f>IF(N643="sníž. přenesená",J643,0)</f>
        <v>0</v>
      </c>
      <c r="BI643" s="162">
        <f>IF(N643="nulová",J643,0)</f>
        <v>0</v>
      </c>
      <c r="BJ643" s="18" t="s">
        <v>83</v>
      </c>
      <c r="BK643" s="162">
        <f>ROUND(I643*H643,2)</f>
        <v>0</v>
      </c>
      <c r="BL643" s="18" t="s">
        <v>187</v>
      </c>
      <c r="BM643" s="161" t="s">
        <v>2542</v>
      </c>
    </row>
    <row r="644" spans="1:65" s="2" customFormat="1" ht="11.25">
      <c r="A644" s="33"/>
      <c r="B644" s="34"/>
      <c r="C644" s="33"/>
      <c r="D644" s="163" t="s">
        <v>189</v>
      </c>
      <c r="E644" s="33"/>
      <c r="F644" s="164" t="s">
        <v>589</v>
      </c>
      <c r="G644" s="33"/>
      <c r="H644" s="33"/>
      <c r="I644" s="165"/>
      <c r="J644" s="33"/>
      <c r="K644" s="33"/>
      <c r="L644" s="34"/>
      <c r="M644" s="166"/>
      <c r="N644" s="167"/>
      <c r="O644" s="59"/>
      <c r="P644" s="59"/>
      <c r="Q644" s="59"/>
      <c r="R644" s="59"/>
      <c r="S644" s="59"/>
      <c r="T644" s="60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T644" s="18" t="s">
        <v>189</v>
      </c>
      <c r="AU644" s="18" t="s">
        <v>85</v>
      </c>
    </row>
    <row r="645" spans="1:65" s="13" customFormat="1" ht="11.25">
      <c r="B645" s="170"/>
      <c r="D645" s="163" t="s">
        <v>193</v>
      </c>
      <c r="E645" s="171" t="s">
        <v>1</v>
      </c>
      <c r="F645" s="172" t="s">
        <v>320</v>
      </c>
      <c r="H645" s="171" t="s">
        <v>1</v>
      </c>
      <c r="I645" s="173"/>
      <c r="L645" s="170"/>
      <c r="M645" s="174"/>
      <c r="N645" s="175"/>
      <c r="O645" s="175"/>
      <c r="P645" s="175"/>
      <c r="Q645" s="175"/>
      <c r="R645" s="175"/>
      <c r="S645" s="175"/>
      <c r="T645" s="176"/>
      <c r="AT645" s="171" t="s">
        <v>193</v>
      </c>
      <c r="AU645" s="171" t="s">
        <v>85</v>
      </c>
      <c r="AV645" s="13" t="s">
        <v>83</v>
      </c>
      <c r="AW645" s="13" t="s">
        <v>32</v>
      </c>
      <c r="AX645" s="13" t="s">
        <v>76</v>
      </c>
      <c r="AY645" s="171" t="s">
        <v>180</v>
      </c>
    </row>
    <row r="646" spans="1:65" s="13" customFormat="1" ht="11.25">
      <c r="B646" s="170"/>
      <c r="D646" s="163" t="s">
        <v>193</v>
      </c>
      <c r="E646" s="171" t="s">
        <v>1</v>
      </c>
      <c r="F646" s="172" t="s">
        <v>578</v>
      </c>
      <c r="H646" s="171" t="s">
        <v>1</v>
      </c>
      <c r="I646" s="173"/>
      <c r="L646" s="170"/>
      <c r="M646" s="174"/>
      <c r="N646" s="175"/>
      <c r="O646" s="175"/>
      <c r="P646" s="175"/>
      <c r="Q646" s="175"/>
      <c r="R646" s="175"/>
      <c r="S646" s="175"/>
      <c r="T646" s="176"/>
      <c r="AT646" s="171" t="s">
        <v>193</v>
      </c>
      <c r="AU646" s="171" t="s">
        <v>85</v>
      </c>
      <c r="AV646" s="13" t="s">
        <v>83</v>
      </c>
      <c r="AW646" s="13" t="s">
        <v>32</v>
      </c>
      <c r="AX646" s="13" t="s">
        <v>76</v>
      </c>
      <c r="AY646" s="171" t="s">
        <v>180</v>
      </c>
    </row>
    <row r="647" spans="1:65" s="14" customFormat="1" ht="11.25">
      <c r="B647" s="177"/>
      <c r="D647" s="163" t="s">
        <v>193</v>
      </c>
      <c r="E647" s="178" t="s">
        <v>1</v>
      </c>
      <c r="F647" s="179" t="s">
        <v>849</v>
      </c>
      <c r="H647" s="180">
        <v>71</v>
      </c>
      <c r="I647" s="181"/>
      <c r="L647" s="177"/>
      <c r="M647" s="182"/>
      <c r="N647" s="183"/>
      <c r="O647" s="183"/>
      <c r="P647" s="183"/>
      <c r="Q647" s="183"/>
      <c r="R647" s="183"/>
      <c r="S647" s="183"/>
      <c r="T647" s="184"/>
      <c r="AT647" s="178" t="s">
        <v>193</v>
      </c>
      <c r="AU647" s="178" t="s">
        <v>85</v>
      </c>
      <c r="AV647" s="14" t="s">
        <v>85</v>
      </c>
      <c r="AW647" s="14" t="s">
        <v>32</v>
      </c>
      <c r="AX647" s="14" t="s">
        <v>76</v>
      </c>
      <c r="AY647" s="178" t="s">
        <v>180</v>
      </c>
    </row>
    <row r="648" spans="1:65" s="15" customFormat="1" ht="11.25">
      <c r="B648" s="185"/>
      <c r="D648" s="163" t="s">
        <v>193</v>
      </c>
      <c r="E648" s="186" t="s">
        <v>1</v>
      </c>
      <c r="F648" s="187" t="s">
        <v>196</v>
      </c>
      <c r="H648" s="188">
        <v>71</v>
      </c>
      <c r="I648" s="189"/>
      <c r="L648" s="185"/>
      <c r="M648" s="190"/>
      <c r="N648" s="191"/>
      <c r="O648" s="191"/>
      <c r="P648" s="191"/>
      <c r="Q648" s="191"/>
      <c r="R648" s="191"/>
      <c r="S648" s="191"/>
      <c r="T648" s="192"/>
      <c r="AT648" s="186" t="s">
        <v>193</v>
      </c>
      <c r="AU648" s="186" t="s">
        <v>85</v>
      </c>
      <c r="AV648" s="15" t="s">
        <v>197</v>
      </c>
      <c r="AW648" s="15" t="s">
        <v>32</v>
      </c>
      <c r="AX648" s="15" t="s">
        <v>76</v>
      </c>
      <c r="AY648" s="186" t="s">
        <v>180</v>
      </c>
    </row>
    <row r="649" spans="1:65" s="16" customFormat="1" ht="11.25">
      <c r="B649" s="193"/>
      <c r="D649" s="163" t="s">
        <v>193</v>
      </c>
      <c r="E649" s="194" t="s">
        <v>1</v>
      </c>
      <c r="F649" s="195" t="s">
        <v>198</v>
      </c>
      <c r="H649" s="196">
        <v>71</v>
      </c>
      <c r="I649" s="197"/>
      <c r="L649" s="193"/>
      <c r="M649" s="198"/>
      <c r="N649" s="199"/>
      <c r="O649" s="199"/>
      <c r="P649" s="199"/>
      <c r="Q649" s="199"/>
      <c r="R649" s="199"/>
      <c r="S649" s="199"/>
      <c r="T649" s="200"/>
      <c r="AT649" s="194" t="s">
        <v>193</v>
      </c>
      <c r="AU649" s="194" t="s">
        <v>85</v>
      </c>
      <c r="AV649" s="16" t="s">
        <v>187</v>
      </c>
      <c r="AW649" s="16" t="s">
        <v>32</v>
      </c>
      <c r="AX649" s="16" t="s">
        <v>83</v>
      </c>
      <c r="AY649" s="194" t="s">
        <v>180</v>
      </c>
    </row>
    <row r="650" spans="1:65" s="2" customFormat="1" ht="24.2" customHeight="1">
      <c r="A650" s="33"/>
      <c r="B650" s="149"/>
      <c r="C650" s="150" t="s">
        <v>602</v>
      </c>
      <c r="D650" s="150" t="s">
        <v>182</v>
      </c>
      <c r="E650" s="151" t="s">
        <v>592</v>
      </c>
      <c r="F650" s="152" t="s">
        <v>593</v>
      </c>
      <c r="G650" s="153" t="s">
        <v>423</v>
      </c>
      <c r="H650" s="154">
        <v>18</v>
      </c>
      <c r="I650" s="155"/>
      <c r="J650" s="156">
        <f>ROUND(I650*H650,2)</f>
        <v>0</v>
      </c>
      <c r="K650" s="152" t="s">
        <v>186</v>
      </c>
      <c r="L650" s="34"/>
      <c r="M650" s="157" t="s">
        <v>1</v>
      </c>
      <c r="N650" s="158" t="s">
        <v>41</v>
      </c>
      <c r="O650" s="59"/>
      <c r="P650" s="159">
        <f>O650*H650</f>
        <v>0</v>
      </c>
      <c r="Q650" s="159">
        <v>4.5900000000000003E-3</v>
      </c>
      <c r="R650" s="159">
        <f>Q650*H650</f>
        <v>8.2619999999999999E-2</v>
      </c>
      <c r="S650" s="159">
        <v>0</v>
      </c>
      <c r="T650" s="160">
        <f>S650*H650</f>
        <v>0</v>
      </c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R650" s="161" t="s">
        <v>187</v>
      </c>
      <c r="AT650" s="161" t="s">
        <v>182</v>
      </c>
      <c r="AU650" s="161" t="s">
        <v>85</v>
      </c>
      <c r="AY650" s="18" t="s">
        <v>180</v>
      </c>
      <c r="BE650" s="162">
        <f>IF(N650="základní",J650,0)</f>
        <v>0</v>
      </c>
      <c r="BF650" s="162">
        <f>IF(N650="snížená",J650,0)</f>
        <v>0</v>
      </c>
      <c r="BG650" s="162">
        <f>IF(N650="zákl. přenesená",J650,0)</f>
        <v>0</v>
      </c>
      <c r="BH650" s="162">
        <f>IF(N650="sníž. přenesená",J650,0)</f>
        <v>0</v>
      </c>
      <c r="BI650" s="162">
        <f>IF(N650="nulová",J650,0)</f>
        <v>0</v>
      </c>
      <c r="BJ650" s="18" t="s">
        <v>83</v>
      </c>
      <c r="BK650" s="162">
        <f>ROUND(I650*H650,2)</f>
        <v>0</v>
      </c>
      <c r="BL650" s="18" t="s">
        <v>187</v>
      </c>
      <c r="BM650" s="161" t="s">
        <v>2543</v>
      </c>
    </row>
    <row r="651" spans="1:65" s="2" customFormat="1" ht="29.25">
      <c r="A651" s="33"/>
      <c r="B651" s="34"/>
      <c r="C651" s="33"/>
      <c r="D651" s="163" t="s">
        <v>189</v>
      </c>
      <c r="E651" s="33"/>
      <c r="F651" s="164" t="s">
        <v>595</v>
      </c>
      <c r="G651" s="33"/>
      <c r="H651" s="33"/>
      <c r="I651" s="165"/>
      <c r="J651" s="33"/>
      <c r="K651" s="33"/>
      <c r="L651" s="34"/>
      <c r="M651" s="166"/>
      <c r="N651" s="167"/>
      <c r="O651" s="59"/>
      <c r="P651" s="59"/>
      <c r="Q651" s="59"/>
      <c r="R651" s="59"/>
      <c r="S651" s="59"/>
      <c r="T651" s="60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T651" s="18" t="s">
        <v>189</v>
      </c>
      <c r="AU651" s="18" t="s">
        <v>85</v>
      </c>
    </row>
    <row r="652" spans="1:65" s="2" customFormat="1" ht="11.25">
      <c r="A652" s="33"/>
      <c r="B652" s="34"/>
      <c r="C652" s="33"/>
      <c r="D652" s="168" t="s">
        <v>191</v>
      </c>
      <c r="E652" s="33"/>
      <c r="F652" s="169" t="s">
        <v>596</v>
      </c>
      <c r="G652" s="33"/>
      <c r="H652" s="33"/>
      <c r="I652" s="165"/>
      <c r="J652" s="33"/>
      <c r="K652" s="33"/>
      <c r="L652" s="34"/>
      <c r="M652" s="166"/>
      <c r="N652" s="167"/>
      <c r="O652" s="59"/>
      <c r="P652" s="59"/>
      <c r="Q652" s="59"/>
      <c r="R652" s="59"/>
      <c r="S652" s="59"/>
      <c r="T652" s="60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T652" s="18" t="s">
        <v>191</v>
      </c>
      <c r="AU652" s="18" t="s">
        <v>85</v>
      </c>
    </row>
    <row r="653" spans="1:65" s="13" customFormat="1" ht="11.25">
      <c r="B653" s="170"/>
      <c r="D653" s="163" t="s">
        <v>193</v>
      </c>
      <c r="E653" s="171" t="s">
        <v>1</v>
      </c>
      <c r="F653" s="172" t="s">
        <v>561</v>
      </c>
      <c r="H653" s="171" t="s">
        <v>1</v>
      </c>
      <c r="I653" s="173"/>
      <c r="L653" s="170"/>
      <c r="M653" s="174"/>
      <c r="N653" s="175"/>
      <c r="O653" s="175"/>
      <c r="P653" s="175"/>
      <c r="Q653" s="175"/>
      <c r="R653" s="175"/>
      <c r="S653" s="175"/>
      <c r="T653" s="176"/>
      <c r="AT653" s="171" t="s">
        <v>193</v>
      </c>
      <c r="AU653" s="171" t="s">
        <v>85</v>
      </c>
      <c r="AV653" s="13" t="s">
        <v>83</v>
      </c>
      <c r="AW653" s="13" t="s">
        <v>32</v>
      </c>
      <c r="AX653" s="13" t="s">
        <v>76</v>
      </c>
      <c r="AY653" s="171" t="s">
        <v>180</v>
      </c>
    </row>
    <row r="654" spans="1:65" s="13" customFormat="1" ht="11.25">
      <c r="B654" s="170"/>
      <c r="D654" s="163" t="s">
        <v>193</v>
      </c>
      <c r="E654" s="171" t="s">
        <v>1</v>
      </c>
      <c r="F654" s="172" t="s">
        <v>597</v>
      </c>
      <c r="H654" s="171" t="s">
        <v>1</v>
      </c>
      <c r="I654" s="173"/>
      <c r="L654" s="170"/>
      <c r="M654" s="174"/>
      <c r="N654" s="175"/>
      <c r="O654" s="175"/>
      <c r="P654" s="175"/>
      <c r="Q654" s="175"/>
      <c r="R654" s="175"/>
      <c r="S654" s="175"/>
      <c r="T654" s="176"/>
      <c r="AT654" s="171" t="s">
        <v>193</v>
      </c>
      <c r="AU654" s="171" t="s">
        <v>85</v>
      </c>
      <c r="AV654" s="13" t="s">
        <v>83</v>
      </c>
      <c r="AW654" s="13" t="s">
        <v>32</v>
      </c>
      <c r="AX654" s="13" t="s">
        <v>76</v>
      </c>
      <c r="AY654" s="171" t="s">
        <v>180</v>
      </c>
    </row>
    <row r="655" spans="1:65" s="14" customFormat="1" ht="11.25">
      <c r="B655" s="177"/>
      <c r="D655" s="163" t="s">
        <v>193</v>
      </c>
      <c r="E655" s="178" t="s">
        <v>1</v>
      </c>
      <c r="F655" s="179" t="s">
        <v>278</v>
      </c>
      <c r="H655" s="180">
        <v>10</v>
      </c>
      <c r="I655" s="181"/>
      <c r="L655" s="177"/>
      <c r="M655" s="182"/>
      <c r="N655" s="183"/>
      <c r="O655" s="183"/>
      <c r="P655" s="183"/>
      <c r="Q655" s="183"/>
      <c r="R655" s="183"/>
      <c r="S655" s="183"/>
      <c r="T655" s="184"/>
      <c r="AT655" s="178" t="s">
        <v>193</v>
      </c>
      <c r="AU655" s="178" t="s">
        <v>85</v>
      </c>
      <c r="AV655" s="14" t="s">
        <v>85</v>
      </c>
      <c r="AW655" s="14" t="s">
        <v>32</v>
      </c>
      <c r="AX655" s="14" t="s">
        <v>76</v>
      </c>
      <c r="AY655" s="178" t="s">
        <v>180</v>
      </c>
    </row>
    <row r="656" spans="1:65" s="13" customFormat="1" ht="11.25">
      <c r="B656" s="170"/>
      <c r="D656" s="163" t="s">
        <v>193</v>
      </c>
      <c r="E656" s="171" t="s">
        <v>1</v>
      </c>
      <c r="F656" s="172" t="s">
        <v>2544</v>
      </c>
      <c r="H656" s="171" t="s">
        <v>1</v>
      </c>
      <c r="I656" s="173"/>
      <c r="L656" s="170"/>
      <c r="M656" s="174"/>
      <c r="N656" s="175"/>
      <c r="O656" s="175"/>
      <c r="P656" s="175"/>
      <c r="Q656" s="175"/>
      <c r="R656" s="175"/>
      <c r="S656" s="175"/>
      <c r="T656" s="176"/>
      <c r="AT656" s="171" t="s">
        <v>193</v>
      </c>
      <c r="AU656" s="171" t="s">
        <v>85</v>
      </c>
      <c r="AV656" s="13" t="s">
        <v>83</v>
      </c>
      <c r="AW656" s="13" t="s">
        <v>32</v>
      </c>
      <c r="AX656" s="13" t="s">
        <v>76</v>
      </c>
      <c r="AY656" s="171" t="s">
        <v>180</v>
      </c>
    </row>
    <row r="657" spans="1:65" s="14" customFormat="1" ht="11.25">
      <c r="B657" s="177"/>
      <c r="D657" s="163" t="s">
        <v>193</v>
      </c>
      <c r="E657" s="178" t="s">
        <v>1</v>
      </c>
      <c r="F657" s="179" t="s">
        <v>265</v>
      </c>
      <c r="H657" s="180">
        <v>8</v>
      </c>
      <c r="I657" s="181"/>
      <c r="L657" s="177"/>
      <c r="M657" s="182"/>
      <c r="N657" s="183"/>
      <c r="O657" s="183"/>
      <c r="P657" s="183"/>
      <c r="Q657" s="183"/>
      <c r="R657" s="183"/>
      <c r="S657" s="183"/>
      <c r="T657" s="184"/>
      <c r="AT657" s="178" t="s">
        <v>193</v>
      </c>
      <c r="AU657" s="178" t="s">
        <v>85</v>
      </c>
      <c r="AV657" s="14" t="s">
        <v>85</v>
      </c>
      <c r="AW657" s="14" t="s">
        <v>32</v>
      </c>
      <c r="AX657" s="14" t="s">
        <v>76</v>
      </c>
      <c r="AY657" s="178" t="s">
        <v>180</v>
      </c>
    </row>
    <row r="658" spans="1:65" s="15" customFormat="1" ht="11.25">
      <c r="B658" s="185"/>
      <c r="D658" s="163" t="s">
        <v>193</v>
      </c>
      <c r="E658" s="186" t="s">
        <v>1</v>
      </c>
      <c r="F658" s="187" t="s">
        <v>196</v>
      </c>
      <c r="H658" s="188">
        <v>18</v>
      </c>
      <c r="I658" s="189"/>
      <c r="L658" s="185"/>
      <c r="M658" s="190"/>
      <c r="N658" s="191"/>
      <c r="O658" s="191"/>
      <c r="P658" s="191"/>
      <c r="Q658" s="191"/>
      <c r="R658" s="191"/>
      <c r="S658" s="191"/>
      <c r="T658" s="192"/>
      <c r="AT658" s="186" t="s">
        <v>193</v>
      </c>
      <c r="AU658" s="186" t="s">
        <v>85</v>
      </c>
      <c r="AV658" s="15" t="s">
        <v>197</v>
      </c>
      <c r="AW658" s="15" t="s">
        <v>32</v>
      </c>
      <c r="AX658" s="15" t="s">
        <v>76</v>
      </c>
      <c r="AY658" s="186" t="s">
        <v>180</v>
      </c>
    </row>
    <row r="659" spans="1:65" s="16" customFormat="1" ht="11.25">
      <c r="B659" s="193"/>
      <c r="D659" s="163" t="s">
        <v>193</v>
      </c>
      <c r="E659" s="194" t="s">
        <v>1</v>
      </c>
      <c r="F659" s="195" t="s">
        <v>198</v>
      </c>
      <c r="H659" s="196">
        <v>18</v>
      </c>
      <c r="I659" s="197"/>
      <c r="L659" s="193"/>
      <c r="M659" s="198"/>
      <c r="N659" s="199"/>
      <c r="O659" s="199"/>
      <c r="P659" s="199"/>
      <c r="Q659" s="199"/>
      <c r="R659" s="199"/>
      <c r="S659" s="199"/>
      <c r="T659" s="200"/>
      <c r="AT659" s="194" t="s">
        <v>193</v>
      </c>
      <c r="AU659" s="194" t="s">
        <v>85</v>
      </c>
      <c r="AV659" s="16" t="s">
        <v>187</v>
      </c>
      <c r="AW659" s="16" t="s">
        <v>32</v>
      </c>
      <c r="AX659" s="16" t="s">
        <v>83</v>
      </c>
      <c r="AY659" s="194" t="s">
        <v>180</v>
      </c>
    </row>
    <row r="660" spans="1:65" s="2" customFormat="1" ht="16.5" customHeight="1">
      <c r="A660" s="33"/>
      <c r="B660" s="149"/>
      <c r="C660" s="201" t="s">
        <v>611</v>
      </c>
      <c r="D660" s="201" t="s">
        <v>315</v>
      </c>
      <c r="E660" s="202" t="s">
        <v>2545</v>
      </c>
      <c r="F660" s="203" t="s">
        <v>2546</v>
      </c>
      <c r="G660" s="204" t="s">
        <v>423</v>
      </c>
      <c r="H660" s="205">
        <v>8</v>
      </c>
      <c r="I660" s="206"/>
      <c r="J660" s="207">
        <f>ROUND(I660*H660,2)</f>
        <v>0</v>
      </c>
      <c r="K660" s="203" t="s">
        <v>186</v>
      </c>
      <c r="L660" s="208"/>
      <c r="M660" s="209" t="s">
        <v>1</v>
      </c>
      <c r="N660" s="210" t="s">
        <v>41</v>
      </c>
      <c r="O660" s="59"/>
      <c r="P660" s="159">
        <f>O660*H660</f>
        <v>0</v>
      </c>
      <c r="Q660" s="159">
        <v>0.13600000000000001</v>
      </c>
      <c r="R660" s="159">
        <f>Q660*H660</f>
        <v>1.0880000000000001</v>
      </c>
      <c r="S660" s="159">
        <v>0</v>
      </c>
      <c r="T660" s="160">
        <f>S660*H660</f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61" t="s">
        <v>265</v>
      </c>
      <c r="AT660" s="161" t="s">
        <v>315</v>
      </c>
      <c r="AU660" s="161" t="s">
        <v>85</v>
      </c>
      <c r="AY660" s="18" t="s">
        <v>180</v>
      </c>
      <c r="BE660" s="162">
        <f>IF(N660="základní",J660,0)</f>
        <v>0</v>
      </c>
      <c r="BF660" s="162">
        <f>IF(N660="snížená",J660,0)</f>
        <v>0</v>
      </c>
      <c r="BG660" s="162">
        <f>IF(N660="zákl. přenesená",J660,0)</f>
        <v>0</v>
      </c>
      <c r="BH660" s="162">
        <f>IF(N660="sníž. přenesená",J660,0)</f>
        <v>0</v>
      </c>
      <c r="BI660" s="162">
        <f>IF(N660="nulová",J660,0)</f>
        <v>0</v>
      </c>
      <c r="BJ660" s="18" t="s">
        <v>83</v>
      </c>
      <c r="BK660" s="162">
        <f>ROUND(I660*H660,2)</f>
        <v>0</v>
      </c>
      <c r="BL660" s="18" t="s">
        <v>187</v>
      </c>
      <c r="BM660" s="161" t="s">
        <v>2547</v>
      </c>
    </row>
    <row r="661" spans="1:65" s="2" customFormat="1" ht="11.25">
      <c r="A661" s="33"/>
      <c r="B661" s="34"/>
      <c r="C661" s="33"/>
      <c r="D661" s="163" t="s">
        <v>189</v>
      </c>
      <c r="E661" s="33"/>
      <c r="F661" s="164" t="s">
        <v>2546</v>
      </c>
      <c r="G661" s="33"/>
      <c r="H661" s="33"/>
      <c r="I661" s="165"/>
      <c r="J661" s="33"/>
      <c r="K661" s="33"/>
      <c r="L661" s="34"/>
      <c r="M661" s="166"/>
      <c r="N661" s="167"/>
      <c r="O661" s="59"/>
      <c r="P661" s="59"/>
      <c r="Q661" s="59"/>
      <c r="R661" s="59"/>
      <c r="S661" s="59"/>
      <c r="T661" s="60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T661" s="18" t="s">
        <v>189</v>
      </c>
      <c r="AU661" s="18" t="s">
        <v>85</v>
      </c>
    </row>
    <row r="662" spans="1:65" s="13" customFormat="1" ht="11.25">
      <c r="B662" s="170"/>
      <c r="D662" s="163" t="s">
        <v>193</v>
      </c>
      <c r="E662" s="171" t="s">
        <v>1</v>
      </c>
      <c r="F662" s="172" t="s">
        <v>320</v>
      </c>
      <c r="H662" s="171" t="s">
        <v>1</v>
      </c>
      <c r="I662" s="173"/>
      <c r="L662" s="170"/>
      <c r="M662" s="174"/>
      <c r="N662" s="175"/>
      <c r="O662" s="175"/>
      <c r="P662" s="175"/>
      <c r="Q662" s="175"/>
      <c r="R662" s="175"/>
      <c r="S662" s="175"/>
      <c r="T662" s="176"/>
      <c r="AT662" s="171" t="s">
        <v>193</v>
      </c>
      <c r="AU662" s="171" t="s">
        <v>85</v>
      </c>
      <c r="AV662" s="13" t="s">
        <v>83</v>
      </c>
      <c r="AW662" s="13" t="s">
        <v>32</v>
      </c>
      <c r="AX662" s="13" t="s">
        <v>76</v>
      </c>
      <c r="AY662" s="171" t="s">
        <v>180</v>
      </c>
    </row>
    <row r="663" spans="1:65" s="13" customFormat="1" ht="11.25">
      <c r="B663" s="170"/>
      <c r="D663" s="163" t="s">
        <v>193</v>
      </c>
      <c r="E663" s="171" t="s">
        <v>1</v>
      </c>
      <c r="F663" s="172" t="s">
        <v>2544</v>
      </c>
      <c r="H663" s="171" t="s">
        <v>1</v>
      </c>
      <c r="I663" s="173"/>
      <c r="L663" s="170"/>
      <c r="M663" s="174"/>
      <c r="N663" s="175"/>
      <c r="O663" s="175"/>
      <c r="P663" s="175"/>
      <c r="Q663" s="175"/>
      <c r="R663" s="175"/>
      <c r="S663" s="175"/>
      <c r="T663" s="176"/>
      <c r="AT663" s="171" t="s">
        <v>193</v>
      </c>
      <c r="AU663" s="171" t="s">
        <v>85</v>
      </c>
      <c r="AV663" s="13" t="s">
        <v>83</v>
      </c>
      <c r="AW663" s="13" t="s">
        <v>32</v>
      </c>
      <c r="AX663" s="13" t="s">
        <v>76</v>
      </c>
      <c r="AY663" s="171" t="s">
        <v>180</v>
      </c>
    </row>
    <row r="664" spans="1:65" s="14" customFormat="1" ht="11.25">
      <c r="B664" s="177"/>
      <c r="D664" s="163" t="s">
        <v>193</v>
      </c>
      <c r="E664" s="178" t="s">
        <v>1</v>
      </c>
      <c r="F664" s="179" t="s">
        <v>265</v>
      </c>
      <c r="H664" s="180">
        <v>8</v>
      </c>
      <c r="I664" s="181"/>
      <c r="L664" s="177"/>
      <c r="M664" s="182"/>
      <c r="N664" s="183"/>
      <c r="O664" s="183"/>
      <c r="P664" s="183"/>
      <c r="Q664" s="183"/>
      <c r="R664" s="183"/>
      <c r="S664" s="183"/>
      <c r="T664" s="184"/>
      <c r="AT664" s="178" t="s">
        <v>193</v>
      </c>
      <c r="AU664" s="178" t="s">
        <v>85</v>
      </c>
      <c r="AV664" s="14" t="s">
        <v>85</v>
      </c>
      <c r="AW664" s="14" t="s">
        <v>32</v>
      </c>
      <c r="AX664" s="14" t="s">
        <v>76</v>
      </c>
      <c r="AY664" s="178" t="s">
        <v>180</v>
      </c>
    </row>
    <row r="665" spans="1:65" s="15" customFormat="1" ht="11.25">
      <c r="B665" s="185"/>
      <c r="D665" s="163" t="s">
        <v>193</v>
      </c>
      <c r="E665" s="186" t="s">
        <v>1</v>
      </c>
      <c r="F665" s="187" t="s">
        <v>196</v>
      </c>
      <c r="H665" s="188">
        <v>8</v>
      </c>
      <c r="I665" s="189"/>
      <c r="L665" s="185"/>
      <c r="M665" s="190"/>
      <c r="N665" s="191"/>
      <c r="O665" s="191"/>
      <c r="P665" s="191"/>
      <c r="Q665" s="191"/>
      <c r="R665" s="191"/>
      <c r="S665" s="191"/>
      <c r="T665" s="192"/>
      <c r="AT665" s="186" t="s">
        <v>193</v>
      </c>
      <c r="AU665" s="186" t="s">
        <v>85</v>
      </c>
      <c r="AV665" s="15" t="s">
        <v>197</v>
      </c>
      <c r="AW665" s="15" t="s">
        <v>32</v>
      </c>
      <c r="AX665" s="15" t="s">
        <v>76</v>
      </c>
      <c r="AY665" s="186" t="s">
        <v>180</v>
      </c>
    </row>
    <row r="666" spans="1:65" s="16" customFormat="1" ht="11.25">
      <c r="B666" s="193"/>
      <c r="D666" s="163" t="s">
        <v>193</v>
      </c>
      <c r="E666" s="194" t="s">
        <v>1</v>
      </c>
      <c r="F666" s="195" t="s">
        <v>198</v>
      </c>
      <c r="H666" s="196">
        <v>8</v>
      </c>
      <c r="I666" s="197"/>
      <c r="L666" s="193"/>
      <c r="M666" s="198"/>
      <c r="N666" s="199"/>
      <c r="O666" s="199"/>
      <c r="P666" s="199"/>
      <c r="Q666" s="199"/>
      <c r="R666" s="199"/>
      <c r="S666" s="199"/>
      <c r="T666" s="200"/>
      <c r="AT666" s="194" t="s">
        <v>193</v>
      </c>
      <c r="AU666" s="194" t="s">
        <v>85</v>
      </c>
      <c r="AV666" s="16" t="s">
        <v>187</v>
      </c>
      <c r="AW666" s="16" t="s">
        <v>32</v>
      </c>
      <c r="AX666" s="16" t="s">
        <v>83</v>
      </c>
      <c r="AY666" s="194" t="s">
        <v>180</v>
      </c>
    </row>
    <row r="667" spans="1:65" s="2" customFormat="1" ht="16.5" customHeight="1">
      <c r="A667" s="33"/>
      <c r="B667" s="149"/>
      <c r="C667" s="201" t="s">
        <v>616</v>
      </c>
      <c r="D667" s="201" t="s">
        <v>315</v>
      </c>
      <c r="E667" s="202" t="s">
        <v>599</v>
      </c>
      <c r="F667" s="203" t="s">
        <v>600</v>
      </c>
      <c r="G667" s="204" t="s">
        <v>423</v>
      </c>
      <c r="H667" s="205">
        <v>10</v>
      </c>
      <c r="I667" s="206"/>
      <c r="J667" s="207">
        <f>ROUND(I667*H667,2)</f>
        <v>0</v>
      </c>
      <c r="K667" s="203" t="s">
        <v>186</v>
      </c>
      <c r="L667" s="208"/>
      <c r="M667" s="209" t="s">
        <v>1</v>
      </c>
      <c r="N667" s="210" t="s">
        <v>41</v>
      </c>
      <c r="O667" s="59"/>
      <c r="P667" s="159">
        <f>O667*H667</f>
        <v>0</v>
      </c>
      <c r="Q667" s="159">
        <v>0.17299999999999999</v>
      </c>
      <c r="R667" s="159">
        <f>Q667*H667</f>
        <v>1.73</v>
      </c>
      <c r="S667" s="159">
        <v>0</v>
      </c>
      <c r="T667" s="160">
        <f>S667*H667</f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61" t="s">
        <v>265</v>
      </c>
      <c r="AT667" s="161" t="s">
        <v>315</v>
      </c>
      <c r="AU667" s="161" t="s">
        <v>85</v>
      </c>
      <c r="AY667" s="18" t="s">
        <v>180</v>
      </c>
      <c r="BE667" s="162">
        <f>IF(N667="základní",J667,0)</f>
        <v>0</v>
      </c>
      <c r="BF667" s="162">
        <f>IF(N667="snížená",J667,0)</f>
        <v>0</v>
      </c>
      <c r="BG667" s="162">
        <f>IF(N667="zákl. přenesená",J667,0)</f>
        <v>0</v>
      </c>
      <c r="BH667" s="162">
        <f>IF(N667="sníž. přenesená",J667,0)</f>
        <v>0</v>
      </c>
      <c r="BI667" s="162">
        <f>IF(N667="nulová",J667,0)</f>
        <v>0</v>
      </c>
      <c r="BJ667" s="18" t="s">
        <v>83</v>
      </c>
      <c r="BK667" s="162">
        <f>ROUND(I667*H667,2)</f>
        <v>0</v>
      </c>
      <c r="BL667" s="18" t="s">
        <v>187</v>
      </c>
      <c r="BM667" s="161" t="s">
        <v>2548</v>
      </c>
    </row>
    <row r="668" spans="1:65" s="2" customFormat="1" ht="11.25">
      <c r="A668" s="33"/>
      <c r="B668" s="34"/>
      <c r="C668" s="33"/>
      <c r="D668" s="163" t="s">
        <v>189</v>
      </c>
      <c r="E668" s="33"/>
      <c r="F668" s="164" t="s">
        <v>600</v>
      </c>
      <c r="G668" s="33"/>
      <c r="H668" s="33"/>
      <c r="I668" s="165"/>
      <c r="J668" s="33"/>
      <c r="K668" s="33"/>
      <c r="L668" s="34"/>
      <c r="M668" s="166"/>
      <c r="N668" s="167"/>
      <c r="O668" s="59"/>
      <c r="P668" s="59"/>
      <c r="Q668" s="59"/>
      <c r="R668" s="59"/>
      <c r="S668" s="59"/>
      <c r="T668" s="60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T668" s="18" t="s">
        <v>189</v>
      </c>
      <c r="AU668" s="18" t="s">
        <v>85</v>
      </c>
    </row>
    <row r="669" spans="1:65" s="13" customFormat="1" ht="11.25">
      <c r="B669" s="170"/>
      <c r="D669" s="163" t="s">
        <v>193</v>
      </c>
      <c r="E669" s="171" t="s">
        <v>1</v>
      </c>
      <c r="F669" s="172" t="s">
        <v>320</v>
      </c>
      <c r="H669" s="171" t="s">
        <v>1</v>
      </c>
      <c r="I669" s="173"/>
      <c r="L669" s="170"/>
      <c r="M669" s="174"/>
      <c r="N669" s="175"/>
      <c r="O669" s="175"/>
      <c r="P669" s="175"/>
      <c r="Q669" s="175"/>
      <c r="R669" s="175"/>
      <c r="S669" s="175"/>
      <c r="T669" s="176"/>
      <c r="AT669" s="171" t="s">
        <v>193</v>
      </c>
      <c r="AU669" s="171" t="s">
        <v>85</v>
      </c>
      <c r="AV669" s="13" t="s">
        <v>83</v>
      </c>
      <c r="AW669" s="13" t="s">
        <v>32</v>
      </c>
      <c r="AX669" s="13" t="s">
        <v>76</v>
      </c>
      <c r="AY669" s="171" t="s">
        <v>180</v>
      </c>
    </row>
    <row r="670" spans="1:65" s="13" customFormat="1" ht="11.25">
      <c r="B670" s="170"/>
      <c r="D670" s="163" t="s">
        <v>193</v>
      </c>
      <c r="E670" s="171" t="s">
        <v>1</v>
      </c>
      <c r="F670" s="172" t="s">
        <v>597</v>
      </c>
      <c r="H670" s="171" t="s">
        <v>1</v>
      </c>
      <c r="I670" s="173"/>
      <c r="L670" s="170"/>
      <c r="M670" s="174"/>
      <c r="N670" s="175"/>
      <c r="O670" s="175"/>
      <c r="P670" s="175"/>
      <c r="Q670" s="175"/>
      <c r="R670" s="175"/>
      <c r="S670" s="175"/>
      <c r="T670" s="176"/>
      <c r="AT670" s="171" t="s">
        <v>193</v>
      </c>
      <c r="AU670" s="171" t="s">
        <v>85</v>
      </c>
      <c r="AV670" s="13" t="s">
        <v>83</v>
      </c>
      <c r="AW670" s="13" t="s">
        <v>32</v>
      </c>
      <c r="AX670" s="13" t="s">
        <v>76</v>
      </c>
      <c r="AY670" s="171" t="s">
        <v>180</v>
      </c>
    </row>
    <row r="671" spans="1:65" s="14" customFormat="1" ht="11.25">
      <c r="B671" s="177"/>
      <c r="D671" s="163" t="s">
        <v>193</v>
      </c>
      <c r="E671" s="178" t="s">
        <v>1</v>
      </c>
      <c r="F671" s="179" t="s">
        <v>278</v>
      </c>
      <c r="H671" s="180">
        <v>10</v>
      </c>
      <c r="I671" s="181"/>
      <c r="L671" s="177"/>
      <c r="M671" s="182"/>
      <c r="N671" s="183"/>
      <c r="O671" s="183"/>
      <c r="P671" s="183"/>
      <c r="Q671" s="183"/>
      <c r="R671" s="183"/>
      <c r="S671" s="183"/>
      <c r="T671" s="184"/>
      <c r="AT671" s="178" t="s">
        <v>193</v>
      </c>
      <c r="AU671" s="178" t="s">
        <v>85</v>
      </c>
      <c r="AV671" s="14" t="s">
        <v>85</v>
      </c>
      <c r="AW671" s="14" t="s">
        <v>32</v>
      </c>
      <c r="AX671" s="14" t="s">
        <v>76</v>
      </c>
      <c r="AY671" s="178" t="s">
        <v>180</v>
      </c>
    </row>
    <row r="672" spans="1:65" s="15" customFormat="1" ht="11.25">
      <c r="B672" s="185"/>
      <c r="D672" s="163" t="s">
        <v>193</v>
      </c>
      <c r="E672" s="186" t="s">
        <v>1</v>
      </c>
      <c r="F672" s="187" t="s">
        <v>196</v>
      </c>
      <c r="H672" s="188">
        <v>10</v>
      </c>
      <c r="I672" s="189"/>
      <c r="L672" s="185"/>
      <c r="M672" s="190"/>
      <c r="N672" s="191"/>
      <c r="O672" s="191"/>
      <c r="P672" s="191"/>
      <c r="Q672" s="191"/>
      <c r="R672" s="191"/>
      <c r="S672" s="191"/>
      <c r="T672" s="192"/>
      <c r="AT672" s="186" t="s">
        <v>193</v>
      </c>
      <c r="AU672" s="186" t="s">
        <v>85</v>
      </c>
      <c r="AV672" s="15" t="s">
        <v>197</v>
      </c>
      <c r="AW672" s="15" t="s">
        <v>32</v>
      </c>
      <c r="AX672" s="15" t="s">
        <v>76</v>
      </c>
      <c r="AY672" s="186" t="s">
        <v>180</v>
      </c>
    </row>
    <row r="673" spans="1:65" s="16" customFormat="1" ht="11.25">
      <c r="B673" s="193"/>
      <c r="D673" s="163" t="s">
        <v>193</v>
      </c>
      <c r="E673" s="194" t="s">
        <v>1</v>
      </c>
      <c r="F673" s="195" t="s">
        <v>198</v>
      </c>
      <c r="H673" s="196">
        <v>10</v>
      </c>
      <c r="I673" s="197"/>
      <c r="L673" s="193"/>
      <c r="M673" s="198"/>
      <c r="N673" s="199"/>
      <c r="O673" s="199"/>
      <c r="P673" s="199"/>
      <c r="Q673" s="199"/>
      <c r="R673" s="199"/>
      <c r="S673" s="199"/>
      <c r="T673" s="200"/>
      <c r="AT673" s="194" t="s">
        <v>193</v>
      </c>
      <c r="AU673" s="194" t="s">
        <v>85</v>
      </c>
      <c r="AV673" s="16" t="s">
        <v>187</v>
      </c>
      <c r="AW673" s="16" t="s">
        <v>32</v>
      </c>
      <c r="AX673" s="16" t="s">
        <v>83</v>
      </c>
      <c r="AY673" s="194" t="s">
        <v>180</v>
      </c>
    </row>
    <row r="674" spans="1:65" s="2" customFormat="1" ht="33" customHeight="1">
      <c r="A674" s="33"/>
      <c r="B674" s="149"/>
      <c r="C674" s="150" t="s">
        <v>624</v>
      </c>
      <c r="D674" s="150" t="s">
        <v>182</v>
      </c>
      <c r="E674" s="151" t="s">
        <v>603</v>
      </c>
      <c r="F674" s="152" t="s">
        <v>604</v>
      </c>
      <c r="G674" s="153" t="s">
        <v>318</v>
      </c>
      <c r="H674" s="154">
        <v>0.24</v>
      </c>
      <c r="I674" s="155"/>
      <c r="J674" s="156">
        <f>ROUND(I674*H674,2)</f>
        <v>0</v>
      </c>
      <c r="K674" s="152" t="s">
        <v>186</v>
      </c>
      <c r="L674" s="34"/>
      <c r="M674" s="157" t="s">
        <v>1</v>
      </c>
      <c r="N674" s="158" t="s">
        <v>41</v>
      </c>
      <c r="O674" s="59"/>
      <c r="P674" s="159">
        <f>O674*H674</f>
        <v>0</v>
      </c>
      <c r="Q674" s="159">
        <v>1.9539999999999998E-2</v>
      </c>
      <c r="R674" s="159">
        <f>Q674*H674</f>
        <v>4.6895999999999995E-3</v>
      </c>
      <c r="S674" s="159">
        <v>0</v>
      </c>
      <c r="T674" s="160">
        <f>S674*H674</f>
        <v>0</v>
      </c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R674" s="161" t="s">
        <v>187</v>
      </c>
      <c r="AT674" s="161" t="s">
        <v>182</v>
      </c>
      <c r="AU674" s="161" t="s">
        <v>85</v>
      </c>
      <c r="AY674" s="18" t="s">
        <v>180</v>
      </c>
      <c r="BE674" s="162">
        <f>IF(N674="základní",J674,0)</f>
        <v>0</v>
      </c>
      <c r="BF674" s="162">
        <f>IF(N674="snížená",J674,0)</f>
        <v>0</v>
      </c>
      <c r="BG674" s="162">
        <f>IF(N674="zákl. přenesená",J674,0)</f>
        <v>0</v>
      </c>
      <c r="BH674" s="162">
        <f>IF(N674="sníž. přenesená",J674,0)</f>
        <v>0</v>
      </c>
      <c r="BI674" s="162">
        <f>IF(N674="nulová",J674,0)</f>
        <v>0</v>
      </c>
      <c r="BJ674" s="18" t="s">
        <v>83</v>
      </c>
      <c r="BK674" s="162">
        <f>ROUND(I674*H674,2)</f>
        <v>0</v>
      </c>
      <c r="BL674" s="18" t="s">
        <v>187</v>
      </c>
      <c r="BM674" s="161" t="s">
        <v>2549</v>
      </c>
    </row>
    <row r="675" spans="1:65" s="2" customFormat="1" ht="19.5">
      <c r="A675" s="33"/>
      <c r="B675" s="34"/>
      <c r="C675" s="33"/>
      <c r="D675" s="163" t="s">
        <v>189</v>
      </c>
      <c r="E675" s="33"/>
      <c r="F675" s="164" t="s">
        <v>606</v>
      </c>
      <c r="G675" s="33"/>
      <c r="H675" s="33"/>
      <c r="I675" s="165"/>
      <c r="J675" s="33"/>
      <c r="K675" s="33"/>
      <c r="L675" s="34"/>
      <c r="M675" s="166"/>
      <c r="N675" s="167"/>
      <c r="O675" s="59"/>
      <c r="P675" s="59"/>
      <c r="Q675" s="59"/>
      <c r="R675" s="59"/>
      <c r="S675" s="59"/>
      <c r="T675" s="60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T675" s="18" t="s">
        <v>189</v>
      </c>
      <c r="AU675" s="18" t="s">
        <v>85</v>
      </c>
    </row>
    <row r="676" spans="1:65" s="2" customFormat="1" ht="11.25">
      <c r="A676" s="33"/>
      <c r="B676" s="34"/>
      <c r="C676" s="33"/>
      <c r="D676" s="168" t="s">
        <v>191</v>
      </c>
      <c r="E676" s="33"/>
      <c r="F676" s="169" t="s">
        <v>607</v>
      </c>
      <c r="G676" s="33"/>
      <c r="H676" s="33"/>
      <c r="I676" s="165"/>
      <c r="J676" s="33"/>
      <c r="K676" s="33"/>
      <c r="L676" s="34"/>
      <c r="M676" s="166"/>
      <c r="N676" s="167"/>
      <c r="O676" s="59"/>
      <c r="P676" s="59"/>
      <c r="Q676" s="59"/>
      <c r="R676" s="59"/>
      <c r="S676" s="59"/>
      <c r="T676" s="60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T676" s="18" t="s">
        <v>191</v>
      </c>
      <c r="AU676" s="18" t="s">
        <v>85</v>
      </c>
    </row>
    <row r="677" spans="1:65" s="13" customFormat="1" ht="11.25">
      <c r="B677" s="170"/>
      <c r="D677" s="163" t="s">
        <v>193</v>
      </c>
      <c r="E677" s="171" t="s">
        <v>1</v>
      </c>
      <c r="F677" s="172" t="s">
        <v>608</v>
      </c>
      <c r="H677" s="171" t="s">
        <v>1</v>
      </c>
      <c r="I677" s="173"/>
      <c r="L677" s="170"/>
      <c r="M677" s="174"/>
      <c r="N677" s="175"/>
      <c r="O677" s="175"/>
      <c r="P677" s="175"/>
      <c r="Q677" s="175"/>
      <c r="R677" s="175"/>
      <c r="S677" s="175"/>
      <c r="T677" s="176"/>
      <c r="AT677" s="171" t="s">
        <v>193</v>
      </c>
      <c r="AU677" s="171" t="s">
        <v>85</v>
      </c>
      <c r="AV677" s="13" t="s">
        <v>83</v>
      </c>
      <c r="AW677" s="13" t="s">
        <v>32</v>
      </c>
      <c r="AX677" s="13" t="s">
        <v>76</v>
      </c>
      <c r="AY677" s="171" t="s">
        <v>180</v>
      </c>
    </row>
    <row r="678" spans="1:65" s="13" customFormat="1" ht="11.25">
      <c r="B678" s="170"/>
      <c r="D678" s="163" t="s">
        <v>193</v>
      </c>
      <c r="E678" s="171" t="s">
        <v>1</v>
      </c>
      <c r="F678" s="172" t="s">
        <v>609</v>
      </c>
      <c r="H678" s="171" t="s">
        <v>1</v>
      </c>
      <c r="I678" s="173"/>
      <c r="L678" s="170"/>
      <c r="M678" s="174"/>
      <c r="N678" s="175"/>
      <c r="O678" s="175"/>
      <c r="P678" s="175"/>
      <c r="Q678" s="175"/>
      <c r="R678" s="175"/>
      <c r="S678" s="175"/>
      <c r="T678" s="176"/>
      <c r="AT678" s="171" t="s">
        <v>193</v>
      </c>
      <c r="AU678" s="171" t="s">
        <v>85</v>
      </c>
      <c r="AV678" s="13" t="s">
        <v>83</v>
      </c>
      <c r="AW678" s="13" t="s">
        <v>32</v>
      </c>
      <c r="AX678" s="13" t="s">
        <v>76</v>
      </c>
      <c r="AY678" s="171" t="s">
        <v>180</v>
      </c>
    </row>
    <row r="679" spans="1:65" s="14" customFormat="1" ht="11.25">
      <c r="B679" s="177"/>
      <c r="D679" s="163" t="s">
        <v>193</v>
      </c>
      <c r="E679" s="178" t="s">
        <v>1</v>
      </c>
      <c r="F679" s="179" t="s">
        <v>610</v>
      </c>
      <c r="H679" s="180">
        <v>0.12</v>
      </c>
      <c r="I679" s="181"/>
      <c r="L679" s="177"/>
      <c r="M679" s="182"/>
      <c r="N679" s="183"/>
      <c r="O679" s="183"/>
      <c r="P679" s="183"/>
      <c r="Q679" s="183"/>
      <c r="R679" s="183"/>
      <c r="S679" s="183"/>
      <c r="T679" s="184"/>
      <c r="AT679" s="178" t="s">
        <v>193</v>
      </c>
      <c r="AU679" s="178" t="s">
        <v>85</v>
      </c>
      <c r="AV679" s="14" t="s">
        <v>85</v>
      </c>
      <c r="AW679" s="14" t="s">
        <v>32</v>
      </c>
      <c r="AX679" s="14" t="s">
        <v>76</v>
      </c>
      <c r="AY679" s="178" t="s">
        <v>180</v>
      </c>
    </row>
    <row r="680" spans="1:65" s="14" customFormat="1" ht="11.25">
      <c r="B680" s="177"/>
      <c r="D680" s="163" t="s">
        <v>193</v>
      </c>
      <c r="E680" s="178" t="s">
        <v>1</v>
      </c>
      <c r="F680" s="179" t="s">
        <v>610</v>
      </c>
      <c r="H680" s="180">
        <v>0.12</v>
      </c>
      <c r="I680" s="181"/>
      <c r="L680" s="177"/>
      <c r="M680" s="182"/>
      <c r="N680" s="183"/>
      <c r="O680" s="183"/>
      <c r="P680" s="183"/>
      <c r="Q680" s="183"/>
      <c r="R680" s="183"/>
      <c r="S680" s="183"/>
      <c r="T680" s="184"/>
      <c r="AT680" s="178" t="s">
        <v>193</v>
      </c>
      <c r="AU680" s="178" t="s">
        <v>85</v>
      </c>
      <c r="AV680" s="14" t="s">
        <v>85</v>
      </c>
      <c r="AW680" s="14" t="s">
        <v>32</v>
      </c>
      <c r="AX680" s="14" t="s">
        <v>76</v>
      </c>
      <c r="AY680" s="178" t="s">
        <v>180</v>
      </c>
    </row>
    <row r="681" spans="1:65" s="15" customFormat="1" ht="11.25">
      <c r="B681" s="185"/>
      <c r="D681" s="163" t="s">
        <v>193</v>
      </c>
      <c r="E681" s="186" t="s">
        <v>1</v>
      </c>
      <c r="F681" s="187" t="s">
        <v>196</v>
      </c>
      <c r="H681" s="188">
        <v>0.24</v>
      </c>
      <c r="I681" s="189"/>
      <c r="L681" s="185"/>
      <c r="M681" s="190"/>
      <c r="N681" s="191"/>
      <c r="O681" s="191"/>
      <c r="P681" s="191"/>
      <c r="Q681" s="191"/>
      <c r="R681" s="191"/>
      <c r="S681" s="191"/>
      <c r="T681" s="192"/>
      <c r="AT681" s="186" t="s">
        <v>193</v>
      </c>
      <c r="AU681" s="186" t="s">
        <v>85</v>
      </c>
      <c r="AV681" s="15" t="s">
        <v>197</v>
      </c>
      <c r="AW681" s="15" t="s">
        <v>32</v>
      </c>
      <c r="AX681" s="15" t="s">
        <v>76</v>
      </c>
      <c r="AY681" s="186" t="s">
        <v>180</v>
      </c>
    </row>
    <row r="682" spans="1:65" s="16" customFormat="1" ht="11.25">
      <c r="B682" s="193"/>
      <c r="D682" s="163" t="s">
        <v>193</v>
      </c>
      <c r="E682" s="194" t="s">
        <v>1</v>
      </c>
      <c r="F682" s="195" t="s">
        <v>198</v>
      </c>
      <c r="H682" s="196">
        <v>0.24</v>
      </c>
      <c r="I682" s="197"/>
      <c r="L682" s="193"/>
      <c r="M682" s="198"/>
      <c r="N682" s="199"/>
      <c r="O682" s="199"/>
      <c r="P682" s="199"/>
      <c r="Q682" s="199"/>
      <c r="R682" s="199"/>
      <c r="S682" s="199"/>
      <c r="T682" s="200"/>
      <c r="AT682" s="194" t="s">
        <v>193</v>
      </c>
      <c r="AU682" s="194" t="s">
        <v>85</v>
      </c>
      <c r="AV682" s="16" t="s">
        <v>187</v>
      </c>
      <c r="AW682" s="16" t="s">
        <v>32</v>
      </c>
      <c r="AX682" s="16" t="s">
        <v>83</v>
      </c>
      <c r="AY682" s="194" t="s">
        <v>180</v>
      </c>
    </row>
    <row r="683" spans="1:65" s="2" customFormat="1" ht="24.2" customHeight="1">
      <c r="A683" s="33"/>
      <c r="B683" s="149"/>
      <c r="C683" s="201" t="s">
        <v>631</v>
      </c>
      <c r="D683" s="201" t="s">
        <v>315</v>
      </c>
      <c r="E683" s="202" t="s">
        <v>612</v>
      </c>
      <c r="F683" s="203" t="s">
        <v>613</v>
      </c>
      <c r="G683" s="204" t="s">
        <v>318</v>
      </c>
      <c r="H683" s="205">
        <v>0.24</v>
      </c>
      <c r="I683" s="206"/>
      <c r="J683" s="207">
        <f>ROUND(I683*H683,2)</f>
        <v>0</v>
      </c>
      <c r="K683" s="203" t="s">
        <v>186</v>
      </c>
      <c r="L683" s="208"/>
      <c r="M683" s="209" t="s">
        <v>1</v>
      </c>
      <c r="N683" s="210" t="s">
        <v>41</v>
      </c>
      <c r="O683" s="59"/>
      <c r="P683" s="159">
        <f>O683*H683</f>
        <v>0</v>
      </c>
      <c r="Q683" s="159">
        <v>1</v>
      </c>
      <c r="R683" s="159">
        <f>Q683*H683</f>
        <v>0.24</v>
      </c>
      <c r="S683" s="159">
        <v>0</v>
      </c>
      <c r="T683" s="160">
        <f>S683*H683</f>
        <v>0</v>
      </c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R683" s="161" t="s">
        <v>265</v>
      </c>
      <c r="AT683" s="161" t="s">
        <v>315</v>
      </c>
      <c r="AU683" s="161" t="s">
        <v>85</v>
      </c>
      <c r="AY683" s="18" t="s">
        <v>180</v>
      </c>
      <c r="BE683" s="162">
        <f>IF(N683="základní",J683,0)</f>
        <v>0</v>
      </c>
      <c r="BF683" s="162">
        <f>IF(N683="snížená",J683,0)</f>
        <v>0</v>
      </c>
      <c r="BG683" s="162">
        <f>IF(N683="zákl. přenesená",J683,0)</f>
        <v>0</v>
      </c>
      <c r="BH683" s="162">
        <f>IF(N683="sníž. přenesená",J683,0)</f>
        <v>0</v>
      </c>
      <c r="BI683" s="162">
        <f>IF(N683="nulová",J683,0)</f>
        <v>0</v>
      </c>
      <c r="BJ683" s="18" t="s">
        <v>83</v>
      </c>
      <c r="BK683" s="162">
        <f>ROUND(I683*H683,2)</f>
        <v>0</v>
      </c>
      <c r="BL683" s="18" t="s">
        <v>187</v>
      </c>
      <c r="BM683" s="161" t="s">
        <v>2550</v>
      </c>
    </row>
    <row r="684" spans="1:65" s="2" customFormat="1" ht="11.25">
      <c r="A684" s="33"/>
      <c r="B684" s="34"/>
      <c r="C684" s="33"/>
      <c r="D684" s="163" t="s">
        <v>189</v>
      </c>
      <c r="E684" s="33"/>
      <c r="F684" s="164" t="s">
        <v>613</v>
      </c>
      <c r="G684" s="33"/>
      <c r="H684" s="33"/>
      <c r="I684" s="165"/>
      <c r="J684" s="33"/>
      <c r="K684" s="33"/>
      <c r="L684" s="34"/>
      <c r="M684" s="166"/>
      <c r="N684" s="167"/>
      <c r="O684" s="59"/>
      <c r="P684" s="59"/>
      <c r="Q684" s="59"/>
      <c r="R684" s="59"/>
      <c r="S684" s="59"/>
      <c r="T684" s="60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T684" s="18" t="s">
        <v>189</v>
      </c>
      <c r="AU684" s="18" t="s">
        <v>85</v>
      </c>
    </row>
    <row r="685" spans="1:65" s="13" customFormat="1" ht="11.25">
      <c r="B685" s="170"/>
      <c r="D685" s="163" t="s">
        <v>193</v>
      </c>
      <c r="E685" s="171" t="s">
        <v>1</v>
      </c>
      <c r="F685" s="172" t="s">
        <v>320</v>
      </c>
      <c r="H685" s="171" t="s">
        <v>1</v>
      </c>
      <c r="I685" s="173"/>
      <c r="L685" s="170"/>
      <c r="M685" s="174"/>
      <c r="N685" s="175"/>
      <c r="O685" s="175"/>
      <c r="P685" s="175"/>
      <c r="Q685" s="175"/>
      <c r="R685" s="175"/>
      <c r="S685" s="175"/>
      <c r="T685" s="176"/>
      <c r="AT685" s="171" t="s">
        <v>193</v>
      </c>
      <c r="AU685" s="171" t="s">
        <v>85</v>
      </c>
      <c r="AV685" s="13" t="s">
        <v>83</v>
      </c>
      <c r="AW685" s="13" t="s">
        <v>32</v>
      </c>
      <c r="AX685" s="13" t="s">
        <v>76</v>
      </c>
      <c r="AY685" s="171" t="s">
        <v>180</v>
      </c>
    </row>
    <row r="686" spans="1:65" s="13" customFormat="1" ht="11.25">
      <c r="B686" s="170"/>
      <c r="D686" s="163" t="s">
        <v>193</v>
      </c>
      <c r="E686" s="171" t="s">
        <v>1</v>
      </c>
      <c r="F686" s="172" t="s">
        <v>609</v>
      </c>
      <c r="H686" s="171" t="s">
        <v>1</v>
      </c>
      <c r="I686" s="173"/>
      <c r="L686" s="170"/>
      <c r="M686" s="174"/>
      <c r="N686" s="175"/>
      <c r="O686" s="175"/>
      <c r="P686" s="175"/>
      <c r="Q686" s="175"/>
      <c r="R686" s="175"/>
      <c r="S686" s="175"/>
      <c r="T686" s="176"/>
      <c r="AT686" s="171" t="s">
        <v>193</v>
      </c>
      <c r="AU686" s="171" t="s">
        <v>85</v>
      </c>
      <c r="AV686" s="13" t="s">
        <v>83</v>
      </c>
      <c r="AW686" s="13" t="s">
        <v>32</v>
      </c>
      <c r="AX686" s="13" t="s">
        <v>76</v>
      </c>
      <c r="AY686" s="171" t="s">
        <v>180</v>
      </c>
    </row>
    <row r="687" spans="1:65" s="14" customFormat="1" ht="11.25">
      <c r="B687" s="177"/>
      <c r="D687" s="163" t="s">
        <v>193</v>
      </c>
      <c r="E687" s="178" t="s">
        <v>1</v>
      </c>
      <c r="F687" s="179" t="s">
        <v>610</v>
      </c>
      <c r="H687" s="180">
        <v>0.12</v>
      </c>
      <c r="I687" s="181"/>
      <c r="L687" s="177"/>
      <c r="M687" s="182"/>
      <c r="N687" s="183"/>
      <c r="O687" s="183"/>
      <c r="P687" s="183"/>
      <c r="Q687" s="183"/>
      <c r="R687" s="183"/>
      <c r="S687" s="183"/>
      <c r="T687" s="184"/>
      <c r="AT687" s="178" t="s">
        <v>193</v>
      </c>
      <c r="AU687" s="178" t="s">
        <v>85</v>
      </c>
      <c r="AV687" s="14" t="s">
        <v>85</v>
      </c>
      <c r="AW687" s="14" t="s">
        <v>32</v>
      </c>
      <c r="AX687" s="14" t="s">
        <v>76</v>
      </c>
      <c r="AY687" s="178" t="s">
        <v>180</v>
      </c>
    </row>
    <row r="688" spans="1:65" s="14" customFormat="1" ht="11.25">
      <c r="B688" s="177"/>
      <c r="D688" s="163" t="s">
        <v>193</v>
      </c>
      <c r="E688" s="178" t="s">
        <v>1</v>
      </c>
      <c r="F688" s="179" t="s">
        <v>610</v>
      </c>
      <c r="H688" s="180">
        <v>0.12</v>
      </c>
      <c r="I688" s="181"/>
      <c r="L688" s="177"/>
      <c r="M688" s="182"/>
      <c r="N688" s="183"/>
      <c r="O688" s="183"/>
      <c r="P688" s="183"/>
      <c r="Q688" s="183"/>
      <c r="R688" s="183"/>
      <c r="S688" s="183"/>
      <c r="T688" s="184"/>
      <c r="AT688" s="178" t="s">
        <v>193</v>
      </c>
      <c r="AU688" s="178" t="s">
        <v>85</v>
      </c>
      <c r="AV688" s="14" t="s">
        <v>85</v>
      </c>
      <c r="AW688" s="14" t="s">
        <v>32</v>
      </c>
      <c r="AX688" s="14" t="s">
        <v>76</v>
      </c>
      <c r="AY688" s="178" t="s">
        <v>180</v>
      </c>
    </row>
    <row r="689" spans="1:65" s="15" customFormat="1" ht="11.25">
      <c r="B689" s="185"/>
      <c r="D689" s="163" t="s">
        <v>193</v>
      </c>
      <c r="E689" s="186" t="s">
        <v>1</v>
      </c>
      <c r="F689" s="187" t="s">
        <v>196</v>
      </c>
      <c r="H689" s="188">
        <v>0.24</v>
      </c>
      <c r="I689" s="189"/>
      <c r="L689" s="185"/>
      <c r="M689" s="190"/>
      <c r="N689" s="191"/>
      <c r="O689" s="191"/>
      <c r="P689" s="191"/>
      <c r="Q689" s="191"/>
      <c r="R689" s="191"/>
      <c r="S689" s="191"/>
      <c r="T689" s="192"/>
      <c r="AT689" s="186" t="s">
        <v>193</v>
      </c>
      <c r="AU689" s="186" t="s">
        <v>85</v>
      </c>
      <c r="AV689" s="15" t="s">
        <v>197</v>
      </c>
      <c r="AW689" s="15" t="s">
        <v>32</v>
      </c>
      <c r="AX689" s="15" t="s">
        <v>76</v>
      </c>
      <c r="AY689" s="186" t="s">
        <v>180</v>
      </c>
    </row>
    <row r="690" spans="1:65" s="16" customFormat="1" ht="11.25">
      <c r="B690" s="193"/>
      <c r="D690" s="163" t="s">
        <v>193</v>
      </c>
      <c r="E690" s="194" t="s">
        <v>1</v>
      </c>
      <c r="F690" s="195" t="s">
        <v>198</v>
      </c>
      <c r="H690" s="196">
        <v>0.24</v>
      </c>
      <c r="I690" s="197"/>
      <c r="L690" s="193"/>
      <c r="M690" s="198"/>
      <c r="N690" s="199"/>
      <c r="O690" s="199"/>
      <c r="P690" s="199"/>
      <c r="Q690" s="199"/>
      <c r="R690" s="199"/>
      <c r="S690" s="199"/>
      <c r="T690" s="200"/>
      <c r="AT690" s="194" t="s">
        <v>193</v>
      </c>
      <c r="AU690" s="194" t="s">
        <v>85</v>
      </c>
      <c r="AV690" s="16" t="s">
        <v>187</v>
      </c>
      <c r="AW690" s="16" t="s">
        <v>32</v>
      </c>
      <c r="AX690" s="16" t="s">
        <v>83</v>
      </c>
      <c r="AY690" s="194" t="s">
        <v>180</v>
      </c>
    </row>
    <row r="691" spans="1:65" s="12" customFormat="1" ht="22.9" customHeight="1">
      <c r="B691" s="136"/>
      <c r="D691" s="137" t="s">
        <v>75</v>
      </c>
      <c r="E691" s="147" t="s">
        <v>244</v>
      </c>
      <c r="F691" s="147" t="s">
        <v>615</v>
      </c>
      <c r="I691" s="139"/>
      <c r="J691" s="148">
        <f>BK691</f>
        <v>0</v>
      </c>
      <c r="L691" s="136"/>
      <c r="M691" s="141"/>
      <c r="N691" s="142"/>
      <c r="O691" s="142"/>
      <c r="P691" s="143">
        <f>SUM(P692:P708)</f>
        <v>0</v>
      </c>
      <c r="Q691" s="142"/>
      <c r="R691" s="143">
        <f>SUM(R692:R708)</f>
        <v>4.9644000000000004</v>
      </c>
      <c r="S691" s="142"/>
      <c r="T691" s="144">
        <f>SUM(T692:T708)</f>
        <v>0</v>
      </c>
      <c r="AR691" s="137" t="s">
        <v>83</v>
      </c>
      <c r="AT691" s="145" t="s">
        <v>75</v>
      </c>
      <c r="AU691" s="145" t="s">
        <v>83</v>
      </c>
      <c r="AY691" s="137" t="s">
        <v>180</v>
      </c>
      <c r="BK691" s="146">
        <f>SUM(BK692:BK708)</f>
        <v>0</v>
      </c>
    </row>
    <row r="692" spans="1:65" s="2" customFormat="1" ht="21.75" customHeight="1">
      <c r="A692" s="33"/>
      <c r="B692" s="149"/>
      <c r="C692" s="150" t="s">
        <v>647</v>
      </c>
      <c r="D692" s="150" t="s">
        <v>182</v>
      </c>
      <c r="E692" s="151" t="s">
        <v>617</v>
      </c>
      <c r="F692" s="152" t="s">
        <v>618</v>
      </c>
      <c r="G692" s="153" t="s">
        <v>185</v>
      </c>
      <c r="H692" s="154">
        <v>12</v>
      </c>
      <c r="I692" s="155"/>
      <c r="J692" s="156">
        <f>ROUND(I692*H692,2)</f>
        <v>0</v>
      </c>
      <c r="K692" s="152" t="s">
        <v>186</v>
      </c>
      <c r="L692" s="34"/>
      <c r="M692" s="157" t="s">
        <v>1</v>
      </c>
      <c r="N692" s="158" t="s">
        <v>41</v>
      </c>
      <c r="O692" s="59"/>
      <c r="P692" s="159">
        <f>O692*H692</f>
        <v>0</v>
      </c>
      <c r="Q692" s="159">
        <v>0.23</v>
      </c>
      <c r="R692" s="159">
        <f>Q692*H692</f>
        <v>2.7600000000000002</v>
      </c>
      <c r="S692" s="159">
        <v>0</v>
      </c>
      <c r="T692" s="160">
        <f>S692*H692</f>
        <v>0</v>
      </c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R692" s="161" t="s">
        <v>187</v>
      </c>
      <c r="AT692" s="161" t="s">
        <v>182</v>
      </c>
      <c r="AU692" s="161" t="s">
        <v>85</v>
      </c>
      <c r="AY692" s="18" t="s">
        <v>180</v>
      </c>
      <c r="BE692" s="162">
        <f>IF(N692="základní",J692,0)</f>
        <v>0</v>
      </c>
      <c r="BF692" s="162">
        <f>IF(N692="snížená",J692,0)</f>
        <v>0</v>
      </c>
      <c r="BG692" s="162">
        <f>IF(N692="zákl. přenesená",J692,0)</f>
        <v>0</v>
      </c>
      <c r="BH692" s="162">
        <f>IF(N692="sníž. přenesená",J692,0)</f>
        <v>0</v>
      </c>
      <c r="BI692" s="162">
        <f>IF(N692="nulová",J692,0)</f>
        <v>0</v>
      </c>
      <c r="BJ692" s="18" t="s">
        <v>83</v>
      </c>
      <c r="BK692" s="162">
        <f>ROUND(I692*H692,2)</f>
        <v>0</v>
      </c>
      <c r="BL692" s="18" t="s">
        <v>187</v>
      </c>
      <c r="BM692" s="161" t="s">
        <v>2551</v>
      </c>
    </row>
    <row r="693" spans="1:65" s="2" customFormat="1" ht="19.5">
      <c r="A693" s="33"/>
      <c r="B693" s="34"/>
      <c r="C693" s="33"/>
      <c r="D693" s="163" t="s">
        <v>189</v>
      </c>
      <c r="E693" s="33"/>
      <c r="F693" s="164" t="s">
        <v>620</v>
      </c>
      <c r="G693" s="33"/>
      <c r="H693" s="33"/>
      <c r="I693" s="165"/>
      <c r="J693" s="33"/>
      <c r="K693" s="33"/>
      <c r="L693" s="34"/>
      <c r="M693" s="166"/>
      <c r="N693" s="167"/>
      <c r="O693" s="59"/>
      <c r="P693" s="59"/>
      <c r="Q693" s="59"/>
      <c r="R693" s="59"/>
      <c r="S693" s="59"/>
      <c r="T693" s="60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T693" s="18" t="s">
        <v>189</v>
      </c>
      <c r="AU693" s="18" t="s">
        <v>85</v>
      </c>
    </row>
    <row r="694" spans="1:65" s="2" customFormat="1" ht="11.25">
      <c r="A694" s="33"/>
      <c r="B694" s="34"/>
      <c r="C694" s="33"/>
      <c r="D694" s="168" t="s">
        <v>191</v>
      </c>
      <c r="E694" s="33"/>
      <c r="F694" s="169" t="s">
        <v>621</v>
      </c>
      <c r="G694" s="33"/>
      <c r="H694" s="33"/>
      <c r="I694" s="165"/>
      <c r="J694" s="33"/>
      <c r="K694" s="33"/>
      <c r="L694" s="34"/>
      <c r="M694" s="166"/>
      <c r="N694" s="167"/>
      <c r="O694" s="59"/>
      <c r="P694" s="59"/>
      <c r="Q694" s="59"/>
      <c r="R694" s="59"/>
      <c r="S694" s="59"/>
      <c r="T694" s="60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T694" s="18" t="s">
        <v>191</v>
      </c>
      <c r="AU694" s="18" t="s">
        <v>85</v>
      </c>
    </row>
    <row r="695" spans="1:65" s="13" customFormat="1" ht="11.25">
      <c r="B695" s="170"/>
      <c r="D695" s="163" t="s">
        <v>193</v>
      </c>
      <c r="E695" s="171" t="s">
        <v>1</v>
      </c>
      <c r="F695" s="172" t="s">
        <v>622</v>
      </c>
      <c r="H695" s="171" t="s">
        <v>1</v>
      </c>
      <c r="I695" s="173"/>
      <c r="L695" s="170"/>
      <c r="M695" s="174"/>
      <c r="N695" s="175"/>
      <c r="O695" s="175"/>
      <c r="P695" s="175"/>
      <c r="Q695" s="175"/>
      <c r="R695" s="175"/>
      <c r="S695" s="175"/>
      <c r="T695" s="176"/>
      <c r="AT695" s="171" t="s">
        <v>193</v>
      </c>
      <c r="AU695" s="171" t="s">
        <v>85</v>
      </c>
      <c r="AV695" s="13" t="s">
        <v>83</v>
      </c>
      <c r="AW695" s="13" t="s">
        <v>32</v>
      </c>
      <c r="AX695" s="13" t="s">
        <v>76</v>
      </c>
      <c r="AY695" s="171" t="s">
        <v>180</v>
      </c>
    </row>
    <row r="696" spans="1:65" s="13" customFormat="1" ht="11.25">
      <c r="B696" s="170"/>
      <c r="D696" s="163" t="s">
        <v>193</v>
      </c>
      <c r="E696" s="171" t="s">
        <v>1</v>
      </c>
      <c r="F696" s="172" t="s">
        <v>623</v>
      </c>
      <c r="H696" s="171" t="s">
        <v>1</v>
      </c>
      <c r="I696" s="173"/>
      <c r="L696" s="170"/>
      <c r="M696" s="174"/>
      <c r="N696" s="175"/>
      <c r="O696" s="175"/>
      <c r="P696" s="175"/>
      <c r="Q696" s="175"/>
      <c r="R696" s="175"/>
      <c r="S696" s="175"/>
      <c r="T696" s="176"/>
      <c r="AT696" s="171" t="s">
        <v>193</v>
      </c>
      <c r="AU696" s="171" t="s">
        <v>85</v>
      </c>
      <c r="AV696" s="13" t="s">
        <v>83</v>
      </c>
      <c r="AW696" s="13" t="s">
        <v>32</v>
      </c>
      <c r="AX696" s="13" t="s">
        <v>76</v>
      </c>
      <c r="AY696" s="171" t="s">
        <v>180</v>
      </c>
    </row>
    <row r="697" spans="1:65" s="14" customFormat="1" ht="11.25">
      <c r="B697" s="177"/>
      <c r="D697" s="163" t="s">
        <v>193</v>
      </c>
      <c r="E697" s="178" t="s">
        <v>1</v>
      </c>
      <c r="F697" s="179" t="s">
        <v>195</v>
      </c>
      <c r="H697" s="180">
        <v>6</v>
      </c>
      <c r="I697" s="181"/>
      <c r="L697" s="177"/>
      <c r="M697" s="182"/>
      <c r="N697" s="183"/>
      <c r="O697" s="183"/>
      <c r="P697" s="183"/>
      <c r="Q697" s="183"/>
      <c r="R697" s="183"/>
      <c r="S697" s="183"/>
      <c r="T697" s="184"/>
      <c r="AT697" s="178" t="s">
        <v>193</v>
      </c>
      <c r="AU697" s="178" t="s">
        <v>85</v>
      </c>
      <c r="AV697" s="14" t="s">
        <v>85</v>
      </c>
      <c r="AW697" s="14" t="s">
        <v>32</v>
      </c>
      <c r="AX697" s="14" t="s">
        <v>76</v>
      </c>
      <c r="AY697" s="178" t="s">
        <v>180</v>
      </c>
    </row>
    <row r="698" spans="1:65" s="14" customFormat="1" ht="11.25">
      <c r="B698" s="177"/>
      <c r="D698" s="163" t="s">
        <v>193</v>
      </c>
      <c r="E698" s="178" t="s">
        <v>1</v>
      </c>
      <c r="F698" s="179" t="s">
        <v>195</v>
      </c>
      <c r="H698" s="180">
        <v>6</v>
      </c>
      <c r="I698" s="181"/>
      <c r="L698" s="177"/>
      <c r="M698" s="182"/>
      <c r="N698" s="183"/>
      <c r="O698" s="183"/>
      <c r="P698" s="183"/>
      <c r="Q698" s="183"/>
      <c r="R698" s="183"/>
      <c r="S698" s="183"/>
      <c r="T698" s="184"/>
      <c r="AT698" s="178" t="s">
        <v>193</v>
      </c>
      <c r="AU698" s="178" t="s">
        <v>85</v>
      </c>
      <c r="AV698" s="14" t="s">
        <v>85</v>
      </c>
      <c r="AW698" s="14" t="s">
        <v>32</v>
      </c>
      <c r="AX698" s="14" t="s">
        <v>76</v>
      </c>
      <c r="AY698" s="178" t="s">
        <v>180</v>
      </c>
    </row>
    <row r="699" spans="1:65" s="15" customFormat="1" ht="11.25">
      <c r="B699" s="185"/>
      <c r="D699" s="163" t="s">
        <v>193</v>
      </c>
      <c r="E699" s="186" t="s">
        <v>1</v>
      </c>
      <c r="F699" s="187" t="s">
        <v>196</v>
      </c>
      <c r="H699" s="188">
        <v>12</v>
      </c>
      <c r="I699" s="189"/>
      <c r="L699" s="185"/>
      <c r="M699" s="190"/>
      <c r="N699" s="191"/>
      <c r="O699" s="191"/>
      <c r="P699" s="191"/>
      <c r="Q699" s="191"/>
      <c r="R699" s="191"/>
      <c r="S699" s="191"/>
      <c r="T699" s="192"/>
      <c r="AT699" s="186" t="s">
        <v>193</v>
      </c>
      <c r="AU699" s="186" t="s">
        <v>85</v>
      </c>
      <c r="AV699" s="15" t="s">
        <v>197</v>
      </c>
      <c r="AW699" s="15" t="s">
        <v>32</v>
      </c>
      <c r="AX699" s="15" t="s">
        <v>76</v>
      </c>
      <c r="AY699" s="186" t="s">
        <v>180</v>
      </c>
    </row>
    <row r="700" spans="1:65" s="16" customFormat="1" ht="11.25">
      <c r="B700" s="193"/>
      <c r="D700" s="163" t="s">
        <v>193</v>
      </c>
      <c r="E700" s="194" t="s">
        <v>1</v>
      </c>
      <c r="F700" s="195" t="s">
        <v>198</v>
      </c>
      <c r="H700" s="196">
        <v>12</v>
      </c>
      <c r="I700" s="197"/>
      <c r="L700" s="193"/>
      <c r="M700" s="198"/>
      <c r="N700" s="199"/>
      <c r="O700" s="199"/>
      <c r="P700" s="199"/>
      <c r="Q700" s="199"/>
      <c r="R700" s="199"/>
      <c r="S700" s="199"/>
      <c r="T700" s="200"/>
      <c r="AT700" s="194" t="s">
        <v>193</v>
      </c>
      <c r="AU700" s="194" t="s">
        <v>85</v>
      </c>
      <c r="AV700" s="16" t="s">
        <v>187</v>
      </c>
      <c r="AW700" s="16" t="s">
        <v>32</v>
      </c>
      <c r="AX700" s="16" t="s">
        <v>83</v>
      </c>
      <c r="AY700" s="194" t="s">
        <v>180</v>
      </c>
    </row>
    <row r="701" spans="1:65" s="2" customFormat="1" ht="24.2" customHeight="1">
      <c r="A701" s="33"/>
      <c r="B701" s="149"/>
      <c r="C701" s="150" t="s">
        <v>654</v>
      </c>
      <c r="D701" s="150" t="s">
        <v>182</v>
      </c>
      <c r="E701" s="151" t="s">
        <v>625</v>
      </c>
      <c r="F701" s="152" t="s">
        <v>626</v>
      </c>
      <c r="G701" s="153" t="s">
        <v>185</v>
      </c>
      <c r="H701" s="154">
        <v>12</v>
      </c>
      <c r="I701" s="155"/>
      <c r="J701" s="156">
        <f>ROUND(I701*H701,2)</f>
        <v>0</v>
      </c>
      <c r="K701" s="152" t="s">
        <v>186</v>
      </c>
      <c r="L701" s="34"/>
      <c r="M701" s="157" t="s">
        <v>1</v>
      </c>
      <c r="N701" s="158" t="s">
        <v>41</v>
      </c>
      <c r="O701" s="59"/>
      <c r="P701" s="159">
        <f>O701*H701</f>
        <v>0</v>
      </c>
      <c r="Q701" s="159">
        <v>0.1837</v>
      </c>
      <c r="R701" s="159">
        <f>Q701*H701</f>
        <v>2.2044000000000001</v>
      </c>
      <c r="S701" s="159">
        <v>0</v>
      </c>
      <c r="T701" s="160">
        <f>S701*H701</f>
        <v>0</v>
      </c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R701" s="161" t="s">
        <v>187</v>
      </c>
      <c r="AT701" s="161" t="s">
        <v>182</v>
      </c>
      <c r="AU701" s="161" t="s">
        <v>85</v>
      </c>
      <c r="AY701" s="18" t="s">
        <v>180</v>
      </c>
      <c r="BE701" s="162">
        <f>IF(N701="základní",J701,0)</f>
        <v>0</v>
      </c>
      <c r="BF701" s="162">
        <f>IF(N701="snížená",J701,0)</f>
        <v>0</v>
      </c>
      <c r="BG701" s="162">
        <f>IF(N701="zákl. přenesená",J701,0)</f>
        <v>0</v>
      </c>
      <c r="BH701" s="162">
        <f>IF(N701="sníž. přenesená",J701,0)</f>
        <v>0</v>
      </c>
      <c r="BI701" s="162">
        <f>IF(N701="nulová",J701,0)</f>
        <v>0</v>
      </c>
      <c r="BJ701" s="18" t="s">
        <v>83</v>
      </c>
      <c r="BK701" s="162">
        <f>ROUND(I701*H701,2)</f>
        <v>0</v>
      </c>
      <c r="BL701" s="18" t="s">
        <v>187</v>
      </c>
      <c r="BM701" s="161" t="s">
        <v>2552</v>
      </c>
    </row>
    <row r="702" spans="1:65" s="2" customFormat="1" ht="39">
      <c r="A702" s="33"/>
      <c r="B702" s="34"/>
      <c r="C702" s="33"/>
      <c r="D702" s="163" t="s">
        <v>189</v>
      </c>
      <c r="E702" s="33"/>
      <c r="F702" s="164" t="s">
        <v>628</v>
      </c>
      <c r="G702" s="33"/>
      <c r="H702" s="33"/>
      <c r="I702" s="165"/>
      <c r="J702" s="33"/>
      <c r="K702" s="33"/>
      <c r="L702" s="34"/>
      <c r="M702" s="166"/>
      <c r="N702" s="167"/>
      <c r="O702" s="59"/>
      <c r="P702" s="59"/>
      <c r="Q702" s="59"/>
      <c r="R702" s="59"/>
      <c r="S702" s="59"/>
      <c r="T702" s="60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T702" s="18" t="s">
        <v>189</v>
      </c>
      <c r="AU702" s="18" t="s">
        <v>85</v>
      </c>
    </row>
    <row r="703" spans="1:65" s="2" customFormat="1" ht="11.25">
      <c r="A703" s="33"/>
      <c r="B703" s="34"/>
      <c r="C703" s="33"/>
      <c r="D703" s="168" t="s">
        <v>191</v>
      </c>
      <c r="E703" s="33"/>
      <c r="F703" s="169" t="s">
        <v>629</v>
      </c>
      <c r="G703" s="33"/>
      <c r="H703" s="33"/>
      <c r="I703" s="165"/>
      <c r="J703" s="33"/>
      <c r="K703" s="33"/>
      <c r="L703" s="34"/>
      <c r="M703" s="166"/>
      <c r="N703" s="167"/>
      <c r="O703" s="59"/>
      <c r="P703" s="59"/>
      <c r="Q703" s="59"/>
      <c r="R703" s="59"/>
      <c r="S703" s="59"/>
      <c r="T703" s="60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T703" s="18" t="s">
        <v>191</v>
      </c>
      <c r="AU703" s="18" t="s">
        <v>85</v>
      </c>
    </row>
    <row r="704" spans="1:65" s="13" customFormat="1" ht="11.25">
      <c r="B704" s="170"/>
      <c r="D704" s="163" t="s">
        <v>193</v>
      </c>
      <c r="E704" s="171" t="s">
        <v>1</v>
      </c>
      <c r="F704" s="172" t="s">
        <v>622</v>
      </c>
      <c r="H704" s="171" t="s">
        <v>1</v>
      </c>
      <c r="I704" s="173"/>
      <c r="L704" s="170"/>
      <c r="M704" s="174"/>
      <c r="N704" s="175"/>
      <c r="O704" s="175"/>
      <c r="P704" s="175"/>
      <c r="Q704" s="175"/>
      <c r="R704" s="175"/>
      <c r="S704" s="175"/>
      <c r="T704" s="176"/>
      <c r="AT704" s="171" t="s">
        <v>193</v>
      </c>
      <c r="AU704" s="171" t="s">
        <v>85</v>
      </c>
      <c r="AV704" s="13" t="s">
        <v>83</v>
      </c>
      <c r="AW704" s="13" t="s">
        <v>32</v>
      </c>
      <c r="AX704" s="13" t="s">
        <v>76</v>
      </c>
      <c r="AY704" s="171" t="s">
        <v>180</v>
      </c>
    </row>
    <row r="705" spans="1:65" s="14" customFormat="1" ht="11.25">
      <c r="B705" s="177"/>
      <c r="D705" s="163" t="s">
        <v>193</v>
      </c>
      <c r="E705" s="178" t="s">
        <v>1</v>
      </c>
      <c r="F705" s="179" t="s">
        <v>195</v>
      </c>
      <c r="H705" s="180">
        <v>6</v>
      </c>
      <c r="I705" s="181"/>
      <c r="L705" s="177"/>
      <c r="M705" s="182"/>
      <c r="N705" s="183"/>
      <c r="O705" s="183"/>
      <c r="P705" s="183"/>
      <c r="Q705" s="183"/>
      <c r="R705" s="183"/>
      <c r="S705" s="183"/>
      <c r="T705" s="184"/>
      <c r="AT705" s="178" t="s">
        <v>193</v>
      </c>
      <c r="AU705" s="178" t="s">
        <v>85</v>
      </c>
      <c r="AV705" s="14" t="s">
        <v>85</v>
      </c>
      <c r="AW705" s="14" t="s">
        <v>32</v>
      </c>
      <c r="AX705" s="14" t="s">
        <v>76</v>
      </c>
      <c r="AY705" s="178" t="s">
        <v>180</v>
      </c>
    </row>
    <row r="706" spans="1:65" s="14" customFormat="1" ht="11.25">
      <c r="B706" s="177"/>
      <c r="D706" s="163" t="s">
        <v>193</v>
      </c>
      <c r="E706" s="178" t="s">
        <v>1</v>
      </c>
      <c r="F706" s="179" t="s">
        <v>195</v>
      </c>
      <c r="H706" s="180">
        <v>6</v>
      </c>
      <c r="I706" s="181"/>
      <c r="L706" s="177"/>
      <c r="M706" s="182"/>
      <c r="N706" s="183"/>
      <c r="O706" s="183"/>
      <c r="P706" s="183"/>
      <c r="Q706" s="183"/>
      <c r="R706" s="183"/>
      <c r="S706" s="183"/>
      <c r="T706" s="184"/>
      <c r="AT706" s="178" t="s">
        <v>193</v>
      </c>
      <c r="AU706" s="178" t="s">
        <v>85</v>
      </c>
      <c r="AV706" s="14" t="s">
        <v>85</v>
      </c>
      <c r="AW706" s="14" t="s">
        <v>32</v>
      </c>
      <c r="AX706" s="14" t="s">
        <v>76</v>
      </c>
      <c r="AY706" s="178" t="s">
        <v>180</v>
      </c>
    </row>
    <row r="707" spans="1:65" s="15" customFormat="1" ht="11.25">
      <c r="B707" s="185"/>
      <c r="D707" s="163" t="s">
        <v>193</v>
      </c>
      <c r="E707" s="186" t="s">
        <v>1</v>
      </c>
      <c r="F707" s="187" t="s">
        <v>196</v>
      </c>
      <c r="H707" s="188">
        <v>12</v>
      </c>
      <c r="I707" s="189"/>
      <c r="L707" s="185"/>
      <c r="M707" s="190"/>
      <c r="N707" s="191"/>
      <c r="O707" s="191"/>
      <c r="P707" s="191"/>
      <c r="Q707" s="191"/>
      <c r="R707" s="191"/>
      <c r="S707" s="191"/>
      <c r="T707" s="192"/>
      <c r="AT707" s="186" t="s">
        <v>193</v>
      </c>
      <c r="AU707" s="186" t="s">
        <v>85</v>
      </c>
      <c r="AV707" s="15" t="s">
        <v>197</v>
      </c>
      <c r="AW707" s="15" t="s">
        <v>32</v>
      </c>
      <c r="AX707" s="15" t="s">
        <v>76</v>
      </c>
      <c r="AY707" s="186" t="s">
        <v>180</v>
      </c>
    </row>
    <row r="708" spans="1:65" s="16" customFormat="1" ht="11.25">
      <c r="B708" s="193"/>
      <c r="D708" s="163" t="s">
        <v>193</v>
      </c>
      <c r="E708" s="194" t="s">
        <v>1</v>
      </c>
      <c r="F708" s="195" t="s">
        <v>198</v>
      </c>
      <c r="H708" s="196">
        <v>12</v>
      </c>
      <c r="I708" s="197"/>
      <c r="L708" s="193"/>
      <c r="M708" s="198"/>
      <c r="N708" s="199"/>
      <c r="O708" s="199"/>
      <c r="P708" s="199"/>
      <c r="Q708" s="199"/>
      <c r="R708" s="199"/>
      <c r="S708" s="199"/>
      <c r="T708" s="200"/>
      <c r="AT708" s="194" t="s">
        <v>193</v>
      </c>
      <c r="AU708" s="194" t="s">
        <v>85</v>
      </c>
      <c r="AV708" s="16" t="s">
        <v>187</v>
      </c>
      <c r="AW708" s="16" t="s">
        <v>32</v>
      </c>
      <c r="AX708" s="16" t="s">
        <v>83</v>
      </c>
      <c r="AY708" s="194" t="s">
        <v>180</v>
      </c>
    </row>
    <row r="709" spans="1:65" s="12" customFormat="1" ht="22.9" customHeight="1">
      <c r="B709" s="136"/>
      <c r="D709" s="137" t="s">
        <v>75</v>
      </c>
      <c r="E709" s="147" t="s">
        <v>252</v>
      </c>
      <c r="F709" s="147" t="s">
        <v>630</v>
      </c>
      <c r="I709" s="139"/>
      <c r="J709" s="148">
        <f>BK709</f>
        <v>0</v>
      </c>
      <c r="L709" s="136"/>
      <c r="M709" s="141"/>
      <c r="N709" s="142"/>
      <c r="O709" s="142"/>
      <c r="P709" s="143">
        <f>SUM(P710:P792)</f>
        <v>0</v>
      </c>
      <c r="Q709" s="142"/>
      <c r="R709" s="143">
        <f>SUM(R710:R792)</f>
        <v>8.0369058800000008</v>
      </c>
      <c r="S709" s="142"/>
      <c r="T709" s="144">
        <f>SUM(T710:T792)</f>
        <v>0</v>
      </c>
      <c r="AR709" s="137" t="s">
        <v>83</v>
      </c>
      <c r="AT709" s="145" t="s">
        <v>75</v>
      </c>
      <c r="AU709" s="145" t="s">
        <v>83</v>
      </c>
      <c r="AY709" s="137" t="s">
        <v>180</v>
      </c>
      <c r="BK709" s="146">
        <f>SUM(BK710:BK792)</f>
        <v>0</v>
      </c>
    </row>
    <row r="710" spans="1:65" s="2" customFormat="1" ht="24.2" customHeight="1">
      <c r="A710" s="33"/>
      <c r="B710" s="149"/>
      <c r="C710" s="150" t="s">
        <v>665</v>
      </c>
      <c r="D710" s="150" t="s">
        <v>182</v>
      </c>
      <c r="E710" s="151" t="s">
        <v>632</v>
      </c>
      <c r="F710" s="152" t="s">
        <v>633</v>
      </c>
      <c r="G710" s="153" t="s">
        <v>185</v>
      </c>
      <c r="H710" s="154">
        <v>218.46100000000001</v>
      </c>
      <c r="I710" s="155"/>
      <c r="J710" s="156">
        <f>ROUND(I710*H710,2)</f>
        <v>0</v>
      </c>
      <c r="K710" s="152" t="s">
        <v>186</v>
      </c>
      <c r="L710" s="34"/>
      <c r="M710" s="157" t="s">
        <v>1</v>
      </c>
      <c r="N710" s="158" t="s">
        <v>41</v>
      </c>
      <c r="O710" s="59"/>
      <c r="P710" s="159">
        <f>O710*H710</f>
        <v>0</v>
      </c>
      <c r="Q710" s="159">
        <v>2.5999999999999998E-4</v>
      </c>
      <c r="R710" s="159">
        <f>Q710*H710</f>
        <v>5.6799860000000001E-2</v>
      </c>
      <c r="S710" s="159">
        <v>0</v>
      </c>
      <c r="T710" s="160">
        <f>S710*H710</f>
        <v>0</v>
      </c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R710" s="161" t="s">
        <v>187</v>
      </c>
      <c r="AT710" s="161" t="s">
        <v>182</v>
      </c>
      <c r="AU710" s="161" t="s">
        <v>85</v>
      </c>
      <c r="AY710" s="18" t="s">
        <v>180</v>
      </c>
      <c r="BE710" s="162">
        <f>IF(N710="základní",J710,0)</f>
        <v>0</v>
      </c>
      <c r="BF710" s="162">
        <f>IF(N710="snížená",J710,0)</f>
        <v>0</v>
      </c>
      <c r="BG710" s="162">
        <f>IF(N710="zákl. přenesená",J710,0)</f>
        <v>0</v>
      </c>
      <c r="BH710" s="162">
        <f>IF(N710="sníž. přenesená",J710,0)</f>
        <v>0</v>
      </c>
      <c r="BI710" s="162">
        <f>IF(N710="nulová",J710,0)</f>
        <v>0</v>
      </c>
      <c r="BJ710" s="18" t="s">
        <v>83</v>
      </c>
      <c r="BK710" s="162">
        <f>ROUND(I710*H710,2)</f>
        <v>0</v>
      </c>
      <c r="BL710" s="18" t="s">
        <v>187</v>
      </c>
      <c r="BM710" s="161" t="s">
        <v>2553</v>
      </c>
    </row>
    <row r="711" spans="1:65" s="2" customFormat="1" ht="19.5">
      <c r="A711" s="33"/>
      <c r="B711" s="34"/>
      <c r="C711" s="33"/>
      <c r="D711" s="163" t="s">
        <v>189</v>
      </c>
      <c r="E711" s="33"/>
      <c r="F711" s="164" t="s">
        <v>635</v>
      </c>
      <c r="G711" s="33"/>
      <c r="H711" s="33"/>
      <c r="I711" s="165"/>
      <c r="J711" s="33"/>
      <c r="K711" s="33"/>
      <c r="L711" s="34"/>
      <c r="M711" s="166"/>
      <c r="N711" s="167"/>
      <c r="O711" s="59"/>
      <c r="P711" s="59"/>
      <c r="Q711" s="59"/>
      <c r="R711" s="59"/>
      <c r="S711" s="59"/>
      <c r="T711" s="60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T711" s="18" t="s">
        <v>189</v>
      </c>
      <c r="AU711" s="18" t="s">
        <v>85</v>
      </c>
    </row>
    <row r="712" spans="1:65" s="2" customFormat="1" ht="11.25">
      <c r="A712" s="33"/>
      <c r="B712" s="34"/>
      <c r="C712" s="33"/>
      <c r="D712" s="168" t="s">
        <v>191</v>
      </c>
      <c r="E712" s="33"/>
      <c r="F712" s="169" t="s">
        <v>636</v>
      </c>
      <c r="G712" s="33"/>
      <c r="H712" s="33"/>
      <c r="I712" s="165"/>
      <c r="J712" s="33"/>
      <c r="K712" s="33"/>
      <c r="L712" s="34"/>
      <c r="M712" s="166"/>
      <c r="N712" s="167"/>
      <c r="O712" s="59"/>
      <c r="P712" s="59"/>
      <c r="Q712" s="59"/>
      <c r="R712" s="59"/>
      <c r="S712" s="59"/>
      <c r="T712" s="60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T712" s="18" t="s">
        <v>191</v>
      </c>
      <c r="AU712" s="18" t="s">
        <v>85</v>
      </c>
    </row>
    <row r="713" spans="1:65" s="13" customFormat="1" ht="11.25">
      <c r="B713" s="170"/>
      <c r="D713" s="163" t="s">
        <v>193</v>
      </c>
      <c r="E713" s="171" t="s">
        <v>1</v>
      </c>
      <c r="F713" s="172" t="s">
        <v>637</v>
      </c>
      <c r="H713" s="171" t="s">
        <v>1</v>
      </c>
      <c r="I713" s="173"/>
      <c r="L713" s="170"/>
      <c r="M713" s="174"/>
      <c r="N713" s="175"/>
      <c r="O713" s="175"/>
      <c r="P713" s="175"/>
      <c r="Q713" s="175"/>
      <c r="R713" s="175"/>
      <c r="S713" s="175"/>
      <c r="T713" s="176"/>
      <c r="AT713" s="171" t="s">
        <v>193</v>
      </c>
      <c r="AU713" s="171" t="s">
        <v>85</v>
      </c>
      <c r="AV713" s="13" t="s">
        <v>83</v>
      </c>
      <c r="AW713" s="13" t="s">
        <v>32</v>
      </c>
      <c r="AX713" s="13" t="s">
        <v>76</v>
      </c>
      <c r="AY713" s="171" t="s">
        <v>180</v>
      </c>
    </row>
    <row r="714" spans="1:65" s="14" customFormat="1" ht="11.25">
      <c r="B714" s="177"/>
      <c r="D714" s="163" t="s">
        <v>193</v>
      </c>
      <c r="E714" s="178" t="s">
        <v>1</v>
      </c>
      <c r="F714" s="179" t="s">
        <v>2554</v>
      </c>
      <c r="H714" s="180">
        <v>30.366</v>
      </c>
      <c r="I714" s="181"/>
      <c r="L714" s="177"/>
      <c r="M714" s="182"/>
      <c r="N714" s="183"/>
      <c r="O714" s="183"/>
      <c r="P714" s="183"/>
      <c r="Q714" s="183"/>
      <c r="R714" s="183"/>
      <c r="S714" s="183"/>
      <c r="T714" s="184"/>
      <c r="AT714" s="178" t="s">
        <v>193</v>
      </c>
      <c r="AU714" s="178" t="s">
        <v>85</v>
      </c>
      <c r="AV714" s="14" t="s">
        <v>85</v>
      </c>
      <c r="AW714" s="14" t="s">
        <v>32</v>
      </c>
      <c r="AX714" s="14" t="s">
        <v>76</v>
      </c>
      <c r="AY714" s="178" t="s">
        <v>180</v>
      </c>
    </row>
    <row r="715" spans="1:65" s="14" customFormat="1" ht="11.25">
      <c r="B715" s="177"/>
      <c r="D715" s="163" t="s">
        <v>193</v>
      </c>
      <c r="E715" s="178" t="s">
        <v>1</v>
      </c>
      <c r="F715" s="179" t="s">
        <v>2555</v>
      </c>
      <c r="H715" s="180">
        <v>12.8</v>
      </c>
      <c r="I715" s="181"/>
      <c r="L715" s="177"/>
      <c r="M715" s="182"/>
      <c r="N715" s="183"/>
      <c r="O715" s="183"/>
      <c r="P715" s="183"/>
      <c r="Q715" s="183"/>
      <c r="R715" s="183"/>
      <c r="S715" s="183"/>
      <c r="T715" s="184"/>
      <c r="AT715" s="178" t="s">
        <v>193</v>
      </c>
      <c r="AU715" s="178" t="s">
        <v>85</v>
      </c>
      <c r="AV715" s="14" t="s">
        <v>85</v>
      </c>
      <c r="AW715" s="14" t="s">
        <v>32</v>
      </c>
      <c r="AX715" s="14" t="s">
        <v>76</v>
      </c>
      <c r="AY715" s="178" t="s">
        <v>180</v>
      </c>
    </row>
    <row r="716" spans="1:65" s="14" customFormat="1" ht="11.25">
      <c r="B716" s="177"/>
      <c r="D716" s="163" t="s">
        <v>193</v>
      </c>
      <c r="E716" s="178" t="s">
        <v>1</v>
      </c>
      <c r="F716" s="179" t="s">
        <v>2556</v>
      </c>
      <c r="H716" s="180">
        <v>30.555</v>
      </c>
      <c r="I716" s="181"/>
      <c r="L716" s="177"/>
      <c r="M716" s="182"/>
      <c r="N716" s="183"/>
      <c r="O716" s="183"/>
      <c r="P716" s="183"/>
      <c r="Q716" s="183"/>
      <c r="R716" s="183"/>
      <c r="S716" s="183"/>
      <c r="T716" s="184"/>
      <c r="AT716" s="178" t="s">
        <v>193</v>
      </c>
      <c r="AU716" s="178" t="s">
        <v>85</v>
      </c>
      <c r="AV716" s="14" t="s">
        <v>85</v>
      </c>
      <c r="AW716" s="14" t="s">
        <v>32</v>
      </c>
      <c r="AX716" s="14" t="s">
        <v>76</v>
      </c>
      <c r="AY716" s="178" t="s">
        <v>180</v>
      </c>
    </row>
    <row r="717" spans="1:65" s="14" customFormat="1" ht="11.25">
      <c r="B717" s="177"/>
      <c r="D717" s="163" t="s">
        <v>193</v>
      </c>
      <c r="E717" s="178" t="s">
        <v>1</v>
      </c>
      <c r="F717" s="179" t="s">
        <v>2557</v>
      </c>
      <c r="H717" s="180">
        <v>60.795000000000002</v>
      </c>
      <c r="I717" s="181"/>
      <c r="L717" s="177"/>
      <c r="M717" s="182"/>
      <c r="N717" s="183"/>
      <c r="O717" s="183"/>
      <c r="P717" s="183"/>
      <c r="Q717" s="183"/>
      <c r="R717" s="183"/>
      <c r="S717" s="183"/>
      <c r="T717" s="184"/>
      <c r="AT717" s="178" t="s">
        <v>193</v>
      </c>
      <c r="AU717" s="178" t="s">
        <v>85</v>
      </c>
      <c r="AV717" s="14" t="s">
        <v>85</v>
      </c>
      <c r="AW717" s="14" t="s">
        <v>32</v>
      </c>
      <c r="AX717" s="14" t="s">
        <v>76</v>
      </c>
      <c r="AY717" s="178" t="s">
        <v>180</v>
      </c>
    </row>
    <row r="718" spans="1:65" s="14" customFormat="1" ht="11.25">
      <c r="B718" s="177"/>
      <c r="D718" s="163" t="s">
        <v>193</v>
      </c>
      <c r="E718" s="178" t="s">
        <v>1</v>
      </c>
      <c r="F718" s="179" t="s">
        <v>2558</v>
      </c>
      <c r="H718" s="180">
        <v>30.24</v>
      </c>
      <c r="I718" s="181"/>
      <c r="L718" s="177"/>
      <c r="M718" s="182"/>
      <c r="N718" s="183"/>
      <c r="O718" s="183"/>
      <c r="P718" s="183"/>
      <c r="Q718" s="183"/>
      <c r="R718" s="183"/>
      <c r="S718" s="183"/>
      <c r="T718" s="184"/>
      <c r="AT718" s="178" t="s">
        <v>193</v>
      </c>
      <c r="AU718" s="178" t="s">
        <v>85</v>
      </c>
      <c r="AV718" s="14" t="s">
        <v>85</v>
      </c>
      <c r="AW718" s="14" t="s">
        <v>32</v>
      </c>
      <c r="AX718" s="14" t="s">
        <v>76</v>
      </c>
      <c r="AY718" s="178" t="s">
        <v>180</v>
      </c>
    </row>
    <row r="719" spans="1:65" s="14" customFormat="1" ht="11.25">
      <c r="B719" s="177"/>
      <c r="D719" s="163" t="s">
        <v>193</v>
      </c>
      <c r="E719" s="178" t="s">
        <v>1</v>
      </c>
      <c r="F719" s="179" t="s">
        <v>2559</v>
      </c>
      <c r="H719" s="180">
        <v>29.704999999999998</v>
      </c>
      <c r="I719" s="181"/>
      <c r="L719" s="177"/>
      <c r="M719" s="182"/>
      <c r="N719" s="183"/>
      <c r="O719" s="183"/>
      <c r="P719" s="183"/>
      <c r="Q719" s="183"/>
      <c r="R719" s="183"/>
      <c r="S719" s="183"/>
      <c r="T719" s="184"/>
      <c r="AT719" s="178" t="s">
        <v>193</v>
      </c>
      <c r="AU719" s="178" t="s">
        <v>85</v>
      </c>
      <c r="AV719" s="14" t="s">
        <v>85</v>
      </c>
      <c r="AW719" s="14" t="s">
        <v>32</v>
      </c>
      <c r="AX719" s="14" t="s">
        <v>76</v>
      </c>
      <c r="AY719" s="178" t="s">
        <v>180</v>
      </c>
    </row>
    <row r="720" spans="1:65" s="13" customFormat="1" ht="11.25">
      <c r="B720" s="170"/>
      <c r="D720" s="163" t="s">
        <v>193</v>
      </c>
      <c r="E720" s="171" t="s">
        <v>1</v>
      </c>
      <c r="F720" s="172" t="s">
        <v>552</v>
      </c>
      <c r="H720" s="171" t="s">
        <v>1</v>
      </c>
      <c r="I720" s="173"/>
      <c r="L720" s="170"/>
      <c r="M720" s="174"/>
      <c r="N720" s="175"/>
      <c r="O720" s="175"/>
      <c r="P720" s="175"/>
      <c r="Q720" s="175"/>
      <c r="R720" s="175"/>
      <c r="S720" s="175"/>
      <c r="T720" s="176"/>
      <c r="AT720" s="171" t="s">
        <v>193</v>
      </c>
      <c r="AU720" s="171" t="s">
        <v>85</v>
      </c>
      <c r="AV720" s="13" t="s">
        <v>83</v>
      </c>
      <c r="AW720" s="13" t="s">
        <v>32</v>
      </c>
      <c r="AX720" s="13" t="s">
        <v>76</v>
      </c>
      <c r="AY720" s="171" t="s">
        <v>180</v>
      </c>
    </row>
    <row r="721" spans="1:65" s="14" customFormat="1" ht="11.25">
      <c r="B721" s="177"/>
      <c r="D721" s="163" t="s">
        <v>193</v>
      </c>
      <c r="E721" s="178" t="s">
        <v>1</v>
      </c>
      <c r="F721" s="179" t="s">
        <v>553</v>
      </c>
      <c r="H721" s="180">
        <v>12</v>
      </c>
      <c r="I721" s="181"/>
      <c r="L721" s="177"/>
      <c r="M721" s="182"/>
      <c r="N721" s="183"/>
      <c r="O721" s="183"/>
      <c r="P721" s="183"/>
      <c r="Q721" s="183"/>
      <c r="R721" s="183"/>
      <c r="S721" s="183"/>
      <c r="T721" s="184"/>
      <c r="AT721" s="178" t="s">
        <v>193</v>
      </c>
      <c r="AU721" s="178" t="s">
        <v>85</v>
      </c>
      <c r="AV721" s="14" t="s">
        <v>85</v>
      </c>
      <c r="AW721" s="14" t="s">
        <v>32</v>
      </c>
      <c r="AX721" s="14" t="s">
        <v>76</v>
      </c>
      <c r="AY721" s="178" t="s">
        <v>180</v>
      </c>
    </row>
    <row r="722" spans="1:65" s="14" customFormat="1" ht="11.25">
      <c r="B722" s="177"/>
      <c r="D722" s="163" t="s">
        <v>193</v>
      </c>
      <c r="E722" s="178" t="s">
        <v>1</v>
      </c>
      <c r="F722" s="179" t="s">
        <v>553</v>
      </c>
      <c r="H722" s="180">
        <v>12</v>
      </c>
      <c r="I722" s="181"/>
      <c r="L722" s="177"/>
      <c r="M722" s="182"/>
      <c r="N722" s="183"/>
      <c r="O722" s="183"/>
      <c r="P722" s="183"/>
      <c r="Q722" s="183"/>
      <c r="R722" s="183"/>
      <c r="S722" s="183"/>
      <c r="T722" s="184"/>
      <c r="AT722" s="178" t="s">
        <v>193</v>
      </c>
      <c r="AU722" s="178" t="s">
        <v>85</v>
      </c>
      <c r="AV722" s="14" t="s">
        <v>85</v>
      </c>
      <c r="AW722" s="14" t="s">
        <v>32</v>
      </c>
      <c r="AX722" s="14" t="s">
        <v>76</v>
      </c>
      <c r="AY722" s="178" t="s">
        <v>180</v>
      </c>
    </row>
    <row r="723" spans="1:65" s="15" customFormat="1" ht="11.25">
      <c r="B723" s="185"/>
      <c r="D723" s="163" t="s">
        <v>193</v>
      </c>
      <c r="E723" s="186" t="s">
        <v>1</v>
      </c>
      <c r="F723" s="187" t="s">
        <v>196</v>
      </c>
      <c r="H723" s="188">
        <v>218.46100000000001</v>
      </c>
      <c r="I723" s="189"/>
      <c r="L723" s="185"/>
      <c r="M723" s="190"/>
      <c r="N723" s="191"/>
      <c r="O723" s="191"/>
      <c r="P723" s="191"/>
      <c r="Q723" s="191"/>
      <c r="R723" s="191"/>
      <c r="S723" s="191"/>
      <c r="T723" s="192"/>
      <c r="AT723" s="186" t="s">
        <v>193</v>
      </c>
      <c r="AU723" s="186" t="s">
        <v>85</v>
      </c>
      <c r="AV723" s="15" t="s">
        <v>197</v>
      </c>
      <c r="AW723" s="15" t="s">
        <v>32</v>
      </c>
      <c r="AX723" s="15" t="s">
        <v>76</v>
      </c>
      <c r="AY723" s="186" t="s">
        <v>180</v>
      </c>
    </row>
    <row r="724" spans="1:65" s="16" customFormat="1" ht="11.25">
      <c r="B724" s="193"/>
      <c r="D724" s="163" t="s">
        <v>193</v>
      </c>
      <c r="E724" s="194" t="s">
        <v>1</v>
      </c>
      <c r="F724" s="195" t="s">
        <v>198</v>
      </c>
      <c r="H724" s="196">
        <v>218.46100000000001</v>
      </c>
      <c r="I724" s="197"/>
      <c r="L724" s="193"/>
      <c r="M724" s="198"/>
      <c r="N724" s="199"/>
      <c r="O724" s="199"/>
      <c r="P724" s="199"/>
      <c r="Q724" s="199"/>
      <c r="R724" s="199"/>
      <c r="S724" s="199"/>
      <c r="T724" s="200"/>
      <c r="AT724" s="194" t="s">
        <v>193</v>
      </c>
      <c r="AU724" s="194" t="s">
        <v>85</v>
      </c>
      <c r="AV724" s="16" t="s">
        <v>187</v>
      </c>
      <c r="AW724" s="16" t="s">
        <v>32</v>
      </c>
      <c r="AX724" s="16" t="s">
        <v>83</v>
      </c>
      <c r="AY724" s="194" t="s">
        <v>180</v>
      </c>
    </row>
    <row r="725" spans="1:65" s="2" customFormat="1" ht="24.2" customHeight="1">
      <c r="A725" s="33"/>
      <c r="B725" s="149"/>
      <c r="C725" s="150" t="s">
        <v>674</v>
      </c>
      <c r="D725" s="150" t="s">
        <v>182</v>
      </c>
      <c r="E725" s="151" t="s">
        <v>648</v>
      </c>
      <c r="F725" s="152" t="s">
        <v>649</v>
      </c>
      <c r="G725" s="153" t="s">
        <v>185</v>
      </c>
      <c r="H725" s="154">
        <v>218.46100000000001</v>
      </c>
      <c r="I725" s="155"/>
      <c r="J725" s="156">
        <f>ROUND(I725*H725,2)</f>
        <v>0</v>
      </c>
      <c r="K725" s="152" t="s">
        <v>186</v>
      </c>
      <c r="L725" s="34"/>
      <c r="M725" s="157" t="s">
        <v>1</v>
      </c>
      <c r="N725" s="158" t="s">
        <v>41</v>
      </c>
      <c r="O725" s="59"/>
      <c r="P725" s="159">
        <f>O725*H725</f>
        <v>0</v>
      </c>
      <c r="Q725" s="159">
        <v>1.8380000000000001E-2</v>
      </c>
      <c r="R725" s="159">
        <f>Q725*H725</f>
        <v>4.0153131800000006</v>
      </c>
      <c r="S725" s="159">
        <v>0</v>
      </c>
      <c r="T725" s="160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61" t="s">
        <v>187</v>
      </c>
      <c r="AT725" s="161" t="s">
        <v>182</v>
      </c>
      <c r="AU725" s="161" t="s">
        <v>85</v>
      </c>
      <c r="AY725" s="18" t="s">
        <v>180</v>
      </c>
      <c r="BE725" s="162">
        <f>IF(N725="základní",J725,0)</f>
        <v>0</v>
      </c>
      <c r="BF725" s="162">
        <f>IF(N725="snížená",J725,0)</f>
        <v>0</v>
      </c>
      <c r="BG725" s="162">
        <f>IF(N725="zákl. přenesená",J725,0)</f>
        <v>0</v>
      </c>
      <c r="BH725" s="162">
        <f>IF(N725="sníž. přenesená",J725,0)</f>
        <v>0</v>
      </c>
      <c r="BI725" s="162">
        <f>IF(N725="nulová",J725,0)</f>
        <v>0</v>
      </c>
      <c r="BJ725" s="18" t="s">
        <v>83</v>
      </c>
      <c r="BK725" s="162">
        <f>ROUND(I725*H725,2)</f>
        <v>0</v>
      </c>
      <c r="BL725" s="18" t="s">
        <v>187</v>
      </c>
      <c r="BM725" s="161" t="s">
        <v>2560</v>
      </c>
    </row>
    <row r="726" spans="1:65" s="2" customFormat="1" ht="29.25">
      <c r="A726" s="33"/>
      <c r="B726" s="34"/>
      <c r="C726" s="33"/>
      <c r="D726" s="163" t="s">
        <v>189</v>
      </c>
      <c r="E726" s="33"/>
      <c r="F726" s="164" t="s">
        <v>651</v>
      </c>
      <c r="G726" s="33"/>
      <c r="H726" s="33"/>
      <c r="I726" s="165"/>
      <c r="J726" s="33"/>
      <c r="K726" s="33"/>
      <c r="L726" s="34"/>
      <c r="M726" s="166"/>
      <c r="N726" s="167"/>
      <c r="O726" s="59"/>
      <c r="P726" s="59"/>
      <c r="Q726" s="59"/>
      <c r="R726" s="59"/>
      <c r="S726" s="59"/>
      <c r="T726" s="60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T726" s="18" t="s">
        <v>189</v>
      </c>
      <c r="AU726" s="18" t="s">
        <v>85</v>
      </c>
    </row>
    <row r="727" spans="1:65" s="2" customFormat="1" ht="11.25">
      <c r="A727" s="33"/>
      <c r="B727" s="34"/>
      <c r="C727" s="33"/>
      <c r="D727" s="168" t="s">
        <v>191</v>
      </c>
      <c r="E727" s="33"/>
      <c r="F727" s="169" t="s">
        <v>652</v>
      </c>
      <c r="G727" s="33"/>
      <c r="H727" s="33"/>
      <c r="I727" s="165"/>
      <c r="J727" s="33"/>
      <c r="K727" s="33"/>
      <c r="L727" s="34"/>
      <c r="M727" s="166"/>
      <c r="N727" s="167"/>
      <c r="O727" s="59"/>
      <c r="P727" s="59"/>
      <c r="Q727" s="59"/>
      <c r="R727" s="59"/>
      <c r="S727" s="59"/>
      <c r="T727" s="60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T727" s="18" t="s">
        <v>191</v>
      </c>
      <c r="AU727" s="18" t="s">
        <v>85</v>
      </c>
    </row>
    <row r="728" spans="1:65" s="13" customFormat="1" ht="11.25">
      <c r="B728" s="170"/>
      <c r="D728" s="163" t="s">
        <v>193</v>
      </c>
      <c r="E728" s="171" t="s">
        <v>1</v>
      </c>
      <c r="F728" s="172" t="s">
        <v>653</v>
      </c>
      <c r="H728" s="171" t="s">
        <v>1</v>
      </c>
      <c r="I728" s="173"/>
      <c r="L728" s="170"/>
      <c r="M728" s="174"/>
      <c r="N728" s="175"/>
      <c r="O728" s="175"/>
      <c r="P728" s="175"/>
      <c r="Q728" s="175"/>
      <c r="R728" s="175"/>
      <c r="S728" s="175"/>
      <c r="T728" s="176"/>
      <c r="AT728" s="171" t="s">
        <v>193</v>
      </c>
      <c r="AU728" s="171" t="s">
        <v>85</v>
      </c>
      <c r="AV728" s="13" t="s">
        <v>83</v>
      </c>
      <c r="AW728" s="13" t="s">
        <v>32</v>
      </c>
      <c r="AX728" s="13" t="s">
        <v>76</v>
      </c>
      <c r="AY728" s="171" t="s">
        <v>180</v>
      </c>
    </row>
    <row r="729" spans="1:65" s="14" customFormat="1" ht="11.25">
      <c r="B729" s="177"/>
      <c r="D729" s="163" t="s">
        <v>193</v>
      </c>
      <c r="E729" s="178" t="s">
        <v>1</v>
      </c>
      <c r="F729" s="179" t="s">
        <v>2554</v>
      </c>
      <c r="H729" s="180">
        <v>30.366</v>
      </c>
      <c r="I729" s="181"/>
      <c r="L729" s="177"/>
      <c r="M729" s="182"/>
      <c r="N729" s="183"/>
      <c r="O729" s="183"/>
      <c r="P729" s="183"/>
      <c r="Q729" s="183"/>
      <c r="R729" s="183"/>
      <c r="S729" s="183"/>
      <c r="T729" s="184"/>
      <c r="AT729" s="178" t="s">
        <v>193</v>
      </c>
      <c r="AU729" s="178" t="s">
        <v>85</v>
      </c>
      <c r="AV729" s="14" t="s">
        <v>85</v>
      </c>
      <c r="AW729" s="14" t="s">
        <v>32</v>
      </c>
      <c r="AX729" s="14" t="s">
        <v>76</v>
      </c>
      <c r="AY729" s="178" t="s">
        <v>180</v>
      </c>
    </row>
    <row r="730" spans="1:65" s="14" customFormat="1" ht="11.25">
      <c r="B730" s="177"/>
      <c r="D730" s="163" t="s">
        <v>193</v>
      </c>
      <c r="E730" s="178" t="s">
        <v>1</v>
      </c>
      <c r="F730" s="179" t="s">
        <v>2555</v>
      </c>
      <c r="H730" s="180">
        <v>12.8</v>
      </c>
      <c r="I730" s="181"/>
      <c r="L730" s="177"/>
      <c r="M730" s="182"/>
      <c r="N730" s="183"/>
      <c r="O730" s="183"/>
      <c r="P730" s="183"/>
      <c r="Q730" s="183"/>
      <c r="R730" s="183"/>
      <c r="S730" s="183"/>
      <c r="T730" s="184"/>
      <c r="AT730" s="178" t="s">
        <v>193</v>
      </c>
      <c r="AU730" s="178" t="s">
        <v>85</v>
      </c>
      <c r="AV730" s="14" t="s">
        <v>85</v>
      </c>
      <c r="AW730" s="14" t="s">
        <v>32</v>
      </c>
      <c r="AX730" s="14" t="s">
        <v>76</v>
      </c>
      <c r="AY730" s="178" t="s">
        <v>180</v>
      </c>
    </row>
    <row r="731" spans="1:65" s="14" customFormat="1" ht="11.25">
      <c r="B731" s="177"/>
      <c r="D731" s="163" t="s">
        <v>193</v>
      </c>
      <c r="E731" s="178" t="s">
        <v>1</v>
      </c>
      <c r="F731" s="179" t="s">
        <v>2556</v>
      </c>
      <c r="H731" s="180">
        <v>30.555</v>
      </c>
      <c r="I731" s="181"/>
      <c r="L731" s="177"/>
      <c r="M731" s="182"/>
      <c r="N731" s="183"/>
      <c r="O731" s="183"/>
      <c r="P731" s="183"/>
      <c r="Q731" s="183"/>
      <c r="R731" s="183"/>
      <c r="S731" s="183"/>
      <c r="T731" s="184"/>
      <c r="AT731" s="178" t="s">
        <v>193</v>
      </c>
      <c r="AU731" s="178" t="s">
        <v>85</v>
      </c>
      <c r="AV731" s="14" t="s">
        <v>85</v>
      </c>
      <c r="AW731" s="14" t="s">
        <v>32</v>
      </c>
      <c r="AX731" s="14" t="s">
        <v>76</v>
      </c>
      <c r="AY731" s="178" t="s">
        <v>180</v>
      </c>
    </row>
    <row r="732" spans="1:65" s="14" customFormat="1" ht="11.25">
      <c r="B732" s="177"/>
      <c r="D732" s="163" t="s">
        <v>193</v>
      </c>
      <c r="E732" s="178" t="s">
        <v>1</v>
      </c>
      <c r="F732" s="179" t="s">
        <v>2557</v>
      </c>
      <c r="H732" s="180">
        <v>60.795000000000002</v>
      </c>
      <c r="I732" s="181"/>
      <c r="L732" s="177"/>
      <c r="M732" s="182"/>
      <c r="N732" s="183"/>
      <c r="O732" s="183"/>
      <c r="P732" s="183"/>
      <c r="Q732" s="183"/>
      <c r="R732" s="183"/>
      <c r="S732" s="183"/>
      <c r="T732" s="184"/>
      <c r="AT732" s="178" t="s">
        <v>193</v>
      </c>
      <c r="AU732" s="178" t="s">
        <v>85</v>
      </c>
      <c r="AV732" s="14" t="s">
        <v>85</v>
      </c>
      <c r="AW732" s="14" t="s">
        <v>32</v>
      </c>
      <c r="AX732" s="14" t="s">
        <v>76</v>
      </c>
      <c r="AY732" s="178" t="s">
        <v>180</v>
      </c>
    </row>
    <row r="733" spans="1:65" s="14" customFormat="1" ht="11.25">
      <c r="B733" s="177"/>
      <c r="D733" s="163" t="s">
        <v>193</v>
      </c>
      <c r="E733" s="178" t="s">
        <v>1</v>
      </c>
      <c r="F733" s="179" t="s">
        <v>2558</v>
      </c>
      <c r="H733" s="180">
        <v>30.24</v>
      </c>
      <c r="I733" s="181"/>
      <c r="L733" s="177"/>
      <c r="M733" s="182"/>
      <c r="N733" s="183"/>
      <c r="O733" s="183"/>
      <c r="P733" s="183"/>
      <c r="Q733" s="183"/>
      <c r="R733" s="183"/>
      <c r="S733" s="183"/>
      <c r="T733" s="184"/>
      <c r="AT733" s="178" t="s">
        <v>193</v>
      </c>
      <c r="AU733" s="178" t="s">
        <v>85</v>
      </c>
      <c r="AV733" s="14" t="s">
        <v>85</v>
      </c>
      <c r="AW733" s="14" t="s">
        <v>32</v>
      </c>
      <c r="AX733" s="14" t="s">
        <v>76</v>
      </c>
      <c r="AY733" s="178" t="s">
        <v>180</v>
      </c>
    </row>
    <row r="734" spans="1:65" s="14" customFormat="1" ht="11.25">
      <c r="B734" s="177"/>
      <c r="D734" s="163" t="s">
        <v>193</v>
      </c>
      <c r="E734" s="178" t="s">
        <v>1</v>
      </c>
      <c r="F734" s="179" t="s">
        <v>2559</v>
      </c>
      <c r="H734" s="180">
        <v>29.704999999999998</v>
      </c>
      <c r="I734" s="181"/>
      <c r="L734" s="177"/>
      <c r="M734" s="182"/>
      <c r="N734" s="183"/>
      <c r="O734" s="183"/>
      <c r="P734" s="183"/>
      <c r="Q734" s="183"/>
      <c r="R734" s="183"/>
      <c r="S734" s="183"/>
      <c r="T734" s="184"/>
      <c r="AT734" s="178" t="s">
        <v>193</v>
      </c>
      <c r="AU734" s="178" t="s">
        <v>85</v>
      </c>
      <c r="AV734" s="14" t="s">
        <v>85</v>
      </c>
      <c r="AW734" s="14" t="s">
        <v>32</v>
      </c>
      <c r="AX734" s="14" t="s">
        <v>76</v>
      </c>
      <c r="AY734" s="178" t="s">
        <v>180</v>
      </c>
    </row>
    <row r="735" spans="1:65" s="13" customFormat="1" ht="11.25">
      <c r="B735" s="170"/>
      <c r="D735" s="163" t="s">
        <v>193</v>
      </c>
      <c r="E735" s="171" t="s">
        <v>1</v>
      </c>
      <c r="F735" s="172" t="s">
        <v>552</v>
      </c>
      <c r="H735" s="171" t="s">
        <v>1</v>
      </c>
      <c r="I735" s="173"/>
      <c r="L735" s="170"/>
      <c r="M735" s="174"/>
      <c r="N735" s="175"/>
      <c r="O735" s="175"/>
      <c r="P735" s="175"/>
      <c r="Q735" s="175"/>
      <c r="R735" s="175"/>
      <c r="S735" s="175"/>
      <c r="T735" s="176"/>
      <c r="AT735" s="171" t="s">
        <v>193</v>
      </c>
      <c r="AU735" s="171" t="s">
        <v>85</v>
      </c>
      <c r="AV735" s="13" t="s">
        <v>83</v>
      </c>
      <c r="AW735" s="13" t="s">
        <v>32</v>
      </c>
      <c r="AX735" s="13" t="s">
        <v>76</v>
      </c>
      <c r="AY735" s="171" t="s">
        <v>180</v>
      </c>
    </row>
    <row r="736" spans="1:65" s="14" customFormat="1" ht="11.25">
      <c r="B736" s="177"/>
      <c r="D736" s="163" t="s">
        <v>193</v>
      </c>
      <c r="E736" s="178" t="s">
        <v>1</v>
      </c>
      <c r="F736" s="179" t="s">
        <v>553</v>
      </c>
      <c r="H736" s="180">
        <v>12</v>
      </c>
      <c r="I736" s="181"/>
      <c r="L736" s="177"/>
      <c r="M736" s="182"/>
      <c r="N736" s="183"/>
      <c r="O736" s="183"/>
      <c r="P736" s="183"/>
      <c r="Q736" s="183"/>
      <c r="R736" s="183"/>
      <c r="S736" s="183"/>
      <c r="T736" s="184"/>
      <c r="AT736" s="178" t="s">
        <v>193</v>
      </c>
      <c r="AU736" s="178" t="s">
        <v>85</v>
      </c>
      <c r="AV736" s="14" t="s">
        <v>85</v>
      </c>
      <c r="AW736" s="14" t="s">
        <v>32</v>
      </c>
      <c r="AX736" s="14" t="s">
        <v>76</v>
      </c>
      <c r="AY736" s="178" t="s">
        <v>180</v>
      </c>
    </row>
    <row r="737" spans="1:65" s="14" customFormat="1" ht="11.25">
      <c r="B737" s="177"/>
      <c r="D737" s="163" t="s">
        <v>193</v>
      </c>
      <c r="E737" s="178" t="s">
        <v>1</v>
      </c>
      <c r="F737" s="179" t="s">
        <v>553</v>
      </c>
      <c r="H737" s="180">
        <v>12</v>
      </c>
      <c r="I737" s="181"/>
      <c r="L737" s="177"/>
      <c r="M737" s="182"/>
      <c r="N737" s="183"/>
      <c r="O737" s="183"/>
      <c r="P737" s="183"/>
      <c r="Q737" s="183"/>
      <c r="R737" s="183"/>
      <c r="S737" s="183"/>
      <c r="T737" s="184"/>
      <c r="AT737" s="178" t="s">
        <v>193</v>
      </c>
      <c r="AU737" s="178" t="s">
        <v>85</v>
      </c>
      <c r="AV737" s="14" t="s">
        <v>85</v>
      </c>
      <c r="AW737" s="14" t="s">
        <v>32</v>
      </c>
      <c r="AX737" s="14" t="s">
        <v>76</v>
      </c>
      <c r="AY737" s="178" t="s">
        <v>180</v>
      </c>
    </row>
    <row r="738" spans="1:65" s="15" customFormat="1" ht="11.25">
      <c r="B738" s="185"/>
      <c r="D738" s="163" t="s">
        <v>193</v>
      </c>
      <c r="E738" s="186" t="s">
        <v>1</v>
      </c>
      <c r="F738" s="187" t="s">
        <v>196</v>
      </c>
      <c r="H738" s="188">
        <v>218.46100000000001</v>
      </c>
      <c r="I738" s="189"/>
      <c r="L738" s="185"/>
      <c r="M738" s="190"/>
      <c r="N738" s="191"/>
      <c r="O738" s="191"/>
      <c r="P738" s="191"/>
      <c r="Q738" s="191"/>
      <c r="R738" s="191"/>
      <c r="S738" s="191"/>
      <c r="T738" s="192"/>
      <c r="AT738" s="186" t="s">
        <v>193</v>
      </c>
      <c r="AU738" s="186" t="s">
        <v>85</v>
      </c>
      <c r="AV738" s="15" t="s">
        <v>197</v>
      </c>
      <c r="AW738" s="15" t="s">
        <v>32</v>
      </c>
      <c r="AX738" s="15" t="s">
        <v>76</v>
      </c>
      <c r="AY738" s="186" t="s">
        <v>180</v>
      </c>
    </row>
    <row r="739" spans="1:65" s="16" customFormat="1" ht="11.25">
      <c r="B739" s="193"/>
      <c r="D739" s="163" t="s">
        <v>193</v>
      </c>
      <c r="E739" s="194" t="s">
        <v>1</v>
      </c>
      <c r="F739" s="195" t="s">
        <v>198</v>
      </c>
      <c r="H739" s="196">
        <v>218.46100000000001</v>
      </c>
      <c r="I739" s="197"/>
      <c r="L739" s="193"/>
      <c r="M739" s="198"/>
      <c r="N739" s="199"/>
      <c r="O739" s="199"/>
      <c r="P739" s="199"/>
      <c r="Q739" s="199"/>
      <c r="R739" s="199"/>
      <c r="S739" s="199"/>
      <c r="T739" s="200"/>
      <c r="AT739" s="194" t="s">
        <v>193</v>
      </c>
      <c r="AU739" s="194" t="s">
        <v>85</v>
      </c>
      <c r="AV739" s="16" t="s">
        <v>187</v>
      </c>
      <c r="AW739" s="16" t="s">
        <v>32</v>
      </c>
      <c r="AX739" s="16" t="s">
        <v>83</v>
      </c>
      <c r="AY739" s="194" t="s">
        <v>180</v>
      </c>
    </row>
    <row r="740" spans="1:65" s="2" customFormat="1" ht="33" customHeight="1">
      <c r="A740" s="33"/>
      <c r="B740" s="149"/>
      <c r="C740" s="150" t="s">
        <v>705</v>
      </c>
      <c r="D740" s="150" t="s">
        <v>182</v>
      </c>
      <c r="E740" s="151" t="s">
        <v>655</v>
      </c>
      <c r="F740" s="152" t="s">
        <v>656</v>
      </c>
      <c r="G740" s="153" t="s">
        <v>185</v>
      </c>
      <c r="H740" s="154">
        <v>106.458</v>
      </c>
      <c r="I740" s="155"/>
      <c r="J740" s="156">
        <f>ROUND(I740*H740,2)</f>
        <v>0</v>
      </c>
      <c r="K740" s="152" t="s">
        <v>186</v>
      </c>
      <c r="L740" s="34"/>
      <c r="M740" s="157" t="s">
        <v>1</v>
      </c>
      <c r="N740" s="158" t="s">
        <v>41</v>
      </c>
      <c r="O740" s="59"/>
      <c r="P740" s="159">
        <f>O740*H740</f>
        <v>0</v>
      </c>
      <c r="Q740" s="159">
        <v>3.474E-2</v>
      </c>
      <c r="R740" s="159">
        <f>Q740*H740</f>
        <v>3.6983509199999998</v>
      </c>
      <c r="S740" s="159">
        <v>0</v>
      </c>
      <c r="T740" s="160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61" t="s">
        <v>187</v>
      </c>
      <c r="AT740" s="161" t="s">
        <v>182</v>
      </c>
      <c r="AU740" s="161" t="s">
        <v>85</v>
      </c>
      <c r="AY740" s="18" t="s">
        <v>180</v>
      </c>
      <c r="BE740" s="162">
        <f>IF(N740="základní",J740,0)</f>
        <v>0</v>
      </c>
      <c r="BF740" s="162">
        <f>IF(N740="snížená",J740,0)</f>
        <v>0</v>
      </c>
      <c r="BG740" s="162">
        <f>IF(N740="zákl. přenesená",J740,0)</f>
        <v>0</v>
      </c>
      <c r="BH740" s="162">
        <f>IF(N740="sníž. přenesená",J740,0)</f>
        <v>0</v>
      </c>
      <c r="BI740" s="162">
        <f>IF(N740="nulová",J740,0)</f>
        <v>0</v>
      </c>
      <c r="BJ740" s="18" t="s">
        <v>83</v>
      </c>
      <c r="BK740" s="162">
        <f>ROUND(I740*H740,2)</f>
        <v>0</v>
      </c>
      <c r="BL740" s="18" t="s">
        <v>187</v>
      </c>
      <c r="BM740" s="161" t="s">
        <v>2561</v>
      </c>
    </row>
    <row r="741" spans="1:65" s="2" customFormat="1" ht="29.25">
      <c r="A741" s="33"/>
      <c r="B741" s="34"/>
      <c r="C741" s="33"/>
      <c r="D741" s="163" t="s">
        <v>189</v>
      </c>
      <c r="E741" s="33"/>
      <c r="F741" s="164" t="s">
        <v>658</v>
      </c>
      <c r="G741" s="33"/>
      <c r="H741" s="33"/>
      <c r="I741" s="165"/>
      <c r="J741" s="33"/>
      <c r="K741" s="33"/>
      <c r="L741" s="34"/>
      <c r="M741" s="166"/>
      <c r="N741" s="167"/>
      <c r="O741" s="59"/>
      <c r="P741" s="59"/>
      <c r="Q741" s="59"/>
      <c r="R741" s="59"/>
      <c r="S741" s="59"/>
      <c r="T741" s="60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T741" s="18" t="s">
        <v>189</v>
      </c>
      <c r="AU741" s="18" t="s">
        <v>85</v>
      </c>
    </row>
    <row r="742" spans="1:65" s="2" customFormat="1" ht="11.25">
      <c r="A742" s="33"/>
      <c r="B742" s="34"/>
      <c r="C742" s="33"/>
      <c r="D742" s="168" t="s">
        <v>191</v>
      </c>
      <c r="E742" s="33"/>
      <c r="F742" s="169" t="s">
        <v>659</v>
      </c>
      <c r="G742" s="33"/>
      <c r="H742" s="33"/>
      <c r="I742" s="165"/>
      <c r="J742" s="33"/>
      <c r="K742" s="33"/>
      <c r="L742" s="34"/>
      <c r="M742" s="166"/>
      <c r="N742" s="167"/>
      <c r="O742" s="59"/>
      <c r="P742" s="59"/>
      <c r="Q742" s="59"/>
      <c r="R742" s="59"/>
      <c r="S742" s="59"/>
      <c r="T742" s="60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T742" s="18" t="s">
        <v>191</v>
      </c>
      <c r="AU742" s="18" t="s">
        <v>85</v>
      </c>
    </row>
    <row r="743" spans="1:65" s="13" customFormat="1" ht="11.25">
      <c r="B743" s="170"/>
      <c r="D743" s="163" t="s">
        <v>193</v>
      </c>
      <c r="E743" s="171" t="s">
        <v>1</v>
      </c>
      <c r="F743" s="172" t="s">
        <v>660</v>
      </c>
      <c r="H743" s="171" t="s">
        <v>1</v>
      </c>
      <c r="I743" s="173"/>
      <c r="L743" s="170"/>
      <c r="M743" s="174"/>
      <c r="N743" s="175"/>
      <c r="O743" s="175"/>
      <c r="P743" s="175"/>
      <c r="Q743" s="175"/>
      <c r="R743" s="175"/>
      <c r="S743" s="175"/>
      <c r="T743" s="176"/>
      <c r="AT743" s="171" t="s">
        <v>193</v>
      </c>
      <c r="AU743" s="171" t="s">
        <v>85</v>
      </c>
      <c r="AV743" s="13" t="s">
        <v>83</v>
      </c>
      <c r="AW743" s="13" t="s">
        <v>32</v>
      </c>
      <c r="AX743" s="13" t="s">
        <v>76</v>
      </c>
      <c r="AY743" s="171" t="s">
        <v>180</v>
      </c>
    </row>
    <row r="744" spans="1:65" s="13" customFormat="1" ht="11.25">
      <c r="B744" s="170"/>
      <c r="D744" s="163" t="s">
        <v>193</v>
      </c>
      <c r="E744" s="171" t="s">
        <v>1</v>
      </c>
      <c r="F744" s="172" t="s">
        <v>2373</v>
      </c>
      <c r="H744" s="171" t="s">
        <v>1</v>
      </c>
      <c r="I744" s="173"/>
      <c r="L744" s="170"/>
      <c r="M744" s="174"/>
      <c r="N744" s="175"/>
      <c r="O744" s="175"/>
      <c r="P744" s="175"/>
      <c r="Q744" s="175"/>
      <c r="R744" s="175"/>
      <c r="S744" s="175"/>
      <c r="T744" s="176"/>
      <c r="AT744" s="171" t="s">
        <v>193</v>
      </c>
      <c r="AU744" s="171" t="s">
        <v>85</v>
      </c>
      <c r="AV744" s="13" t="s">
        <v>83</v>
      </c>
      <c r="AW744" s="13" t="s">
        <v>32</v>
      </c>
      <c r="AX744" s="13" t="s">
        <v>76</v>
      </c>
      <c r="AY744" s="171" t="s">
        <v>180</v>
      </c>
    </row>
    <row r="745" spans="1:65" s="13" customFormat="1" ht="11.25">
      <c r="B745" s="170"/>
      <c r="D745" s="163" t="s">
        <v>193</v>
      </c>
      <c r="E745" s="171" t="s">
        <v>1</v>
      </c>
      <c r="F745" s="172" t="s">
        <v>2562</v>
      </c>
      <c r="H745" s="171" t="s">
        <v>1</v>
      </c>
      <c r="I745" s="173"/>
      <c r="L745" s="170"/>
      <c r="M745" s="174"/>
      <c r="N745" s="175"/>
      <c r="O745" s="175"/>
      <c r="P745" s="175"/>
      <c r="Q745" s="175"/>
      <c r="R745" s="175"/>
      <c r="S745" s="175"/>
      <c r="T745" s="176"/>
      <c r="AT745" s="171" t="s">
        <v>193</v>
      </c>
      <c r="AU745" s="171" t="s">
        <v>85</v>
      </c>
      <c r="AV745" s="13" t="s">
        <v>83</v>
      </c>
      <c r="AW745" s="13" t="s">
        <v>32</v>
      </c>
      <c r="AX745" s="13" t="s">
        <v>76</v>
      </c>
      <c r="AY745" s="171" t="s">
        <v>180</v>
      </c>
    </row>
    <row r="746" spans="1:65" s="14" customFormat="1" ht="11.25">
      <c r="B746" s="177"/>
      <c r="D746" s="163" t="s">
        <v>193</v>
      </c>
      <c r="E746" s="178" t="s">
        <v>1</v>
      </c>
      <c r="F746" s="179" t="s">
        <v>2563</v>
      </c>
      <c r="H746" s="180">
        <v>56.988</v>
      </c>
      <c r="I746" s="181"/>
      <c r="L746" s="177"/>
      <c r="M746" s="182"/>
      <c r="N746" s="183"/>
      <c r="O746" s="183"/>
      <c r="P746" s="183"/>
      <c r="Q746" s="183"/>
      <c r="R746" s="183"/>
      <c r="S746" s="183"/>
      <c r="T746" s="184"/>
      <c r="AT746" s="178" t="s">
        <v>193</v>
      </c>
      <c r="AU746" s="178" t="s">
        <v>85</v>
      </c>
      <c r="AV746" s="14" t="s">
        <v>85</v>
      </c>
      <c r="AW746" s="14" t="s">
        <v>32</v>
      </c>
      <c r="AX746" s="14" t="s">
        <v>76</v>
      </c>
      <c r="AY746" s="178" t="s">
        <v>180</v>
      </c>
    </row>
    <row r="747" spans="1:65" s="13" customFormat="1" ht="11.25">
      <c r="B747" s="170"/>
      <c r="D747" s="163" t="s">
        <v>193</v>
      </c>
      <c r="E747" s="171" t="s">
        <v>1</v>
      </c>
      <c r="F747" s="172" t="s">
        <v>661</v>
      </c>
      <c r="H747" s="171" t="s">
        <v>1</v>
      </c>
      <c r="I747" s="173"/>
      <c r="L747" s="170"/>
      <c r="M747" s="174"/>
      <c r="N747" s="175"/>
      <c r="O747" s="175"/>
      <c r="P747" s="175"/>
      <c r="Q747" s="175"/>
      <c r="R747" s="175"/>
      <c r="S747" s="175"/>
      <c r="T747" s="176"/>
      <c r="AT747" s="171" t="s">
        <v>193</v>
      </c>
      <c r="AU747" s="171" t="s">
        <v>85</v>
      </c>
      <c r="AV747" s="13" t="s">
        <v>83</v>
      </c>
      <c r="AW747" s="13" t="s">
        <v>32</v>
      </c>
      <c r="AX747" s="13" t="s">
        <v>76</v>
      </c>
      <c r="AY747" s="171" t="s">
        <v>180</v>
      </c>
    </row>
    <row r="748" spans="1:65" s="14" customFormat="1" ht="11.25">
      <c r="B748" s="177"/>
      <c r="D748" s="163" t="s">
        <v>193</v>
      </c>
      <c r="E748" s="178" t="s">
        <v>1</v>
      </c>
      <c r="F748" s="179" t="s">
        <v>2564</v>
      </c>
      <c r="H748" s="180">
        <v>49.47</v>
      </c>
      <c r="I748" s="181"/>
      <c r="L748" s="177"/>
      <c r="M748" s="182"/>
      <c r="N748" s="183"/>
      <c r="O748" s="183"/>
      <c r="P748" s="183"/>
      <c r="Q748" s="183"/>
      <c r="R748" s="183"/>
      <c r="S748" s="183"/>
      <c r="T748" s="184"/>
      <c r="AT748" s="178" t="s">
        <v>193</v>
      </c>
      <c r="AU748" s="178" t="s">
        <v>85</v>
      </c>
      <c r="AV748" s="14" t="s">
        <v>85</v>
      </c>
      <c r="AW748" s="14" t="s">
        <v>32</v>
      </c>
      <c r="AX748" s="14" t="s">
        <v>76</v>
      </c>
      <c r="AY748" s="178" t="s">
        <v>180</v>
      </c>
    </row>
    <row r="749" spans="1:65" s="15" customFormat="1" ht="11.25">
      <c r="B749" s="185"/>
      <c r="D749" s="163" t="s">
        <v>193</v>
      </c>
      <c r="E749" s="186" t="s">
        <v>1</v>
      </c>
      <c r="F749" s="187" t="s">
        <v>196</v>
      </c>
      <c r="H749" s="188">
        <v>106.458</v>
      </c>
      <c r="I749" s="189"/>
      <c r="L749" s="185"/>
      <c r="M749" s="190"/>
      <c r="N749" s="191"/>
      <c r="O749" s="191"/>
      <c r="P749" s="191"/>
      <c r="Q749" s="191"/>
      <c r="R749" s="191"/>
      <c r="S749" s="191"/>
      <c r="T749" s="192"/>
      <c r="AT749" s="186" t="s">
        <v>193</v>
      </c>
      <c r="AU749" s="186" t="s">
        <v>85</v>
      </c>
      <c r="AV749" s="15" t="s">
        <v>197</v>
      </c>
      <c r="AW749" s="15" t="s">
        <v>32</v>
      </c>
      <c r="AX749" s="15" t="s">
        <v>76</v>
      </c>
      <c r="AY749" s="186" t="s">
        <v>180</v>
      </c>
    </row>
    <row r="750" spans="1:65" s="16" customFormat="1" ht="11.25">
      <c r="B750" s="193"/>
      <c r="D750" s="163" t="s">
        <v>193</v>
      </c>
      <c r="E750" s="194" t="s">
        <v>1</v>
      </c>
      <c r="F750" s="195" t="s">
        <v>198</v>
      </c>
      <c r="H750" s="196">
        <v>106.458</v>
      </c>
      <c r="I750" s="197"/>
      <c r="L750" s="193"/>
      <c r="M750" s="198"/>
      <c r="N750" s="199"/>
      <c r="O750" s="199"/>
      <c r="P750" s="199"/>
      <c r="Q750" s="199"/>
      <c r="R750" s="199"/>
      <c r="S750" s="199"/>
      <c r="T750" s="200"/>
      <c r="AT750" s="194" t="s">
        <v>193</v>
      </c>
      <c r="AU750" s="194" t="s">
        <v>85</v>
      </c>
      <c r="AV750" s="16" t="s">
        <v>187</v>
      </c>
      <c r="AW750" s="16" t="s">
        <v>32</v>
      </c>
      <c r="AX750" s="16" t="s">
        <v>83</v>
      </c>
      <c r="AY750" s="194" t="s">
        <v>180</v>
      </c>
    </row>
    <row r="751" spans="1:65" s="2" customFormat="1" ht="16.5" customHeight="1">
      <c r="A751" s="33"/>
      <c r="B751" s="149"/>
      <c r="C751" s="150" t="s">
        <v>713</v>
      </c>
      <c r="D751" s="150" t="s">
        <v>182</v>
      </c>
      <c r="E751" s="151" t="s">
        <v>666</v>
      </c>
      <c r="F751" s="152" t="s">
        <v>667</v>
      </c>
      <c r="G751" s="153" t="s">
        <v>185</v>
      </c>
      <c r="H751" s="154">
        <v>777.68399999999997</v>
      </c>
      <c r="I751" s="155"/>
      <c r="J751" s="156">
        <f>ROUND(I751*H751,2)</f>
        <v>0</v>
      </c>
      <c r="K751" s="152" t="s">
        <v>186</v>
      </c>
      <c r="L751" s="34"/>
      <c r="M751" s="157" t="s">
        <v>1</v>
      </c>
      <c r="N751" s="158" t="s">
        <v>41</v>
      </c>
      <c r="O751" s="59"/>
      <c r="P751" s="159">
        <f>O751*H751</f>
        <v>0</v>
      </c>
      <c r="Q751" s="159">
        <v>3.3E-4</v>
      </c>
      <c r="R751" s="159">
        <f>Q751*H751</f>
        <v>0.25663572000000001</v>
      </c>
      <c r="S751" s="159">
        <v>0</v>
      </c>
      <c r="T751" s="160">
        <f>S751*H751</f>
        <v>0</v>
      </c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R751" s="161" t="s">
        <v>187</v>
      </c>
      <c r="AT751" s="161" t="s">
        <v>182</v>
      </c>
      <c r="AU751" s="161" t="s">
        <v>85</v>
      </c>
      <c r="AY751" s="18" t="s">
        <v>180</v>
      </c>
      <c r="BE751" s="162">
        <f>IF(N751="základní",J751,0)</f>
        <v>0</v>
      </c>
      <c r="BF751" s="162">
        <f>IF(N751="snížená",J751,0)</f>
        <v>0</v>
      </c>
      <c r="BG751" s="162">
        <f>IF(N751="zákl. přenesená",J751,0)</f>
        <v>0</v>
      </c>
      <c r="BH751" s="162">
        <f>IF(N751="sníž. přenesená",J751,0)</f>
        <v>0</v>
      </c>
      <c r="BI751" s="162">
        <f>IF(N751="nulová",J751,0)</f>
        <v>0</v>
      </c>
      <c r="BJ751" s="18" t="s">
        <v>83</v>
      </c>
      <c r="BK751" s="162">
        <f>ROUND(I751*H751,2)</f>
        <v>0</v>
      </c>
      <c r="BL751" s="18" t="s">
        <v>187</v>
      </c>
      <c r="BM751" s="161" t="s">
        <v>2565</v>
      </c>
    </row>
    <row r="752" spans="1:65" s="2" customFormat="1" ht="11.25">
      <c r="A752" s="33"/>
      <c r="B752" s="34"/>
      <c r="C752" s="33"/>
      <c r="D752" s="163" t="s">
        <v>189</v>
      </c>
      <c r="E752" s="33"/>
      <c r="F752" s="164" t="s">
        <v>669</v>
      </c>
      <c r="G752" s="33"/>
      <c r="H752" s="33"/>
      <c r="I752" s="165"/>
      <c r="J752" s="33"/>
      <c r="K752" s="33"/>
      <c r="L752" s="34"/>
      <c r="M752" s="166"/>
      <c r="N752" s="167"/>
      <c r="O752" s="59"/>
      <c r="P752" s="59"/>
      <c r="Q752" s="59"/>
      <c r="R752" s="59"/>
      <c r="S752" s="59"/>
      <c r="T752" s="60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T752" s="18" t="s">
        <v>189</v>
      </c>
      <c r="AU752" s="18" t="s">
        <v>85</v>
      </c>
    </row>
    <row r="753" spans="1:65" s="2" customFormat="1" ht="11.25">
      <c r="A753" s="33"/>
      <c r="B753" s="34"/>
      <c r="C753" s="33"/>
      <c r="D753" s="168" t="s">
        <v>191</v>
      </c>
      <c r="E753" s="33"/>
      <c r="F753" s="169" t="s">
        <v>670</v>
      </c>
      <c r="G753" s="33"/>
      <c r="H753" s="33"/>
      <c r="I753" s="165"/>
      <c r="J753" s="33"/>
      <c r="K753" s="33"/>
      <c r="L753" s="34"/>
      <c r="M753" s="166"/>
      <c r="N753" s="167"/>
      <c r="O753" s="59"/>
      <c r="P753" s="59"/>
      <c r="Q753" s="59"/>
      <c r="R753" s="59"/>
      <c r="S753" s="59"/>
      <c r="T753" s="60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T753" s="18" t="s">
        <v>191</v>
      </c>
      <c r="AU753" s="18" t="s">
        <v>85</v>
      </c>
    </row>
    <row r="754" spans="1:65" s="13" customFormat="1" ht="11.25">
      <c r="B754" s="170"/>
      <c r="D754" s="163" t="s">
        <v>193</v>
      </c>
      <c r="E754" s="171" t="s">
        <v>1</v>
      </c>
      <c r="F754" s="172" t="s">
        <v>671</v>
      </c>
      <c r="H754" s="171" t="s">
        <v>1</v>
      </c>
      <c r="I754" s="173"/>
      <c r="L754" s="170"/>
      <c r="M754" s="174"/>
      <c r="N754" s="175"/>
      <c r="O754" s="175"/>
      <c r="P754" s="175"/>
      <c r="Q754" s="175"/>
      <c r="R754" s="175"/>
      <c r="S754" s="175"/>
      <c r="T754" s="176"/>
      <c r="AT754" s="171" t="s">
        <v>193</v>
      </c>
      <c r="AU754" s="171" t="s">
        <v>85</v>
      </c>
      <c r="AV754" s="13" t="s">
        <v>83</v>
      </c>
      <c r="AW754" s="13" t="s">
        <v>32</v>
      </c>
      <c r="AX754" s="13" t="s">
        <v>76</v>
      </c>
      <c r="AY754" s="171" t="s">
        <v>180</v>
      </c>
    </row>
    <row r="755" spans="1:65" s="13" customFormat="1" ht="11.25">
      <c r="B755" s="170"/>
      <c r="D755" s="163" t="s">
        <v>193</v>
      </c>
      <c r="E755" s="171" t="s">
        <v>1</v>
      </c>
      <c r="F755" s="172" t="s">
        <v>2369</v>
      </c>
      <c r="H755" s="171" t="s">
        <v>1</v>
      </c>
      <c r="I755" s="173"/>
      <c r="L755" s="170"/>
      <c r="M755" s="174"/>
      <c r="N755" s="175"/>
      <c r="O755" s="175"/>
      <c r="P755" s="175"/>
      <c r="Q755" s="175"/>
      <c r="R755" s="175"/>
      <c r="S755" s="175"/>
      <c r="T755" s="176"/>
      <c r="AT755" s="171" t="s">
        <v>193</v>
      </c>
      <c r="AU755" s="171" t="s">
        <v>85</v>
      </c>
      <c r="AV755" s="13" t="s">
        <v>83</v>
      </c>
      <c r="AW755" s="13" t="s">
        <v>32</v>
      </c>
      <c r="AX755" s="13" t="s">
        <v>76</v>
      </c>
      <c r="AY755" s="171" t="s">
        <v>180</v>
      </c>
    </row>
    <row r="756" spans="1:65" s="13" customFormat="1" ht="11.25">
      <c r="B756" s="170"/>
      <c r="D756" s="163" t="s">
        <v>193</v>
      </c>
      <c r="E756" s="171" t="s">
        <v>1</v>
      </c>
      <c r="F756" s="172" t="s">
        <v>207</v>
      </c>
      <c r="H756" s="171" t="s">
        <v>1</v>
      </c>
      <c r="I756" s="173"/>
      <c r="L756" s="170"/>
      <c r="M756" s="174"/>
      <c r="N756" s="175"/>
      <c r="O756" s="175"/>
      <c r="P756" s="175"/>
      <c r="Q756" s="175"/>
      <c r="R756" s="175"/>
      <c r="S756" s="175"/>
      <c r="T756" s="176"/>
      <c r="AT756" s="171" t="s">
        <v>193</v>
      </c>
      <c r="AU756" s="171" t="s">
        <v>85</v>
      </c>
      <c r="AV756" s="13" t="s">
        <v>83</v>
      </c>
      <c r="AW756" s="13" t="s">
        <v>32</v>
      </c>
      <c r="AX756" s="13" t="s">
        <v>76</v>
      </c>
      <c r="AY756" s="171" t="s">
        <v>180</v>
      </c>
    </row>
    <row r="757" spans="1:65" s="13" customFormat="1" ht="11.25">
      <c r="B757" s="170"/>
      <c r="D757" s="163" t="s">
        <v>193</v>
      </c>
      <c r="E757" s="171" t="s">
        <v>1</v>
      </c>
      <c r="F757" s="172" t="s">
        <v>208</v>
      </c>
      <c r="H757" s="171" t="s">
        <v>1</v>
      </c>
      <c r="I757" s="173"/>
      <c r="L757" s="170"/>
      <c r="M757" s="174"/>
      <c r="N757" s="175"/>
      <c r="O757" s="175"/>
      <c r="P757" s="175"/>
      <c r="Q757" s="175"/>
      <c r="R757" s="175"/>
      <c r="S757" s="175"/>
      <c r="T757" s="176"/>
      <c r="AT757" s="171" t="s">
        <v>193</v>
      </c>
      <c r="AU757" s="171" t="s">
        <v>85</v>
      </c>
      <c r="AV757" s="13" t="s">
        <v>83</v>
      </c>
      <c r="AW757" s="13" t="s">
        <v>32</v>
      </c>
      <c r="AX757" s="13" t="s">
        <v>76</v>
      </c>
      <c r="AY757" s="171" t="s">
        <v>180</v>
      </c>
    </row>
    <row r="758" spans="1:65" s="14" customFormat="1" ht="11.25">
      <c r="B758" s="177"/>
      <c r="D758" s="163" t="s">
        <v>193</v>
      </c>
      <c r="E758" s="178" t="s">
        <v>1</v>
      </c>
      <c r="F758" s="179" t="s">
        <v>2566</v>
      </c>
      <c r="H758" s="180">
        <v>190.72800000000001</v>
      </c>
      <c r="I758" s="181"/>
      <c r="L758" s="177"/>
      <c r="M758" s="182"/>
      <c r="N758" s="183"/>
      <c r="O758" s="183"/>
      <c r="P758" s="183"/>
      <c r="Q758" s="183"/>
      <c r="R758" s="183"/>
      <c r="S758" s="183"/>
      <c r="T758" s="184"/>
      <c r="AT758" s="178" t="s">
        <v>193</v>
      </c>
      <c r="AU758" s="178" t="s">
        <v>85</v>
      </c>
      <c r="AV758" s="14" t="s">
        <v>85</v>
      </c>
      <c r="AW758" s="14" t="s">
        <v>32</v>
      </c>
      <c r="AX758" s="14" t="s">
        <v>76</v>
      </c>
      <c r="AY758" s="178" t="s">
        <v>180</v>
      </c>
    </row>
    <row r="759" spans="1:65" s="13" customFormat="1" ht="11.25">
      <c r="B759" s="170"/>
      <c r="D759" s="163" t="s">
        <v>193</v>
      </c>
      <c r="E759" s="171" t="s">
        <v>1</v>
      </c>
      <c r="F759" s="172" t="s">
        <v>210</v>
      </c>
      <c r="H759" s="171" t="s">
        <v>1</v>
      </c>
      <c r="I759" s="173"/>
      <c r="L759" s="170"/>
      <c r="M759" s="174"/>
      <c r="N759" s="175"/>
      <c r="O759" s="175"/>
      <c r="P759" s="175"/>
      <c r="Q759" s="175"/>
      <c r="R759" s="175"/>
      <c r="S759" s="175"/>
      <c r="T759" s="176"/>
      <c r="AT759" s="171" t="s">
        <v>193</v>
      </c>
      <c r="AU759" s="171" t="s">
        <v>85</v>
      </c>
      <c r="AV759" s="13" t="s">
        <v>83</v>
      </c>
      <c r="AW759" s="13" t="s">
        <v>32</v>
      </c>
      <c r="AX759" s="13" t="s">
        <v>76</v>
      </c>
      <c r="AY759" s="171" t="s">
        <v>180</v>
      </c>
    </row>
    <row r="760" spans="1:65" s="14" customFormat="1" ht="11.25">
      <c r="B760" s="177"/>
      <c r="D760" s="163" t="s">
        <v>193</v>
      </c>
      <c r="E760" s="178" t="s">
        <v>1</v>
      </c>
      <c r="F760" s="179" t="s">
        <v>2567</v>
      </c>
      <c r="H760" s="180">
        <v>586.95600000000002</v>
      </c>
      <c r="I760" s="181"/>
      <c r="L760" s="177"/>
      <c r="M760" s="182"/>
      <c r="N760" s="183"/>
      <c r="O760" s="183"/>
      <c r="P760" s="183"/>
      <c r="Q760" s="183"/>
      <c r="R760" s="183"/>
      <c r="S760" s="183"/>
      <c r="T760" s="184"/>
      <c r="AT760" s="178" t="s">
        <v>193</v>
      </c>
      <c r="AU760" s="178" t="s">
        <v>85</v>
      </c>
      <c r="AV760" s="14" t="s">
        <v>85</v>
      </c>
      <c r="AW760" s="14" t="s">
        <v>32</v>
      </c>
      <c r="AX760" s="14" t="s">
        <v>76</v>
      </c>
      <c r="AY760" s="178" t="s">
        <v>180</v>
      </c>
    </row>
    <row r="761" spans="1:65" s="15" customFormat="1" ht="11.25">
      <c r="B761" s="185"/>
      <c r="D761" s="163" t="s">
        <v>193</v>
      </c>
      <c r="E761" s="186" t="s">
        <v>1</v>
      </c>
      <c r="F761" s="187" t="s">
        <v>196</v>
      </c>
      <c r="H761" s="188">
        <v>777.68399999999997</v>
      </c>
      <c r="I761" s="189"/>
      <c r="L761" s="185"/>
      <c r="M761" s="190"/>
      <c r="N761" s="191"/>
      <c r="O761" s="191"/>
      <c r="P761" s="191"/>
      <c r="Q761" s="191"/>
      <c r="R761" s="191"/>
      <c r="S761" s="191"/>
      <c r="T761" s="192"/>
      <c r="AT761" s="186" t="s">
        <v>193</v>
      </c>
      <c r="AU761" s="186" t="s">
        <v>85</v>
      </c>
      <c r="AV761" s="15" t="s">
        <v>197</v>
      </c>
      <c r="AW761" s="15" t="s">
        <v>32</v>
      </c>
      <c r="AX761" s="15" t="s">
        <v>76</v>
      </c>
      <c r="AY761" s="186" t="s">
        <v>180</v>
      </c>
    </row>
    <row r="762" spans="1:65" s="16" customFormat="1" ht="11.25">
      <c r="B762" s="193"/>
      <c r="D762" s="163" t="s">
        <v>193</v>
      </c>
      <c r="E762" s="194" t="s">
        <v>1</v>
      </c>
      <c r="F762" s="195" t="s">
        <v>198</v>
      </c>
      <c r="H762" s="196">
        <v>777.68399999999997</v>
      </c>
      <c r="I762" s="197"/>
      <c r="L762" s="193"/>
      <c r="M762" s="198"/>
      <c r="N762" s="199"/>
      <c r="O762" s="199"/>
      <c r="P762" s="199"/>
      <c r="Q762" s="199"/>
      <c r="R762" s="199"/>
      <c r="S762" s="199"/>
      <c r="T762" s="200"/>
      <c r="AT762" s="194" t="s">
        <v>193</v>
      </c>
      <c r="AU762" s="194" t="s">
        <v>85</v>
      </c>
      <c r="AV762" s="16" t="s">
        <v>187</v>
      </c>
      <c r="AW762" s="16" t="s">
        <v>32</v>
      </c>
      <c r="AX762" s="16" t="s">
        <v>83</v>
      </c>
      <c r="AY762" s="194" t="s">
        <v>180</v>
      </c>
    </row>
    <row r="763" spans="1:65" s="2" customFormat="1" ht="33" customHeight="1">
      <c r="A763" s="33"/>
      <c r="B763" s="149"/>
      <c r="C763" s="150" t="s">
        <v>720</v>
      </c>
      <c r="D763" s="150" t="s">
        <v>182</v>
      </c>
      <c r="E763" s="151" t="s">
        <v>675</v>
      </c>
      <c r="F763" s="152" t="s">
        <v>676</v>
      </c>
      <c r="G763" s="153" t="s">
        <v>508</v>
      </c>
      <c r="H763" s="154">
        <v>490.31</v>
      </c>
      <c r="I763" s="155"/>
      <c r="J763" s="156">
        <f>ROUND(I763*H763,2)</f>
        <v>0</v>
      </c>
      <c r="K763" s="152" t="s">
        <v>186</v>
      </c>
      <c r="L763" s="34"/>
      <c r="M763" s="157" t="s">
        <v>1</v>
      </c>
      <c r="N763" s="158" t="s">
        <v>41</v>
      </c>
      <c r="O763" s="59"/>
      <c r="P763" s="159">
        <f>O763*H763</f>
        <v>0</v>
      </c>
      <c r="Q763" s="159">
        <v>2.0000000000000002E-5</v>
      </c>
      <c r="R763" s="159">
        <f>Q763*H763</f>
        <v>9.806200000000001E-3</v>
      </c>
      <c r="S763" s="159">
        <v>0</v>
      </c>
      <c r="T763" s="160">
        <f>S763*H763</f>
        <v>0</v>
      </c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R763" s="161" t="s">
        <v>187</v>
      </c>
      <c r="AT763" s="161" t="s">
        <v>182</v>
      </c>
      <c r="AU763" s="161" t="s">
        <v>85</v>
      </c>
      <c r="AY763" s="18" t="s">
        <v>180</v>
      </c>
      <c r="BE763" s="162">
        <f>IF(N763="základní",J763,0)</f>
        <v>0</v>
      </c>
      <c r="BF763" s="162">
        <f>IF(N763="snížená",J763,0)</f>
        <v>0</v>
      </c>
      <c r="BG763" s="162">
        <f>IF(N763="zákl. přenesená",J763,0)</f>
        <v>0</v>
      </c>
      <c r="BH763" s="162">
        <f>IF(N763="sníž. přenesená",J763,0)</f>
        <v>0</v>
      </c>
      <c r="BI763" s="162">
        <f>IF(N763="nulová",J763,0)</f>
        <v>0</v>
      </c>
      <c r="BJ763" s="18" t="s">
        <v>83</v>
      </c>
      <c r="BK763" s="162">
        <f>ROUND(I763*H763,2)</f>
        <v>0</v>
      </c>
      <c r="BL763" s="18" t="s">
        <v>187</v>
      </c>
      <c r="BM763" s="161" t="s">
        <v>2568</v>
      </c>
    </row>
    <row r="764" spans="1:65" s="2" customFormat="1" ht="19.5">
      <c r="A764" s="33"/>
      <c r="B764" s="34"/>
      <c r="C764" s="33"/>
      <c r="D764" s="163" t="s">
        <v>189</v>
      </c>
      <c r="E764" s="33"/>
      <c r="F764" s="164" t="s">
        <v>678</v>
      </c>
      <c r="G764" s="33"/>
      <c r="H764" s="33"/>
      <c r="I764" s="165"/>
      <c r="J764" s="33"/>
      <c r="K764" s="33"/>
      <c r="L764" s="34"/>
      <c r="M764" s="166"/>
      <c r="N764" s="167"/>
      <c r="O764" s="59"/>
      <c r="P764" s="59"/>
      <c r="Q764" s="59"/>
      <c r="R764" s="59"/>
      <c r="S764" s="59"/>
      <c r="T764" s="60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T764" s="18" t="s">
        <v>189</v>
      </c>
      <c r="AU764" s="18" t="s">
        <v>85</v>
      </c>
    </row>
    <row r="765" spans="1:65" s="2" customFormat="1" ht="11.25">
      <c r="A765" s="33"/>
      <c r="B765" s="34"/>
      <c r="C765" s="33"/>
      <c r="D765" s="168" t="s">
        <v>191</v>
      </c>
      <c r="E765" s="33"/>
      <c r="F765" s="169" t="s">
        <v>679</v>
      </c>
      <c r="G765" s="33"/>
      <c r="H765" s="33"/>
      <c r="I765" s="165"/>
      <c r="J765" s="33"/>
      <c r="K765" s="33"/>
      <c r="L765" s="34"/>
      <c r="M765" s="166"/>
      <c r="N765" s="167"/>
      <c r="O765" s="59"/>
      <c r="P765" s="59"/>
      <c r="Q765" s="59"/>
      <c r="R765" s="59"/>
      <c r="S765" s="59"/>
      <c r="T765" s="60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T765" s="18" t="s">
        <v>191</v>
      </c>
      <c r="AU765" s="18" t="s">
        <v>85</v>
      </c>
    </row>
    <row r="766" spans="1:65" s="13" customFormat="1" ht="11.25">
      <c r="B766" s="170"/>
      <c r="D766" s="163" t="s">
        <v>193</v>
      </c>
      <c r="E766" s="171" t="s">
        <v>1</v>
      </c>
      <c r="F766" s="172" t="s">
        <v>680</v>
      </c>
      <c r="H766" s="171" t="s">
        <v>1</v>
      </c>
      <c r="I766" s="173"/>
      <c r="L766" s="170"/>
      <c r="M766" s="174"/>
      <c r="N766" s="175"/>
      <c r="O766" s="175"/>
      <c r="P766" s="175"/>
      <c r="Q766" s="175"/>
      <c r="R766" s="175"/>
      <c r="S766" s="175"/>
      <c r="T766" s="176"/>
      <c r="AT766" s="171" t="s">
        <v>193</v>
      </c>
      <c r="AU766" s="171" t="s">
        <v>85</v>
      </c>
      <c r="AV766" s="13" t="s">
        <v>83</v>
      </c>
      <c r="AW766" s="13" t="s">
        <v>32</v>
      </c>
      <c r="AX766" s="13" t="s">
        <v>76</v>
      </c>
      <c r="AY766" s="171" t="s">
        <v>180</v>
      </c>
    </row>
    <row r="767" spans="1:65" s="13" customFormat="1" ht="11.25">
      <c r="B767" s="170"/>
      <c r="D767" s="163" t="s">
        <v>193</v>
      </c>
      <c r="E767" s="171" t="s">
        <v>1</v>
      </c>
      <c r="F767" s="172" t="s">
        <v>2373</v>
      </c>
      <c r="H767" s="171" t="s">
        <v>1</v>
      </c>
      <c r="I767" s="173"/>
      <c r="L767" s="170"/>
      <c r="M767" s="174"/>
      <c r="N767" s="175"/>
      <c r="O767" s="175"/>
      <c r="P767" s="175"/>
      <c r="Q767" s="175"/>
      <c r="R767" s="175"/>
      <c r="S767" s="175"/>
      <c r="T767" s="176"/>
      <c r="AT767" s="171" t="s">
        <v>193</v>
      </c>
      <c r="AU767" s="171" t="s">
        <v>85</v>
      </c>
      <c r="AV767" s="13" t="s">
        <v>83</v>
      </c>
      <c r="AW767" s="13" t="s">
        <v>32</v>
      </c>
      <c r="AX767" s="13" t="s">
        <v>76</v>
      </c>
      <c r="AY767" s="171" t="s">
        <v>180</v>
      </c>
    </row>
    <row r="768" spans="1:65" s="14" customFormat="1" ht="11.25">
      <c r="B768" s="177"/>
      <c r="D768" s="163" t="s">
        <v>193</v>
      </c>
      <c r="E768" s="178" t="s">
        <v>1</v>
      </c>
      <c r="F768" s="179" t="s">
        <v>2569</v>
      </c>
      <c r="H768" s="180">
        <v>31.92</v>
      </c>
      <c r="I768" s="181"/>
      <c r="L768" s="177"/>
      <c r="M768" s="182"/>
      <c r="N768" s="183"/>
      <c r="O768" s="183"/>
      <c r="P768" s="183"/>
      <c r="Q768" s="183"/>
      <c r="R768" s="183"/>
      <c r="S768" s="183"/>
      <c r="T768" s="184"/>
      <c r="AT768" s="178" t="s">
        <v>193</v>
      </c>
      <c r="AU768" s="178" t="s">
        <v>85</v>
      </c>
      <c r="AV768" s="14" t="s">
        <v>85</v>
      </c>
      <c r="AW768" s="14" t="s">
        <v>32</v>
      </c>
      <c r="AX768" s="14" t="s">
        <v>76</v>
      </c>
      <c r="AY768" s="178" t="s">
        <v>180</v>
      </c>
    </row>
    <row r="769" spans="2:51" s="14" customFormat="1" ht="11.25">
      <c r="B769" s="177"/>
      <c r="D769" s="163" t="s">
        <v>193</v>
      </c>
      <c r="E769" s="178" t="s">
        <v>1</v>
      </c>
      <c r="F769" s="179" t="s">
        <v>2570</v>
      </c>
      <c r="H769" s="180">
        <v>31.96</v>
      </c>
      <c r="I769" s="181"/>
      <c r="L769" s="177"/>
      <c r="M769" s="182"/>
      <c r="N769" s="183"/>
      <c r="O769" s="183"/>
      <c r="P769" s="183"/>
      <c r="Q769" s="183"/>
      <c r="R769" s="183"/>
      <c r="S769" s="183"/>
      <c r="T769" s="184"/>
      <c r="AT769" s="178" t="s">
        <v>193</v>
      </c>
      <c r="AU769" s="178" t="s">
        <v>85</v>
      </c>
      <c r="AV769" s="14" t="s">
        <v>85</v>
      </c>
      <c r="AW769" s="14" t="s">
        <v>32</v>
      </c>
      <c r="AX769" s="14" t="s">
        <v>76</v>
      </c>
      <c r="AY769" s="178" t="s">
        <v>180</v>
      </c>
    </row>
    <row r="770" spans="2:51" s="14" customFormat="1" ht="11.25">
      <c r="B770" s="177"/>
      <c r="D770" s="163" t="s">
        <v>193</v>
      </c>
      <c r="E770" s="178" t="s">
        <v>1</v>
      </c>
      <c r="F770" s="179" t="s">
        <v>2571</v>
      </c>
      <c r="H770" s="180">
        <v>32.020000000000003</v>
      </c>
      <c r="I770" s="181"/>
      <c r="L770" s="177"/>
      <c r="M770" s="182"/>
      <c r="N770" s="183"/>
      <c r="O770" s="183"/>
      <c r="P770" s="183"/>
      <c r="Q770" s="183"/>
      <c r="R770" s="183"/>
      <c r="S770" s="183"/>
      <c r="T770" s="184"/>
      <c r="AT770" s="178" t="s">
        <v>193</v>
      </c>
      <c r="AU770" s="178" t="s">
        <v>85</v>
      </c>
      <c r="AV770" s="14" t="s">
        <v>85</v>
      </c>
      <c r="AW770" s="14" t="s">
        <v>32</v>
      </c>
      <c r="AX770" s="14" t="s">
        <v>76</v>
      </c>
      <c r="AY770" s="178" t="s">
        <v>180</v>
      </c>
    </row>
    <row r="771" spans="2:51" s="14" customFormat="1" ht="11.25">
      <c r="B771" s="177"/>
      <c r="D771" s="163" t="s">
        <v>193</v>
      </c>
      <c r="E771" s="178" t="s">
        <v>1</v>
      </c>
      <c r="F771" s="179" t="s">
        <v>2569</v>
      </c>
      <c r="H771" s="180">
        <v>31.92</v>
      </c>
      <c r="I771" s="181"/>
      <c r="L771" s="177"/>
      <c r="M771" s="182"/>
      <c r="N771" s="183"/>
      <c r="O771" s="183"/>
      <c r="P771" s="183"/>
      <c r="Q771" s="183"/>
      <c r="R771" s="183"/>
      <c r="S771" s="183"/>
      <c r="T771" s="184"/>
      <c r="AT771" s="178" t="s">
        <v>193</v>
      </c>
      <c r="AU771" s="178" t="s">
        <v>85</v>
      </c>
      <c r="AV771" s="14" t="s">
        <v>85</v>
      </c>
      <c r="AW771" s="14" t="s">
        <v>32</v>
      </c>
      <c r="AX771" s="14" t="s">
        <v>76</v>
      </c>
      <c r="AY771" s="178" t="s">
        <v>180</v>
      </c>
    </row>
    <row r="772" spans="2:51" s="14" customFormat="1" ht="11.25">
      <c r="B772" s="177"/>
      <c r="D772" s="163" t="s">
        <v>193</v>
      </c>
      <c r="E772" s="178" t="s">
        <v>1</v>
      </c>
      <c r="F772" s="179" t="s">
        <v>2572</v>
      </c>
      <c r="H772" s="180">
        <v>31.75</v>
      </c>
      <c r="I772" s="181"/>
      <c r="L772" s="177"/>
      <c r="M772" s="182"/>
      <c r="N772" s="183"/>
      <c r="O772" s="183"/>
      <c r="P772" s="183"/>
      <c r="Q772" s="183"/>
      <c r="R772" s="183"/>
      <c r="S772" s="183"/>
      <c r="T772" s="184"/>
      <c r="AT772" s="178" t="s">
        <v>193</v>
      </c>
      <c r="AU772" s="178" t="s">
        <v>85</v>
      </c>
      <c r="AV772" s="14" t="s">
        <v>85</v>
      </c>
      <c r="AW772" s="14" t="s">
        <v>32</v>
      </c>
      <c r="AX772" s="14" t="s">
        <v>76</v>
      </c>
      <c r="AY772" s="178" t="s">
        <v>180</v>
      </c>
    </row>
    <row r="773" spans="2:51" s="14" customFormat="1" ht="11.25">
      <c r="B773" s="177"/>
      <c r="D773" s="163" t="s">
        <v>193</v>
      </c>
      <c r="E773" s="178" t="s">
        <v>1</v>
      </c>
      <c r="F773" s="179" t="s">
        <v>2573</v>
      </c>
      <c r="H773" s="180">
        <v>30.7</v>
      </c>
      <c r="I773" s="181"/>
      <c r="L773" s="177"/>
      <c r="M773" s="182"/>
      <c r="N773" s="183"/>
      <c r="O773" s="183"/>
      <c r="P773" s="183"/>
      <c r="Q773" s="183"/>
      <c r="R773" s="183"/>
      <c r="S773" s="183"/>
      <c r="T773" s="184"/>
      <c r="AT773" s="178" t="s">
        <v>193</v>
      </c>
      <c r="AU773" s="178" t="s">
        <v>85</v>
      </c>
      <c r="AV773" s="14" t="s">
        <v>85</v>
      </c>
      <c r="AW773" s="14" t="s">
        <v>32</v>
      </c>
      <c r="AX773" s="14" t="s">
        <v>76</v>
      </c>
      <c r="AY773" s="178" t="s">
        <v>180</v>
      </c>
    </row>
    <row r="774" spans="2:51" s="14" customFormat="1" ht="11.25">
      <c r="B774" s="177"/>
      <c r="D774" s="163" t="s">
        <v>193</v>
      </c>
      <c r="E774" s="178" t="s">
        <v>1</v>
      </c>
      <c r="F774" s="179" t="s">
        <v>2574</v>
      </c>
      <c r="H774" s="180">
        <v>32.92</v>
      </c>
      <c r="I774" s="181"/>
      <c r="L774" s="177"/>
      <c r="M774" s="182"/>
      <c r="N774" s="183"/>
      <c r="O774" s="183"/>
      <c r="P774" s="183"/>
      <c r="Q774" s="183"/>
      <c r="R774" s="183"/>
      <c r="S774" s="183"/>
      <c r="T774" s="184"/>
      <c r="AT774" s="178" t="s">
        <v>193</v>
      </c>
      <c r="AU774" s="178" t="s">
        <v>85</v>
      </c>
      <c r="AV774" s="14" t="s">
        <v>85</v>
      </c>
      <c r="AW774" s="14" t="s">
        <v>32</v>
      </c>
      <c r="AX774" s="14" t="s">
        <v>76</v>
      </c>
      <c r="AY774" s="178" t="s">
        <v>180</v>
      </c>
    </row>
    <row r="775" spans="2:51" s="14" customFormat="1" ht="11.25">
      <c r="B775" s="177"/>
      <c r="D775" s="163" t="s">
        <v>193</v>
      </c>
      <c r="E775" s="178" t="s">
        <v>1</v>
      </c>
      <c r="F775" s="179" t="s">
        <v>2575</v>
      </c>
      <c r="H775" s="180">
        <v>32.86</v>
      </c>
      <c r="I775" s="181"/>
      <c r="L775" s="177"/>
      <c r="M775" s="182"/>
      <c r="N775" s="183"/>
      <c r="O775" s="183"/>
      <c r="P775" s="183"/>
      <c r="Q775" s="183"/>
      <c r="R775" s="183"/>
      <c r="S775" s="183"/>
      <c r="T775" s="184"/>
      <c r="AT775" s="178" t="s">
        <v>193</v>
      </c>
      <c r="AU775" s="178" t="s">
        <v>85</v>
      </c>
      <c r="AV775" s="14" t="s">
        <v>85</v>
      </c>
      <c r="AW775" s="14" t="s">
        <v>32</v>
      </c>
      <c r="AX775" s="14" t="s">
        <v>76</v>
      </c>
      <c r="AY775" s="178" t="s">
        <v>180</v>
      </c>
    </row>
    <row r="776" spans="2:51" s="14" customFormat="1" ht="11.25">
      <c r="B776" s="177"/>
      <c r="D776" s="163" t="s">
        <v>193</v>
      </c>
      <c r="E776" s="178" t="s">
        <v>1</v>
      </c>
      <c r="F776" s="179" t="s">
        <v>2576</v>
      </c>
      <c r="H776" s="180">
        <v>29.8</v>
      </c>
      <c r="I776" s="181"/>
      <c r="L776" s="177"/>
      <c r="M776" s="182"/>
      <c r="N776" s="183"/>
      <c r="O776" s="183"/>
      <c r="P776" s="183"/>
      <c r="Q776" s="183"/>
      <c r="R776" s="183"/>
      <c r="S776" s="183"/>
      <c r="T776" s="184"/>
      <c r="AT776" s="178" t="s">
        <v>193</v>
      </c>
      <c r="AU776" s="178" t="s">
        <v>85</v>
      </c>
      <c r="AV776" s="14" t="s">
        <v>85</v>
      </c>
      <c r="AW776" s="14" t="s">
        <v>32</v>
      </c>
      <c r="AX776" s="14" t="s">
        <v>76</v>
      </c>
      <c r="AY776" s="178" t="s">
        <v>180</v>
      </c>
    </row>
    <row r="777" spans="2:51" s="14" customFormat="1" ht="11.25">
      <c r="B777" s="177"/>
      <c r="D777" s="163" t="s">
        <v>193</v>
      </c>
      <c r="E777" s="178" t="s">
        <v>1</v>
      </c>
      <c r="F777" s="179" t="s">
        <v>2577</v>
      </c>
      <c r="H777" s="180">
        <v>32.94</v>
      </c>
      <c r="I777" s="181"/>
      <c r="L777" s="177"/>
      <c r="M777" s="182"/>
      <c r="N777" s="183"/>
      <c r="O777" s="183"/>
      <c r="P777" s="183"/>
      <c r="Q777" s="183"/>
      <c r="R777" s="183"/>
      <c r="S777" s="183"/>
      <c r="T777" s="184"/>
      <c r="AT777" s="178" t="s">
        <v>193</v>
      </c>
      <c r="AU777" s="178" t="s">
        <v>85</v>
      </c>
      <c r="AV777" s="14" t="s">
        <v>85</v>
      </c>
      <c r="AW777" s="14" t="s">
        <v>32</v>
      </c>
      <c r="AX777" s="14" t="s">
        <v>76</v>
      </c>
      <c r="AY777" s="178" t="s">
        <v>180</v>
      </c>
    </row>
    <row r="778" spans="2:51" s="14" customFormat="1" ht="11.25">
      <c r="B778" s="177"/>
      <c r="D778" s="163" t="s">
        <v>193</v>
      </c>
      <c r="E778" s="178" t="s">
        <v>1</v>
      </c>
      <c r="F778" s="179" t="s">
        <v>2578</v>
      </c>
      <c r="H778" s="180">
        <v>32.92</v>
      </c>
      <c r="I778" s="181"/>
      <c r="L778" s="177"/>
      <c r="M778" s="182"/>
      <c r="N778" s="183"/>
      <c r="O778" s="183"/>
      <c r="P778" s="183"/>
      <c r="Q778" s="183"/>
      <c r="R778" s="183"/>
      <c r="S778" s="183"/>
      <c r="T778" s="184"/>
      <c r="AT778" s="178" t="s">
        <v>193</v>
      </c>
      <c r="AU778" s="178" t="s">
        <v>85</v>
      </c>
      <c r="AV778" s="14" t="s">
        <v>85</v>
      </c>
      <c r="AW778" s="14" t="s">
        <v>32</v>
      </c>
      <c r="AX778" s="14" t="s">
        <v>76</v>
      </c>
      <c r="AY778" s="178" t="s">
        <v>180</v>
      </c>
    </row>
    <row r="779" spans="2:51" s="14" customFormat="1" ht="11.25">
      <c r="B779" s="177"/>
      <c r="D779" s="163" t="s">
        <v>193</v>
      </c>
      <c r="E779" s="178" t="s">
        <v>1</v>
      </c>
      <c r="F779" s="179" t="s">
        <v>2579</v>
      </c>
      <c r="H779" s="180">
        <v>4.5999999999999996</v>
      </c>
      <c r="I779" s="181"/>
      <c r="L779" s="177"/>
      <c r="M779" s="182"/>
      <c r="N779" s="183"/>
      <c r="O779" s="183"/>
      <c r="P779" s="183"/>
      <c r="Q779" s="183"/>
      <c r="R779" s="183"/>
      <c r="S779" s="183"/>
      <c r="T779" s="184"/>
      <c r="AT779" s="178" t="s">
        <v>193</v>
      </c>
      <c r="AU779" s="178" t="s">
        <v>85</v>
      </c>
      <c r="AV779" s="14" t="s">
        <v>85</v>
      </c>
      <c r="AW779" s="14" t="s">
        <v>32</v>
      </c>
      <c r="AX779" s="14" t="s">
        <v>76</v>
      </c>
      <c r="AY779" s="178" t="s">
        <v>180</v>
      </c>
    </row>
    <row r="780" spans="2:51" s="14" customFormat="1" ht="11.25">
      <c r="B780" s="177"/>
      <c r="D780" s="163" t="s">
        <v>193</v>
      </c>
      <c r="E780" s="178" t="s">
        <v>1</v>
      </c>
      <c r="F780" s="179" t="s">
        <v>2580</v>
      </c>
      <c r="H780" s="180">
        <v>44.2</v>
      </c>
      <c r="I780" s="181"/>
      <c r="L780" s="177"/>
      <c r="M780" s="182"/>
      <c r="N780" s="183"/>
      <c r="O780" s="183"/>
      <c r="P780" s="183"/>
      <c r="Q780" s="183"/>
      <c r="R780" s="183"/>
      <c r="S780" s="183"/>
      <c r="T780" s="184"/>
      <c r="AT780" s="178" t="s">
        <v>193</v>
      </c>
      <c r="AU780" s="178" t="s">
        <v>85</v>
      </c>
      <c r="AV780" s="14" t="s">
        <v>85</v>
      </c>
      <c r="AW780" s="14" t="s">
        <v>32</v>
      </c>
      <c r="AX780" s="14" t="s">
        <v>76</v>
      </c>
      <c r="AY780" s="178" t="s">
        <v>180</v>
      </c>
    </row>
    <row r="781" spans="2:51" s="14" customFormat="1" ht="11.25">
      <c r="B781" s="177"/>
      <c r="D781" s="163" t="s">
        <v>193</v>
      </c>
      <c r="E781" s="178" t="s">
        <v>1</v>
      </c>
      <c r="F781" s="179" t="s">
        <v>2581</v>
      </c>
      <c r="H781" s="180">
        <v>6.94</v>
      </c>
      <c r="I781" s="181"/>
      <c r="L781" s="177"/>
      <c r="M781" s="182"/>
      <c r="N781" s="183"/>
      <c r="O781" s="183"/>
      <c r="P781" s="183"/>
      <c r="Q781" s="183"/>
      <c r="R781" s="183"/>
      <c r="S781" s="183"/>
      <c r="T781" s="184"/>
      <c r="AT781" s="178" t="s">
        <v>193</v>
      </c>
      <c r="AU781" s="178" t="s">
        <v>85</v>
      </c>
      <c r="AV781" s="14" t="s">
        <v>85</v>
      </c>
      <c r="AW781" s="14" t="s">
        <v>32</v>
      </c>
      <c r="AX781" s="14" t="s">
        <v>76</v>
      </c>
      <c r="AY781" s="178" t="s">
        <v>180</v>
      </c>
    </row>
    <row r="782" spans="2:51" s="14" customFormat="1" ht="11.25">
      <c r="B782" s="177"/>
      <c r="D782" s="163" t="s">
        <v>193</v>
      </c>
      <c r="E782" s="178" t="s">
        <v>1</v>
      </c>
      <c r="F782" s="179" t="s">
        <v>2582</v>
      </c>
      <c r="H782" s="180">
        <v>12.8</v>
      </c>
      <c r="I782" s="181"/>
      <c r="L782" s="177"/>
      <c r="M782" s="182"/>
      <c r="N782" s="183"/>
      <c r="O782" s="183"/>
      <c r="P782" s="183"/>
      <c r="Q782" s="183"/>
      <c r="R782" s="183"/>
      <c r="S782" s="183"/>
      <c r="T782" s="184"/>
      <c r="AT782" s="178" t="s">
        <v>193</v>
      </c>
      <c r="AU782" s="178" t="s">
        <v>85</v>
      </c>
      <c r="AV782" s="14" t="s">
        <v>85</v>
      </c>
      <c r="AW782" s="14" t="s">
        <v>32</v>
      </c>
      <c r="AX782" s="14" t="s">
        <v>76</v>
      </c>
      <c r="AY782" s="178" t="s">
        <v>180</v>
      </c>
    </row>
    <row r="783" spans="2:51" s="14" customFormat="1" ht="11.25">
      <c r="B783" s="177"/>
      <c r="D783" s="163" t="s">
        <v>193</v>
      </c>
      <c r="E783" s="178" t="s">
        <v>1</v>
      </c>
      <c r="F783" s="179" t="s">
        <v>2583</v>
      </c>
      <c r="H783" s="180">
        <v>5.99</v>
      </c>
      <c r="I783" s="181"/>
      <c r="L783" s="177"/>
      <c r="M783" s="182"/>
      <c r="N783" s="183"/>
      <c r="O783" s="183"/>
      <c r="P783" s="183"/>
      <c r="Q783" s="183"/>
      <c r="R783" s="183"/>
      <c r="S783" s="183"/>
      <c r="T783" s="184"/>
      <c r="AT783" s="178" t="s">
        <v>193</v>
      </c>
      <c r="AU783" s="178" t="s">
        <v>85</v>
      </c>
      <c r="AV783" s="14" t="s">
        <v>85</v>
      </c>
      <c r="AW783" s="14" t="s">
        <v>32</v>
      </c>
      <c r="AX783" s="14" t="s">
        <v>76</v>
      </c>
      <c r="AY783" s="178" t="s">
        <v>180</v>
      </c>
    </row>
    <row r="784" spans="2:51" s="13" customFormat="1" ht="11.25">
      <c r="B784" s="170"/>
      <c r="D784" s="163" t="s">
        <v>193</v>
      </c>
      <c r="E784" s="171" t="s">
        <v>1</v>
      </c>
      <c r="F784" s="172" t="s">
        <v>495</v>
      </c>
      <c r="H784" s="171" t="s">
        <v>1</v>
      </c>
      <c r="I784" s="173"/>
      <c r="L784" s="170"/>
      <c r="M784" s="174"/>
      <c r="N784" s="175"/>
      <c r="O784" s="175"/>
      <c r="P784" s="175"/>
      <c r="Q784" s="175"/>
      <c r="R784" s="175"/>
      <c r="S784" s="175"/>
      <c r="T784" s="176"/>
      <c r="AT784" s="171" t="s">
        <v>193</v>
      </c>
      <c r="AU784" s="171" t="s">
        <v>85</v>
      </c>
      <c r="AV784" s="13" t="s">
        <v>83</v>
      </c>
      <c r="AW784" s="13" t="s">
        <v>32</v>
      </c>
      <c r="AX784" s="13" t="s">
        <v>76</v>
      </c>
      <c r="AY784" s="171" t="s">
        <v>180</v>
      </c>
    </row>
    <row r="785" spans="1:65" s="14" customFormat="1" ht="11.25">
      <c r="B785" s="177"/>
      <c r="D785" s="163" t="s">
        <v>193</v>
      </c>
      <c r="E785" s="178" t="s">
        <v>1</v>
      </c>
      <c r="F785" s="179" t="s">
        <v>2584</v>
      </c>
      <c r="H785" s="180">
        <v>9.64</v>
      </c>
      <c r="I785" s="181"/>
      <c r="L785" s="177"/>
      <c r="M785" s="182"/>
      <c r="N785" s="183"/>
      <c r="O785" s="183"/>
      <c r="P785" s="183"/>
      <c r="Q785" s="183"/>
      <c r="R785" s="183"/>
      <c r="S785" s="183"/>
      <c r="T785" s="184"/>
      <c r="AT785" s="178" t="s">
        <v>193</v>
      </c>
      <c r="AU785" s="178" t="s">
        <v>85</v>
      </c>
      <c r="AV785" s="14" t="s">
        <v>85</v>
      </c>
      <c r="AW785" s="14" t="s">
        <v>32</v>
      </c>
      <c r="AX785" s="14" t="s">
        <v>76</v>
      </c>
      <c r="AY785" s="178" t="s">
        <v>180</v>
      </c>
    </row>
    <row r="786" spans="1:65" s="14" customFormat="1" ht="11.25">
      <c r="B786" s="177"/>
      <c r="D786" s="163" t="s">
        <v>193</v>
      </c>
      <c r="E786" s="178" t="s">
        <v>1</v>
      </c>
      <c r="F786" s="179" t="s">
        <v>2519</v>
      </c>
      <c r="H786" s="180">
        <v>6.4</v>
      </c>
      <c r="I786" s="181"/>
      <c r="L786" s="177"/>
      <c r="M786" s="182"/>
      <c r="N786" s="183"/>
      <c r="O786" s="183"/>
      <c r="P786" s="183"/>
      <c r="Q786" s="183"/>
      <c r="R786" s="183"/>
      <c r="S786" s="183"/>
      <c r="T786" s="184"/>
      <c r="AT786" s="178" t="s">
        <v>193</v>
      </c>
      <c r="AU786" s="178" t="s">
        <v>85</v>
      </c>
      <c r="AV786" s="14" t="s">
        <v>85</v>
      </c>
      <c r="AW786" s="14" t="s">
        <v>32</v>
      </c>
      <c r="AX786" s="14" t="s">
        <v>76</v>
      </c>
      <c r="AY786" s="178" t="s">
        <v>180</v>
      </c>
    </row>
    <row r="787" spans="1:65" s="14" customFormat="1" ht="11.25">
      <c r="B787" s="177"/>
      <c r="D787" s="163" t="s">
        <v>193</v>
      </c>
      <c r="E787" s="178" t="s">
        <v>1</v>
      </c>
      <c r="F787" s="179" t="s">
        <v>2585</v>
      </c>
      <c r="H787" s="180">
        <v>9.6999999999999993</v>
      </c>
      <c r="I787" s="181"/>
      <c r="L787" s="177"/>
      <c r="M787" s="182"/>
      <c r="N787" s="183"/>
      <c r="O787" s="183"/>
      <c r="P787" s="183"/>
      <c r="Q787" s="183"/>
      <c r="R787" s="183"/>
      <c r="S787" s="183"/>
      <c r="T787" s="184"/>
      <c r="AT787" s="178" t="s">
        <v>193</v>
      </c>
      <c r="AU787" s="178" t="s">
        <v>85</v>
      </c>
      <c r="AV787" s="14" t="s">
        <v>85</v>
      </c>
      <c r="AW787" s="14" t="s">
        <v>32</v>
      </c>
      <c r="AX787" s="14" t="s">
        <v>76</v>
      </c>
      <c r="AY787" s="178" t="s">
        <v>180</v>
      </c>
    </row>
    <row r="788" spans="1:65" s="14" customFormat="1" ht="11.25">
      <c r="B788" s="177"/>
      <c r="D788" s="163" t="s">
        <v>193</v>
      </c>
      <c r="E788" s="178" t="s">
        <v>1</v>
      </c>
      <c r="F788" s="179" t="s">
        <v>2586</v>
      </c>
      <c r="H788" s="180">
        <v>19.3</v>
      </c>
      <c r="I788" s="181"/>
      <c r="L788" s="177"/>
      <c r="M788" s="182"/>
      <c r="N788" s="183"/>
      <c r="O788" s="183"/>
      <c r="P788" s="183"/>
      <c r="Q788" s="183"/>
      <c r="R788" s="183"/>
      <c r="S788" s="183"/>
      <c r="T788" s="184"/>
      <c r="AT788" s="178" t="s">
        <v>193</v>
      </c>
      <c r="AU788" s="178" t="s">
        <v>85</v>
      </c>
      <c r="AV788" s="14" t="s">
        <v>85</v>
      </c>
      <c r="AW788" s="14" t="s">
        <v>32</v>
      </c>
      <c r="AX788" s="14" t="s">
        <v>76</v>
      </c>
      <c r="AY788" s="178" t="s">
        <v>180</v>
      </c>
    </row>
    <row r="789" spans="1:65" s="14" customFormat="1" ht="11.25">
      <c r="B789" s="177"/>
      <c r="D789" s="163" t="s">
        <v>193</v>
      </c>
      <c r="E789" s="178" t="s">
        <v>1</v>
      </c>
      <c r="F789" s="179" t="s">
        <v>2587</v>
      </c>
      <c r="H789" s="180">
        <v>9.6</v>
      </c>
      <c r="I789" s="181"/>
      <c r="L789" s="177"/>
      <c r="M789" s="182"/>
      <c r="N789" s="183"/>
      <c r="O789" s="183"/>
      <c r="P789" s="183"/>
      <c r="Q789" s="183"/>
      <c r="R789" s="183"/>
      <c r="S789" s="183"/>
      <c r="T789" s="184"/>
      <c r="AT789" s="178" t="s">
        <v>193</v>
      </c>
      <c r="AU789" s="178" t="s">
        <v>85</v>
      </c>
      <c r="AV789" s="14" t="s">
        <v>85</v>
      </c>
      <c r="AW789" s="14" t="s">
        <v>32</v>
      </c>
      <c r="AX789" s="14" t="s">
        <v>76</v>
      </c>
      <c r="AY789" s="178" t="s">
        <v>180</v>
      </c>
    </row>
    <row r="790" spans="1:65" s="14" customFormat="1" ht="11.25">
      <c r="B790" s="177"/>
      <c r="D790" s="163" t="s">
        <v>193</v>
      </c>
      <c r="E790" s="178" t="s">
        <v>1</v>
      </c>
      <c r="F790" s="179" t="s">
        <v>2588</v>
      </c>
      <c r="H790" s="180">
        <v>9.43</v>
      </c>
      <c r="I790" s="181"/>
      <c r="L790" s="177"/>
      <c r="M790" s="182"/>
      <c r="N790" s="183"/>
      <c r="O790" s="183"/>
      <c r="P790" s="183"/>
      <c r="Q790" s="183"/>
      <c r="R790" s="183"/>
      <c r="S790" s="183"/>
      <c r="T790" s="184"/>
      <c r="AT790" s="178" t="s">
        <v>193</v>
      </c>
      <c r="AU790" s="178" t="s">
        <v>85</v>
      </c>
      <c r="AV790" s="14" t="s">
        <v>85</v>
      </c>
      <c r="AW790" s="14" t="s">
        <v>32</v>
      </c>
      <c r="AX790" s="14" t="s">
        <v>76</v>
      </c>
      <c r="AY790" s="178" t="s">
        <v>180</v>
      </c>
    </row>
    <row r="791" spans="1:65" s="15" customFormat="1" ht="11.25">
      <c r="B791" s="185"/>
      <c r="D791" s="163" t="s">
        <v>193</v>
      </c>
      <c r="E791" s="186" t="s">
        <v>1</v>
      </c>
      <c r="F791" s="187" t="s">
        <v>196</v>
      </c>
      <c r="H791" s="188">
        <v>490.31</v>
      </c>
      <c r="I791" s="189"/>
      <c r="L791" s="185"/>
      <c r="M791" s="190"/>
      <c r="N791" s="191"/>
      <c r="O791" s="191"/>
      <c r="P791" s="191"/>
      <c r="Q791" s="191"/>
      <c r="R791" s="191"/>
      <c r="S791" s="191"/>
      <c r="T791" s="192"/>
      <c r="AT791" s="186" t="s">
        <v>193</v>
      </c>
      <c r="AU791" s="186" t="s">
        <v>85</v>
      </c>
      <c r="AV791" s="15" t="s">
        <v>197</v>
      </c>
      <c r="AW791" s="15" t="s">
        <v>32</v>
      </c>
      <c r="AX791" s="15" t="s">
        <v>76</v>
      </c>
      <c r="AY791" s="186" t="s">
        <v>180</v>
      </c>
    </row>
    <row r="792" spans="1:65" s="16" customFormat="1" ht="11.25">
      <c r="B792" s="193"/>
      <c r="D792" s="163" t="s">
        <v>193</v>
      </c>
      <c r="E792" s="194" t="s">
        <v>1</v>
      </c>
      <c r="F792" s="195" t="s">
        <v>198</v>
      </c>
      <c r="H792" s="196">
        <v>490.31</v>
      </c>
      <c r="I792" s="197"/>
      <c r="L792" s="193"/>
      <c r="M792" s="198"/>
      <c r="N792" s="199"/>
      <c r="O792" s="199"/>
      <c r="P792" s="199"/>
      <c r="Q792" s="199"/>
      <c r="R792" s="199"/>
      <c r="S792" s="199"/>
      <c r="T792" s="200"/>
      <c r="AT792" s="194" t="s">
        <v>193</v>
      </c>
      <c r="AU792" s="194" t="s">
        <v>85</v>
      </c>
      <c r="AV792" s="16" t="s">
        <v>187</v>
      </c>
      <c r="AW792" s="16" t="s">
        <v>32</v>
      </c>
      <c r="AX792" s="16" t="s">
        <v>83</v>
      </c>
      <c r="AY792" s="194" t="s">
        <v>180</v>
      </c>
    </row>
    <row r="793" spans="1:65" s="12" customFormat="1" ht="22.9" customHeight="1">
      <c r="B793" s="136"/>
      <c r="D793" s="137" t="s">
        <v>75</v>
      </c>
      <c r="E793" s="147" t="s">
        <v>272</v>
      </c>
      <c r="F793" s="147" t="s">
        <v>704</v>
      </c>
      <c r="I793" s="139"/>
      <c r="J793" s="148">
        <f>BK793</f>
        <v>0</v>
      </c>
      <c r="L793" s="136"/>
      <c r="M793" s="141"/>
      <c r="N793" s="142"/>
      <c r="O793" s="142"/>
      <c r="P793" s="143">
        <f>SUM(P794:P891)</f>
        <v>0</v>
      </c>
      <c r="Q793" s="142"/>
      <c r="R793" s="143">
        <f>SUM(R794:R891)</f>
        <v>0.18040250000000002</v>
      </c>
      <c r="S793" s="142"/>
      <c r="T793" s="144">
        <f>SUM(T794:T891)</f>
        <v>358.734826</v>
      </c>
      <c r="AR793" s="137" t="s">
        <v>83</v>
      </c>
      <c r="AT793" s="145" t="s">
        <v>75</v>
      </c>
      <c r="AU793" s="145" t="s">
        <v>83</v>
      </c>
      <c r="AY793" s="137" t="s">
        <v>180</v>
      </c>
      <c r="BK793" s="146">
        <f>SUM(BK794:BK891)</f>
        <v>0</v>
      </c>
    </row>
    <row r="794" spans="1:65" s="2" customFormat="1" ht="37.9" customHeight="1">
      <c r="A794" s="33"/>
      <c r="B794" s="149"/>
      <c r="C794" s="150" t="s">
        <v>727</v>
      </c>
      <c r="D794" s="150" t="s">
        <v>182</v>
      </c>
      <c r="E794" s="151" t="s">
        <v>706</v>
      </c>
      <c r="F794" s="152" t="s">
        <v>707</v>
      </c>
      <c r="G794" s="153" t="s">
        <v>185</v>
      </c>
      <c r="H794" s="154">
        <v>721.61</v>
      </c>
      <c r="I794" s="155"/>
      <c r="J794" s="156">
        <f>ROUND(I794*H794,2)</f>
        <v>0</v>
      </c>
      <c r="K794" s="152" t="s">
        <v>186</v>
      </c>
      <c r="L794" s="34"/>
      <c r="M794" s="157" t="s">
        <v>1</v>
      </c>
      <c r="N794" s="158" t="s">
        <v>41</v>
      </c>
      <c r="O794" s="59"/>
      <c r="P794" s="159">
        <f>O794*H794</f>
        <v>0</v>
      </c>
      <c r="Q794" s="159">
        <v>2.1000000000000001E-4</v>
      </c>
      <c r="R794" s="159">
        <f>Q794*H794</f>
        <v>0.15153810000000001</v>
      </c>
      <c r="S794" s="159">
        <v>0</v>
      </c>
      <c r="T794" s="160">
        <f>S794*H794</f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161" t="s">
        <v>187</v>
      </c>
      <c r="AT794" s="161" t="s">
        <v>182</v>
      </c>
      <c r="AU794" s="161" t="s">
        <v>85</v>
      </c>
      <c r="AY794" s="18" t="s">
        <v>180</v>
      </c>
      <c r="BE794" s="162">
        <f>IF(N794="základní",J794,0)</f>
        <v>0</v>
      </c>
      <c r="BF794" s="162">
        <f>IF(N794="snížená",J794,0)</f>
        <v>0</v>
      </c>
      <c r="BG794" s="162">
        <f>IF(N794="zákl. přenesená",J794,0)</f>
        <v>0</v>
      </c>
      <c r="BH794" s="162">
        <f>IF(N794="sníž. přenesená",J794,0)</f>
        <v>0</v>
      </c>
      <c r="BI794" s="162">
        <f>IF(N794="nulová",J794,0)</f>
        <v>0</v>
      </c>
      <c r="BJ794" s="18" t="s">
        <v>83</v>
      </c>
      <c r="BK794" s="162">
        <f>ROUND(I794*H794,2)</f>
        <v>0</v>
      </c>
      <c r="BL794" s="18" t="s">
        <v>187</v>
      </c>
      <c r="BM794" s="161" t="s">
        <v>2589</v>
      </c>
    </row>
    <row r="795" spans="1:65" s="2" customFormat="1" ht="19.5">
      <c r="A795" s="33"/>
      <c r="B795" s="34"/>
      <c r="C795" s="33"/>
      <c r="D795" s="163" t="s">
        <v>189</v>
      </c>
      <c r="E795" s="33"/>
      <c r="F795" s="164" t="s">
        <v>709</v>
      </c>
      <c r="G795" s="33"/>
      <c r="H795" s="33"/>
      <c r="I795" s="165"/>
      <c r="J795" s="33"/>
      <c r="K795" s="33"/>
      <c r="L795" s="34"/>
      <c r="M795" s="166"/>
      <c r="N795" s="167"/>
      <c r="O795" s="59"/>
      <c r="P795" s="59"/>
      <c r="Q795" s="59"/>
      <c r="R795" s="59"/>
      <c r="S795" s="59"/>
      <c r="T795" s="60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T795" s="18" t="s">
        <v>189</v>
      </c>
      <c r="AU795" s="18" t="s">
        <v>85</v>
      </c>
    </row>
    <row r="796" spans="1:65" s="2" customFormat="1" ht="11.25">
      <c r="A796" s="33"/>
      <c r="B796" s="34"/>
      <c r="C796" s="33"/>
      <c r="D796" s="168" t="s">
        <v>191</v>
      </c>
      <c r="E796" s="33"/>
      <c r="F796" s="169" t="s">
        <v>710</v>
      </c>
      <c r="G796" s="33"/>
      <c r="H796" s="33"/>
      <c r="I796" s="165"/>
      <c r="J796" s="33"/>
      <c r="K796" s="33"/>
      <c r="L796" s="34"/>
      <c r="M796" s="166"/>
      <c r="N796" s="167"/>
      <c r="O796" s="59"/>
      <c r="P796" s="59"/>
      <c r="Q796" s="59"/>
      <c r="R796" s="59"/>
      <c r="S796" s="59"/>
      <c r="T796" s="60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T796" s="18" t="s">
        <v>191</v>
      </c>
      <c r="AU796" s="18" t="s">
        <v>85</v>
      </c>
    </row>
    <row r="797" spans="1:65" s="13" customFormat="1" ht="11.25">
      <c r="B797" s="170"/>
      <c r="D797" s="163" t="s">
        <v>193</v>
      </c>
      <c r="E797" s="171" t="s">
        <v>1</v>
      </c>
      <c r="F797" s="172" t="s">
        <v>711</v>
      </c>
      <c r="H797" s="171" t="s">
        <v>1</v>
      </c>
      <c r="I797" s="173"/>
      <c r="L797" s="170"/>
      <c r="M797" s="174"/>
      <c r="N797" s="175"/>
      <c r="O797" s="175"/>
      <c r="P797" s="175"/>
      <c r="Q797" s="175"/>
      <c r="R797" s="175"/>
      <c r="S797" s="175"/>
      <c r="T797" s="176"/>
      <c r="AT797" s="171" t="s">
        <v>193</v>
      </c>
      <c r="AU797" s="171" t="s">
        <v>85</v>
      </c>
      <c r="AV797" s="13" t="s">
        <v>83</v>
      </c>
      <c r="AW797" s="13" t="s">
        <v>32</v>
      </c>
      <c r="AX797" s="13" t="s">
        <v>76</v>
      </c>
      <c r="AY797" s="171" t="s">
        <v>180</v>
      </c>
    </row>
    <row r="798" spans="1:65" s="14" customFormat="1" ht="22.5">
      <c r="B798" s="177"/>
      <c r="D798" s="163" t="s">
        <v>193</v>
      </c>
      <c r="E798" s="178" t="s">
        <v>1</v>
      </c>
      <c r="F798" s="179" t="s">
        <v>2590</v>
      </c>
      <c r="H798" s="180">
        <v>721.61</v>
      </c>
      <c r="I798" s="181"/>
      <c r="L798" s="177"/>
      <c r="M798" s="182"/>
      <c r="N798" s="183"/>
      <c r="O798" s="183"/>
      <c r="P798" s="183"/>
      <c r="Q798" s="183"/>
      <c r="R798" s="183"/>
      <c r="S798" s="183"/>
      <c r="T798" s="184"/>
      <c r="AT798" s="178" t="s">
        <v>193</v>
      </c>
      <c r="AU798" s="178" t="s">
        <v>85</v>
      </c>
      <c r="AV798" s="14" t="s">
        <v>85</v>
      </c>
      <c r="AW798" s="14" t="s">
        <v>32</v>
      </c>
      <c r="AX798" s="14" t="s">
        <v>76</v>
      </c>
      <c r="AY798" s="178" t="s">
        <v>180</v>
      </c>
    </row>
    <row r="799" spans="1:65" s="15" customFormat="1" ht="11.25">
      <c r="B799" s="185"/>
      <c r="D799" s="163" t="s">
        <v>193</v>
      </c>
      <c r="E799" s="186" t="s">
        <v>1</v>
      </c>
      <c r="F799" s="187" t="s">
        <v>196</v>
      </c>
      <c r="H799" s="188">
        <v>721.61</v>
      </c>
      <c r="I799" s="189"/>
      <c r="L799" s="185"/>
      <c r="M799" s="190"/>
      <c r="N799" s="191"/>
      <c r="O799" s="191"/>
      <c r="P799" s="191"/>
      <c r="Q799" s="191"/>
      <c r="R799" s="191"/>
      <c r="S799" s="191"/>
      <c r="T799" s="192"/>
      <c r="AT799" s="186" t="s">
        <v>193</v>
      </c>
      <c r="AU799" s="186" t="s">
        <v>85</v>
      </c>
      <c r="AV799" s="15" t="s">
        <v>197</v>
      </c>
      <c r="AW799" s="15" t="s">
        <v>32</v>
      </c>
      <c r="AX799" s="15" t="s">
        <v>76</v>
      </c>
      <c r="AY799" s="186" t="s">
        <v>180</v>
      </c>
    </row>
    <row r="800" spans="1:65" s="16" customFormat="1" ht="11.25">
      <c r="B800" s="193"/>
      <c r="D800" s="163" t="s">
        <v>193</v>
      </c>
      <c r="E800" s="194" t="s">
        <v>1</v>
      </c>
      <c r="F800" s="195" t="s">
        <v>198</v>
      </c>
      <c r="H800" s="196">
        <v>721.61</v>
      </c>
      <c r="I800" s="197"/>
      <c r="L800" s="193"/>
      <c r="M800" s="198"/>
      <c r="N800" s="199"/>
      <c r="O800" s="199"/>
      <c r="P800" s="199"/>
      <c r="Q800" s="199"/>
      <c r="R800" s="199"/>
      <c r="S800" s="199"/>
      <c r="T800" s="200"/>
      <c r="AT800" s="194" t="s">
        <v>193</v>
      </c>
      <c r="AU800" s="194" t="s">
        <v>85</v>
      </c>
      <c r="AV800" s="16" t="s">
        <v>187</v>
      </c>
      <c r="AW800" s="16" t="s">
        <v>32</v>
      </c>
      <c r="AX800" s="16" t="s">
        <v>83</v>
      </c>
      <c r="AY800" s="194" t="s">
        <v>180</v>
      </c>
    </row>
    <row r="801" spans="1:65" s="2" customFormat="1" ht="24.2" customHeight="1">
      <c r="A801" s="33"/>
      <c r="B801" s="149"/>
      <c r="C801" s="150" t="s">
        <v>744</v>
      </c>
      <c r="D801" s="150" t="s">
        <v>182</v>
      </c>
      <c r="E801" s="151" t="s">
        <v>714</v>
      </c>
      <c r="F801" s="152" t="s">
        <v>715</v>
      </c>
      <c r="G801" s="153" t="s">
        <v>185</v>
      </c>
      <c r="H801" s="154">
        <v>721.61</v>
      </c>
      <c r="I801" s="155"/>
      <c r="J801" s="156">
        <f>ROUND(I801*H801,2)</f>
        <v>0</v>
      </c>
      <c r="K801" s="152" t="s">
        <v>186</v>
      </c>
      <c r="L801" s="34"/>
      <c r="M801" s="157" t="s">
        <v>1</v>
      </c>
      <c r="N801" s="158" t="s">
        <v>41</v>
      </c>
      <c r="O801" s="59"/>
      <c r="P801" s="159">
        <f>O801*H801</f>
        <v>0</v>
      </c>
      <c r="Q801" s="159">
        <v>4.0000000000000003E-5</v>
      </c>
      <c r="R801" s="159">
        <f>Q801*H801</f>
        <v>2.8864400000000002E-2</v>
      </c>
      <c r="S801" s="159">
        <v>0</v>
      </c>
      <c r="T801" s="160">
        <f>S801*H801</f>
        <v>0</v>
      </c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R801" s="161" t="s">
        <v>187</v>
      </c>
      <c r="AT801" s="161" t="s">
        <v>182</v>
      </c>
      <c r="AU801" s="161" t="s">
        <v>85</v>
      </c>
      <c r="AY801" s="18" t="s">
        <v>180</v>
      </c>
      <c r="BE801" s="162">
        <f>IF(N801="základní",J801,0)</f>
        <v>0</v>
      </c>
      <c r="BF801" s="162">
        <f>IF(N801="snížená",J801,0)</f>
        <v>0</v>
      </c>
      <c r="BG801" s="162">
        <f>IF(N801="zákl. přenesená",J801,0)</f>
        <v>0</v>
      </c>
      <c r="BH801" s="162">
        <f>IF(N801="sníž. přenesená",J801,0)</f>
        <v>0</v>
      </c>
      <c r="BI801" s="162">
        <f>IF(N801="nulová",J801,0)</f>
        <v>0</v>
      </c>
      <c r="BJ801" s="18" t="s">
        <v>83</v>
      </c>
      <c r="BK801" s="162">
        <f>ROUND(I801*H801,2)</f>
        <v>0</v>
      </c>
      <c r="BL801" s="18" t="s">
        <v>187</v>
      </c>
      <c r="BM801" s="161" t="s">
        <v>2591</v>
      </c>
    </row>
    <row r="802" spans="1:65" s="2" customFormat="1" ht="19.5">
      <c r="A802" s="33"/>
      <c r="B802" s="34"/>
      <c r="C802" s="33"/>
      <c r="D802" s="163" t="s">
        <v>189</v>
      </c>
      <c r="E802" s="33"/>
      <c r="F802" s="164" t="s">
        <v>717</v>
      </c>
      <c r="G802" s="33"/>
      <c r="H802" s="33"/>
      <c r="I802" s="165"/>
      <c r="J802" s="33"/>
      <c r="K802" s="33"/>
      <c r="L802" s="34"/>
      <c r="M802" s="166"/>
      <c r="N802" s="167"/>
      <c r="O802" s="59"/>
      <c r="P802" s="59"/>
      <c r="Q802" s="59"/>
      <c r="R802" s="59"/>
      <c r="S802" s="59"/>
      <c r="T802" s="60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T802" s="18" t="s">
        <v>189</v>
      </c>
      <c r="AU802" s="18" t="s">
        <v>85</v>
      </c>
    </row>
    <row r="803" spans="1:65" s="2" customFormat="1" ht="11.25">
      <c r="A803" s="33"/>
      <c r="B803" s="34"/>
      <c r="C803" s="33"/>
      <c r="D803" s="168" t="s">
        <v>191</v>
      </c>
      <c r="E803" s="33"/>
      <c r="F803" s="169" t="s">
        <v>718</v>
      </c>
      <c r="G803" s="33"/>
      <c r="H803" s="33"/>
      <c r="I803" s="165"/>
      <c r="J803" s="33"/>
      <c r="K803" s="33"/>
      <c r="L803" s="34"/>
      <c r="M803" s="166"/>
      <c r="N803" s="167"/>
      <c r="O803" s="59"/>
      <c r="P803" s="59"/>
      <c r="Q803" s="59"/>
      <c r="R803" s="59"/>
      <c r="S803" s="59"/>
      <c r="T803" s="60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T803" s="18" t="s">
        <v>191</v>
      </c>
      <c r="AU803" s="18" t="s">
        <v>85</v>
      </c>
    </row>
    <row r="804" spans="1:65" s="13" customFormat="1" ht="11.25">
      <c r="B804" s="170"/>
      <c r="D804" s="163" t="s">
        <v>193</v>
      </c>
      <c r="E804" s="171" t="s">
        <v>1</v>
      </c>
      <c r="F804" s="172" t="s">
        <v>719</v>
      </c>
      <c r="H804" s="171" t="s">
        <v>1</v>
      </c>
      <c r="I804" s="173"/>
      <c r="L804" s="170"/>
      <c r="M804" s="174"/>
      <c r="N804" s="175"/>
      <c r="O804" s="175"/>
      <c r="P804" s="175"/>
      <c r="Q804" s="175"/>
      <c r="R804" s="175"/>
      <c r="S804" s="175"/>
      <c r="T804" s="176"/>
      <c r="AT804" s="171" t="s">
        <v>193</v>
      </c>
      <c r="AU804" s="171" t="s">
        <v>85</v>
      </c>
      <c r="AV804" s="13" t="s">
        <v>83</v>
      </c>
      <c r="AW804" s="13" t="s">
        <v>32</v>
      </c>
      <c r="AX804" s="13" t="s">
        <v>76</v>
      </c>
      <c r="AY804" s="171" t="s">
        <v>180</v>
      </c>
    </row>
    <row r="805" spans="1:65" s="14" customFormat="1" ht="22.5">
      <c r="B805" s="177"/>
      <c r="D805" s="163" t="s">
        <v>193</v>
      </c>
      <c r="E805" s="178" t="s">
        <v>1</v>
      </c>
      <c r="F805" s="179" t="s">
        <v>2590</v>
      </c>
      <c r="H805" s="180">
        <v>721.61</v>
      </c>
      <c r="I805" s="181"/>
      <c r="L805" s="177"/>
      <c r="M805" s="182"/>
      <c r="N805" s="183"/>
      <c r="O805" s="183"/>
      <c r="P805" s="183"/>
      <c r="Q805" s="183"/>
      <c r="R805" s="183"/>
      <c r="S805" s="183"/>
      <c r="T805" s="184"/>
      <c r="AT805" s="178" t="s">
        <v>193</v>
      </c>
      <c r="AU805" s="178" t="s">
        <v>85</v>
      </c>
      <c r="AV805" s="14" t="s">
        <v>85</v>
      </c>
      <c r="AW805" s="14" t="s">
        <v>32</v>
      </c>
      <c r="AX805" s="14" t="s">
        <v>76</v>
      </c>
      <c r="AY805" s="178" t="s">
        <v>180</v>
      </c>
    </row>
    <row r="806" spans="1:65" s="15" customFormat="1" ht="11.25">
      <c r="B806" s="185"/>
      <c r="D806" s="163" t="s">
        <v>193</v>
      </c>
      <c r="E806" s="186" t="s">
        <v>1</v>
      </c>
      <c r="F806" s="187" t="s">
        <v>196</v>
      </c>
      <c r="H806" s="188">
        <v>721.61</v>
      </c>
      <c r="I806" s="189"/>
      <c r="L806" s="185"/>
      <c r="M806" s="190"/>
      <c r="N806" s="191"/>
      <c r="O806" s="191"/>
      <c r="P806" s="191"/>
      <c r="Q806" s="191"/>
      <c r="R806" s="191"/>
      <c r="S806" s="191"/>
      <c r="T806" s="192"/>
      <c r="AT806" s="186" t="s">
        <v>193</v>
      </c>
      <c r="AU806" s="186" t="s">
        <v>85</v>
      </c>
      <c r="AV806" s="15" t="s">
        <v>197</v>
      </c>
      <c r="AW806" s="15" t="s">
        <v>32</v>
      </c>
      <c r="AX806" s="15" t="s">
        <v>76</v>
      </c>
      <c r="AY806" s="186" t="s">
        <v>180</v>
      </c>
    </row>
    <row r="807" spans="1:65" s="16" customFormat="1" ht="11.25">
      <c r="B807" s="193"/>
      <c r="D807" s="163" t="s">
        <v>193</v>
      </c>
      <c r="E807" s="194" t="s">
        <v>1</v>
      </c>
      <c r="F807" s="195" t="s">
        <v>198</v>
      </c>
      <c r="H807" s="196">
        <v>721.61</v>
      </c>
      <c r="I807" s="197"/>
      <c r="L807" s="193"/>
      <c r="M807" s="198"/>
      <c r="N807" s="199"/>
      <c r="O807" s="199"/>
      <c r="P807" s="199"/>
      <c r="Q807" s="199"/>
      <c r="R807" s="199"/>
      <c r="S807" s="199"/>
      <c r="T807" s="200"/>
      <c r="AT807" s="194" t="s">
        <v>193</v>
      </c>
      <c r="AU807" s="194" t="s">
        <v>85</v>
      </c>
      <c r="AV807" s="16" t="s">
        <v>187</v>
      </c>
      <c r="AW807" s="16" t="s">
        <v>32</v>
      </c>
      <c r="AX807" s="16" t="s">
        <v>83</v>
      </c>
      <c r="AY807" s="194" t="s">
        <v>180</v>
      </c>
    </row>
    <row r="808" spans="1:65" s="2" customFormat="1" ht="16.5" customHeight="1">
      <c r="A808" s="33"/>
      <c r="B808" s="149"/>
      <c r="C808" s="150" t="s">
        <v>753</v>
      </c>
      <c r="D808" s="150" t="s">
        <v>182</v>
      </c>
      <c r="E808" s="151" t="s">
        <v>721</v>
      </c>
      <c r="F808" s="152" t="s">
        <v>722</v>
      </c>
      <c r="G808" s="153" t="s">
        <v>201</v>
      </c>
      <c r="H808" s="154">
        <v>36.814999999999998</v>
      </c>
      <c r="I808" s="155"/>
      <c r="J808" s="156">
        <f>ROUND(I808*H808,2)</f>
        <v>0</v>
      </c>
      <c r="K808" s="152" t="s">
        <v>186</v>
      </c>
      <c r="L808" s="34"/>
      <c r="M808" s="157" t="s">
        <v>1</v>
      </c>
      <c r="N808" s="158" t="s">
        <v>41</v>
      </c>
      <c r="O808" s="59"/>
      <c r="P808" s="159">
        <f>O808*H808</f>
        <v>0</v>
      </c>
      <c r="Q808" s="159">
        <v>0</v>
      </c>
      <c r="R808" s="159">
        <f>Q808*H808</f>
        <v>0</v>
      </c>
      <c r="S808" s="159">
        <v>2</v>
      </c>
      <c r="T808" s="160">
        <f>S808*H808</f>
        <v>73.63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R808" s="161" t="s">
        <v>187</v>
      </c>
      <c r="AT808" s="161" t="s">
        <v>182</v>
      </c>
      <c r="AU808" s="161" t="s">
        <v>85</v>
      </c>
      <c r="AY808" s="18" t="s">
        <v>180</v>
      </c>
      <c r="BE808" s="162">
        <f>IF(N808="základní",J808,0)</f>
        <v>0</v>
      </c>
      <c r="BF808" s="162">
        <f>IF(N808="snížená",J808,0)</f>
        <v>0</v>
      </c>
      <c r="BG808" s="162">
        <f>IF(N808="zákl. přenesená",J808,0)</f>
        <v>0</v>
      </c>
      <c r="BH808" s="162">
        <f>IF(N808="sníž. přenesená",J808,0)</f>
        <v>0</v>
      </c>
      <c r="BI808" s="162">
        <f>IF(N808="nulová",J808,0)</f>
        <v>0</v>
      </c>
      <c r="BJ808" s="18" t="s">
        <v>83</v>
      </c>
      <c r="BK808" s="162">
        <f>ROUND(I808*H808,2)</f>
        <v>0</v>
      </c>
      <c r="BL808" s="18" t="s">
        <v>187</v>
      </c>
      <c r="BM808" s="161" t="s">
        <v>2592</v>
      </c>
    </row>
    <row r="809" spans="1:65" s="2" customFormat="1" ht="11.25">
      <c r="A809" s="33"/>
      <c r="B809" s="34"/>
      <c r="C809" s="33"/>
      <c r="D809" s="163" t="s">
        <v>189</v>
      </c>
      <c r="E809" s="33"/>
      <c r="F809" s="164" t="s">
        <v>722</v>
      </c>
      <c r="G809" s="33"/>
      <c r="H809" s="33"/>
      <c r="I809" s="165"/>
      <c r="J809" s="33"/>
      <c r="K809" s="33"/>
      <c r="L809" s="34"/>
      <c r="M809" s="166"/>
      <c r="N809" s="167"/>
      <c r="O809" s="59"/>
      <c r="P809" s="59"/>
      <c r="Q809" s="59"/>
      <c r="R809" s="59"/>
      <c r="S809" s="59"/>
      <c r="T809" s="60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T809" s="18" t="s">
        <v>189</v>
      </c>
      <c r="AU809" s="18" t="s">
        <v>85</v>
      </c>
    </row>
    <row r="810" spans="1:65" s="2" customFormat="1" ht="11.25">
      <c r="A810" s="33"/>
      <c r="B810" s="34"/>
      <c r="C810" s="33"/>
      <c r="D810" s="168" t="s">
        <v>191</v>
      </c>
      <c r="E810" s="33"/>
      <c r="F810" s="169" t="s">
        <v>724</v>
      </c>
      <c r="G810" s="33"/>
      <c r="H810" s="33"/>
      <c r="I810" s="165"/>
      <c r="J810" s="33"/>
      <c r="K810" s="33"/>
      <c r="L810" s="34"/>
      <c r="M810" s="166"/>
      <c r="N810" s="167"/>
      <c r="O810" s="59"/>
      <c r="P810" s="59"/>
      <c r="Q810" s="59"/>
      <c r="R810" s="59"/>
      <c r="S810" s="59"/>
      <c r="T810" s="60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T810" s="18" t="s">
        <v>191</v>
      </c>
      <c r="AU810" s="18" t="s">
        <v>85</v>
      </c>
    </row>
    <row r="811" spans="1:65" s="13" customFormat="1" ht="11.25">
      <c r="B811" s="170"/>
      <c r="D811" s="163" t="s">
        <v>193</v>
      </c>
      <c r="E811" s="171" t="s">
        <v>1</v>
      </c>
      <c r="F811" s="172" t="s">
        <v>725</v>
      </c>
      <c r="H811" s="171" t="s">
        <v>1</v>
      </c>
      <c r="I811" s="173"/>
      <c r="L811" s="170"/>
      <c r="M811" s="174"/>
      <c r="N811" s="175"/>
      <c r="O811" s="175"/>
      <c r="P811" s="175"/>
      <c r="Q811" s="175"/>
      <c r="R811" s="175"/>
      <c r="S811" s="175"/>
      <c r="T811" s="176"/>
      <c r="AT811" s="171" t="s">
        <v>193</v>
      </c>
      <c r="AU811" s="171" t="s">
        <v>85</v>
      </c>
      <c r="AV811" s="13" t="s">
        <v>83</v>
      </c>
      <c r="AW811" s="13" t="s">
        <v>32</v>
      </c>
      <c r="AX811" s="13" t="s">
        <v>76</v>
      </c>
      <c r="AY811" s="171" t="s">
        <v>180</v>
      </c>
    </row>
    <row r="812" spans="1:65" s="13" customFormat="1" ht="11.25">
      <c r="B812" s="170"/>
      <c r="D812" s="163" t="s">
        <v>193</v>
      </c>
      <c r="E812" s="171" t="s">
        <v>1</v>
      </c>
      <c r="F812" s="172" t="s">
        <v>2373</v>
      </c>
      <c r="H812" s="171" t="s">
        <v>1</v>
      </c>
      <c r="I812" s="173"/>
      <c r="L812" s="170"/>
      <c r="M812" s="174"/>
      <c r="N812" s="175"/>
      <c r="O812" s="175"/>
      <c r="P812" s="175"/>
      <c r="Q812" s="175"/>
      <c r="R812" s="175"/>
      <c r="S812" s="175"/>
      <c r="T812" s="176"/>
      <c r="AT812" s="171" t="s">
        <v>193</v>
      </c>
      <c r="AU812" s="171" t="s">
        <v>85</v>
      </c>
      <c r="AV812" s="13" t="s">
        <v>83</v>
      </c>
      <c r="AW812" s="13" t="s">
        <v>32</v>
      </c>
      <c r="AX812" s="13" t="s">
        <v>76</v>
      </c>
      <c r="AY812" s="171" t="s">
        <v>180</v>
      </c>
    </row>
    <row r="813" spans="1:65" s="14" customFormat="1" ht="22.5">
      <c r="B813" s="177"/>
      <c r="D813" s="163" t="s">
        <v>193</v>
      </c>
      <c r="E813" s="178" t="s">
        <v>1</v>
      </c>
      <c r="F813" s="179" t="s">
        <v>2593</v>
      </c>
      <c r="H813" s="180">
        <v>36.814999999999998</v>
      </c>
      <c r="I813" s="181"/>
      <c r="L813" s="177"/>
      <c r="M813" s="182"/>
      <c r="N813" s="183"/>
      <c r="O813" s="183"/>
      <c r="P813" s="183"/>
      <c r="Q813" s="183"/>
      <c r="R813" s="183"/>
      <c r="S813" s="183"/>
      <c r="T813" s="184"/>
      <c r="AT813" s="178" t="s">
        <v>193</v>
      </c>
      <c r="AU813" s="178" t="s">
        <v>85</v>
      </c>
      <c r="AV813" s="14" t="s">
        <v>85</v>
      </c>
      <c r="AW813" s="14" t="s">
        <v>32</v>
      </c>
      <c r="AX813" s="14" t="s">
        <v>76</v>
      </c>
      <c r="AY813" s="178" t="s">
        <v>180</v>
      </c>
    </row>
    <row r="814" spans="1:65" s="15" customFormat="1" ht="11.25">
      <c r="B814" s="185"/>
      <c r="D814" s="163" t="s">
        <v>193</v>
      </c>
      <c r="E814" s="186" t="s">
        <v>1</v>
      </c>
      <c r="F814" s="187" t="s">
        <v>196</v>
      </c>
      <c r="H814" s="188">
        <v>36.814999999999998</v>
      </c>
      <c r="I814" s="189"/>
      <c r="L814" s="185"/>
      <c r="M814" s="190"/>
      <c r="N814" s="191"/>
      <c r="O814" s="191"/>
      <c r="P814" s="191"/>
      <c r="Q814" s="191"/>
      <c r="R814" s="191"/>
      <c r="S814" s="191"/>
      <c r="T814" s="192"/>
      <c r="AT814" s="186" t="s">
        <v>193</v>
      </c>
      <c r="AU814" s="186" t="s">
        <v>85</v>
      </c>
      <c r="AV814" s="15" t="s">
        <v>197</v>
      </c>
      <c r="AW814" s="15" t="s">
        <v>32</v>
      </c>
      <c r="AX814" s="15" t="s">
        <v>76</v>
      </c>
      <c r="AY814" s="186" t="s">
        <v>180</v>
      </c>
    </row>
    <row r="815" spans="1:65" s="16" customFormat="1" ht="11.25">
      <c r="B815" s="193"/>
      <c r="D815" s="163" t="s">
        <v>193</v>
      </c>
      <c r="E815" s="194" t="s">
        <v>1</v>
      </c>
      <c r="F815" s="195" t="s">
        <v>198</v>
      </c>
      <c r="H815" s="196">
        <v>36.814999999999998</v>
      </c>
      <c r="I815" s="197"/>
      <c r="L815" s="193"/>
      <c r="M815" s="198"/>
      <c r="N815" s="199"/>
      <c r="O815" s="199"/>
      <c r="P815" s="199"/>
      <c r="Q815" s="199"/>
      <c r="R815" s="199"/>
      <c r="S815" s="199"/>
      <c r="T815" s="200"/>
      <c r="AT815" s="194" t="s">
        <v>193</v>
      </c>
      <c r="AU815" s="194" t="s">
        <v>85</v>
      </c>
      <c r="AV815" s="16" t="s">
        <v>187</v>
      </c>
      <c r="AW815" s="16" t="s">
        <v>32</v>
      </c>
      <c r="AX815" s="16" t="s">
        <v>83</v>
      </c>
      <c r="AY815" s="194" t="s">
        <v>180</v>
      </c>
    </row>
    <row r="816" spans="1:65" s="2" customFormat="1" ht="24.2" customHeight="1">
      <c r="A816" s="33"/>
      <c r="B816" s="149"/>
      <c r="C816" s="150" t="s">
        <v>761</v>
      </c>
      <c r="D816" s="150" t="s">
        <v>182</v>
      </c>
      <c r="E816" s="151" t="s">
        <v>728</v>
      </c>
      <c r="F816" s="152" t="s">
        <v>729</v>
      </c>
      <c r="G816" s="153" t="s">
        <v>185</v>
      </c>
      <c r="H816" s="154">
        <v>140.316</v>
      </c>
      <c r="I816" s="155"/>
      <c r="J816" s="156">
        <f>ROUND(I816*H816,2)</f>
        <v>0</v>
      </c>
      <c r="K816" s="152" t="s">
        <v>186</v>
      </c>
      <c r="L816" s="34"/>
      <c r="M816" s="157" t="s">
        <v>1</v>
      </c>
      <c r="N816" s="158" t="s">
        <v>41</v>
      </c>
      <c r="O816" s="59"/>
      <c r="P816" s="159">
        <f>O816*H816</f>
        <v>0</v>
      </c>
      <c r="Q816" s="159">
        <v>0</v>
      </c>
      <c r="R816" s="159">
        <f>Q816*H816</f>
        <v>0</v>
      </c>
      <c r="S816" s="159">
        <v>0.18099999999999999</v>
      </c>
      <c r="T816" s="160">
        <f>S816*H816</f>
        <v>25.397196000000001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161" t="s">
        <v>187</v>
      </c>
      <c r="AT816" s="161" t="s">
        <v>182</v>
      </c>
      <c r="AU816" s="161" t="s">
        <v>85</v>
      </c>
      <c r="AY816" s="18" t="s">
        <v>180</v>
      </c>
      <c r="BE816" s="162">
        <f>IF(N816="základní",J816,0)</f>
        <v>0</v>
      </c>
      <c r="BF816" s="162">
        <f>IF(N816="snížená",J816,0)</f>
        <v>0</v>
      </c>
      <c r="BG816" s="162">
        <f>IF(N816="zákl. přenesená",J816,0)</f>
        <v>0</v>
      </c>
      <c r="BH816" s="162">
        <f>IF(N816="sníž. přenesená",J816,0)</f>
        <v>0</v>
      </c>
      <c r="BI816" s="162">
        <f>IF(N816="nulová",J816,0)</f>
        <v>0</v>
      </c>
      <c r="BJ816" s="18" t="s">
        <v>83</v>
      </c>
      <c r="BK816" s="162">
        <f>ROUND(I816*H816,2)</f>
        <v>0</v>
      </c>
      <c r="BL816" s="18" t="s">
        <v>187</v>
      </c>
      <c r="BM816" s="161" t="s">
        <v>2594</v>
      </c>
    </row>
    <row r="817" spans="1:51" s="2" customFormat="1" ht="19.5">
      <c r="A817" s="33"/>
      <c r="B817" s="34"/>
      <c r="C817" s="33"/>
      <c r="D817" s="163" t="s">
        <v>189</v>
      </c>
      <c r="E817" s="33"/>
      <c r="F817" s="164" t="s">
        <v>731</v>
      </c>
      <c r="G817" s="33"/>
      <c r="H817" s="33"/>
      <c r="I817" s="165"/>
      <c r="J817" s="33"/>
      <c r="K817" s="33"/>
      <c r="L817" s="34"/>
      <c r="M817" s="166"/>
      <c r="N817" s="167"/>
      <c r="O817" s="59"/>
      <c r="P817" s="59"/>
      <c r="Q817" s="59"/>
      <c r="R817" s="59"/>
      <c r="S817" s="59"/>
      <c r="T817" s="60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T817" s="18" t="s">
        <v>189</v>
      </c>
      <c r="AU817" s="18" t="s">
        <v>85</v>
      </c>
    </row>
    <row r="818" spans="1:51" s="2" customFormat="1" ht="11.25">
      <c r="A818" s="33"/>
      <c r="B818" s="34"/>
      <c r="C818" s="33"/>
      <c r="D818" s="168" t="s">
        <v>191</v>
      </c>
      <c r="E818" s="33"/>
      <c r="F818" s="169" t="s">
        <v>732</v>
      </c>
      <c r="G818" s="33"/>
      <c r="H818" s="33"/>
      <c r="I818" s="165"/>
      <c r="J818" s="33"/>
      <c r="K818" s="33"/>
      <c r="L818" s="34"/>
      <c r="M818" s="166"/>
      <c r="N818" s="167"/>
      <c r="O818" s="59"/>
      <c r="P818" s="59"/>
      <c r="Q818" s="59"/>
      <c r="R818" s="59"/>
      <c r="S818" s="59"/>
      <c r="T818" s="60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T818" s="18" t="s">
        <v>191</v>
      </c>
      <c r="AU818" s="18" t="s">
        <v>85</v>
      </c>
    </row>
    <row r="819" spans="1:51" s="13" customFormat="1" ht="11.25">
      <c r="B819" s="170"/>
      <c r="D819" s="163" t="s">
        <v>193</v>
      </c>
      <c r="E819" s="171" t="s">
        <v>1</v>
      </c>
      <c r="F819" s="172" t="s">
        <v>733</v>
      </c>
      <c r="H819" s="171" t="s">
        <v>1</v>
      </c>
      <c r="I819" s="173"/>
      <c r="L819" s="170"/>
      <c r="M819" s="174"/>
      <c r="N819" s="175"/>
      <c r="O819" s="175"/>
      <c r="P819" s="175"/>
      <c r="Q819" s="175"/>
      <c r="R819" s="175"/>
      <c r="S819" s="175"/>
      <c r="T819" s="176"/>
      <c r="AT819" s="171" t="s">
        <v>193</v>
      </c>
      <c r="AU819" s="171" t="s">
        <v>85</v>
      </c>
      <c r="AV819" s="13" t="s">
        <v>83</v>
      </c>
      <c r="AW819" s="13" t="s">
        <v>32</v>
      </c>
      <c r="AX819" s="13" t="s">
        <v>76</v>
      </c>
      <c r="AY819" s="171" t="s">
        <v>180</v>
      </c>
    </row>
    <row r="820" spans="1:51" s="13" customFormat="1" ht="11.25">
      <c r="B820" s="170"/>
      <c r="D820" s="163" t="s">
        <v>193</v>
      </c>
      <c r="E820" s="171" t="s">
        <v>1</v>
      </c>
      <c r="F820" s="172" t="s">
        <v>2373</v>
      </c>
      <c r="H820" s="171" t="s">
        <v>1</v>
      </c>
      <c r="I820" s="173"/>
      <c r="L820" s="170"/>
      <c r="M820" s="174"/>
      <c r="N820" s="175"/>
      <c r="O820" s="175"/>
      <c r="P820" s="175"/>
      <c r="Q820" s="175"/>
      <c r="R820" s="175"/>
      <c r="S820" s="175"/>
      <c r="T820" s="176"/>
      <c r="AT820" s="171" t="s">
        <v>193</v>
      </c>
      <c r="AU820" s="171" t="s">
        <v>85</v>
      </c>
      <c r="AV820" s="13" t="s">
        <v>83</v>
      </c>
      <c r="AW820" s="13" t="s">
        <v>32</v>
      </c>
      <c r="AX820" s="13" t="s">
        <v>76</v>
      </c>
      <c r="AY820" s="171" t="s">
        <v>180</v>
      </c>
    </row>
    <row r="821" spans="1:51" s="14" customFormat="1" ht="11.25">
      <c r="B821" s="177"/>
      <c r="D821" s="163" t="s">
        <v>193</v>
      </c>
      <c r="E821" s="178" t="s">
        <v>1</v>
      </c>
      <c r="F821" s="179" t="s">
        <v>2595</v>
      </c>
      <c r="H821" s="180">
        <v>5.29</v>
      </c>
      <c r="I821" s="181"/>
      <c r="L821" s="177"/>
      <c r="M821" s="182"/>
      <c r="N821" s="183"/>
      <c r="O821" s="183"/>
      <c r="P821" s="183"/>
      <c r="Q821" s="183"/>
      <c r="R821" s="183"/>
      <c r="S821" s="183"/>
      <c r="T821" s="184"/>
      <c r="AT821" s="178" t="s">
        <v>193</v>
      </c>
      <c r="AU821" s="178" t="s">
        <v>85</v>
      </c>
      <c r="AV821" s="14" t="s">
        <v>85</v>
      </c>
      <c r="AW821" s="14" t="s">
        <v>32</v>
      </c>
      <c r="AX821" s="14" t="s">
        <v>76</v>
      </c>
      <c r="AY821" s="178" t="s">
        <v>180</v>
      </c>
    </row>
    <row r="822" spans="1:51" s="14" customFormat="1" ht="11.25">
      <c r="B822" s="177"/>
      <c r="D822" s="163" t="s">
        <v>193</v>
      </c>
      <c r="E822" s="178" t="s">
        <v>1</v>
      </c>
      <c r="F822" s="179" t="s">
        <v>2596</v>
      </c>
      <c r="H822" s="180">
        <v>4</v>
      </c>
      <c r="I822" s="181"/>
      <c r="L822" s="177"/>
      <c r="M822" s="182"/>
      <c r="N822" s="183"/>
      <c r="O822" s="183"/>
      <c r="P822" s="183"/>
      <c r="Q822" s="183"/>
      <c r="R822" s="183"/>
      <c r="S822" s="183"/>
      <c r="T822" s="184"/>
      <c r="AT822" s="178" t="s">
        <v>193</v>
      </c>
      <c r="AU822" s="178" t="s">
        <v>85</v>
      </c>
      <c r="AV822" s="14" t="s">
        <v>85</v>
      </c>
      <c r="AW822" s="14" t="s">
        <v>32</v>
      </c>
      <c r="AX822" s="14" t="s">
        <v>76</v>
      </c>
      <c r="AY822" s="178" t="s">
        <v>180</v>
      </c>
    </row>
    <row r="823" spans="1:51" s="14" customFormat="1" ht="11.25">
      <c r="B823" s="177"/>
      <c r="D823" s="163" t="s">
        <v>193</v>
      </c>
      <c r="E823" s="178" t="s">
        <v>1</v>
      </c>
      <c r="F823" s="179" t="s">
        <v>2596</v>
      </c>
      <c r="H823" s="180">
        <v>4</v>
      </c>
      <c r="I823" s="181"/>
      <c r="L823" s="177"/>
      <c r="M823" s="182"/>
      <c r="N823" s="183"/>
      <c r="O823" s="183"/>
      <c r="P823" s="183"/>
      <c r="Q823" s="183"/>
      <c r="R823" s="183"/>
      <c r="S823" s="183"/>
      <c r="T823" s="184"/>
      <c r="AT823" s="178" t="s">
        <v>193</v>
      </c>
      <c r="AU823" s="178" t="s">
        <v>85</v>
      </c>
      <c r="AV823" s="14" t="s">
        <v>85</v>
      </c>
      <c r="AW823" s="14" t="s">
        <v>32</v>
      </c>
      <c r="AX823" s="14" t="s">
        <v>76</v>
      </c>
      <c r="AY823" s="178" t="s">
        <v>180</v>
      </c>
    </row>
    <row r="824" spans="1:51" s="14" customFormat="1" ht="11.25">
      <c r="B824" s="177"/>
      <c r="D824" s="163" t="s">
        <v>193</v>
      </c>
      <c r="E824" s="178" t="s">
        <v>1</v>
      </c>
      <c r="F824" s="179" t="s">
        <v>2597</v>
      </c>
      <c r="H824" s="180">
        <v>20.003</v>
      </c>
      <c r="I824" s="181"/>
      <c r="L824" s="177"/>
      <c r="M824" s="182"/>
      <c r="N824" s="183"/>
      <c r="O824" s="183"/>
      <c r="P824" s="183"/>
      <c r="Q824" s="183"/>
      <c r="R824" s="183"/>
      <c r="S824" s="183"/>
      <c r="T824" s="184"/>
      <c r="AT824" s="178" t="s">
        <v>193</v>
      </c>
      <c r="AU824" s="178" t="s">
        <v>85</v>
      </c>
      <c r="AV824" s="14" t="s">
        <v>85</v>
      </c>
      <c r="AW824" s="14" t="s">
        <v>32</v>
      </c>
      <c r="AX824" s="14" t="s">
        <v>76</v>
      </c>
      <c r="AY824" s="178" t="s">
        <v>180</v>
      </c>
    </row>
    <row r="825" spans="1:51" s="14" customFormat="1" ht="11.25">
      <c r="B825" s="177"/>
      <c r="D825" s="163" t="s">
        <v>193</v>
      </c>
      <c r="E825" s="178" t="s">
        <v>1</v>
      </c>
      <c r="F825" s="179" t="s">
        <v>737</v>
      </c>
      <c r="H825" s="180">
        <v>3.68</v>
      </c>
      <c r="I825" s="181"/>
      <c r="L825" s="177"/>
      <c r="M825" s="182"/>
      <c r="N825" s="183"/>
      <c r="O825" s="183"/>
      <c r="P825" s="183"/>
      <c r="Q825" s="183"/>
      <c r="R825" s="183"/>
      <c r="S825" s="183"/>
      <c r="T825" s="184"/>
      <c r="AT825" s="178" t="s">
        <v>193</v>
      </c>
      <c r="AU825" s="178" t="s">
        <v>85</v>
      </c>
      <c r="AV825" s="14" t="s">
        <v>85</v>
      </c>
      <c r="AW825" s="14" t="s">
        <v>32</v>
      </c>
      <c r="AX825" s="14" t="s">
        <v>76</v>
      </c>
      <c r="AY825" s="178" t="s">
        <v>180</v>
      </c>
    </row>
    <row r="826" spans="1:51" s="14" customFormat="1" ht="11.25">
      <c r="B826" s="177"/>
      <c r="D826" s="163" t="s">
        <v>193</v>
      </c>
      <c r="E826" s="178" t="s">
        <v>1</v>
      </c>
      <c r="F826" s="179" t="s">
        <v>2598</v>
      </c>
      <c r="H826" s="180">
        <v>20.128</v>
      </c>
      <c r="I826" s="181"/>
      <c r="L826" s="177"/>
      <c r="M826" s="182"/>
      <c r="N826" s="183"/>
      <c r="O826" s="183"/>
      <c r="P826" s="183"/>
      <c r="Q826" s="183"/>
      <c r="R826" s="183"/>
      <c r="S826" s="183"/>
      <c r="T826" s="184"/>
      <c r="AT826" s="178" t="s">
        <v>193</v>
      </c>
      <c r="AU826" s="178" t="s">
        <v>85</v>
      </c>
      <c r="AV826" s="14" t="s">
        <v>85</v>
      </c>
      <c r="AW826" s="14" t="s">
        <v>32</v>
      </c>
      <c r="AX826" s="14" t="s">
        <v>76</v>
      </c>
      <c r="AY826" s="178" t="s">
        <v>180</v>
      </c>
    </row>
    <row r="827" spans="1:51" s="14" customFormat="1" ht="11.25">
      <c r="B827" s="177"/>
      <c r="D827" s="163" t="s">
        <v>193</v>
      </c>
      <c r="E827" s="178" t="s">
        <v>1</v>
      </c>
      <c r="F827" s="179" t="s">
        <v>2599</v>
      </c>
      <c r="H827" s="180">
        <v>40.048000000000002</v>
      </c>
      <c r="I827" s="181"/>
      <c r="L827" s="177"/>
      <c r="M827" s="182"/>
      <c r="N827" s="183"/>
      <c r="O827" s="183"/>
      <c r="P827" s="183"/>
      <c r="Q827" s="183"/>
      <c r="R827" s="183"/>
      <c r="S827" s="183"/>
      <c r="T827" s="184"/>
      <c r="AT827" s="178" t="s">
        <v>193</v>
      </c>
      <c r="AU827" s="178" t="s">
        <v>85</v>
      </c>
      <c r="AV827" s="14" t="s">
        <v>85</v>
      </c>
      <c r="AW827" s="14" t="s">
        <v>32</v>
      </c>
      <c r="AX827" s="14" t="s">
        <v>76</v>
      </c>
      <c r="AY827" s="178" t="s">
        <v>180</v>
      </c>
    </row>
    <row r="828" spans="1:51" s="14" customFormat="1" ht="11.25">
      <c r="B828" s="177"/>
      <c r="D828" s="163" t="s">
        <v>193</v>
      </c>
      <c r="E828" s="178" t="s">
        <v>1</v>
      </c>
      <c r="F828" s="179" t="s">
        <v>737</v>
      </c>
      <c r="H828" s="180">
        <v>3.68</v>
      </c>
      <c r="I828" s="181"/>
      <c r="L828" s="177"/>
      <c r="M828" s="182"/>
      <c r="N828" s="183"/>
      <c r="O828" s="183"/>
      <c r="P828" s="183"/>
      <c r="Q828" s="183"/>
      <c r="R828" s="183"/>
      <c r="S828" s="183"/>
      <c r="T828" s="184"/>
      <c r="AT828" s="178" t="s">
        <v>193</v>
      </c>
      <c r="AU828" s="178" t="s">
        <v>85</v>
      </c>
      <c r="AV828" s="14" t="s">
        <v>85</v>
      </c>
      <c r="AW828" s="14" t="s">
        <v>32</v>
      </c>
      <c r="AX828" s="14" t="s">
        <v>76</v>
      </c>
      <c r="AY828" s="178" t="s">
        <v>180</v>
      </c>
    </row>
    <row r="829" spans="1:51" s="14" customFormat="1" ht="11.25">
      <c r="B829" s="177"/>
      <c r="D829" s="163" t="s">
        <v>193</v>
      </c>
      <c r="E829" s="178" t="s">
        <v>1</v>
      </c>
      <c r="F829" s="179" t="s">
        <v>743</v>
      </c>
      <c r="H829" s="180">
        <v>19.920000000000002</v>
      </c>
      <c r="I829" s="181"/>
      <c r="L829" s="177"/>
      <c r="M829" s="182"/>
      <c r="N829" s="183"/>
      <c r="O829" s="183"/>
      <c r="P829" s="183"/>
      <c r="Q829" s="183"/>
      <c r="R829" s="183"/>
      <c r="S829" s="183"/>
      <c r="T829" s="184"/>
      <c r="AT829" s="178" t="s">
        <v>193</v>
      </c>
      <c r="AU829" s="178" t="s">
        <v>85</v>
      </c>
      <c r="AV829" s="14" t="s">
        <v>85</v>
      </c>
      <c r="AW829" s="14" t="s">
        <v>32</v>
      </c>
      <c r="AX829" s="14" t="s">
        <v>76</v>
      </c>
      <c r="AY829" s="178" t="s">
        <v>180</v>
      </c>
    </row>
    <row r="830" spans="1:51" s="14" customFormat="1" ht="11.25">
      <c r="B830" s="177"/>
      <c r="D830" s="163" t="s">
        <v>193</v>
      </c>
      <c r="E830" s="178" t="s">
        <v>1</v>
      </c>
      <c r="F830" s="179" t="s">
        <v>2600</v>
      </c>
      <c r="H830" s="180">
        <v>19.567</v>
      </c>
      <c r="I830" s="181"/>
      <c r="L830" s="177"/>
      <c r="M830" s="182"/>
      <c r="N830" s="183"/>
      <c r="O830" s="183"/>
      <c r="P830" s="183"/>
      <c r="Q830" s="183"/>
      <c r="R830" s="183"/>
      <c r="S830" s="183"/>
      <c r="T830" s="184"/>
      <c r="AT830" s="178" t="s">
        <v>193</v>
      </c>
      <c r="AU830" s="178" t="s">
        <v>85</v>
      </c>
      <c r="AV830" s="14" t="s">
        <v>85</v>
      </c>
      <c r="AW830" s="14" t="s">
        <v>32</v>
      </c>
      <c r="AX830" s="14" t="s">
        <v>76</v>
      </c>
      <c r="AY830" s="178" t="s">
        <v>180</v>
      </c>
    </row>
    <row r="831" spans="1:51" s="15" customFormat="1" ht="11.25">
      <c r="B831" s="185"/>
      <c r="D831" s="163" t="s">
        <v>193</v>
      </c>
      <c r="E831" s="186" t="s">
        <v>1</v>
      </c>
      <c r="F831" s="187" t="s">
        <v>196</v>
      </c>
      <c r="H831" s="188">
        <v>140.316</v>
      </c>
      <c r="I831" s="189"/>
      <c r="L831" s="185"/>
      <c r="M831" s="190"/>
      <c r="N831" s="191"/>
      <c r="O831" s="191"/>
      <c r="P831" s="191"/>
      <c r="Q831" s="191"/>
      <c r="R831" s="191"/>
      <c r="S831" s="191"/>
      <c r="T831" s="192"/>
      <c r="AT831" s="186" t="s">
        <v>193</v>
      </c>
      <c r="AU831" s="186" t="s">
        <v>85</v>
      </c>
      <c r="AV831" s="15" t="s">
        <v>197</v>
      </c>
      <c r="AW831" s="15" t="s">
        <v>32</v>
      </c>
      <c r="AX831" s="15" t="s">
        <v>76</v>
      </c>
      <c r="AY831" s="186" t="s">
        <v>180</v>
      </c>
    </row>
    <row r="832" spans="1:51" s="16" customFormat="1" ht="11.25">
      <c r="B832" s="193"/>
      <c r="D832" s="163" t="s">
        <v>193</v>
      </c>
      <c r="E832" s="194" t="s">
        <v>1</v>
      </c>
      <c r="F832" s="195" t="s">
        <v>198</v>
      </c>
      <c r="H832" s="196">
        <v>140.316</v>
      </c>
      <c r="I832" s="197"/>
      <c r="L832" s="193"/>
      <c r="M832" s="198"/>
      <c r="N832" s="199"/>
      <c r="O832" s="199"/>
      <c r="P832" s="199"/>
      <c r="Q832" s="199"/>
      <c r="R832" s="199"/>
      <c r="S832" s="199"/>
      <c r="T832" s="200"/>
      <c r="AT832" s="194" t="s">
        <v>193</v>
      </c>
      <c r="AU832" s="194" t="s">
        <v>85</v>
      </c>
      <c r="AV832" s="16" t="s">
        <v>187</v>
      </c>
      <c r="AW832" s="16" t="s">
        <v>32</v>
      </c>
      <c r="AX832" s="16" t="s">
        <v>83</v>
      </c>
      <c r="AY832" s="194" t="s">
        <v>180</v>
      </c>
    </row>
    <row r="833" spans="1:65" s="2" customFormat="1" ht="24.2" customHeight="1">
      <c r="A833" s="33"/>
      <c r="B833" s="149"/>
      <c r="C833" s="150" t="s">
        <v>782</v>
      </c>
      <c r="D833" s="150" t="s">
        <v>182</v>
      </c>
      <c r="E833" s="151" t="s">
        <v>745</v>
      </c>
      <c r="F833" s="152" t="s">
        <v>746</v>
      </c>
      <c r="G833" s="153" t="s">
        <v>201</v>
      </c>
      <c r="H833" s="154">
        <v>14.382</v>
      </c>
      <c r="I833" s="155"/>
      <c r="J833" s="156">
        <f>ROUND(I833*H833,2)</f>
        <v>0</v>
      </c>
      <c r="K833" s="152" t="s">
        <v>186</v>
      </c>
      <c r="L833" s="34"/>
      <c r="M833" s="157" t="s">
        <v>1</v>
      </c>
      <c r="N833" s="158" t="s">
        <v>41</v>
      </c>
      <c r="O833" s="59"/>
      <c r="P833" s="159">
        <f>O833*H833</f>
        <v>0</v>
      </c>
      <c r="Q833" s="159">
        <v>0</v>
      </c>
      <c r="R833" s="159">
        <f>Q833*H833</f>
        <v>0</v>
      </c>
      <c r="S833" s="159">
        <v>1</v>
      </c>
      <c r="T833" s="160">
        <f>S833*H833</f>
        <v>14.382</v>
      </c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R833" s="161" t="s">
        <v>187</v>
      </c>
      <c r="AT833" s="161" t="s">
        <v>182</v>
      </c>
      <c r="AU833" s="161" t="s">
        <v>85</v>
      </c>
      <c r="AY833" s="18" t="s">
        <v>180</v>
      </c>
      <c r="BE833" s="162">
        <f>IF(N833="základní",J833,0)</f>
        <v>0</v>
      </c>
      <c r="BF833" s="162">
        <f>IF(N833="snížená",J833,0)</f>
        <v>0</v>
      </c>
      <c r="BG833" s="162">
        <f>IF(N833="zákl. přenesená",J833,0)</f>
        <v>0</v>
      </c>
      <c r="BH833" s="162">
        <f>IF(N833="sníž. přenesená",J833,0)</f>
        <v>0</v>
      </c>
      <c r="BI833" s="162">
        <f>IF(N833="nulová",J833,0)</f>
        <v>0</v>
      </c>
      <c r="BJ833" s="18" t="s">
        <v>83</v>
      </c>
      <c r="BK833" s="162">
        <f>ROUND(I833*H833,2)</f>
        <v>0</v>
      </c>
      <c r="BL833" s="18" t="s">
        <v>187</v>
      </c>
      <c r="BM833" s="161" t="s">
        <v>2601</v>
      </c>
    </row>
    <row r="834" spans="1:65" s="2" customFormat="1" ht="19.5">
      <c r="A834" s="33"/>
      <c r="B834" s="34"/>
      <c r="C834" s="33"/>
      <c r="D834" s="163" t="s">
        <v>189</v>
      </c>
      <c r="E834" s="33"/>
      <c r="F834" s="164" t="s">
        <v>748</v>
      </c>
      <c r="G834" s="33"/>
      <c r="H834" s="33"/>
      <c r="I834" s="165"/>
      <c r="J834" s="33"/>
      <c r="K834" s="33"/>
      <c r="L834" s="34"/>
      <c r="M834" s="166"/>
      <c r="N834" s="167"/>
      <c r="O834" s="59"/>
      <c r="P834" s="59"/>
      <c r="Q834" s="59"/>
      <c r="R834" s="59"/>
      <c r="S834" s="59"/>
      <c r="T834" s="60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T834" s="18" t="s">
        <v>189</v>
      </c>
      <c r="AU834" s="18" t="s">
        <v>85</v>
      </c>
    </row>
    <row r="835" spans="1:65" s="2" customFormat="1" ht="11.25">
      <c r="A835" s="33"/>
      <c r="B835" s="34"/>
      <c r="C835" s="33"/>
      <c r="D835" s="168" t="s">
        <v>191</v>
      </c>
      <c r="E835" s="33"/>
      <c r="F835" s="169" t="s">
        <v>749</v>
      </c>
      <c r="G835" s="33"/>
      <c r="H835" s="33"/>
      <c r="I835" s="165"/>
      <c r="J835" s="33"/>
      <c r="K835" s="33"/>
      <c r="L835" s="34"/>
      <c r="M835" s="166"/>
      <c r="N835" s="167"/>
      <c r="O835" s="59"/>
      <c r="P835" s="59"/>
      <c r="Q835" s="59"/>
      <c r="R835" s="59"/>
      <c r="S835" s="59"/>
      <c r="T835" s="60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T835" s="18" t="s">
        <v>191</v>
      </c>
      <c r="AU835" s="18" t="s">
        <v>85</v>
      </c>
    </row>
    <row r="836" spans="1:65" s="13" customFormat="1" ht="11.25">
      <c r="B836" s="170"/>
      <c r="D836" s="163" t="s">
        <v>193</v>
      </c>
      <c r="E836" s="171" t="s">
        <v>1</v>
      </c>
      <c r="F836" s="172" t="s">
        <v>750</v>
      </c>
      <c r="H836" s="171" t="s">
        <v>1</v>
      </c>
      <c r="I836" s="173"/>
      <c r="L836" s="170"/>
      <c r="M836" s="174"/>
      <c r="N836" s="175"/>
      <c r="O836" s="175"/>
      <c r="P836" s="175"/>
      <c r="Q836" s="175"/>
      <c r="R836" s="175"/>
      <c r="S836" s="175"/>
      <c r="T836" s="176"/>
      <c r="AT836" s="171" t="s">
        <v>193</v>
      </c>
      <c r="AU836" s="171" t="s">
        <v>85</v>
      </c>
      <c r="AV836" s="13" t="s">
        <v>83</v>
      </c>
      <c r="AW836" s="13" t="s">
        <v>32</v>
      </c>
      <c r="AX836" s="13" t="s">
        <v>76</v>
      </c>
      <c r="AY836" s="171" t="s">
        <v>180</v>
      </c>
    </row>
    <row r="837" spans="1:65" s="14" customFormat="1" ht="11.25">
      <c r="B837" s="177"/>
      <c r="D837" s="163" t="s">
        <v>193</v>
      </c>
      <c r="E837" s="178" t="s">
        <v>1</v>
      </c>
      <c r="F837" s="179" t="s">
        <v>751</v>
      </c>
      <c r="H837" s="180">
        <v>13.68</v>
      </c>
      <c r="I837" s="181"/>
      <c r="L837" s="177"/>
      <c r="M837" s="182"/>
      <c r="N837" s="183"/>
      <c r="O837" s="183"/>
      <c r="P837" s="183"/>
      <c r="Q837" s="183"/>
      <c r="R837" s="183"/>
      <c r="S837" s="183"/>
      <c r="T837" s="184"/>
      <c r="AT837" s="178" t="s">
        <v>193</v>
      </c>
      <c r="AU837" s="178" t="s">
        <v>85</v>
      </c>
      <c r="AV837" s="14" t="s">
        <v>85</v>
      </c>
      <c r="AW837" s="14" t="s">
        <v>32</v>
      </c>
      <c r="AX837" s="14" t="s">
        <v>76</v>
      </c>
      <c r="AY837" s="178" t="s">
        <v>180</v>
      </c>
    </row>
    <row r="838" spans="1:65" s="14" customFormat="1" ht="11.25">
      <c r="B838" s="177"/>
      <c r="D838" s="163" t="s">
        <v>193</v>
      </c>
      <c r="E838" s="178" t="s">
        <v>1</v>
      </c>
      <c r="F838" s="179" t="s">
        <v>752</v>
      </c>
      <c r="H838" s="180">
        <v>0.35099999999999998</v>
      </c>
      <c r="I838" s="181"/>
      <c r="L838" s="177"/>
      <c r="M838" s="182"/>
      <c r="N838" s="183"/>
      <c r="O838" s="183"/>
      <c r="P838" s="183"/>
      <c r="Q838" s="183"/>
      <c r="R838" s="183"/>
      <c r="S838" s="183"/>
      <c r="T838" s="184"/>
      <c r="AT838" s="178" t="s">
        <v>193</v>
      </c>
      <c r="AU838" s="178" t="s">
        <v>85</v>
      </c>
      <c r="AV838" s="14" t="s">
        <v>85</v>
      </c>
      <c r="AW838" s="14" t="s">
        <v>32</v>
      </c>
      <c r="AX838" s="14" t="s">
        <v>76</v>
      </c>
      <c r="AY838" s="178" t="s">
        <v>180</v>
      </c>
    </row>
    <row r="839" spans="1:65" s="14" customFormat="1" ht="11.25">
      <c r="B839" s="177"/>
      <c r="D839" s="163" t="s">
        <v>193</v>
      </c>
      <c r="E839" s="178" t="s">
        <v>1</v>
      </c>
      <c r="F839" s="179" t="s">
        <v>752</v>
      </c>
      <c r="H839" s="180">
        <v>0.35099999999999998</v>
      </c>
      <c r="I839" s="181"/>
      <c r="L839" s="177"/>
      <c r="M839" s="182"/>
      <c r="N839" s="183"/>
      <c r="O839" s="183"/>
      <c r="P839" s="183"/>
      <c r="Q839" s="183"/>
      <c r="R839" s="183"/>
      <c r="S839" s="183"/>
      <c r="T839" s="184"/>
      <c r="AT839" s="178" t="s">
        <v>193</v>
      </c>
      <c r="AU839" s="178" t="s">
        <v>85</v>
      </c>
      <c r="AV839" s="14" t="s">
        <v>85</v>
      </c>
      <c r="AW839" s="14" t="s">
        <v>32</v>
      </c>
      <c r="AX839" s="14" t="s">
        <v>76</v>
      </c>
      <c r="AY839" s="178" t="s">
        <v>180</v>
      </c>
    </row>
    <row r="840" spans="1:65" s="15" customFormat="1" ht="11.25">
      <c r="B840" s="185"/>
      <c r="D840" s="163" t="s">
        <v>193</v>
      </c>
      <c r="E840" s="186" t="s">
        <v>1</v>
      </c>
      <c r="F840" s="187" t="s">
        <v>196</v>
      </c>
      <c r="H840" s="188">
        <v>14.382</v>
      </c>
      <c r="I840" s="189"/>
      <c r="L840" s="185"/>
      <c r="M840" s="190"/>
      <c r="N840" s="191"/>
      <c r="O840" s="191"/>
      <c r="P840" s="191"/>
      <c r="Q840" s="191"/>
      <c r="R840" s="191"/>
      <c r="S840" s="191"/>
      <c r="T840" s="192"/>
      <c r="AT840" s="186" t="s">
        <v>193</v>
      </c>
      <c r="AU840" s="186" t="s">
        <v>85</v>
      </c>
      <c r="AV840" s="15" t="s">
        <v>197</v>
      </c>
      <c r="AW840" s="15" t="s">
        <v>32</v>
      </c>
      <c r="AX840" s="15" t="s">
        <v>76</v>
      </c>
      <c r="AY840" s="186" t="s">
        <v>180</v>
      </c>
    </row>
    <row r="841" spans="1:65" s="16" customFormat="1" ht="11.25">
      <c r="B841" s="193"/>
      <c r="D841" s="163" t="s">
        <v>193</v>
      </c>
      <c r="E841" s="194" t="s">
        <v>1</v>
      </c>
      <c r="F841" s="195" t="s">
        <v>198</v>
      </c>
      <c r="H841" s="196">
        <v>14.382</v>
      </c>
      <c r="I841" s="197"/>
      <c r="L841" s="193"/>
      <c r="M841" s="198"/>
      <c r="N841" s="199"/>
      <c r="O841" s="199"/>
      <c r="P841" s="199"/>
      <c r="Q841" s="199"/>
      <c r="R841" s="199"/>
      <c r="S841" s="199"/>
      <c r="T841" s="200"/>
      <c r="AT841" s="194" t="s">
        <v>193</v>
      </c>
      <c r="AU841" s="194" t="s">
        <v>85</v>
      </c>
      <c r="AV841" s="16" t="s">
        <v>187</v>
      </c>
      <c r="AW841" s="16" t="s">
        <v>32</v>
      </c>
      <c r="AX841" s="16" t="s">
        <v>83</v>
      </c>
      <c r="AY841" s="194" t="s">
        <v>180</v>
      </c>
    </row>
    <row r="842" spans="1:65" s="2" customFormat="1" ht="24.2" customHeight="1">
      <c r="A842" s="33"/>
      <c r="B842" s="149"/>
      <c r="C842" s="150" t="s">
        <v>790</v>
      </c>
      <c r="D842" s="150" t="s">
        <v>182</v>
      </c>
      <c r="E842" s="151" t="s">
        <v>754</v>
      </c>
      <c r="F842" s="152" t="s">
        <v>755</v>
      </c>
      <c r="G842" s="153" t="s">
        <v>423</v>
      </c>
      <c r="H842" s="154">
        <v>455</v>
      </c>
      <c r="I842" s="155"/>
      <c r="J842" s="156">
        <f>ROUND(I842*H842,2)</f>
        <v>0</v>
      </c>
      <c r="K842" s="152" t="s">
        <v>186</v>
      </c>
      <c r="L842" s="34"/>
      <c r="M842" s="157" t="s">
        <v>1</v>
      </c>
      <c r="N842" s="158" t="s">
        <v>41</v>
      </c>
      <c r="O842" s="59"/>
      <c r="P842" s="159">
        <f>O842*H842</f>
        <v>0</v>
      </c>
      <c r="Q842" s="159">
        <v>0</v>
      </c>
      <c r="R842" s="159">
        <f>Q842*H842</f>
        <v>0</v>
      </c>
      <c r="S842" s="159">
        <v>5.3999999999999999E-2</v>
      </c>
      <c r="T842" s="160">
        <f>S842*H842</f>
        <v>24.57</v>
      </c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R842" s="161" t="s">
        <v>187</v>
      </c>
      <c r="AT842" s="161" t="s">
        <v>182</v>
      </c>
      <c r="AU842" s="161" t="s">
        <v>85</v>
      </c>
      <c r="AY842" s="18" t="s">
        <v>180</v>
      </c>
      <c r="BE842" s="162">
        <f>IF(N842="základní",J842,0)</f>
        <v>0</v>
      </c>
      <c r="BF842" s="162">
        <f>IF(N842="snížená",J842,0)</f>
        <v>0</v>
      </c>
      <c r="BG842" s="162">
        <f>IF(N842="zákl. přenesená",J842,0)</f>
        <v>0</v>
      </c>
      <c r="BH842" s="162">
        <f>IF(N842="sníž. přenesená",J842,0)</f>
        <v>0</v>
      </c>
      <c r="BI842" s="162">
        <f>IF(N842="nulová",J842,0)</f>
        <v>0</v>
      </c>
      <c r="BJ842" s="18" t="s">
        <v>83</v>
      </c>
      <c r="BK842" s="162">
        <f>ROUND(I842*H842,2)</f>
        <v>0</v>
      </c>
      <c r="BL842" s="18" t="s">
        <v>187</v>
      </c>
      <c r="BM842" s="161" t="s">
        <v>2602</v>
      </c>
    </row>
    <row r="843" spans="1:65" s="2" customFormat="1" ht="19.5">
      <c r="A843" s="33"/>
      <c r="B843" s="34"/>
      <c r="C843" s="33"/>
      <c r="D843" s="163" t="s">
        <v>189</v>
      </c>
      <c r="E843" s="33"/>
      <c r="F843" s="164" t="s">
        <v>757</v>
      </c>
      <c r="G843" s="33"/>
      <c r="H843" s="33"/>
      <c r="I843" s="165"/>
      <c r="J843" s="33"/>
      <c r="K843" s="33"/>
      <c r="L843" s="34"/>
      <c r="M843" s="166"/>
      <c r="N843" s="167"/>
      <c r="O843" s="59"/>
      <c r="P843" s="59"/>
      <c r="Q843" s="59"/>
      <c r="R843" s="59"/>
      <c r="S843" s="59"/>
      <c r="T843" s="60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T843" s="18" t="s">
        <v>189</v>
      </c>
      <c r="AU843" s="18" t="s">
        <v>85</v>
      </c>
    </row>
    <row r="844" spans="1:65" s="2" customFormat="1" ht="11.25">
      <c r="A844" s="33"/>
      <c r="B844" s="34"/>
      <c r="C844" s="33"/>
      <c r="D844" s="168" t="s">
        <v>191</v>
      </c>
      <c r="E844" s="33"/>
      <c r="F844" s="169" t="s">
        <v>758</v>
      </c>
      <c r="G844" s="33"/>
      <c r="H844" s="33"/>
      <c r="I844" s="165"/>
      <c r="J844" s="33"/>
      <c r="K844" s="33"/>
      <c r="L844" s="34"/>
      <c r="M844" s="166"/>
      <c r="N844" s="167"/>
      <c r="O844" s="59"/>
      <c r="P844" s="59"/>
      <c r="Q844" s="59"/>
      <c r="R844" s="59"/>
      <c r="S844" s="59"/>
      <c r="T844" s="60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T844" s="18" t="s">
        <v>191</v>
      </c>
      <c r="AU844" s="18" t="s">
        <v>85</v>
      </c>
    </row>
    <row r="845" spans="1:65" s="13" customFormat="1" ht="11.25">
      <c r="B845" s="170"/>
      <c r="D845" s="163" t="s">
        <v>193</v>
      </c>
      <c r="E845" s="171" t="s">
        <v>1</v>
      </c>
      <c r="F845" s="172" t="s">
        <v>759</v>
      </c>
      <c r="H845" s="171" t="s">
        <v>1</v>
      </c>
      <c r="I845" s="173"/>
      <c r="L845" s="170"/>
      <c r="M845" s="174"/>
      <c r="N845" s="175"/>
      <c r="O845" s="175"/>
      <c r="P845" s="175"/>
      <c r="Q845" s="175"/>
      <c r="R845" s="175"/>
      <c r="S845" s="175"/>
      <c r="T845" s="176"/>
      <c r="AT845" s="171" t="s">
        <v>193</v>
      </c>
      <c r="AU845" s="171" t="s">
        <v>85</v>
      </c>
      <c r="AV845" s="13" t="s">
        <v>83</v>
      </c>
      <c r="AW845" s="13" t="s">
        <v>32</v>
      </c>
      <c r="AX845" s="13" t="s">
        <v>76</v>
      </c>
      <c r="AY845" s="171" t="s">
        <v>180</v>
      </c>
    </row>
    <row r="846" spans="1:65" s="13" customFormat="1" ht="11.25">
      <c r="B846" s="170"/>
      <c r="D846" s="163" t="s">
        <v>193</v>
      </c>
      <c r="E846" s="171" t="s">
        <v>1</v>
      </c>
      <c r="F846" s="172" t="s">
        <v>2373</v>
      </c>
      <c r="H846" s="171" t="s">
        <v>1</v>
      </c>
      <c r="I846" s="173"/>
      <c r="L846" s="170"/>
      <c r="M846" s="174"/>
      <c r="N846" s="175"/>
      <c r="O846" s="175"/>
      <c r="P846" s="175"/>
      <c r="Q846" s="175"/>
      <c r="R846" s="175"/>
      <c r="S846" s="175"/>
      <c r="T846" s="176"/>
      <c r="AT846" s="171" t="s">
        <v>193</v>
      </c>
      <c r="AU846" s="171" t="s">
        <v>85</v>
      </c>
      <c r="AV846" s="13" t="s">
        <v>83</v>
      </c>
      <c r="AW846" s="13" t="s">
        <v>32</v>
      </c>
      <c r="AX846" s="13" t="s">
        <v>76</v>
      </c>
      <c r="AY846" s="171" t="s">
        <v>180</v>
      </c>
    </row>
    <row r="847" spans="1:65" s="14" customFormat="1" ht="22.5">
      <c r="B847" s="177"/>
      <c r="D847" s="163" t="s">
        <v>193</v>
      </c>
      <c r="E847" s="178" t="s">
        <v>1</v>
      </c>
      <c r="F847" s="179" t="s">
        <v>2603</v>
      </c>
      <c r="H847" s="180">
        <v>455</v>
      </c>
      <c r="I847" s="181"/>
      <c r="L847" s="177"/>
      <c r="M847" s="182"/>
      <c r="N847" s="183"/>
      <c r="O847" s="183"/>
      <c r="P847" s="183"/>
      <c r="Q847" s="183"/>
      <c r="R847" s="183"/>
      <c r="S847" s="183"/>
      <c r="T847" s="184"/>
      <c r="AT847" s="178" t="s">
        <v>193</v>
      </c>
      <c r="AU847" s="178" t="s">
        <v>85</v>
      </c>
      <c r="AV847" s="14" t="s">
        <v>85</v>
      </c>
      <c r="AW847" s="14" t="s">
        <v>32</v>
      </c>
      <c r="AX847" s="14" t="s">
        <v>76</v>
      </c>
      <c r="AY847" s="178" t="s">
        <v>180</v>
      </c>
    </row>
    <row r="848" spans="1:65" s="15" customFormat="1" ht="11.25">
      <c r="B848" s="185"/>
      <c r="D848" s="163" t="s">
        <v>193</v>
      </c>
      <c r="E848" s="186" t="s">
        <v>1</v>
      </c>
      <c r="F848" s="187" t="s">
        <v>196</v>
      </c>
      <c r="H848" s="188">
        <v>455</v>
      </c>
      <c r="I848" s="189"/>
      <c r="L848" s="185"/>
      <c r="M848" s="190"/>
      <c r="N848" s="191"/>
      <c r="O848" s="191"/>
      <c r="P848" s="191"/>
      <c r="Q848" s="191"/>
      <c r="R848" s="191"/>
      <c r="S848" s="191"/>
      <c r="T848" s="192"/>
      <c r="AT848" s="186" t="s">
        <v>193</v>
      </c>
      <c r="AU848" s="186" t="s">
        <v>85</v>
      </c>
      <c r="AV848" s="15" t="s">
        <v>197</v>
      </c>
      <c r="AW848" s="15" t="s">
        <v>32</v>
      </c>
      <c r="AX848" s="15" t="s">
        <v>76</v>
      </c>
      <c r="AY848" s="186" t="s">
        <v>180</v>
      </c>
    </row>
    <row r="849" spans="1:65" s="16" customFormat="1" ht="11.25">
      <c r="B849" s="193"/>
      <c r="D849" s="163" t="s">
        <v>193</v>
      </c>
      <c r="E849" s="194" t="s">
        <v>1</v>
      </c>
      <c r="F849" s="195" t="s">
        <v>198</v>
      </c>
      <c r="H849" s="196">
        <v>455</v>
      </c>
      <c r="I849" s="197"/>
      <c r="L849" s="193"/>
      <c r="M849" s="198"/>
      <c r="N849" s="199"/>
      <c r="O849" s="199"/>
      <c r="P849" s="199"/>
      <c r="Q849" s="199"/>
      <c r="R849" s="199"/>
      <c r="S849" s="199"/>
      <c r="T849" s="200"/>
      <c r="AT849" s="194" t="s">
        <v>193</v>
      </c>
      <c r="AU849" s="194" t="s">
        <v>85</v>
      </c>
      <c r="AV849" s="16" t="s">
        <v>187</v>
      </c>
      <c r="AW849" s="16" t="s">
        <v>32</v>
      </c>
      <c r="AX849" s="16" t="s">
        <v>83</v>
      </c>
      <c r="AY849" s="194" t="s">
        <v>180</v>
      </c>
    </row>
    <row r="850" spans="1:65" s="2" customFormat="1" ht="37.9" customHeight="1">
      <c r="A850" s="33"/>
      <c r="B850" s="149"/>
      <c r="C850" s="150" t="s">
        <v>577</v>
      </c>
      <c r="D850" s="150" t="s">
        <v>182</v>
      </c>
      <c r="E850" s="151" t="s">
        <v>762</v>
      </c>
      <c r="F850" s="152" t="s">
        <v>763</v>
      </c>
      <c r="G850" s="153" t="s">
        <v>201</v>
      </c>
      <c r="H850" s="154">
        <v>98.468000000000004</v>
      </c>
      <c r="I850" s="155"/>
      <c r="J850" s="156">
        <f>ROUND(I850*H850,2)</f>
        <v>0</v>
      </c>
      <c r="K850" s="152" t="s">
        <v>186</v>
      </c>
      <c r="L850" s="34"/>
      <c r="M850" s="157" t="s">
        <v>1</v>
      </c>
      <c r="N850" s="158" t="s">
        <v>41</v>
      </c>
      <c r="O850" s="59"/>
      <c r="P850" s="159">
        <f>O850*H850</f>
        <v>0</v>
      </c>
      <c r="Q850" s="159">
        <v>0</v>
      </c>
      <c r="R850" s="159">
        <f>Q850*H850</f>
        <v>0</v>
      </c>
      <c r="S850" s="159">
        <v>2.2000000000000002</v>
      </c>
      <c r="T850" s="160">
        <f>S850*H850</f>
        <v>216.62960000000004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161" t="s">
        <v>187</v>
      </c>
      <c r="AT850" s="161" t="s">
        <v>182</v>
      </c>
      <c r="AU850" s="161" t="s">
        <v>85</v>
      </c>
      <c r="AY850" s="18" t="s">
        <v>180</v>
      </c>
      <c r="BE850" s="162">
        <f>IF(N850="základní",J850,0)</f>
        <v>0</v>
      </c>
      <c r="BF850" s="162">
        <f>IF(N850="snížená",J850,0)</f>
        <v>0</v>
      </c>
      <c r="BG850" s="162">
        <f>IF(N850="zákl. přenesená",J850,0)</f>
        <v>0</v>
      </c>
      <c r="BH850" s="162">
        <f>IF(N850="sníž. přenesená",J850,0)</f>
        <v>0</v>
      </c>
      <c r="BI850" s="162">
        <f>IF(N850="nulová",J850,0)</f>
        <v>0</v>
      </c>
      <c r="BJ850" s="18" t="s">
        <v>83</v>
      </c>
      <c r="BK850" s="162">
        <f>ROUND(I850*H850,2)</f>
        <v>0</v>
      </c>
      <c r="BL850" s="18" t="s">
        <v>187</v>
      </c>
      <c r="BM850" s="161" t="s">
        <v>2604</v>
      </c>
    </row>
    <row r="851" spans="1:65" s="2" customFormat="1" ht="19.5">
      <c r="A851" s="33"/>
      <c r="B851" s="34"/>
      <c r="C851" s="33"/>
      <c r="D851" s="163" t="s">
        <v>189</v>
      </c>
      <c r="E851" s="33"/>
      <c r="F851" s="164" t="s">
        <v>765</v>
      </c>
      <c r="G851" s="33"/>
      <c r="H851" s="33"/>
      <c r="I851" s="165"/>
      <c r="J851" s="33"/>
      <c r="K851" s="33"/>
      <c r="L851" s="34"/>
      <c r="M851" s="166"/>
      <c r="N851" s="167"/>
      <c r="O851" s="59"/>
      <c r="P851" s="59"/>
      <c r="Q851" s="59"/>
      <c r="R851" s="59"/>
      <c r="S851" s="59"/>
      <c r="T851" s="60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T851" s="18" t="s">
        <v>189</v>
      </c>
      <c r="AU851" s="18" t="s">
        <v>85</v>
      </c>
    </row>
    <row r="852" spans="1:65" s="2" customFormat="1" ht="11.25">
      <c r="A852" s="33"/>
      <c r="B852" s="34"/>
      <c r="C852" s="33"/>
      <c r="D852" s="168" t="s">
        <v>191</v>
      </c>
      <c r="E852" s="33"/>
      <c r="F852" s="169" t="s">
        <v>766</v>
      </c>
      <c r="G852" s="33"/>
      <c r="H852" s="33"/>
      <c r="I852" s="165"/>
      <c r="J852" s="33"/>
      <c r="K852" s="33"/>
      <c r="L852" s="34"/>
      <c r="M852" s="166"/>
      <c r="N852" s="167"/>
      <c r="O852" s="59"/>
      <c r="P852" s="59"/>
      <c r="Q852" s="59"/>
      <c r="R852" s="59"/>
      <c r="S852" s="59"/>
      <c r="T852" s="60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T852" s="18" t="s">
        <v>191</v>
      </c>
      <c r="AU852" s="18" t="s">
        <v>85</v>
      </c>
    </row>
    <row r="853" spans="1:65" s="13" customFormat="1" ht="11.25">
      <c r="B853" s="170"/>
      <c r="D853" s="163" t="s">
        <v>193</v>
      </c>
      <c r="E853" s="171" t="s">
        <v>1</v>
      </c>
      <c r="F853" s="172" t="s">
        <v>767</v>
      </c>
      <c r="H853" s="171" t="s">
        <v>1</v>
      </c>
      <c r="I853" s="173"/>
      <c r="L853" s="170"/>
      <c r="M853" s="174"/>
      <c r="N853" s="175"/>
      <c r="O853" s="175"/>
      <c r="P853" s="175"/>
      <c r="Q853" s="175"/>
      <c r="R853" s="175"/>
      <c r="S853" s="175"/>
      <c r="T853" s="176"/>
      <c r="AT853" s="171" t="s">
        <v>193</v>
      </c>
      <c r="AU853" s="171" t="s">
        <v>85</v>
      </c>
      <c r="AV853" s="13" t="s">
        <v>83</v>
      </c>
      <c r="AW853" s="13" t="s">
        <v>32</v>
      </c>
      <c r="AX853" s="13" t="s">
        <v>76</v>
      </c>
      <c r="AY853" s="171" t="s">
        <v>180</v>
      </c>
    </row>
    <row r="854" spans="1:65" s="13" customFormat="1" ht="11.25">
      <c r="B854" s="170"/>
      <c r="D854" s="163" t="s">
        <v>193</v>
      </c>
      <c r="E854" s="171" t="s">
        <v>1</v>
      </c>
      <c r="F854" s="172" t="s">
        <v>2373</v>
      </c>
      <c r="H854" s="171" t="s">
        <v>1</v>
      </c>
      <c r="I854" s="173"/>
      <c r="L854" s="170"/>
      <c r="M854" s="174"/>
      <c r="N854" s="175"/>
      <c r="O854" s="175"/>
      <c r="P854" s="175"/>
      <c r="Q854" s="175"/>
      <c r="R854" s="175"/>
      <c r="S854" s="175"/>
      <c r="T854" s="176"/>
      <c r="AT854" s="171" t="s">
        <v>193</v>
      </c>
      <c r="AU854" s="171" t="s">
        <v>85</v>
      </c>
      <c r="AV854" s="13" t="s">
        <v>83</v>
      </c>
      <c r="AW854" s="13" t="s">
        <v>32</v>
      </c>
      <c r="AX854" s="13" t="s">
        <v>76</v>
      </c>
      <c r="AY854" s="171" t="s">
        <v>180</v>
      </c>
    </row>
    <row r="855" spans="1:65" s="14" customFormat="1" ht="11.25">
      <c r="B855" s="177"/>
      <c r="D855" s="163" t="s">
        <v>193</v>
      </c>
      <c r="E855" s="178" t="s">
        <v>1</v>
      </c>
      <c r="F855" s="179" t="s">
        <v>2605</v>
      </c>
      <c r="H855" s="180">
        <v>8.0350000000000001</v>
      </c>
      <c r="I855" s="181"/>
      <c r="L855" s="177"/>
      <c r="M855" s="182"/>
      <c r="N855" s="183"/>
      <c r="O855" s="183"/>
      <c r="P855" s="183"/>
      <c r="Q855" s="183"/>
      <c r="R855" s="183"/>
      <c r="S855" s="183"/>
      <c r="T855" s="184"/>
      <c r="AT855" s="178" t="s">
        <v>193</v>
      </c>
      <c r="AU855" s="178" t="s">
        <v>85</v>
      </c>
      <c r="AV855" s="14" t="s">
        <v>85</v>
      </c>
      <c r="AW855" s="14" t="s">
        <v>32</v>
      </c>
      <c r="AX855" s="14" t="s">
        <v>76</v>
      </c>
      <c r="AY855" s="178" t="s">
        <v>180</v>
      </c>
    </row>
    <row r="856" spans="1:65" s="14" customFormat="1" ht="11.25">
      <c r="B856" s="177"/>
      <c r="D856" s="163" t="s">
        <v>193</v>
      </c>
      <c r="E856" s="178" t="s">
        <v>1</v>
      </c>
      <c r="F856" s="179" t="s">
        <v>2606</v>
      </c>
      <c r="H856" s="180">
        <v>8.0690000000000008</v>
      </c>
      <c r="I856" s="181"/>
      <c r="L856" s="177"/>
      <c r="M856" s="182"/>
      <c r="N856" s="183"/>
      <c r="O856" s="183"/>
      <c r="P856" s="183"/>
      <c r="Q856" s="183"/>
      <c r="R856" s="183"/>
      <c r="S856" s="183"/>
      <c r="T856" s="184"/>
      <c r="AT856" s="178" t="s">
        <v>193</v>
      </c>
      <c r="AU856" s="178" t="s">
        <v>85</v>
      </c>
      <c r="AV856" s="14" t="s">
        <v>85</v>
      </c>
      <c r="AW856" s="14" t="s">
        <v>32</v>
      </c>
      <c r="AX856" s="14" t="s">
        <v>76</v>
      </c>
      <c r="AY856" s="178" t="s">
        <v>180</v>
      </c>
    </row>
    <row r="857" spans="1:65" s="14" customFormat="1" ht="11.25">
      <c r="B857" s="177"/>
      <c r="D857" s="163" t="s">
        <v>193</v>
      </c>
      <c r="E857" s="178" t="s">
        <v>1</v>
      </c>
      <c r="F857" s="179" t="s">
        <v>2607</v>
      </c>
      <c r="H857" s="180">
        <v>8.1189999999999998</v>
      </c>
      <c r="I857" s="181"/>
      <c r="L857" s="177"/>
      <c r="M857" s="182"/>
      <c r="N857" s="183"/>
      <c r="O857" s="183"/>
      <c r="P857" s="183"/>
      <c r="Q857" s="183"/>
      <c r="R857" s="183"/>
      <c r="S857" s="183"/>
      <c r="T857" s="184"/>
      <c r="AT857" s="178" t="s">
        <v>193</v>
      </c>
      <c r="AU857" s="178" t="s">
        <v>85</v>
      </c>
      <c r="AV857" s="14" t="s">
        <v>85</v>
      </c>
      <c r="AW857" s="14" t="s">
        <v>32</v>
      </c>
      <c r="AX857" s="14" t="s">
        <v>76</v>
      </c>
      <c r="AY857" s="178" t="s">
        <v>180</v>
      </c>
    </row>
    <row r="858" spans="1:65" s="14" customFormat="1" ht="11.25">
      <c r="B858" s="177"/>
      <c r="D858" s="163" t="s">
        <v>193</v>
      </c>
      <c r="E858" s="178" t="s">
        <v>1</v>
      </c>
      <c r="F858" s="179" t="s">
        <v>2605</v>
      </c>
      <c r="H858" s="180">
        <v>8.0350000000000001</v>
      </c>
      <c r="I858" s="181"/>
      <c r="L858" s="177"/>
      <c r="M858" s="182"/>
      <c r="N858" s="183"/>
      <c r="O858" s="183"/>
      <c r="P858" s="183"/>
      <c r="Q858" s="183"/>
      <c r="R858" s="183"/>
      <c r="S858" s="183"/>
      <c r="T858" s="184"/>
      <c r="AT858" s="178" t="s">
        <v>193</v>
      </c>
      <c r="AU858" s="178" t="s">
        <v>85</v>
      </c>
      <c r="AV858" s="14" t="s">
        <v>85</v>
      </c>
      <c r="AW858" s="14" t="s">
        <v>32</v>
      </c>
      <c r="AX858" s="14" t="s">
        <v>76</v>
      </c>
      <c r="AY858" s="178" t="s">
        <v>180</v>
      </c>
    </row>
    <row r="859" spans="1:65" s="14" customFormat="1" ht="11.25">
      <c r="B859" s="177"/>
      <c r="D859" s="163" t="s">
        <v>193</v>
      </c>
      <c r="E859" s="178" t="s">
        <v>1</v>
      </c>
      <c r="F859" s="179" t="s">
        <v>2608</v>
      </c>
      <c r="H859" s="180">
        <v>7.8929999999999998</v>
      </c>
      <c r="I859" s="181"/>
      <c r="L859" s="177"/>
      <c r="M859" s="182"/>
      <c r="N859" s="183"/>
      <c r="O859" s="183"/>
      <c r="P859" s="183"/>
      <c r="Q859" s="183"/>
      <c r="R859" s="183"/>
      <c r="S859" s="183"/>
      <c r="T859" s="184"/>
      <c r="AT859" s="178" t="s">
        <v>193</v>
      </c>
      <c r="AU859" s="178" t="s">
        <v>85</v>
      </c>
      <c r="AV859" s="14" t="s">
        <v>85</v>
      </c>
      <c r="AW859" s="14" t="s">
        <v>32</v>
      </c>
      <c r="AX859" s="14" t="s">
        <v>76</v>
      </c>
      <c r="AY859" s="178" t="s">
        <v>180</v>
      </c>
    </row>
    <row r="860" spans="1:65" s="14" customFormat="1" ht="11.25">
      <c r="B860" s="177"/>
      <c r="D860" s="163" t="s">
        <v>193</v>
      </c>
      <c r="E860" s="178" t="s">
        <v>1</v>
      </c>
      <c r="F860" s="179" t="s">
        <v>2609</v>
      </c>
      <c r="H860" s="180">
        <v>7.0140000000000002</v>
      </c>
      <c r="I860" s="181"/>
      <c r="L860" s="177"/>
      <c r="M860" s="182"/>
      <c r="N860" s="183"/>
      <c r="O860" s="183"/>
      <c r="P860" s="183"/>
      <c r="Q860" s="183"/>
      <c r="R860" s="183"/>
      <c r="S860" s="183"/>
      <c r="T860" s="184"/>
      <c r="AT860" s="178" t="s">
        <v>193</v>
      </c>
      <c r="AU860" s="178" t="s">
        <v>85</v>
      </c>
      <c r="AV860" s="14" t="s">
        <v>85</v>
      </c>
      <c r="AW860" s="14" t="s">
        <v>32</v>
      </c>
      <c r="AX860" s="14" t="s">
        <v>76</v>
      </c>
      <c r="AY860" s="178" t="s">
        <v>180</v>
      </c>
    </row>
    <row r="861" spans="1:65" s="14" customFormat="1" ht="11.25">
      <c r="B861" s="177"/>
      <c r="D861" s="163" t="s">
        <v>193</v>
      </c>
      <c r="E861" s="178" t="s">
        <v>1</v>
      </c>
      <c r="F861" s="179" t="s">
        <v>2610</v>
      </c>
      <c r="H861" s="180">
        <v>8.9589999999999996</v>
      </c>
      <c r="I861" s="181"/>
      <c r="L861" s="177"/>
      <c r="M861" s="182"/>
      <c r="N861" s="183"/>
      <c r="O861" s="183"/>
      <c r="P861" s="183"/>
      <c r="Q861" s="183"/>
      <c r="R861" s="183"/>
      <c r="S861" s="183"/>
      <c r="T861" s="184"/>
      <c r="AT861" s="178" t="s">
        <v>193</v>
      </c>
      <c r="AU861" s="178" t="s">
        <v>85</v>
      </c>
      <c r="AV861" s="14" t="s">
        <v>85</v>
      </c>
      <c r="AW861" s="14" t="s">
        <v>32</v>
      </c>
      <c r="AX861" s="14" t="s">
        <v>76</v>
      </c>
      <c r="AY861" s="178" t="s">
        <v>180</v>
      </c>
    </row>
    <row r="862" spans="1:65" s="14" customFormat="1" ht="11.25">
      <c r="B862" s="177"/>
      <c r="D862" s="163" t="s">
        <v>193</v>
      </c>
      <c r="E862" s="178" t="s">
        <v>1</v>
      </c>
      <c r="F862" s="179" t="s">
        <v>2611</v>
      </c>
      <c r="H862" s="180">
        <v>8.9090000000000007</v>
      </c>
      <c r="I862" s="181"/>
      <c r="L862" s="177"/>
      <c r="M862" s="182"/>
      <c r="N862" s="183"/>
      <c r="O862" s="183"/>
      <c r="P862" s="183"/>
      <c r="Q862" s="183"/>
      <c r="R862" s="183"/>
      <c r="S862" s="183"/>
      <c r="T862" s="184"/>
      <c r="AT862" s="178" t="s">
        <v>193</v>
      </c>
      <c r="AU862" s="178" t="s">
        <v>85</v>
      </c>
      <c r="AV862" s="14" t="s">
        <v>85</v>
      </c>
      <c r="AW862" s="14" t="s">
        <v>32</v>
      </c>
      <c r="AX862" s="14" t="s">
        <v>76</v>
      </c>
      <c r="AY862" s="178" t="s">
        <v>180</v>
      </c>
    </row>
    <row r="863" spans="1:65" s="14" customFormat="1" ht="11.25">
      <c r="B863" s="177"/>
      <c r="D863" s="163" t="s">
        <v>193</v>
      </c>
      <c r="E863" s="178" t="s">
        <v>1</v>
      </c>
      <c r="F863" s="179" t="s">
        <v>2612</v>
      </c>
      <c r="H863" s="180">
        <v>6.4349999999999996</v>
      </c>
      <c r="I863" s="181"/>
      <c r="L863" s="177"/>
      <c r="M863" s="182"/>
      <c r="N863" s="183"/>
      <c r="O863" s="183"/>
      <c r="P863" s="183"/>
      <c r="Q863" s="183"/>
      <c r="R863" s="183"/>
      <c r="S863" s="183"/>
      <c r="T863" s="184"/>
      <c r="AT863" s="178" t="s">
        <v>193</v>
      </c>
      <c r="AU863" s="178" t="s">
        <v>85</v>
      </c>
      <c r="AV863" s="14" t="s">
        <v>85</v>
      </c>
      <c r="AW863" s="14" t="s">
        <v>32</v>
      </c>
      <c r="AX863" s="14" t="s">
        <v>76</v>
      </c>
      <c r="AY863" s="178" t="s">
        <v>180</v>
      </c>
    </row>
    <row r="864" spans="1:65" s="14" customFormat="1" ht="11.25">
      <c r="B864" s="177"/>
      <c r="D864" s="163" t="s">
        <v>193</v>
      </c>
      <c r="E864" s="178" t="s">
        <v>1</v>
      </c>
      <c r="F864" s="179" t="s">
        <v>2613</v>
      </c>
      <c r="H864" s="180">
        <v>9.0259999999999998</v>
      </c>
      <c r="I864" s="181"/>
      <c r="L864" s="177"/>
      <c r="M864" s="182"/>
      <c r="N864" s="183"/>
      <c r="O864" s="183"/>
      <c r="P864" s="183"/>
      <c r="Q864" s="183"/>
      <c r="R864" s="183"/>
      <c r="S864" s="183"/>
      <c r="T864" s="184"/>
      <c r="AT864" s="178" t="s">
        <v>193</v>
      </c>
      <c r="AU864" s="178" t="s">
        <v>85</v>
      </c>
      <c r="AV864" s="14" t="s">
        <v>85</v>
      </c>
      <c r="AW864" s="14" t="s">
        <v>32</v>
      </c>
      <c r="AX864" s="14" t="s">
        <v>76</v>
      </c>
      <c r="AY864" s="178" t="s">
        <v>180</v>
      </c>
    </row>
    <row r="865" spans="1:65" s="14" customFormat="1" ht="11.25">
      <c r="B865" s="177"/>
      <c r="D865" s="163" t="s">
        <v>193</v>
      </c>
      <c r="E865" s="178" t="s">
        <v>1</v>
      </c>
      <c r="F865" s="179" t="s">
        <v>2614</v>
      </c>
      <c r="H865" s="180">
        <v>8.9329999999999998</v>
      </c>
      <c r="I865" s="181"/>
      <c r="L865" s="177"/>
      <c r="M865" s="182"/>
      <c r="N865" s="183"/>
      <c r="O865" s="183"/>
      <c r="P865" s="183"/>
      <c r="Q865" s="183"/>
      <c r="R865" s="183"/>
      <c r="S865" s="183"/>
      <c r="T865" s="184"/>
      <c r="AT865" s="178" t="s">
        <v>193</v>
      </c>
      <c r="AU865" s="178" t="s">
        <v>85</v>
      </c>
      <c r="AV865" s="14" t="s">
        <v>85</v>
      </c>
      <c r="AW865" s="14" t="s">
        <v>32</v>
      </c>
      <c r="AX865" s="14" t="s">
        <v>76</v>
      </c>
      <c r="AY865" s="178" t="s">
        <v>180</v>
      </c>
    </row>
    <row r="866" spans="1:65" s="14" customFormat="1" ht="11.25">
      <c r="B866" s="177"/>
      <c r="D866" s="163" t="s">
        <v>193</v>
      </c>
      <c r="E866" s="178" t="s">
        <v>1</v>
      </c>
      <c r="F866" s="179" t="s">
        <v>2615</v>
      </c>
      <c r="H866" s="180">
        <v>0.58699999999999997</v>
      </c>
      <c r="I866" s="181"/>
      <c r="L866" s="177"/>
      <c r="M866" s="182"/>
      <c r="N866" s="183"/>
      <c r="O866" s="183"/>
      <c r="P866" s="183"/>
      <c r="Q866" s="183"/>
      <c r="R866" s="183"/>
      <c r="S866" s="183"/>
      <c r="T866" s="184"/>
      <c r="AT866" s="178" t="s">
        <v>193</v>
      </c>
      <c r="AU866" s="178" t="s">
        <v>85</v>
      </c>
      <c r="AV866" s="14" t="s">
        <v>85</v>
      </c>
      <c r="AW866" s="14" t="s">
        <v>32</v>
      </c>
      <c r="AX866" s="14" t="s">
        <v>76</v>
      </c>
      <c r="AY866" s="178" t="s">
        <v>180</v>
      </c>
    </row>
    <row r="867" spans="1:65" s="14" customFormat="1" ht="11.25">
      <c r="B867" s="177"/>
      <c r="D867" s="163" t="s">
        <v>193</v>
      </c>
      <c r="E867" s="178" t="s">
        <v>1</v>
      </c>
      <c r="F867" s="179" t="s">
        <v>2616</v>
      </c>
      <c r="H867" s="180">
        <v>5.3040000000000003</v>
      </c>
      <c r="I867" s="181"/>
      <c r="L867" s="177"/>
      <c r="M867" s="182"/>
      <c r="N867" s="183"/>
      <c r="O867" s="183"/>
      <c r="P867" s="183"/>
      <c r="Q867" s="183"/>
      <c r="R867" s="183"/>
      <c r="S867" s="183"/>
      <c r="T867" s="184"/>
      <c r="AT867" s="178" t="s">
        <v>193</v>
      </c>
      <c r="AU867" s="178" t="s">
        <v>85</v>
      </c>
      <c r="AV867" s="14" t="s">
        <v>85</v>
      </c>
      <c r="AW867" s="14" t="s">
        <v>32</v>
      </c>
      <c r="AX867" s="14" t="s">
        <v>76</v>
      </c>
      <c r="AY867" s="178" t="s">
        <v>180</v>
      </c>
    </row>
    <row r="868" spans="1:65" s="14" customFormat="1" ht="11.25">
      <c r="B868" s="177"/>
      <c r="D868" s="163" t="s">
        <v>193</v>
      </c>
      <c r="E868" s="178" t="s">
        <v>1</v>
      </c>
      <c r="F868" s="179" t="s">
        <v>2617</v>
      </c>
      <c r="H868" s="180">
        <v>0.83299999999999996</v>
      </c>
      <c r="I868" s="181"/>
      <c r="L868" s="177"/>
      <c r="M868" s="182"/>
      <c r="N868" s="183"/>
      <c r="O868" s="183"/>
      <c r="P868" s="183"/>
      <c r="Q868" s="183"/>
      <c r="R868" s="183"/>
      <c r="S868" s="183"/>
      <c r="T868" s="184"/>
      <c r="AT868" s="178" t="s">
        <v>193</v>
      </c>
      <c r="AU868" s="178" t="s">
        <v>85</v>
      </c>
      <c r="AV868" s="14" t="s">
        <v>85</v>
      </c>
      <c r="AW868" s="14" t="s">
        <v>32</v>
      </c>
      <c r="AX868" s="14" t="s">
        <v>76</v>
      </c>
      <c r="AY868" s="178" t="s">
        <v>180</v>
      </c>
    </row>
    <row r="869" spans="1:65" s="14" customFormat="1" ht="11.25">
      <c r="B869" s="177"/>
      <c r="D869" s="163" t="s">
        <v>193</v>
      </c>
      <c r="E869" s="178" t="s">
        <v>1</v>
      </c>
      <c r="F869" s="179" t="s">
        <v>2618</v>
      </c>
      <c r="H869" s="180">
        <v>1.5980000000000001</v>
      </c>
      <c r="I869" s="181"/>
      <c r="L869" s="177"/>
      <c r="M869" s="182"/>
      <c r="N869" s="183"/>
      <c r="O869" s="183"/>
      <c r="P869" s="183"/>
      <c r="Q869" s="183"/>
      <c r="R869" s="183"/>
      <c r="S869" s="183"/>
      <c r="T869" s="184"/>
      <c r="AT869" s="178" t="s">
        <v>193</v>
      </c>
      <c r="AU869" s="178" t="s">
        <v>85</v>
      </c>
      <c r="AV869" s="14" t="s">
        <v>85</v>
      </c>
      <c r="AW869" s="14" t="s">
        <v>32</v>
      </c>
      <c r="AX869" s="14" t="s">
        <v>76</v>
      </c>
      <c r="AY869" s="178" t="s">
        <v>180</v>
      </c>
    </row>
    <row r="870" spans="1:65" s="14" customFormat="1" ht="11.25">
      <c r="B870" s="177"/>
      <c r="D870" s="163" t="s">
        <v>193</v>
      </c>
      <c r="E870" s="178" t="s">
        <v>1</v>
      </c>
      <c r="F870" s="179" t="s">
        <v>2619</v>
      </c>
      <c r="H870" s="180">
        <v>0.71899999999999997</v>
      </c>
      <c r="I870" s="181"/>
      <c r="L870" s="177"/>
      <c r="M870" s="182"/>
      <c r="N870" s="183"/>
      <c r="O870" s="183"/>
      <c r="P870" s="183"/>
      <c r="Q870" s="183"/>
      <c r="R870" s="183"/>
      <c r="S870" s="183"/>
      <c r="T870" s="184"/>
      <c r="AT870" s="178" t="s">
        <v>193</v>
      </c>
      <c r="AU870" s="178" t="s">
        <v>85</v>
      </c>
      <c r="AV870" s="14" t="s">
        <v>85</v>
      </c>
      <c r="AW870" s="14" t="s">
        <v>32</v>
      </c>
      <c r="AX870" s="14" t="s">
        <v>76</v>
      </c>
      <c r="AY870" s="178" t="s">
        <v>180</v>
      </c>
    </row>
    <row r="871" spans="1:65" s="15" customFormat="1" ht="11.25">
      <c r="B871" s="185"/>
      <c r="D871" s="163" t="s">
        <v>193</v>
      </c>
      <c r="E871" s="186" t="s">
        <v>1</v>
      </c>
      <c r="F871" s="187" t="s">
        <v>196</v>
      </c>
      <c r="H871" s="188">
        <v>98.468000000000004</v>
      </c>
      <c r="I871" s="189"/>
      <c r="L871" s="185"/>
      <c r="M871" s="190"/>
      <c r="N871" s="191"/>
      <c r="O871" s="191"/>
      <c r="P871" s="191"/>
      <c r="Q871" s="191"/>
      <c r="R871" s="191"/>
      <c r="S871" s="191"/>
      <c r="T871" s="192"/>
      <c r="AT871" s="186" t="s">
        <v>193</v>
      </c>
      <c r="AU871" s="186" t="s">
        <v>85</v>
      </c>
      <c r="AV871" s="15" t="s">
        <v>197</v>
      </c>
      <c r="AW871" s="15" t="s">
        <v>32</v>
      </c>
      <c r="AX871" s="15" t="s">
        <v>76</v>
      </c>
      <c r="AY871" s="186" t="s">
        <v>180</v>
      </c>
    </row>
    <row r="872" spans="1:65" s="16" customFormat="1" ht="11.25">
      <c r="B872" s="193"/>
      <c r="D872" s="163" t="s">
        <v>193</v>
      </c>
      <c r="E872" s="194" t="s">
        <v>1</v>
      </c>
      <c r="F872" s="195" t="s">
        <v>198</v>
      </c>
      <c r="H872" s="196">
        <v>98.468000000000004</v>
      </c>
      <c r="I872" s="197"/>
      <c r="L872" s="193"/>
      <c r="M872" s="198"/>
      <c r="N872" s="199"/>
      <c r="O872" s="199"/>
      <c r="P872" s="199"/>
      <c r="Q872" s="199"/>
      <c r="R872" s="199"/>
      <c r="S872" s="199"/>
      <c r="T872" s="200"/>
      <c r="AT872" s="194" t="s">
        <v>193</v>
      </c>
      <c r="AU872" s="194" t="s">
        <v>85</v>
      </c>
      <c r="AV872" s="16" t="s">
        <v>187</v>
      </c>
      <c r="AW872" s="16" t="s">
        <v>32</v>
      </c>
      <c r="AX872" s="16" t="s">
        <v>83</v>
      </c>
      <c r="AY872" s="194" t="s">
        <v>180</v>
      </c>
    </row>
    <row r="873" spans="1:65" s="2" customFormat="1" ht="24.2" customHeight="1">
      <c r="A873" s="33"/>
      <c r="B873" s="149"/>
      <c r="C873" s="150" t="s">
        <v>804</v>
      </c>
      <c r="D873" s="150" t="s">
        <v>182</v>
      </c>
      <c r="E873" s="151" t="s">
        <v>783</v>
      </c>
      <c r="F873" s="152" t="s">
        <v>784</v>
      </c>
      <c r="G873" s="153" t="s">
        <v>508</v>
      </c>
      <c r="H873" s="154">
        <v>10</v>
      </c>
      <c r="I873" s="155"/>
      <c r="J873" s="156">
        <f>ROUND(I873*H873,2)</f>
        <v>0</v>
      </c>
      <c r="K873" s="152" t="s">
        <v>186</v>
      </c>
      <c r="L873" s="34"/>
      <c r="M873" s="157" t="s">
        <v>1</v>
      </c>
      <c r="N873" s="158" t="s">
        <v>41</v>
      </c>
      <c r="O873" s="59"/>
      <c r="P873" s="159">
        <f>O873*H873</f>
        <v>0</v>
      </c>
      <c r="Q873" s="159">
        <v>0</v>
      </c>
      <c r="R873" s="159">
        <f>Q873*H873</f>
        <v>0</v>
      </c>
      <c r="S873" s="159">
        <v>0.04</v>
      </c>
      <c r="T873" s="160">
        <f>S873*H873</f>
        <v>0.4</v>
      </c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R873" s="161" t="s">
        <v>187</v>
      </c>
      <c r="AT873" s="161" t="s">
        <v>182</v>
      </c>
      <c r="AU873" s="161" t="s">
        <v>85</v>
      </c>
      <c r="AY873" s="18" t="s">
        <v>180</v>
      </c>
      <c r="BE873" s="162">
        <f>IF(N873="základní",J873,0)</f>
        <v>0</v>
      </c>
      <c r="BF873" s="162">
        <f>IF(N873="snížená",J873,0)</f>
        <v>0</v>
      </c>
      <c r="BG873" s="162">
        <f>IF(N873="zákl. přenesená",J873,0)</f>
        <v>0</v>
      </c>
      <c r="BH873" s="162">
        <f>IF(N873="sníž. přenesená",J873,0)</f>
        <v>0</v>
      </c>
      <c r="BI873" s="162">
        <f>IF(N873="nulová",J873,0)</f>
        <v>0</v>
      </c>
      <c r="BJ873" s="18" t="s">
        <v>83</v>
      </c>
      <c r="BK873" s="162">
        <f>ROUND(I873*H873,2)</f>
        <v>0</v>
      </c>
      <c r="BL873" s="18" t="s">
        <v>187</v>
      </c>
      <c r="BM873" s="161" t="s">
        <v>2620</v>
      </c>
    </row>
    <row r="874" spans="1:65" s="2" customFormat="1" ht="19.5">
      <c r="A874" s="33"/>
      <c r="B874" s="34"/>
      <c r="C874" s="33"/>
      <c r="D874" s="163" t="s">
        <v>189</v>
      </c>
      <c r="E874" s="33"/>
      <c r="F874" s="164" t="s">
        <v>786</v>
      </c>
      <c r="G874" s="33"/>
      <c r="H874" s="33"/>
      <c r="I874" s="165"/>
      <c r="J874" s="33"/>
      <c r="K874" s="33"/>
      <c r="L874" s="34"/>
      <c r="M874" s="166"/>
      <c r="N874" s="167"/>
      <c r="O874" s="59"/>
      <c r="P874" s="59"/>
      <c r="Q874" s="59"/>
      <c r="R874" s="59"/>
      <c r="S874" s="59"/>
      <c r="T874" s="60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T874" s="18" t="s">
        <v>189</v>
      </c>
      <c r="AU874" s="18" t="s">
        <v>85</v>
      </c>
    </row>
    <row r="875" spans="1:65" s="2" customFormat="1" ht="11.25">
      <c r="A875" s="33"/>
      <c r="B875" s="34"/>
      <c r="C875" s="33"/>
      <c r="D875" s="168" t="s">
        <v>191</v>
      </c>
      <c r="E875" s="33"/>
      <c r="F875" s="169" t="s">
        <v>787</v>
      </c>
      <c r="G875" s="33"/>
      <c r="H875" s="33"/>
      <c r="I875" s="165"/>
      <c r="J875" s="33"/>
      <c r="K875" s="33"/>
      <c r="L875" s="34"/>
      <c r="M875" s="166"/>
      <c r="N875" s="167"/>
      <c r="O875" s="59"/>
      <c r="P875" s="59"/>
      <c r="Q875" s="59"/>
      <c r="R875" s="59"/>
      <c r="S875" s="59"/>
      <c r="T875" s="60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T875" s="18" t="s">
        <v>191</v>
      </c>
      <c r="AU875" s="18" t="s">
        <v>85</v>
      </c>
    </row>
    <row r="876" spans="1:65" s="13" customFormat="1" ht="11.25">
      <c r="B876" s="170"/>
      <c r="D876" s="163" t="s">
        <v>193</v>
      </c>
      <c r="E876" s="171" t="s">
        <v>1</v>
      </c>
      <c r="F876" s="172" t="s">
        <v>788</v>
      </c>
      <c r="H876" s="171" t="s">
        <v>1</v>
      </c>
      <c r="I876" s="173"/>
      <c r="L876" s="170"/>
      <c r="M876" s="174"/>
      <c r="N876" s="175"/>
      <c r="O876" s="175"/>
      <c r="P876" s="175"/>
      <c r="Q876" s="175"/>
      <c r="R876" s="175"/>
      <c r="S876" s="175"/>
      <c r="T876" s="176"/>
      <c r="AT876" s="171" t="s">
        <v>193</v>
      </c>
      <c r="AU876" s="171" t="s">
        <v>85</v>
      </c>
      <c r="AV876" s="13" t="s">
        <v>83</v>
      </c>
      <c r="AW876" s="13" t="s">
        <v>32</v>
      </c>
      <c r="AX876" s="13" t="s">
        <v>76</v>
      </c>
      <c r="AY876" s="171" t="s">
        <v>180</v>
      </c>
    </row>
    <row r="877" spans="1:65" s="14" customFormat="1" ht="11.25">
      <c r="B877" s="177"/>
      <c r="D877" s="163" t="s">
        <v>193</v>
      </c>
      <c r="E877" s="178" t="s">
        <v>1</v>
      </c>
      <c r="F877" s="179" t="s">
        <v>789</v>
      </c>
      <c r="H877" s="180">
        <v>5</v>
      </c>
      <c r="I877" s="181"/>
      <c r="L877" s="177"/>
      <c r="M877" s="182"/>
      <c r="N877" s="183"/>
      <c r="O877" s="183"/>
      <c r="P877" s="183"/>
      <c r="Q877" s="183"/>
      <c r="R877" s="183"/>
      <c r="S877" s="183"/>
      <c r="T877" s="184"/>
      <c r="AT877" s="178" t="s">
        <v>193</v>
      </c>
      <c r="AU877" s="178" t="s">
        <v>85</v>
      </c>
      <c r="AV877" s="14" t="s">
        <v>85</v>
      </c>
      <c r="AW877" s="14" t="s">
        <v>32</v>
      </c>
      <c r="AX877" s="14" t="s">
        <v>76</v>
      </c>
      <c r="AY877" s="178" t="s">
        <v>180</v>
      </c>
    </row>
    <row r="878" spans="1:65" s="14" customFormat="1" ht="11.25">
      <c r="B878" s="177"/>
      <c r="D878" s="163" t="s">
        <v>193</v>
      </c>
      <c r="E878" s="178" t="s">
        <v>1</v>
      </c>
      <c r="F878" s="179" t="s">
        <v>789</v>
      </c>
      <c r="H878" s="180">
        <v>5</v>
      </c>
      <c r="I878" s="181"/>
      <c r="L878" s="177"/>
      <c r="M878" s="182"/>
      <c r="N878" s="183"/>
      <c r="O878" s="183"/>
      <c r="P878" s="183"/>
      <c r="Q878" s="183"/>
      <c r="R878" s="183"/>
      <c r="S878" s="183"/>
      <c r="T878" s="184"/>
      <c r="AT878" s="178" t="s">
        <v>193</v>
      </c>
      <c r="AU878" s="178" t="s">
        <v>85</v>
      </c>
      <c r="AV878" s="14" t="s">
        <v>85</v>
      </c>
      <c r="AW878" s="14" t="s">
        <v>32</v>
      </c>
      <c r="AX878" s="14" t="s">
        <v>76</v>
      </c>
      <c r="AY878" s="178" t="s">
        <v>180</v>
      </c>
    </row>
    <row r="879" spans="1:65" s="15" customFormat="1" ht="11.25">
      <c r="B879" s="185"/>
      <c r="D879" s="163" t="s">
        <v>193</v>
      </c>
      <c r="E879" s="186" t="s">
        <v>1</v>
      </c>
      <c r="F879" s="187" t="s">
        <v>196</v>
      </c>
      <c r="H879" s="188">
        <v>10</v>
      </c>
      <c r="I879" s="189"/>
      <c r="L879" s="185"/>
      <c r="M879" s="190"/>
      <c r="N879" s="191"/>
      <c r="O879" s="191"/>
      <c r="P879" s="191"/>
      <c r="Q879" s="191"/>
      <c r="R879" s="191"/>
      <c r="S879" s="191"/>
      <c r="T879" s="192"/>
      <c r="AT879" s="186" t="s">
        <v>193</v>
      </c>
      <c r="AU879" s="186" t="s">
        <v>85</v>
      </c>
      <c r="AV879" s="15" t="s">
        <v>197</v>
      </c>
      <c r="AW879" s="15" t="s">
        <v>32</v>
      </c>
      <c r="AX879" s="15" t="s">
        <v>76</v>
      </c>
      <c r="AY879" s="186" t="s">
        <v>180</v>
      </c>
    </row>
    <row r="880" spans="1:65" s="16" customFormat="1" ht="11.25">
      <c r="B880" s="193"/>
      <c r="D880" s="163" t="s">
        <v>193</v>
      </c>
      <c r="E880" s="194" t="s">
        <v>1</v>
      </c>
      <c r="F880" s="195" t="s">
        <v>198</v>
      </c>
      <c r="H880" s="196">
        <v>10</v>
      </c>
      <c r="I880" s="197"/>
      <c r="L880" s="193"/>
      <c r="M880" s="198"/>
      <c r="N880" s="199"/>
      <c r="O880" s="199"/>
      <c r="P880" s="199"/>
      <c r="Q880" s="199"/>
      <c r="R880" s="199"/>
      <c r="S880" s="199"/>
      <c r="T880" s="200"/>
      <c r="AT880" s="194" t="s">
        <v>193</v>
      </c>
      <c r="AU880" s="194" t="s">
        <v>85</v>
      </c>
      <c r="AV880" s="16" t="s">
        <v>187</v>
      </c>
      <c r="AW880" s="16" t="s">
        <v>32</v>
      </c>
      <c r="AX880" s="16" t="s">
        <v>83</v>
      </c>
      <c r="AY880" s="194" t="s">
        <v>180</v>
      </c>
    </row>
    <row r="881" spans="1:65" s="2" customFormat="1" ht="37.9" customHeight="1">
      <c r="A881" s="33"/>
      <c r="B881" s="149"/>
      <c r="C881" s="150" t="s">
        <v>810</v>
      </c>
      <c r="D881" s="150" t="s">
        <v>182</v>
      </c>
      <c r="E881" s="151" t="s">
        <v>791</v>
      </c>
      <c r="F881" s="152" t="s">
        <v>792</v>
      </c>
      <c r="G881" s="153" t="s">
        <v>185</v>
      </c>
      <c r="H881" s="154">
        <v>106.458</v>
      </c>
      <c r="I881" s="155"/>
      <c r="J881" s="156">
        <f>ROUND(I881*H881,2)</f>
        <v>0</v>
      </c>
      <c r="K881" s="152" t="s">
        <v>186</v>
      </c>
      <c r="L881" s="34"/>
      <c r="M881" s="157" t="s">
        <v>1</v>
      </c>
      <c r="N881" s="158" t="s">
        <v>41</v>
      </c>
      <c r="O881" s="59"/>
      <c r="P881" s="159">
        <f>O881*H881</f>
        <v>0</v>
      </c>
      <c r="Q881" s="159">
        <v>0</v>
      </c>
      <c r="R881" s="159">
        <f>Q881*H881</f>
        <v>0</v>
      </c>
      <c r="S881" s="159">
        <v>3.5000000000000003E-2</v>
      </c>
      <c r="T881" s="160">
        <f>S881*H881</f>
        <v>3.7260300000000002</v>
      </c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R881" s="161" t="s">
        <v>187</v>
      </c>
      <c r="AT881" s="161" t="s">
        <v>182</v>
      </c>
      <c r="AU881" s="161" t="s">
        <v>85</v>
      </c>
      <c r="AY881" s="18" t="s">
        <v>180</v>
      </c>
      <c r="BE881" s="162">
        <f>IF(N881="základní",J881,0)</f>
        <v>0</v>
      </c>
      <c r="BF881" s="162">
        <f>IF(N881="snížená",J881,0)</f>
        <v>0</v>
      </c>
      <c r="BG881" s="162">
        <f>IF(N881="zákl. přenesená",J881,0)</f>
        <v>0</v>
      </c>
      <c r="BH881" s="162">
        <f>IF(N881="sníž. přenesená",J881,0)</f>
        <v>0</v>
      </c>
      <c r="BI881" s="162">
        <f>IF(N881="nulová",J881,0)</f>
        <v>0</v>
      </c>
      <c r="BJ881" s="18" t="s">
        <v>83</v>
      </c>
      <c r="BK881" s="162">
        <f>ROUND(I881*H881,2)</f>
        <v>0</v>
      </c>
      <c r="BL881" s="18" t="s">
        <v>187</v>
      </c>
      <c r="BM881" s="161" t="s">
        <v>2621</v>
      </c>
    </row>
    <row r="882" spans="1:65" s="2" customFormat="1" ht="29.25">
      <c r="A882" s="33"/>
      <c r="B882" s="34"/>
      <c r="C882" s="33"/>
      <c r="D882" s="163" t="s">
        <v>189</v>
      </c>
      <c r="E882" s="33"/>
      <c r="F882" s="164" t="s">
        <v>794</v>
      </c>
      <c r="G882" s="33"/>
      <c r="H882" s="33"/>
      <c r="I882" s="165"/>
      <c r="J882" s="33"/>
      <c r="K882" s="33"/>
      <c r="L882" s="34"/>
      <c r="M882" s="166"/>
      <c r="N882" s="167"/>
      <c r="O882" s="59"/>
      <c r="P882" s="59"/>
      <c r="Q882" s="59"/>
      <c r="R882" s="59"/>
      <c r="S882" s="59"/>
      <c r="T882" s="60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T882" s="18" t="s">
        <v>189</v>
      </c>
      <c r="AU882" s="18" t="s">
        <v>85</v>
      </c>
    </row>
    <row r="883" spans="1:65" s="2" customFormat="1" ht="11.25">
      <c r="A883" s="33"/>
      <c r="B883" s="34"/>
      <c r="C883" s="33"/>
      <c r="D883" s="168" t="s">
        <v>191</v>
      </c>
      <c r="E883" s="33"/>
      <c r="F883" s="169" t="s">
        <v>795</v>
      </c>
      <c r="G883" s="33"/>
      <c r="H883" s="33"/>
      <c r="I883" s="165"/>
      <c r="J883" s="33"/>
      <c r="K883" s="33"/>
      <c r="L883" s="34"/>
      <c r="M883" s="166"/>
      <c r="N883" s="167"/>
      <c r="O883" s="59"/>
      <c r="P883" s="59"/>
      <c r="Q883" s="59"/>
      <c r="R883" s="59"/>
      <c r="S883" s="59"/>
      <c r="T883" s="60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T883" s="18" t="s">
        <v>191</v>
      </c>
      <c r="AU883" s="18" t="s">
        <v>85</v>
      </c>
    </row>
    <row r="884" spans="1:65" s="13" customFormat="1" ht="11.25">
      <c r="B884" s="170"/>
      <c r="D884" s="163" t="s">
        <v>193</v>
      </c>
      <c r="E884" s="171" t="s">
        <v>1</v>
      </c>
      <c r="F884" s="172" t="s">
        <v>796</v>
      </c>
      <c r="H884" s="171" t="s">
        <v>1</v>
      </c>
      <c r="I884" s="173"/>
      <c r="L884" s="170"/>
      <c r="M884" s="174"/>
      <c r="N884" s="175"/>
      <c r="O884" s="175"/>
      <c r="P884" s="175"/>
      <c r="Q884" s="175"/>
      <c r="R884" s="175"/>
      <c r="S884" s="175"/>
      <c r="T884" s="176"/>
      <c r="AT884" s="171" t="s">
        <v>193</v>
      </c>
      <c r="AU884" s="171" t="s">
        <v>85</v>
      </c>
      <c r="AV884" s="13" t="s">
        <v>83</v>
      </c>
      <c r="AW884" s="13" t="s">
        <v>32</v>
      </c>
      <c r="AX884" s="13" t="s">
        <v>76</v>
      </c>
      <c r="AY884" s="171" t="s">
        <v>180</v>
      </c>
    </row>
    <row r="885" spans="1:65" s="13" customFormat="1" ht="11.25">
      <c r="B885" s="170"/>
      <c r="D885" s="163" t="s">
        <v>193</v>
      </c>
      <c r="E885" s="171" t="s">
        <v>1</v>
      </c>
      <c r="F885" s="172" t="s">
        <v>2373</v>
      </c>
      <c r="H885" s="171" t="s">
        <v>1</v>
      </c>
      <c r="I885" s="173"/>
      <c r="L885" s="170"/>
      <c r="M885" s="174"/>
      <c r="N885" s="175"/>
      <c r="O885" s="175"/>
      <c r="P885" s="175"/>
      <c r="Q885" s="175"/>
      <c r="R885" s="175"/>
      <c r="S885" s="175"/>
      <c r="T885" s="176"/>
      <c r="AT885" s="171" t="s">
        <v>193</v>
      </c>
      <c r="AU885" s="171" t="s">
        <v>85</v>
      </c>
      <c r="AV885" s="13" t="s">
        <v>83</v>
      </c>
      <c r="AW885" s="13" t="s">
        <v>32</v>
      </c>
      <c r="AX885" s="13" t="s">
        <v>76</v>
      </c>
      <c r="AY885" s="171" t="s">
        <v>180</v>
      </c>
    </row>
    <row r="886" spans="1:65" s="13" customFormat="1" ht="11.25">
      <c r="B886" s="170"/>
      <c r="D886" s="163" t="s">
        <v>193</v>
      </c>
      <c r="E886" s="171" t="s">
        <v>1</v>
      </c>
      <c r="F886" s="172" t="s">
        <v>2562</v>
      </c>
      <c r="H886" s="171" t="s">
        <v>1</v>
      </c>
      <c r="I886" s="173"/>
      <c r="L886" s="170"/>
      <c r="M886" s="174"/>
      <c r="N886" s="175"/>
      <c r="O886" s="175"/>
      <c r="P886" s="175"/>
      <c r="Q886" s="175"/>
      <c r="R886" s="175"/>
      <c r="S886" s="175"/>
      <c r="T886" s="176"/>
      <c r="AT886" s="171" t="s">
        <v>193</v>
      </c>
      <c r="AU886" s="171" t="s">
        <v>85</v>
      </c>
      <c r="AV886" s="13" t="s">
        <v>83</v>
      </c>
      <c r="AW886" s="13" t="s">
        <v>32</v>
      </c>
      <c r="AX886" s="13" t="s">
        <v>76</v>
      </c>
      <c r="AY886" s="171" t="s">
        <v>180</v>
      </c>
    </row>
    <row r="887" spans="1:65" s="14" customFormat="1" ht="11.25">
      <c r="B887" s="177"/>
      <c r="D887" s="163" t="s">
        <v>193</v>
      </c>
      <c r="E887" s="178" t="s">
        <v>1</v>
      </c>
      <c r="F887" s="179" t="s">
        <v>2563</v>
      </c>
      <c r="H887" s="180">
        <v>56.988</v>
      </c>
      <c r="I887" s="181"/>
      <c r="L887" s="177"/>
      <c r="M887" s="182"/>
      <c r="N887" s="183"/>
      <c r="O887" s="183"/>
      <c r="P887" s="183"/>
      <c r="Q887" s="183"/>
      <c r="R887" s="183"/>
      <c r="S887" s="183"/>
      <c r="T887" s="184"/>
      <c r="AT887" s="178" t="s">
        <v>193</v>
      </c>
      <c r="AU887" s="178" t="s">
        <v>85</v>
      </c>
      <c r="AV887" s="14" t="s">
        <v>85</v>
      </c>
      <c r="AW887" s="14" t="s">
        <v>32</v>
      </c>
      <c r="AX887" s="14" t="s">
        <v>76</v>
      </c>
      <c r="AY887" s="178" t="s">
        <v>180</v>
      </c>
    </row>
    <row r="888" spans="1:65" s="13" customFormat="1" ht="11.25">
      <c r="B888" s="170"/>
      <c r="D888" s="163" t="s">
        <v>193</v>
      </c>
      <c r="E888" s="171" t="s">
        <v>1</v>
      </c>
      <c r="F888" s="172" t="s">
        <v>661</v>
      </c>
      <c r="H888" s="171" t="s">
        <v>1</v>
      </c>
      <c r="I888" s="173"/>
      <c r="L888" s="170"/>
      <c r="M888" s="174"/>
      <c r="N888" s="175"/>
      <c r="O888" s="175"/>
      <c r="P888" s="175"/>
      <c r="Q888" s="175"/>
      <c r="R888" s="175"/>
      <c r="S888" s="175"/>
      <c r="T888" s="176"/>
      <c r="AT888" s="171" t="s">
        <v>193</v>
      </c>
      <c r="AU888" s="171" t="s">
        <v>85</v>
      </c>
      <c r="AV888" s="13" t="s">
        <v>83</v>
      </c>
      <c r="AW888" s="13" t="s">
        <v>32</v>
      </c>
      <c r="AX888" s="13" t="s">
        <v>76</v>
      </c>
      <c r="AY888" s="171" t="s">
        <v>180</v>
      </c>
    </row>
    <row r="889" spans="1:65" s="14" customFormat="1" ht="11.25">
      <c r="B889" s="177"/>
      <c r="D889" s="163" t="s">
        <v>193</v>
      </c>
      <c r="E889" s="178" t="s">
        <v>1</v>
      </c>
      <c r="F889" s="179" t="s">
        <v>2564</v>
      </c>
      <c r="H889" s="180">
        <v>49.47</v>
      </c>
      <c r="I889" s="181"/>
      <c r="L889" s="177"/>
      <c r="M889" s="182"/>
      <c r="N889" s="183"/>
      <c r="O889" s="183"/>
      <c r="P889" s="183"/>
      <c r="Q889" s="183"/>
      <c r="R889" s="183"/>
      <c r="S889" s="183"/>
      <c r="T889" s="184"/>
      <c r="AT889" s="178" t="s">
        <v>193</v>
      </c>
      <c r="AU889" s="178" t="s">
        <v>85</v>
      </c>
      <c r="AV889" s="14" t="s">
        <v>85</v>
      </c>
      <c r="AW889" s="14" t="s">
        <v>32</v>
      </c>
      <c r="AX889" s="14" t="s">
        <v>76</v>
      </c>
      <c r="AY889" s="178" t="s">
        <v>180</v>
      </c>
    </row>
    <row r="890" spans="1:65" s="15" customFormat="1" ht="11.25">
      <c r="B890" s="185"/>
      <c r="D890" s="163" t="s">
        <v>193</v>
      </c>
      <c r="E890" s="186" t="s">
        <v>1</v>
      </c>
      <c r="F890" s="187" t="s">
        <v>196</v>
      </c>
      <c r="H890" s="188">
        <v>106.458</v>
      </c>
      <c r="I890" s="189"/>
      <c r="L890" s="185"/>
      <c r="M890" s="190"/>
      <c r="N890" s="191"/>
      <c r="O890" s="191"/>
      <c r="P890" s="191"/>
      <c r="Q890" s="191"/>
      <c r="R890" s="191"/>
      <c r="S890" s="191"/>
      <c r="T890" s="192"/>
      <c r="AT890" s="186" t="s">
        <v>193</v>
      </c>
      <c r="AU890" s="186" t="s">
        <v>85</v>
      </c>
      <c r="AV890" s="15" t="s">
        <v>197</v>
      </c>
      <c r="AW890" s="15" t="s">
        <v>32</v>
      </c>
      <c r="AX890" s="15" t="s">
        <v>76</v>
      </c>
      <c r="AY890" s="186" t="s">
        <v>180</v>
      </c>
    </row>
    <row r="891" spans="1:65" s="16" customFormat="1" ht="11.25">
      <c r="B891" s="193"/>
      <c r="D891" s="163" t="s">
        <v>193</v>
      </c>
      <c r="E891" s="194" t="s">
        <v>1</v>
      </c>
      <c r="F891" s="195" t="s">
        <v>198</v>
      </c>
      <c r="H891" s="196">
        <v>106.458</v>
      </c>
      <c r="I891" s="197"/>
      <c r="L891" s="193"/>
      <c r="M891" s="198"/>
      <c r="N891" s="199"/>
      <c r="O891" s="199"/>
      <c r="P891" s="199"/>
      <c r="Q891" s="199"/>
      <c r="R891" s="199"/>
      <c r="S891" s="199"/>
      <c r="T891" s="200"/>
      <c r="AT891" s="194" t="s">
        <v>193</v>
      </c>
      <c r="AU891" s="194" t="s">
        <v>85</v>
      </c>
      <c r="AV891" s="16" t="s">
        <v>187</v>
      </c>
      <c r="AW891" s="16" t="s">
        <v>32</v>
      </c>
      <c r="AX891" s="16" t="s">
        <v>83</v>
      </c>
      <c r="AY891" s="194" t="s">
        <v>180</v>
      </c>
    </row>
    <row r="892" spans="1:65" s="12" customFormat="1" ht="22.9" customHeight="1">
      <c r="B892" s="136"/>
      <c r="D892" s="137" t="s">
        <v>75</v>
      </c>
      <c r="E892" s="147" t="s">
        <v>797</v>
      </c>
      <c r="F892" s="147" t="s">
        <v>798</v>
      </c>
      <c r="I892" s="139"/>
      <c r="J892" s="148">
        <f>BK892</f>
        <v>0</v>
      </c>
      <c r="L892" s="136"/>
      <c r="M892" s="141"/>
      <c r="N892" s="142"/>
      <c r="O892" s="142"/>
      <c r="P892" s="143">
        <f>SUM(P893:P905)</f>
        <v>0</v>
      </c>
      <c r="Q892" s="142"/>
      <c r="R892" s="143">
        <f>SUM(R893:R905)</f>
        <v>0</v>
      </c>
      <c r="S892" s="142"/>
      <c r="T892" s="144">
        <f>SUM(T893:T905)</f>
        <v>0</v>
      </c>
      <c r="AR892" s="137" t="s">
        <v>83</v>
      </c>
      <c r="AT892" s="145" t="s">
        <v>75</v>
      </c>
      <c r="AU892" s="145" t="s">
        <v>83</v>
      </c>
      <c r="AY892" s="137" t="s">
        <v>180</v>
      </c>
      <c r="BK892" s="146">
        <f>SUM(BK893:BK905)</f>
        <v>0</v>
      </c>
    </row>
    <row r="893" spans="1:65" s="2" customFormat="1" ht="24.2" customHeight="1">
      <c r="A893" s="33"/>
      <c r="B893" s="149"/>
      <c r="C893" s="150" t="s">
        <v>817</v>
      </c>
      <c r="D893" s="150" t="s">
        <v>182</v>
      </c>
      <c r="E893" s="151" t="s">
        <v>799</v>
      </c>
      <c r="F893" s="152" t="s">
        <v>800</v>
      </c>
      <c r="G893" s="153" t="s">
        <v>318</v>
      </c>
      <c r="H893" s="154">
        <v>364.87900000000002</v>
      </c>
      <c r="I893" s="155"/>
      <c r="J893" s="156">
        <f>ROUND(I893*H893,2)</f>
        <v>0</v>
      </c>
      <c r="K893" s="152" t="s">
        <v>186</v>
      </c>
      <c r="L893" s="34"/>
      <c r="M893" s="157" t="s">
        <v>1</v>
      </c>
      <c r="N893" s="158" t="s">
        <v>41</v>
      </c>
      <c r="O893" s="59"/>
      <c r="P893" s="159">
        <f>O893*H893</f>
        <v>0</v>
      </c>
      <c r="Q893" s="159">
        <v>0</v>
      </c>
      <c r="R893" s="159">
        <f>Q893*H893</f>
        <v>0</v>
      </c>
      <c r="S893" s="159">
        <v>0</v>
      </c>
      <c r="T893" s="160">
        <f>S893*H893</f>
        <v>0</v>
      </c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R893" s="161" t="s">
        <v>187</v>
      </c>
      <c r="AT893" s="161" t="s">
        <v>182</v>
      </c>
      <c r="AU893" s="161" t="s">
        <v>85</v>
      </c>
      <c r="AY893" s="18" t="s">
        <v>180</v>
      </c>
      <c r="BE893" s="162">
        <f>IF(N893="základní",J893,0)</f>
        <v>0</v>
      </c>
      <c r="BF893" s="162">
        <f>IF(N893="snížená",J893,0)</f>
        <v>0</v>
      </c>
      <c r="BG893" s="162">
        <f>IF(N893="zákl. přenesená",J893,0)</f>
        <v>0</v>
      </c>
      <c r="BH893" s="162">
        <f>IF(N893="sníž. přenesená",J893,0)</f>
        <v>0</v>
      </c>
      <c r="BI893" s="162">
        <f>IF(N893="nulová",J893,0)</f>
        <v>0</v>
      </c>
      <c r="BJ893" s="18" t="s">
        <v>83</v>
      </c>
      <c r="BK893" s="162">
        <f>ROUND(I893*H893,2)</f>
        <v>0</v>
      </c>
      <c r="BL893" s="18" t="s">
        <v>187</v>
      </c>
      <c r="BM893" s="161" t="s">
        <v>2622</v>
      </c>
    </row>
    <row r="894" spans="1:65" s="2" customFormat="1" ht="19.5">
      <c r="A894" s="33"/>
      <c r="B894" s="34"/>
      <c r="C894" s="33"/>
      <c r="D894" s="163" t="s">
        <v>189</v>
      </c>
      <c r="E894" s="33"/>
      <c r="F894" s="164" t="s">
        <v>802</v>
      </c>
      <c r="G894" s="33"/>
      <c r="H894" s="33"/>
      <c r="I894" s="165"/>
      <c r="J894" s="33"/>
      <c r="K894" s="33"/>
      <c r="L894" s="34"/>
      <c r="M894" s="166"/>
      <c r="N894" s="167"/>
      <c r="O894" s="59"/>
      <c r="P894" s="59"/>
      <c r="Q894" s="59"/>
      <c r="R894" s="59"/>
      <c r="S894" s="59"/>
      <c r="T894" s="60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T894" s="18" t="s">
        <v>189</v>
      </c>
      <c r="AU894" s="18" t="s">
        <v>85</v>
      </c>
    </row>
    <row r="895" spans="1:65" s="2" customFormat="1" ht="11.25">
      <c r="A895" s="33"/>
      <c r="B895" s="34"/>
      <c r="C895" s="33"/>
      <c r="D895" s="168" t="s">
        <v>191</v>
      </c>
      <c r="E895" s="33"/>
      <c r="F895" s="169" t="s">
        <v>803</v>
      </c>
      <c r="G895" s="33"/>
      <c r="H895" s="33"/>
      <c r="I895" s="165"/>
      <c r="J895" s="33"/>
      <c r="K895" s="33"/>
      <c r="L895" s="34"/>
      <c r="M895" s="166"/>
      <c r="N895" s="167"/>
      <c r="O895" s="59"/>
      <c r="P895" s="59"/>
      <c r="Q895" s="59"/>
      <c r="R895" s="59"/>
      <c r="S895" s="59"/>
      <c r="T895" s="60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T895" s="18" t="s">
        <v>191</v>
      </c>
      <c r="AU895" s="18" t="s">
        <v>85</v>
      </c>
    </row>
    <row r="896" spans="1:65" s="2" customFormat="1" ht="24.2" customHeight="1">
      <c r="A896" s="33"/>
      <c r="B896" s="149"/>
      <c r="C896" s="150" t="s">
        <v>825</v>
      </c>
      <c r="D896" s="150" t="s">
        <v>182</v>
      </c>
      <c r="E896" s="151" t="s">
        <v>805</v>
      </c>
      <c r="F896" s="152" t="s">
        <v>806</v>
      </c>
      <c r="G896" s="153" t="s">
        <v>318</v>
      </c>
      <c r="H896" s="154">
        <v>364.87900000000002</v>
      </c>
      <c r="I896" s="155"/>
      <c r="J896" s="156">
        <f>ROUND(I896*H896,2)</f>
        <v>0</v>
      </c>
      <c r="K896" s="152" t="s">
        <v>186</v>
      </c>
      <c r="L896" s="34"/>
      <c r="M896" s="157" t="s">
        <v>1</v>
      </c>
      <c r="N896" s="158" t="s">
        <v>41</v>
      </c>
      <c r="O896" s="59"/>
      <c r="P896" s="159">
        <f>O896*H896</f>
        <v>0</v>
      </c>
      <c r="Q896" s="159">
        <v>0</v>
      </c>
      <c r="R896" s="159">
        <f>Q896*H896</f>
        <v>0</v>
      </c>
      <c r="S896" s="159">
        <v>0</v>
      </c>
      <c r="T896" s="160">
        <f>S896*H896</f>
        <v>0</v>
      </c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R896" s="161" t="s">
        <v>187</v>
      </c>
      <c r="AT896" s="161" t="s">
        <v>182</v>
      </c>
      <c r="AU896" s="161" t="s">
        <v>85</v>
      </c>
      <c r="AY896" s="18" t="s">
        <v>180</v>
      </c>
      <c r="BE896" s="162">
        <f>IF(N896="základní",J896,0)</f>
        <v>0</v>
      </c>
      <c r="BF896" s="162">
        <f>IF(N896="snížená",J896,0)</f>
        <v>0</v>
      </c>
      <c r="BG896" s="162">
        <f>IF(N896="zákl. přenesená",J896,0)</f>
        <v>0</v>
      </c>
      <c r="BH896" s="162">
        <f>IF(N896="sníž. přenesená",J896,0)</f>
        <v>0</v>
      </c>
      <c r="BI896" s="162">
        <f>IF(N896="nulová",J896,0)</f>
        <v>0</v>
      </c>
      <c r="BJ896" s="18" t="s">
        <v>83</v>
      </c>
      <c r="BK896" s="162">
        <f>ROUND(I896*H896,2)</f>
        <v>0</v>
      </c>
      <c r="BL896" s="18" t="s">
        <v>187</v>
      </c>
      <c r="BM896" s="161" t="s">
        <v>2623</v>
      </c>
    </row>
    <row r="897" spans="1:65" s="2" customFormat="1" ht="19.5">
      <c r="A897" s="33"/>
      <c r="B897" s="34"/>
      <c r="C897" s="33"/>
      <c r="D897" s="163" t="s">
        <v>189</v>
      </c>
      <c r="E897" s="33"/>
      <c r="F897" s="164" t="s">
        <v>808</v>
      </c>
      <c r="G897" s="33"/>
      <c r="H897" s="33"/>
      <c r="I897" s="165"/>
      <c r="J897" s="33"/>
      <c r="K897" s="33"/>
      <c r="L897" s="34"/>
      <c r="M897" s="166"/>
      <c r="N897" s="167"/>
      <c r="O897" s="59"/>
      <c r="P897" s="59"/>
      <c r="Q897" s="59"/>
      <c r="R897" s="59"/>
      <c r="S897" s="59"/>
      <c r="T897" s="60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T897" s="18" t="s">
        <v>189</v>
      </c>
      <c r="AU897" s="18" t="s">
        <v>85</v>
      </c>
    </row>
    <row r="898" spans="1:65" s="2" customFormat="1" ht="11.25">
      <c r="A898" s="33"/>
      <c r="B898" s="34"/>
      <c r="C898" s="33"/>
      <c r="D898" s="168" t="s">
        <v>191</v>
      </c>
      <c r="E898" s="33"/>
      <c r="F898" s="169" t="s">
        <v>809</v>
      </c>
      <c r="G898" s="33"/>
      <c r="H898" s="33"/>
      <c r="I898" s="165"/>
      <c r="J898" s="33"/>
      <c r="K898" s="33"/>
      <c r="L898" s="34"/>
      <c r="M898" s="166"/>
      <c r="N898" s="167"/>
      <c r="O898" s="59"/>
      <c r="P898" s="59"/>
      <c r="Q898" s="59"/>
      <c r="R898" s="59"/>
      <c r="S898" s="59"/>
      <c r="T898" s="60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T898" s="18" t="s">
        <v>191</v>
      </c>
      <c r="AU898" s="18" t="s">
        <v>85</v>
      </c>
    </row>
    <row r="899" spans="1:65" s="2" customFormat="1" ht="24.2" customHeight="1">
      <c r="A899" s="33"/>
      <c r="B899" s="149"/>
      <c r="C899" s="150" t="s">
        <v>835</v>
      </c>
      <c r="D899" s="150" t="s">
        <v>182</v>
      </c>
      <c r="E899" s="151" t="s">
        <v>811</v>
      </c>
      <c r="F899" s="152" t="s">
        <v>812</v>
      </c>
      <c r="G899" s="153" t="s">
        <v>318</v>
      </c>
      <c r="H899" s="154">
        <v>3648.79</v>
      </c>
      <c r="I899" s="155"/>
      <c r="J899" s="156">
        <f>ROUND(I899*H899,2)</f>
        <v>0</v>
      </c>
      <c r="K899" s="152" t="s">
        <v>186</v>
      </c>
      <c r="L899" s="34"/>
      <c r="M899" s="157" t="s">
        <v>1</v>
      </c>
      <c r="N899" s="158" t="s">
        <v>41</v>
      </c>
      <c r="O899" s="59"/>
      <c r="P899" s="159">
        <f>O899*H899</f>
        <v>0</v>
      </c>
      <c r="Q899" s="159">
        <v>0</v>
      </c>
      <c r="R899" s="159">
        <f>Q899*H899</f>
        <v>0</v>
      </c>
      <c r="S899" s="159">
        <v>0</v>
      </c>
      <c r="T899" s="160">
        <f>S899*H899</f>
        <v>0</v>
      </c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R899" s="161" t="s">
        <v>187</v>
      </c>
      <c r="AT899" s="161" t="s">
        <v>182</v>
      </c>
      <c r="AU899" s="161" t="s">
        <v>85</v>
      </c>
      <c r="AY899" s="18" t="s">
        <v>180</v>
      </c>
      <c r="BE899" s="162">
        <f>IF(N899="základní",J899,0)</f>
        <v>0</v>
      </c>
      <c r="BF899" s="162">
        <f>IF(N899="snížená",J899,0)</f>
        <v>0</v>
      </c>
      <c r="BG899" s="162">
        <f>IF(N899="zákl. přenesená",J899,0)</f>
        <v>0</v>
      </c>
      <c r="BH899" s="162">
        <f>IF(N899="sníž. přenesená",J899,0)</f>
        <v>0</v>
      </c>
      <c r="BI899" s="162">
        <f>IF(N899="nulová",J899,0)</f>
        <v>0</v>
      </c>
      <c r="BJ899" s="18" t="s">
        <v>83</v>
      </c>
      <c r="BK899" s="162">
        <f>ROUND(I899*H899,2)</f>
        <v>0</v>
      </c>
      <c r="BL899" s="18" t="s">
        <v>187</v>
      </c>
      <c r="BM899" s="161" t="s">
        <v>2624</v>
      </c>
    </row>
    <row r="900" spans="1:65" s="2" customFormat="1" ht="29.25">
      <c r="A900" s="33"/>
      <c r="B900" s="34"/>
      <c r="C900" s="33"/>
      <c r="D900" s="163" t="s">
        <v>189</v>
      </c>
      <c r="E900" s="33"/>
      <c r="F900" s="164" t="s">
        <v>814</v>
      </c>
      <c r="G900" s="33"/>
      <c r="H900" s="33"/>
      <c r="I900" s="165"/>
      <c r="J900" s="33"/>
      <c r="K900" s="33"/>
      <c r="L900" s="34"/>
      <c r="M900" s="166"/>
      <c r="N900" s="167"/>
      <c r="O900" s="59"/>
      <c r="P900" s="59"/>
      <c r="Q900" s="59"/>
      <c r="R900" s="59"/>
      <c r="S900" s="59"/>
      <c r="T900" s="60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T900" s="18" t="s">
        <v>189</v>
      </c>
      <c r="AU900" s="18" t="s">
        <v>85</v>
      </c>
    </row>
    <row r="901" spans="1:65" s="2" customFormat="1" ht="11.25">
      <c r="A901" s="33"/>
      <c r="B901" s="34"/>
      <c r="C901" s="33"/>
      <c r="D901" s="168" t="s">
        <v>191</v>
      </c>
      <c r="E901" s="33"/>
      <c r="F901" s="169" t="s">
        <v>815</v>
      </c>
      <c r="G901" s="33"/>
      <c r="H901" s="33"/>
      <c r="I901" s="165"/>
      <c r="J901" s="33"/>
      <c r="K901" s="33"/>
      <c r="L901" s="34"/>
      <c r="M901" s="166"/>
      <c r="N901" s="167"/>
      <c r="O901" s="59"/>
      <c r="P901" s="59"/>
      <c r="Q901" s="59"/>
      <c r="R901" s="59"/>
      <c r="S901" s="59"/>
      <c r="T901" s="60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T901" s="18" t="s">
        <v>191</v>
      </c>
      <c r="AU901" s="18" t="s">
        <v>85</v>
      </c>
    </row>
    <row r="902" spans="1:65" s="14" customFormat="1" ht="11.25">
      <c r="B902" s="177"/>
      <c r="D902" s="163" t="s">
        <v>193</v>
      </c>
      <c r="F902" s="179" t="s">
        <v>2625</v>
      </c>
      <c r="H902" s="180">
        <v>3648.79</v>
      </c>
      <c r="I902" s="181"/>
      <c r="L902" s="177"/>
      <c r="M902" s="182"/>
      <c r="N902" s="183"/>
      <c r="O902" s="183"/>
      <c r="P902" s="183"/>
      <c r="Q902" s="183"/>
      <c r="R902" s="183"/>
      <c r="S902" s="183"/>
      <c r="T902" s="184"/>
      <c r="AT902" s="178" t="s">
        <v>193</v>
      </c>
      <c r="AU902" s="178" t="s">
        <v>85</v>
      </c>
      <c r="AV902" s="14" t="s">
        <v>85</v>
      </c>
      <c r="AW902" s="14" t="s">
        <v>3</v>
      </c>
      <c r="AX902" s="14" t="s">
        <v>83</v>
      </c>
      <c r="AY902" s="178" t="s">
        <v>180</v>
      </c>
    </row>
    <row r="903" spans="1:65" s="2" customFormat="1" ht="33" customHeight="1">
      <c r="A903" s="33"/>
      <c r="B903" s="149"/>
      <c r="C903" s="150" t="s">
        <v>844</v>
      </c>
      <c r="D903" s="150" t="s">
        <v>182</v>
      </c>
      <c r="E903" s="151" t="s">
        <v>818</v>
      </c>
      <c r="F903" s="152" t="s">
        <v>819</v>
      </c>
      <c r="G903" s="153" t="s">
        <v>318</v>
      </c>
      <c r="H903" s="154">
        <v>364.87900000000002</v>
      </c>
      <c r="I903" s="155"/>
      <c r="J903" s="156">
        <f>ROUND(I903*H903,2)</f>
        <v>0</v>
      </c>
      <c r="K903" s="152" t="s">
        <v>186</v>
      </c>
      <c r="L903" s="34"/>
      <c r="M903" s="157" t="s">
        <v>1</v>
      </c>
      <c r="N903" s="158" t="s">
        <v>41</v>
      </c>
      <c r="O903" s="59"/>
      <c r="P903" s="159">
        <f>O903*H903</f>
        <v>0</v>
      </c>
      <c r="Q903" s="159">
        <v>0</v>
      </c>
      <c r="R903" s="159">
        <f>Q903*H903</f>
        <v>0</v>
      </c>
      <c r="S903" s="159">
        <v>0</v>
      </c>
      <c r="T903" s="160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161" t="s">
        <v>187</v>
      </c>
      <c r="AT903" s="161" t="s">
        <v>182</v>
      </c>
      <c r="AU903" s="161" t="s">
        <v>85</v>
      </c>
      <c r="AY903" s="18" t="s">
        <v>180</v>
      </c>
      <c r="BE903" s="162">
        <f>IF(N903="základní",J903,0)</f>
        <v>0</v>
      </c>
      <c r="BF903" s="162">
        <f>IF(N903="snížená",J903,0)</f>
        <v>0</v>
      </c>
      <c r="BG903" s="162">
        <f>IF(N903="zákl. přenesená",J903,0)</f>
        <v>0</v>
      </c>
      <c r="BH903" s="162">
        <f>IF(N903="sníž. přenesená",J903,0)</f>
        <v>0</v>
      </c>
      <c r="BI903" s="162">
        <f>IF(N903="nulová",J903,0)</f>
        <v>0</v>
      </c>
      <c r="BJ903" s="18" t="s">
        <v>83</v>
      </c>
      <c r="BK903" s="162">
        <f>ROUND(I903*H903,2)</f>
        <v>0</v>
      </c>
      <c r="BL903" s="18" t="s">
        <v>187</v>
      </c>
      <c r="BM903" s="161" t="s">
        <v>2626</v>
      </c>
    </row>
    <row r="904" spans="1:65" s="2" customFormat="1" ht="29.25">
      <c r="A904" s="33"/>
      <c r="B904" s="34"/>
      <c r="C904" s="33"/>
      <c r="D904" s="163" t="s">
        <v>189</v>
      </c>
      <c r="E904" s="33"/>
      <c r="F904" s="164" t="s">
        <v>821</v>
      </c>
      <c r="G904" s="33"/>
      <c r="H904" s="33"/>
      <c r="I904" s="165"/>
      <c r="J904" s="33"/>
      <c r="K904" s="33"/>
      <c r="L904" s="34"/>
      <c r="M904" s="166"/>
      <c r="N904" s="167"/>
      <c r="O904" s="59"/>
      <c r="P904" s="59"/>
      <c r="Q904" s="59"/>
      <c r="R904" s="59"/>
      <c r="S904" s="59"/>
      <c r="T904" s="60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T904" s="18" t="s">
        <v>189</v>
      </c>
      <c r="AU904" s="18" t="s">
        <v>85</v>
      </c>
    </row>
    <row r="905" spans="1:65" s="2" customFormat="1" ht="11.25">
      <c r="A905" s="33"/>
      <c r="B905" s="34"/>
      <c r="C905" s="33"/>
      <c r="D905" s="168" t="s">
        <v>191</v>
      </c>
      <c r="E905" s="33"/>
      <c r="F905" s="169" t="s">
        <v>822</v>
      </c>
      <c r="G905" s="33"/>
      <c r="H905" s="33"/>
      <c r="I905" s="165"/>
      <c r="J905" s="33"/>
      <c r="K905" s="33"/>
      <c r="L905" s="34"/>
      <c r="M905" s="166"/>
      <c r="N905" s="167"/>
      <c r="O905" s="59"/>
      <c r="P905" s="59"/>
      <c r="Q905" s="59"/>
      <c r="R905" s="59"/>
      <c r="S905" s="59"/>
      <c r="T905" s="60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T905" s="18" t="s">
        <v>191</v>
      </c>
      <c r="AU905" s="18" t="s">
        <v>85</v>
      </c>
    </row>
    <row r="906" spans="1:65" s="12" customFormat="1" ht="22.9" customHeight="1">
      <c r="B906" s="136"/>
      <c r="D906" s="137" t="s">
        <v>75</v>
      </c>
      <c r="E906" s="147" t="s">
        <v>823</v>
      </c>
      <c r="F906" s="147" t="s">
        <v>824</v>
      </c>
      <c r="I906" s="139"/>
      <c r="J906" s="148">
        <f>BK906</f>
        <v>0</v>
      </c>
      <c r="L906" s="136"/>
      <c r="M906" s="141"/>
      <c r="N906" s="142"/>
      <c r="O906" s="142"/>
      <c r="P906" s="143">
        <f>SUM(P907:P909)</f>
        <v>0</v>
      </c>
      <c r="Q906" s="142"/>
      <c r="R906" s="143">
        <f>SUM(R907:R909)</f>
        <v>0</v>
      </c>
      <c r="S906" s="142"/>
      <c r="T906" s="144">
        <f>SUM(T907:T909)</f>
        <v>0</v>
      </c>
      <c r="AR906" s="137" t="s">
        <v>83</v>
      </c>
      <c r="AT906" s="145" t="s">
        <v>75</v>
      </c>
      <c r="AU906" s="145" t="s">
        <v>83</v>
      </c>
      <c r="AY906" s="137" t="s">
        <v>180</v>
      </c>
      <c r="BK906" s="146">
        <f>SUM(BK907:BK909)</f>
        <v>0</v>
      </c>
    </row>
    <row r="907" spans="1:65" s="2" customFormat="1" ht="21.75" customHeight="1">
      <c r="A907" s="33"/>
      <c r="B907" s="149"/>
      <c r="C907" s="150" t="s">
        <v>849</v>
      </c>
      <c r="D907" s="150" t="s">
        <v>182</v>
      </c>
      <c r="E907" s="151" t="s">
        <v>826</v>
      </c>
      <c r="F907" s="152" t="s">
        <v>827</v>
      </c>
      <c r="G907" s="153" t="s">
        <v>318</v>
      </c>
      <c r="H907" s="154">
        <v>757.98500000000001</v>
      </c>
      <c r="I907" s="155"/>
      <c r="J907" s="156">
        <f>ROUND(I907*H907,2)</f>
        <v>0</v>
      </c>
      <c r="K907" s="152" t="s">
        <v>186</v>
      </c>
      <c r="L907" s="34"/>
      <c r="M907" s="157" t="s">
        <v>1</v>
      </c>
      <c r="N907" s="158" t="s">
        <v>41</v>
      </c>
      <c r="O907" s="59"/>
      <c r="P907" s="159">
        <f>O907*H907</f>
        <v>0</v>
      </c>
      <c r="Q907" s="159">
        <v>0</v>
      </c>
      <c r="R907" s="159">
        <f>Q907*H907</f>
        <v>0</v>
      </c>
      <c r="S907" s="159">
        <v>0</v>
      </c>
      <c r="T907" s="160">
        <f>S907*H907</f>
        <v>0</v>
      </c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R907" s="161" t="s">
        <v>187</v>
      </c>
      <c r="AT907" s="161" t="s">
        <v>182</v>
      </c>
      <c r="AU907" s="161" t="s">
        <v>85</v>
      </c>
      <c r="AY907" s="18" t="s">
        <v>180</v>
      </c>
      <c r="BE907" s="162">
        <f>IF(N907="základní",J907,0)</f>
        <v>0</v>
      </c>
      <c r="BF907" s="162">
        <f>IF(N907="snížená",J907,0)</f>
        <v>0</v>
      </c>
      <c r="BG907" s="162">
        <f>IF(N907="zákl. přenesená",J907,0)</f>
        <v>0</v>
      </c>
      <c r="BH907" s="162">
        <f>IF(N907="sníž. přenesená",J907,0)</f>
        <v>0</v>
      </c>
      <c r="BI907" s="162">
        <f>IF(N907="nulová",J907,0)</f>
        <v>0</v>
      </c>
      <c r="BJ907" s="18" t="s">
        <v>83</v>
      </c>
      <c r="BK907" s="162">
        <f>ROUND(I907*H907,2)</f>
        <v>0</v>
      </c>
      <c r="BL907" s="18" t="s">
        <v>187</v>
      </c>
      <c r="BM907" s="161" t="s">
        <v>2627</v>
      </c>
    </row>
    <row r="908" spans="1:65" s="2" customFormat="1" ht="29.25">
      <c r="A908" s="33"/>
      <c r="B908" s="34"/>
      <c r="C908" s="33"/>
      <c r="D908" s="163" t="s">
        <v>189</v>
      </c>
      <c r="E908" s="33"/>
      <c r="F908" s="164" t="s">
        <v>829</v>
      </c>
      <c r="G908" s="33"/>
      <c r="H908" s="33"/>
      <c r="I908" s="165"/>
      <c r="J908" s="33"/>
      <c r="K908" s="33"/>
      <c r="L908" s="34"/>
      <c r="M908" s="166"/>
      <c r="N908" s="167"/>
      <c r="O908" s="59"/>
      <c r="P908" s="59"/>
      <c r="Q908" s="59"/>
      <c r="R908" s="59"/>
      <c r="S908" s="59"/>
      <c r="T908" s="60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T908" s="18" t="s">
        <v>189</v>
      </c>
      <c r="AU908" s="18" t="s">
        <v>85</v>
      </c>
    </row>
    <row r="909" spans="1:65" s="2" customFormat="1" ht="11.25">
      <c r="A909" s="33"/>
      <c r="B909" s="34"/>
      <c r="C909" s="33"/>
      <c r="D909" s="168" t="s">
        <v>191</v>
      </c>
      <c r="E909" s="33"/>
      <c r="F909" s="169" t="s">
        <v>830</v>
      </c>
      <c r="G909" s="33"/>
      <c r="H909" s="33"/>
      <c r="I909" s="165"/>
      <c r="J909" s="33"/>
      <c r="K909" s="33"/>
      <c r="L909" s="34"/>
      <c r="M909" s="166"/>
      <c r="N909" s="167"/>
      <c r="O909" s="59"/>
      <c r="P909" s="59"/>
      <c r="Q909" s="59"/>
      <c r="R909" s="59"/>
      <c r="S909" s="59"/>
      <c r="T909" s="60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T909" s="18" t="s">
        <v>191</v>
      </c>
      <c r="AU909" s="18" t="s">
        <v>85</v>
      </c>
    </row>
    <row r="910" spans="1:65" s="12" customFormat="1" ht="25.9" customHeight="1">
      <c r="B910" s="136"/>
      <c r="D910" s="137" t="s">
        <v>75</v>
      </c>
      <c r="E910" s="138" t="s">
        <v>831</v>
      </c>
      <c r="F910" s="138" t="s">
        <v>832</v>
      </c>
      <c r="I910" s="139"/>
      <c r="J910" s="140">
        <f>BK910</f>
        <v>0</v>
      </c>
      <c r="L910" s="136"/>
      <c r="M910" s="141"/>
      <c r="N910" s="142"/>
      <c r="O910" s="142"/>
      <c r="P910" s="143">
        <f>P911+P1019+P1102+P1186+P1208+P1251+P1341+P1387+P1434+P1477+P1503</f>
        <v>0</v>
      </c>
      <c r="Q910" s="142"/>
      <c r="R910" s="143">
        <f>R911+R1019+R1102+R1186+R1208+R1251+R1341+R1387+R1434+R1477+R1503</f>
        <v>24.969435055999998</v>
      </c>
      <c r="S910" s="142"/>
      <c r="T910" s="144">
        <f>T911+T1019+T1102+T1186+T1208+T1251+T1341+T1387+T1434+T1477+T1503</f>
        <v>2.3043133400000002</v>
      </c>
      <c r="AR910" s="137" t="s">
        <v>85</v>
      </c>
      <c r="AT910" s="145" t="s">
        <v>75</v>
      </c>
      <c r="AU910" s="145" t="s">
        <v>76</v>
      </c>
      <c r="AY910" s="137" t="s">
        <v>180</v>
      </c>
      <c r="BK910" s="146">
        <f>BK911+BK1019+BK1102+BK1186+BK1208+BK1251+BK1341+BK1387+BK1434+BK1477+BK1503</f>
        <v>0</v>
      </c>
    </row>
    <row r="911" spans="1:65" s="12" customFormat="1" ht="22.9" customHeight="1">
      <c r="B911" s="136"/>
      <c r="D911" s="137" t="s">
        <v>75</v>
      </c>
      <c r="E911" s="147" t="s">
        <v>833</v>
      </c>
      <c r="F911" s="147" t="s">
        <v>834</v>
      </c>
      <c r="I911" s="139"/>
      <c r="J911" s="148">
        <f>BK911</f>
        <v>0</v>
      </c>
      <c r="L911" s="136"/>
      <c r="M911" s="141"/>
      <c r="N911" s="142"/>
      <c r="O911" s="142"/>
      <c r="P911" s="143">
        <f>SUM(P912:P1018)</f>
        <v>0</v>
      </c>
      <c r="Q911" s="142"/>
      <c r="R911" s="143">
        <f>SUM(R912:R1018)</f>
        <v>5.7040468000000004</v>
      </c>
      <c r="S911" s="142"/>
      <c r="T911" s="144">
        <f>SUM(T912:T1018)</f>
        <v>0</v>
      </c>
      <c r="AR911" s="137" t="s">
        <v>85</v>
      </c>
      <c r="AT911" s="145" t="s">
        <v>75</v>
      </c>
      <c r="AU911" s="145" t="s">
        <v>83</v>
      </c>
      <c r="AY911" s="137" t="s">
        <v>180</v>
      </c>
      <c r="BK911" s="146">
        <f>SUM(BK912:BK1018)</f>
        <v>0</v>
      </c>
    </row>
    <row r="912" spans="1:65" s="2" customFormat="1" ht="24.2" customHeight="1">
      <c r="A912" s="33"/>
      <c r="B912" s="149"/>
      <c r="C912" s="150" t="s">
        <v>868</v>
      </c>
      <c r="D912" s="150" t="s">
        <v>182</v>
      </c>
      <c r="E912" s="151" t="s">
        <v>836</v>
      </c>
      <c r="F912" s="152" t="s">
        <v>837</v>
      </c>
      <c r="G912" s="153" t="s">
        <v>185</v>
      </c>
      <c r="H912" s="154">
        <v>648.07000000000005</v>
      </c>
      <c r="I912" s="155"/>
      <c r="J912" s="156">
        <f>ROUND(I912*H912,2)</f>
        <v>0</v>
      </c>
      <c r="K912" s="152" t="s">
        <v>186</v>
      </c>
      <c r="L912" s="34"/>
      <c r="M912" s="157" t="s">
        <v>1</v>
      </c>
      <c r="N912" s="158" t="s">
        <v>41</v>
      </c>
      <c r="O912" s="59"/>
      <c r="P912" s="159">
        <f>O912*H912</f>
        <v>0</v>
      </c>
      <c r="Q912" s="159">
        <v>0</v>
      </c>
      <c r="R912" s="159">
        <f>Q912*H912</f>
        <v>0</v>
      </c>
      <c r="S912" s="159">
        <v>0</v>
      </c>
      <c r="T912" s="160">
        <f>S912*H912</f>
        <v>0</v>
      </c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R912" s="161" t="s">
        <v>341</v>
      </c>
      <c r="AT912" s="161" t="s">
        <v>182</v>
      </c>
      <c r="AU912" s="161" t="s">
        <v>85</v>
      </c>
      <c r="AY912" s="18" t="s">
        <v>180</v>
      </c>
      <c r="BE912" s="162">
        <f>IF(N912="základní",J912,0)</f>
        <v>0</v>
      </c>
      <c r="BF912" s="162">
        <f>IF(N912="snížená",J912,0)</f>
        <v>0</v>
      </c>
      <c r="BG912" s="162">
        <f>IF(N912="zákl. přenesená",J912,0)</f>
        <v>0</v>
      </c>
      <c r="BH912" s="162">
        <f>IF(N912="sníž. přenesená",J912,0)</f>
        <v>0</v>
      </c>
      <c r="BI912" s="162">
        <f>IF(N912="nulová",J912,0)</f>
        <v>0</v>
      </c>
      <c r="BJ912" s="18" t="s">
        <v>83</v>
      </c>
      <c r="BK912" s="162">
        <f>ROUND(I912*H912,2)</f>
        <v>0</v>
      </c>
      <c r="BL912" s="18" t="s">
        <v>341</v>
      </c>
      <c r="BM912" s="161" t="s">
        <v>2628</v>
      </c>
    </row>
    <row r="913" spans="1:65" s="2" customFormat="1" ht="19.5">
      <c r="A913" s="33"/>
      <c r="B913" s="34"/>
      <c r="C913" s="33"/>
      <c r="D913" s="163" t="s">
        <v>189</v>
      </c>
      <c r="E913" s="33"/>
      <c r="F913" s="164" t="s">
        <v>839</v>
      </c>
      <c r="G913" s="33"/>
      <c r="H913" s="33"/>
      <c r="I913" s="165"/>
      <c r="J913" s="33"/>
      <c r="K913" s="33"/>
      <c r="L913" s="34"/>
      <c r="M913" s="166"/>
      <c r="N913" s="167"/>
      <c r="O913" s="59"/>
      <c r="P913" s="59"/>
      <c r="Q913" s="59"/>
      <c r="R913" s="59"/>
      <c r="S913" s="59"/>
      <c r="T913" s="60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T913" s="18" t="s">
        <v>189</v>
      </c>
      <c r="AU913" s="18" t="s">
        <v>85</v>
      </c>
    </row>
    <row r="914" spans="1:65" s="2" customFormat="1" ht="11.25">
      <c r="A914" s="33"/>
      <c r="B914" s="34"/>
      <c r="C914" s="33"/>
      <c r="D914" s="168" t="s">
        <v>191</v>
      </c>
      <c r="E914" s="33"/>
      <c r="F914" s="169" t="s">
        <v>840</v>
      </c>
      <c r="G914" s="33"/>
      <c r="H914" s="33"/>
      <c r="I914" s="165"/>
      <c r="J914" s="33"/>
      <c r="K914" s="33"/>
      <c r="L914" s="34"/>
      <c r="M914" s="166"/>
      <c r="N914" s="167"/>
      <c r="O914" s="59"/>
      <c r="P914" s="59"/>
      <c r="Q914" s="59"/>
      <c r="R914" s="59"/>
      <c r="S914" s="59"/>
      <c r="T914" s="60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T914" s="18" t="s">
        <v>191</v>
      </c>
      <c r="AU914" s="18" t="s">
        <v>85</v>
      </c>
    </row>
    <row r="915" spans="1:65" s="13" customFormat="1" ht="11.25">
      <c r="B915" s="170"/>
      <c r="D915" s="163" t="s">
        <v>193</v>
      </c>
      <c r="E915" s="171" t="s">
        <v>1</v>
      </c>
      <c r="F915" s="172" t="s">
        <v>841</v>
      </c>
      <c r="H915" s="171" t="s">
        <v>1</v>
      </c>
      <c r="I915" s="173"/>
      <c r="L915" s="170"/>
      <c r="M915" s="174"/>
      <c r="N915" s="175"/>
      <c r="O915" s="175"/>
      <c r="P915" s="175"/>
      <c r="Q915" s="175"/>
      <c r="R915" s="175"/>
      <c r="S915" s="175"/>
      <c r="T915" s="176"/>
      <c r="AT915" s="171" t="s">
        <v>193</v>
      </c>
      <c r="AU915" s="171" t="s">
        <v>85</v>
      </c>
      <c r="AV915" s="13" t="s">
        <v>83</v>
      </c>
      <c r="AW915" s="13" t="s">
        <v>32</v>
      </c>
      <c r="AX915" s="13" t="s">
        <v>76</v>
      </c>
      <c r="AY915" s="171" t="s">
        <v>180</v>
      </c>
    </row>
    <row r="916" spans="1:65" s="13" customFormat="1" ht="11.25">
      <c r="B916" s="170"/>
      <c r="D916" s="163" t="s">
        <v>193</v>
      </c>
      <c r="E916" s="171" t="s">
        <v>1</v>
      </c>
      <c r="F916" s="172" t="s">
        <v>2369</v>
      </c>
      <c r="H916" s="171" t="s">
        <v>1</v>
      </c>
      <c r="I916" s="173"/>
      <c r="L916" s="170"/>
      <c r="M916" s="174"/>
      <c r="N916" s="175"/>
      <c r="O916" s="175"/>
      <c r="P916" s="175"/>
      <c r="Q916" s="175"/>
      <c r="R916" s="175"/>
      <c r="S916" s="175"/>
      <c r="T916" s="176"/>
      <c r="AT916" s="171" t="s">
        <v>193</v>
      </c>
      <c r="AU916" s="171" t="s">
        <v>85</v>
      </c>
      <c r="AV916" s="13" t="s">
        <v>83</v>
      </c>
      <c r="AW916" s="13" t="s">
        <v>32</v>
      </c>
      <c r="AX916" s="13" t="s">
        <v>76</v>
      </c>
      <c r="AY916" s="171" t="s">
        <v>180</v>
      </c>
    </row>
    <row r="917" spans="1:65" s="13" customFormat="1" ht="11.25">
      <c r="B917" s="170"/>
      <c r="D917" s="163" t="s">
        <v>193</v>
      </c>
      <c r="E917" s="171" t="s">
        <v>1</v>
      </c>
      <c r="F917" s="172" t="s">
        <v>207</v>
      </c>
      <c r="H917" s="171" t="s">
        <v>1</v>
      </c>
      <c r="I917" s="173"/>
      <c r="L917" s="170"/>
      <c r="M917" s="174"/>
      <c r="N917" s="175"/>
      <c r="O917" s="175"/>
      <c r="P917" s="175"/>
      <c r="Q917" s="175"/>
      <c r="R917" s="175"/>
      <c r="S917" s="175"/>
      <c r="T917" s="176"/>
      <c r="AT917" s="171" t="s">
        <v>193</v>
      </c>
      <c r="AU917" s="171" t="s">
        <v>85</v>
      </c>
      <c r="AV917" s="13" t="s">
        <v>83</v>
      </c>
      <c r="AW917" s="13" t="s">
        <v>32</v>
      </c>
      <c r="AX917" s="13" t="s">
        <v>76</v>
      </c>
      <c r="AY917" s="171" t="s">
        <v>180</v>
      </c>
    </row>
    <row r="918" spans="1:65" s="13" customFormat="1" ht="11.25">
      <c r="B918" s="170"/>
      <c r="D918" s="163" t="s">
        <v>193</v>
      </c>
      <c r="E918" s="171" t="s">
        <v>1</v>
      </c>
      <c r="F918" s="172" t="s">
        <v>208</v>
      </c>
      <c r="H918" s="171" t="s">
        <v>1</v>
      </c>
      <c r="I918" s="173"/>
      <c r="L918" s="170"/>
      <c r="M918" s="174"/>
      <c r="N918" s="175"/>
      <c r="O918" s="175"/>
      <c r="P918" s="175"/>
      <c r="Q918" s="175"/>
      <c r="R918" s="175"/>
      <c r="S918" s="175"/>
      <c r="T918" s="176"/>
      <c r="AT918" s="171" t="s">
        <v>193</v>
      </c>
      <c r="AU918" s="171" t="s">
        <v>85</v>
      </c>
      <c r="AV918" s="13" t="s">
        <v>83</v>
      </c>
      <c r="AW918" s="13" t="s">
        <v>32</v>
      </c>
      <c r="AX918" s="13" t="s">
        <v>76</v>
      </c>
      <c r="AY918" s="171" t="s">
        <v>180</v>
      </c>
    </row>
    <row r="919" spans="1:65" s="14" customFormat="1" ht="11.25">
      <c r="B919" s="177"/>
      <c r="D919" s="163" t="s">
        <v>193</v>
      </c>
      <c r="E919" s="178" t="s">
        <v>1</v>
      </c>
      <c r="F919" s="179" t="s">
        <v>2629</v>
      </c>
      <c r="H919" s="180">
        <v>158.94</v>
      </c>
      <c r="I919" s="181"/>
      <c r="L919" s="177"/>
      <c r="M919" s="182"/>
      <c r="N919" s="183"/>
      <c r="O919" s="183"/>
      <c r="P919" s="183"/>
      <c r="Q919" s="183"/>
      <c r="R919" s="183"/>
      <c r="S919" s="183"/>
      <c r="T919" s="184"/>
      <c r="AT919" s="178" t="s">
        <v>193</v>
      </c>
      <c r="AU919" s="178" t="s">
        <v>85</v>
      </c>
      <c r="AV919" s="14" t="s">
        <v>85</v>
      </c>
      <c r="AW919" s="14" t="s">
        <v>32</v>
      </c>
      <c r="AX919" s="14" t="s">
        <v>76</v>
      </c>
      <c r="AY919" s="178" t="s">
        <v>180</v>
      </c>
    </row>
    <row r="920" spans="1:65" s="13" customFormat="1" ht="11.25">
      <c r="B920" s="170"/>
      <c r="D920" s="163" t="s">
        <v>193</v>
      </c>
      <c r="E920" s="171" t="s">
        <v>1</v>
      </c>
      <c r="F920" s="172" t="s">
        <v>210</v>
      </c>
      <c r="H920" s="171" t="s">
        <v>1</v>
      </c>
      <c r="I920" s="173"/>
      <c r="L920" s="170"/>
      <c r="M920" s="174"/>
      <c r="N920" s="175"/>
      <c r="O920" s="175"/>
      <c r="P920" s="175"/>
      <c r="Q920" s="175"/>
      <c r="R920" s="175"/>
      <c r="S920" s="175"/>
      <c r="T920" s="176"/>
      <c r="AT920" s="171" t="s">
        <v>193</v>
      </c>
      <c r="AU920" s="171" t="s">
        <v>85</v>
      </c>
      <c r="AV920" s="13" t="s">
        <v>83</v>
      </c>
      <c r="AW920" s="13" t="s">
        <v>32</v>
      </c>
      <c r="AX920" s="13" t="s">
        <v>76</v>
      </c>
      <c r="AY920" s="171" t="s">
        <v>180</v>
      </c>
    </row>
    <row r="921" spans="1:65" s="14" customFormat="1" ht="11.25">
      <c r="B921" s="177"/>
      <c r="D921" s="163" t="s">
        <v>193</v>
      </c>
      <c r="E921" s="178" t="s">
        <v>1</v>
      </c>
      <c r="F921" s="179" t="s">
        <v>2630</v>
      </c>
      <c r="H921" s="180">
        <v>489.13</v>
      </c>
      <c r="I921" s="181"/>
      <c r="L921" s="177"/>
      <c r="M921" s="182"/>
      <c r="N921" s="183"/>
      <c r="O921" s="183"/>
      <c r="P921" s="183"/>
      <c r="Q921" s="183"/>
      <c r="R921" s="183"/>
      <c r="S921" s="183"/>
      <c r="T921" s="184"/>
      <c r="AT921" s="178" t="s">
        <v>193</v>
      </c>
      <c r="AU921" s="178" t="s">
        <v>85</v>
      </c>
      <c r="AV921" s="14" t="s">
        <v>85</v>
      </c>
      <c r="AW921" s="14" t="s">
        <v>32</v>
      </c>
      <c r="AX921" s="14" t="s">
        <v>76</v>
      </c>
      <c r="AY921" s="178" t="s">
        <v>180</v>
      </c>
    </row>
    <row r="922" spans="1:65" s="15" customFormat="1" ht="11.25">
      <c r="B922" s="185"/>
      <c r="D922" s="163" t="s">
        <v>193</v>
      </c>
      <c r="E922" s="186" t="s">
        <v>1</v>
      </c>
      <c r="F922" s="187" t="s">
        <v>196</v>
      </c>
      <c r="H922" s="188">
        <v>648.07000000000005</v>
      </c>
      <c r="I922" s="189"/>
      <c r="L922" s="185"/>
      <c r="M922" s="190"/>
      <c r="N922" s="191"/>
      <c r="O922" s="191"/>
      <c r="P922" s="191"/>
      <c r="Q922" s="191"/>
      <c r="R922" s="191"/>
      <c r="S922" s="191"/>
      <c r="T922" s="192"/>
      <c r="AT922" s="186" t="s">
        <v>193</v>
      </c>
      <c r="AU922" s="186" t="s">
        <v>85</v>
      </c>
      <c r="AV922" s="15" t="s">
        <v>197</v>
      </c>
      <c r="AW922" s="15" t="s">
        <v>32</v>
      </c>
      <c r="AX922" s="15" t="s">
        <v>76</v>
      </c>
      <c r="AY922" s="186" t="s">
        <v>180</v>
      </c>
    </row>
    <row r="923" spans="1:65" s="16" customFormat="1" ht="11.25">
      <c r="B923" s="193"/>
      <c r="D923" s="163" t="s">
        <v>193</v>
      </c>
      <c r="E923" s="194" t="s">
        <v>1</v>
      </c>
      <c r="F923" s="195" t="s">
        <v>198</v>
      </c>
      <c r="H923" s="196">
        <v>648.07000000000005</v>
      </c>
      <c r="I923" s="197"/>
      <c r="L923" s="193"/>
      <c r="M923" s="198"/>
      <c r="N923" s="199"/>
      <c r="O923" s="199"/>
      <c r="P923" s="199"/>
      <c r="Q923" s="199"/>
      <c r="R923" s="199"/>
      <c r="S923" s="199"/>
      <c r="T923" s="200"/>
      <c r="AT923" s="194" t="s">
        <v>193</v>
      </c>
      <c r="AU923" s="194" t="s">
        <v>85</v>
      </c>
      <c r="AV923" s="16" t="s">
        <v>187</v>
      </c>
      <c r="AW923" s="16" t="s">
        <v>32</v>
      </c>
      <c r="AX923" s="16" t="s">
        <v>83</v>
      </c>
      <c r="AY923" s="194" t="s">
        <v>180</v>
      </c>
    </row>
    <row r="924" spans="1:65" s="2" customFormat="1" ht="16.5" customHeight="1">
      <c r="A924" s="33"/>
      <c r="B924" s="149"/>
      <c r="C924" s="201" t="s">
        <v>871</v>
      </c>
      <c r="D924" s="201" t="s">
        <v>315</v>
      </c>
      <c r="E924" s="202" t="s">
        <v>845</v>
      </c>
      <c r="F924" s="203" t="s">
        <v>846</v>
      </c>
      <c r="G924" s="204" t="s">
        <v>318</v>
      </c>
      <c r="H924" s="205">
        <v>0.29799999999999999</v>
      </c>
      <c r="I924" s="206"/>
      <c r="J924" s="207">
        <f>ROUND(I924*H924,2)</f>
        <v>0</v>
      </c>
      <c r="K924" s="203" t="s">
        <v>1</v>
      </c>
      <c r="L924" s="208"/>
      <c r="M924" s="209" t="s">
        <v>1</v>
      </c>
      <c r="N924" s="210" t="s">
        <v>41</v>
      </c>
      <c r="O924" s="59"/>
      <c r="P924" s="159">
        <f>O924*H924</f>
        <v>0</v>
      </c>
      <c r="Q924" s="159">
        <v>1</v>
      </c>
      <c r="R924" s="159">
        <f>Q924*H924</f>
        <v>0.29799999999999999</v>
      </c>
      <c r="S924" s="159">
        <v>0</v>
      </c>
      <c r="T924" s="160">
        <f>S924*H924</f>
        <v>0</v>
      </c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R924" s="161" t="s">
        <v>489</v>
      </c>
      <c r="AT924" s="161" t="s">
        <v>315</v>
      </c>
      <c r="AU924" s="161" t="s">
        <v>85</v>
      </c>
      <c r="AY924" s="18" t="s">
        <v>180</v>
      </c>
      <c r="BE924" s="162">
        <f>IF(N924="základní",J924,0)</f>
        <v>0</v>
      </c>
      <c r="BF924" s="162">
        <f>IF(N924="snížená",J924,0)</f>
        <v>0</v>
      </c>
      <c r="BG924" s="162">
        <f>IF(N924="zákl. přenesená",J924,0)</f>
        <v>0</v>
      </c>
      <c r="BH924" s="162">
        <f>IF(N924="sníž. přenesená",J924,0)</f>
        <v>0</v>
      </c>
      <c r="BI924" s="162">
        <f>IF(N924="nulová",J924,0)</f>
        <v>0</v>
      </c>
      <c r="BJ924" s="18" t="s">
        <v>83</v>
      </c>
      <c r="BK924" s="162">
        <f>ROUND(I924*H924,2)</f>
        <v>0</v>
      </c>
      <c r="BL924" s="18" t="s">
        <v>341</v>
      </c>
      <c r="BM924" s="161" t="s">
        <v>2631</v>
      </c>
    </row>
    <row r="925" spans="1:65" s="2" customFormat="1" ht="11.25">
      <c r="A925" s="33"/>
      <c r="B925" s="34"/>
      <c r="C925" s="33"/>
      <c r="D925" s="163" t="s">
        <v>189</v>
      </c>
      <c r="E925" s="33"/>
      <c r="F925" s="164" t="s">
        <v>846</v>
      </c>
      <c r="G925" s="33"/>
      <c r="H925" s="33"/>
      <c r="I925" s="165"/>
      <c r="J925" s="33"/>
      <c r="K925" s="33"/>
      <c r="L925" s="34"/>
      <c r="M925" s="166"/>
      <c r="N925" s="167"/>
      <c r="O925" s="59"/>
      <c r="P925" s="59"/>
      <c r="Q925" s="59"/>
      <c r="R925" s="59"/>
      <c r="S925" s="59"/>
      <c r="T925" s="60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T925" s="18" t="s">
        <v>189</v>
      </c>
      <c r="AU925" s="18" t="s">
        <v>85</v>
      </c>
    </row>
    <row r="926" spans="1:65" s="13" customFormat="1" ht="11.25">
      <c r="B926" s="170"/>
      <c r="D926" s="163" t="s">
        <v>193</v>
      </c>
      <c r="E926" s="171" t="s">
        <v>1</v>
      </c>
      <c r="F926" s="172" t="s">
        <v>320</v>
      </c>
      <c r="H926" s="171" t="s">
        <v>1</v>
      </c>
      <c r="I926" s="173"/>
      <c r="L926" s="170"/>
      <c r="M926" s="174"/>
      <c r="N926" s="175"/>
      <c r="O926" s="175"/>
      <c r="P926" s="175"/>
      <c r="Q926" s="175"/>
      <c r="R926" s="175"/>
      <c r="S926" s="175"/>
      <c r="T926" s="176"/>
      <c r="AT926" s="171" t="s">
        <v>193</v>
      </c>
      <c r="AU926" s="171" t="s">
        <v>85</v>
      </c>
      <c r="AV926" s="13" t="s">
        <v>83</v>
      </c>
      <c r="AW926" s="13" t="s">
        <v>32</v>
      </c>
      <c r="AX926" s="13" t="s">
        <v>76</v>
      </c>
      <c r="AY926" s="171" t="s">
        <v>180</v>
      </c>
    </row>
    <row r="927" spans="1:65" s="14" customFormat="1" ht="11.25">
      <c r="B927" s="177"/>
      <c r="D927" s="163" t="s">
        <v>193</v>
      </c>
      <c r="E927" s="178" t="s">
        <v>1</v>
      </c>
      <c r="F927" s="179" t="s">
        <v>2632</v>
      </c>
      <c r="H927" s="180">
        <v>0.29799999999999999</v>
      </c>
      <c r="I927" s="181"/>
      <c r="L927" s="177"/>
      <c r="M927" s="182"/>
      <c r="N927" s="183"/>
      <c r="O927" s="183"/>
      <c r="P927" s="183"/>
      <c r="Q927" s="183"/>
      <c r="R927" s="183"/>
      <c r="S927" s="183"/>
      <c r="T927" s="184"/>
      <c r="AT927" s="178" t="s">
        <v>193</v>
      </c>
      <c r="AU927" s="178" t="s">
        <v>85</v>
      </c>
      <c r="AV927" s="14" t="s">
        <v>85</v>
      </c>
      <c r="AW927" s="14" t="s">
        <v>32</v>
      </c>
      <c r="AX927" s="14" t="s">
        <v>76</v>
      </c>
      <c r="AY927" s="178" t="s">
        <v>180</v>
      </c>
    </row>
    <row r="928" spans="1:65" s="15" customFormat="1" ht="11.25">
      <c r="B928" s="185"/>
      <c r="D928" s="163" t="s">
        <v>193</v>
      </c>
      <c r="E928" s="186" t="s">
        <v>1</v>
      </c>
      <c r="F928" s="187" t="s">
        <v>196</v>
      </c>
      <c r="H928" s="188">
        <v>0.29799999999999999</v>
      </c>
      <c r="I928" s="189"/>
      <c r="L928" s="185"/>
      <c r="M928" s="190"/>
      <c r="N928" s="191"/>
      <c r="O928" s="191"/>
      <c r="P928" s="191"/>
      <c r="Q928" s="191"/>
      <c r="R928" s="191"/>
      <c r="S928" s="191"/>
      <c r="T928" s="192"/>
      <c r="AT928" s="186" t="s">
        <v>193</v>
      </c>
      <c r="AU928" s="186" t="s">
        <v>85</v>
      </c>
      <c r="AV928" s="15" t="s">
        <v>197</v>
      </c>
      <c r="AW928" s="15" t="s">
        <v>32</v>
      </c>
      <c r="AX928" s="15" t="s">
        <v>76</v>
      </c>
      <c r="AY928" s="186" t="s">
        <v>180</v>
      </c>
    </row>
    <row r="929" spans="1:65" s="16" customFormat="1" ht="11.25">
      <c r="B929" s="193"/>
      <c r="D929" s="163" t="s">
        <v>193</v>
      </c>
      <c r="E929" s="194" t="s">
        <v>1</v>
      </c>
      <c r="F929" s="195" t="s">
        <v>198</v>
      </c>
      <c r="H929" s="196">
        <v>0.29799999999999999</v>
      </c>
      <c r="I929" s="197"/>
      <c r="L929" s="193"/>
      <c r="M929" s="198"/>
      <c r="N929" s="199"/>
      <c r="O929" s="199"/>
      <c r="P929" s="199"/>
      <c r="Q929" s="199"/>
      <c r="R929" s="199"/>
      <c r="S929" s="199"/>
      <c r="T929" s="200"/>
      <c r="AT929" s="194" t="s">
        <v>193</v>
      </c>
      <c r="AU929" s="194" t="s">
        <v>85</v>
      </c>
      <c r="AV929" s="16" t="s">
        <v>187</v>
      </c>
      <c r="AW929" s="16" t="s">
        <v>32</v>
      </c>
      <c r="AX929" s="16" t="s">
        <v>83</v>
      </c>
      <c r="AY929" s="194" t="s">
        <v>180</v>
      </c>
    </row>
    <row r="930" spans="1:65" s="2" customFormat="1" ht="24.2" customHeight="1">
      <c r="A930" s="33"/>
      <c r="B930" s="149"/>
      <c r="C930" s="150" t="s">
        <v>878</v>
      </c>
      <c r="D930" s="150" t="s">
        <v>182</v>
      </c>
      <c r="E930" s="151" t="s">
        <v>850</v>
      </c>
      <c r="F930" s="152" t="s">
        <v>851</v>
      </c>
      <c r="G930" s="153" t="s">
        <v>185</v>
      </c>
      <c r="H930" s="154">
        <v>127.872</v>
      </c>
      <c r="I930" s="155"/>
      <c r="J930" s="156">
        <f>ROUND(I930*H930,2)</f>
        <v>0</v>
      </c>
      <c r="K930" s="152" t="s">
        <v>186</v>
      </c>
      <c r="L930" s="34"/>
      <c r="M930" s="157" t="s">
        <v>1</v>
      </c>
      <c r="N930" s="158" t="s">
        <v>41</v>
      </c>
      <c r="O930" s="59"/>
      <c r="P930" s="159">
        <f>O930*H930</f>
        <v>0</v>
      </c>
      <c r="Q930" s="159">
        <v>0</v>
      </c>
      <c r="R930" s="159">
        <f>Q930*H930</f>
        <v>0</v>
      </c>
      <c r="S930" s="159">
        <v>0</v>
      </c>
      <c r="T930" s="160">
        <f>S930*H930</f>
        <v>0</v>
      </c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R930" s="161" t="s">
        <v>341</v>
      </c>
      <c r="AT930" s="161" t="s">
        <v>182</v>
      </c>
      <c r="AU930" s="161" t="s">
        <v>85</v>
      </c>
      <c r="AY930" s="18" t="s">
        <v>180</v>
      </c>
      <c r="BE930" s="162">
        <f>IF(N930="základní",J930,0)</f>
        <v>0</v>
      </c>
      <c r="BF930" s="162">
        <f>IF(N930="snížená",J930,0)</f>
        <v>0</v>
      </c>
      <c r="BG930" s="162">
        <f>IF(N930="zákl. přenesená",J930,0)</f>
        <v>0</v>
      </c>
      <c r="BH930" s="162">
        <f>IF(N930="sníž. přenesená",J930,0)</f>
        <v>0</v>
      </c>
      <c r="BI930" s="162">
        <f>IF(N930="nulová",J930,0)</f>
        <v>0</v>
      </c>
      <c r="BJ930" s="18" t="s">
        <v>83</v>
      </c>
      <c r="BK930" s="162">
        <f>ROUND(I930*H930,2)</f>
        <v>0</v>
      </c>
      <c r="BL930" s="18" t="s">
        <v>341</v>
      </c>
      <c r="BM930" s="161" t="s">
        <v>2633</v>
      </c>
    </row>
    <row r="931" spans="1:65" s="2" customFormat="1" ht="19.5">
      <c r="A931" s="33"/>
      <c r="B931" s="34"/>
      <c r="C931" s="33"/>
      <c r="D931" s="163" t="s">
        <v>189</v>
      </c>
      <c r="E931" s="33"/>
      <c r="F931" s="164" t="s">
        <v>853</v>
      </c>
      <c r="G931" s="33"/>
      <c r="H931" s="33"/>
      <c r="I931" s="165"/>
      <c r="J931" s="33"/>
      <c r="K931" s="33"/>
      <c r="L931" s="34"/>
      <c r="M931" s="166"/>
      <c r="N931" s="167"/>
      <c r="O931" s="59"/>
      <c r="P931" s="59"/>
      <c r="Q931" s="59"/>
      <c r="R931" s="59"/>
      <c r="S931" s="59"/>
      <c r="T931" s="60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T931" s="18" t="s">
        <v>189</v>
      </c>
      <c r="AU931" s="18" t="s">
        <v>85</v>
      </c>
    </row>
    <row r="932" spans="1:65" s="2" customFormat="1" ht="11.25">
      <c r="A932" s="33"/>
      <c r="B932" s="34"/>
      <c r="C932" s="33"/>
      <c r="D932" s="168" t="s">
        <v>191</v>
      </c>
      <c r="E932" s="33"/>
      <c r="F932" s="169" t="s">
        <v>854</v>
      </c>
      <c r="G932" s="33"/>
      <c r="H932" s="33"/>
      <c r="I932" s="165"/>
      <c r="J932" s="33"/>
      <c r="K932" s="33"/>
      <c r="L932" s="34"/>
      <c r="M932" s="166"/>
      <c r="N932" s="167"/>
      <c r="O932" s="59"/>
      <c r="P932" s="59"/>
      <c r="Q932" s="59"/>
      <c r="R932" s="59"/>
      <c r="S932" s="59"/>
      <c r="T932" s="60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T932" s="18" t="s">
        <v>191</v>
      </c>
      <c r="AU932" s="18" t="s">
        <v>85</v>
      </c>
    </row>
    <row r="933" spans="1:65" s="13" customFormat="1" ht="11.25">
      <c r="B933" s="170"/>
      <c r="D933" s="163" t="s">
        <v>193</v>
      </c>
      <c r="E933" s="171" t="s">
        <v>1</v>
      </c>
      <c r="F933" s="172" t="s">
        <v>841</v>
      </c>
      <c r="H933" s="171" t="s">
        <v>1</v>
      </c>
      <c r="I933" s="173"/>
      <c r="L933" s="170"/>
      <c r="M933" s="174"/>
      <c r="N933" s="175"/>
      <c r="O933" s="175"/>
      <c r="P933" s="175"/>
      <c r="Q933" s="175"/>
      <c r="R933" s="175"/>
      <c r="S933" s="175"/>
      <c r="T933" s="176"/>
      <c r="AT933" s="171" t="s">
        <v>193</v>
      </c>
      <c r="AU933" s="171" t="s">
        <v>85</v>
      </c>
      <c r="AV933" s="13" t="s">
        <v>83</v>
      </c>
      <c r="AW933" s="13" t="s">
        <v>32</v>
      </c>
      <c r="AX933" s="13" t="s">
        <v>76</v>
      </c>
      <c r="AY933" s="171" t="s">
        <v>180</v>
      </c>
    </row>
    <row r="934" spans="1:65" s="13" customFormat="1" ht="11.25">
      <c r="B934" s="170"/>
      <c r="D934" s="163" t="s">
        <v>193</v>
      </c>
      <c r="E934" s="171" t="s">
        <v>1</v>
      </c>
      <c r="F934" s="172" t="s">
        <v>2373</v>
      </c>
      <c r="H934" s="171" t="s">
        <v>1</v>
      </c>
      <c r="I934" s="173"/>
      <c r="L934" s="170"/>
      <c r="M934" s="174"/>
      <c r="N934" s="175"/>
      <c r="O934" s="175"/>
      <c r="P934" s="175"/>
      <c r="Q934" s="175"/>
      <c r="R934" s="175"/>
      <c r="S934" s="175"/>
      <c r="T934" s="176"/>
      <c r="AT934" s="171" t="s">
        <v>193</v>
      </c>
      <c r="AU934" s="171" t="s">
        <v>85</v>
      </c>
      <c r="AV934" s="13" t="s">
        <v>83</v>
      </c>
      <c r="AW934" s="13" t="s">
        <v>32</v>
      </c>
      <c r="AX934" s="13" t="s">
        <v>76</v>
      </c>
      <c r="AY934" s="171" t="s">
        <v>180</v>
      </c>
    </row>
    <row r="935" spans="1:65" s="14" customFormat="1" ht="11.25">
      <c r="B935" s="177"/>
      <c r="D935" s="163" t="s">
        <v>193</v>
      </c>
      <c r="E935" s="178" t="s">
        <v>1</v>
      </c>
      <c r="F935" s="179" t="s">
        <v>2634</v>
      </c>
      <c r="H935" s="180">
        <v>9.5760000000000005</v>
      </c>
      <c r="I935" s="181"/>
      <c r="L935" s="177"/>
      <c r="M935" s="182"/>
      <c r="N935" s="183"/>
      <c r="O935" s="183"/>
      <c r="P935" s="183"/>
      <c r="Q935" s="183"/>
      <c r="R935" s="183"/>
      <c r="S935" s="183"/>
      <c r="T935" s="184"/>
      <c r="AT935" s="178" t="s">
        <v>193</v>
      </c>
      <c r="AU935" s="178" t="s">
        <v>85</v>
      </c>
      <c r="AV935" s="14" t="s">
        <v>85</v>
      </c>
      <c r="AW935" s="14" t="s">
        <v>32</v>
      </c>
      <c r="AX935" s="14" t="s">
        <v>76</v>
      </c>
      <c r="AY935" s="178" t="s">
        <v>180</v>
      </c>
    </row>
    <row r="936" spans="1:65" s="14" customFormat="1" ht="11.25">
      <c r="B936" s="177"/>
      <c r="D936" s="163" t="s">
        <v>193</v>
      </c>
      <c r="E936" s="178" t="s">
        <v>1</v>
      </c>
      <c r="F936" s="179" t="s">
        <v>2635</v>
      </c>
      <c r="H936" s="180">
        <v>9.5879999999999992</v>
      </c>
      <c r="I936" s="181"/>
      <c r="L936" s="177"/>
      <c r="M936" s="182"/>
      <c r="N936" s="183"/>
      <c r="O936" s="183"/>
      <c r="P936" s="183"/>
      <c r="Q936" s="183"/>
      <c r="R936" s="183"/>
      <c r="S936" s="183"/>
      <c r="T936" s="184"/>
      <c r="AT936" s="178" t="s">
        <v>193</v>
      </c>
      <c r="AU936" s="178" t="s">
        <v>85</v>
      </c>
      <c r="AV936" s="14" t="s">
        <v>85</v>
      </c>
      <c r="AW936" s="14" t="s">
        <v>32</v>
      </c>
      <c r="AX936" s="14" t="s">
        <v>76</v>
      </c>
      <c r="AY936" s="178" t="s">
        <v>180</v>
      </c>
    </row>
    <row r="937" spans="1:65" s="14" customFormat="1" ht="11.25">
      <c r="B937" s="177"/>
      <c r="D937" s="163" t="s">
        <v>193</v>
      </c>
      <c r="E937" s="178" t="s">
        <v>1</v>
      </c>
      <c r="F937" s="179" t="s">
        <v>2636</v>
      </c>
      <c r="H937" s="180">
        <v>9.6059999999999999</v>
      </c>
      <c r="I937" s="181"/>
      <c r="L937" s="177"/>
      <c r="M937" s="182"/>
      <c r="N937" s="183"/>
      <c r="O937" s="183"/>
      <c r="P937" s="183"/>
      <c r="Q937" s="183"/>
      <c r="R937" s="183"/>
      <c r="S937" s="183"/>
      <c r="T937" s="184"/>
      <c r="AT937" s="178" t="s">
        <v>193</v>
      </c>
      <c r="AU937" s="178" t="s">
        <v>85</v>
      </c>
      <c r="AV937" s="14" t="s">
        <v>85</v>
      </c>
      <c r="AW937" s="14" t="s">
        <v>32</v>
      </c>
      <c r="AX937" s="14" t="s">
        <v>76</v>
      </c>
      <c r="AY937" s="178" t="s">
        <v>180</v>
      </c>
    </row>
    <row r="938" spans="1:65" s="14" customFormat="1" ht="11.25">
      <c r="B938" s="177"/>
      <c r="D938" s="163" t="s">
        <v>193</v>
      </c>
      <c r="E938" s="178" t="s">
        <v>1</v>
      </c>
      <c r="F938" s="179" t="s">
        <v>2634</v>
      </c>
      <c r="H938" s="180">
        <v>9.5760000000000005</v>
      </c>
      <c r="I938" s="181"/>
      <c r="L938" s="177"/>
      <c r="M938" s="182"/>
      <c r="N938" s="183"/>
      <c r="O938" s="183"/>
      <c r="P938" s="183"/>
      <c r="Q938" s="183"/>
      <c r="R938" s="183"/>
      <c r="S938" s="183"/>
      <c r="T938" s="184"/>
      <c r="AT938" s="178" t="s">
        <v>193</v>
      </c>
      <c r="AU938" s="178" t="s">
        <v>85</v>
      </c>
      <c r="AV938" s="14" t="s">
        <v>85</v>
      </c>
      <c r="AW938" s="14" t="s">
        <v>32</v>
      </c>
      <c r="AX938" s="14" t="s">
        <v>76</v>
      </c>
      <c r="AY938" s="178" t="s">
        <v>180</v>
      </c>
    </row>
    <row r="939" spans="1:65" s="14" customFormat="1" ht="11.25">
      <c r="B939" s="177"/>
      <c r="D939" s="163" t="s">
        <v>193</v>
      </c>
      <c r="E939" s="178" t="s">
        <v>1</v>
      </c>
      <c r="F939" s="179" t="s">
        <v>2637</v>
      </c>
      <c r="H939" s="180">
        <v>9.5250000000000004</v>
      </c>
      <c r="I939" s="181"/>
      <c r="L939" s="177"/>
      <c r="M939" s="182"/>
      <c r="N939" s="183"/>
      <c r="O939" s="183"/>
      <c r="P939" s="183"/>
      <c r="Q939" s="183"/>
      <c r="R939" s="183"/>
      <c r="S939" s="183"/>
      <c r="T939" s="184"/>
      <c r="AT939" s="178" t="s">
        <v>193</v>
      </c>
      <c r="AU939" s="178" t="s">
        <v>85</v>
      </c>
      <c r="AV939" s="14" t="s">
        <v>85</v>
      </c>
      <c r="AW939" s="14" t="s">
        <v>32</v>
      </c>
      <c r="AX939" s="14" t="s">
        <v>76</v>
      </c>
      <c r="AY939" s="178" t="s">
        <v>180</v>
      </c>
    </row>
    <row r="940" spans="1:65" s="14" customFormat="1" ht="11.25">
      <c r="B940" s="177"/>
      <c r="D940" s="163" t="s">
        <v>193</v>
      </c>
      <c r="E940" s="178" t="s">
        <v>1</v>
      </c>
      <c r="F940" s="179" t="s">
        <v>2638</v>
      </c>
      <c r="H940" s="180">
        <v>9.2100000000000009</v>
      </c>
      <c r="I940" s="181"/>
      <c r="L940" s="177"/>
      <c r="M940" s="182"/>
      <c r="N940" s="183"/>
      <c r="O940" s="183"/>
      <c r="P940" s="183"/>
      <c r="Q940" s="183"/>
      <c r="R940" s="183"/>
      <c r="S940" s="183"/>
      <c r="T940" s="184"/>
      <c r="AT940" s="178" t="s">
        <v>193</v>
      </c>
      <c r="AU940" s="178" t="s">
        <v>85</v>
      </c>
      <c r="AV940" s="14" t="s">
        <v>85</v>
      </c>
      <c r="AW940" s="14" t="s">
        <v>32</v>
      </c>
      <c r="AX940" s="14" t="s">
        <v>76</v>
      </c>
      <c r="AY940" s="178" t="s">
        <v>180</v>
      </c>
    </row>
    <row r="941" spans="1:65" s="14" customFormat="1" ht="11.25">
      <c r="B941" s="177"/>
      <c r="D941" s="163" t="s">
        <v>193</v>
      </c>
      <c r="E941" s="178" t="s">
        <v>1</v>
      </c>
      <c r="F941" s="179" t="s">
        <v>2639</v>
      </c>
      <c r="H941" s="180">
        <v>9.8759999999999994</v>
      </c>
      <c r="I941" s="181"/>
      <c r="L941" s="177"/>
      <c r="M941" s="182"/>
      <c r="N941" s="183"/>
      <c r="O941" s="183"/>
      <c r="P941" s="183"/>
      <c r="Q941" s="183"/>
      <c r="R941" s="183"/>
      <c r="S941" s="183"/>
      <c r="T941" s="184"/>
      <c r="AT941" s="178" t="s">
        <v>193</v>
      </c>
      <c r="AU941" s="178" t="s">
        <v>85</v>
      </c>
      <c r="AV941" s="14" t="s">
        <v>85</v>
      </c>
      <c r="AW941" s="14" t="s">
        <v>32</v>
      </c>
      <c r="AX941" s="14" t="s">
        <v>76</v>
      </c>
      <c r="AY941" s="178" t="s">
        <v>180</v>
      </c>
    </row>
    <row r="942" spans="1:65" s="14" customFormat="1" ht="11.25">
      <c r="B942" s="177"/>
      <c r="D942" s="163" t="s">
        <v>193</v>
      </c>
      <c r="E942" s="178" t="s">
        <v>1</v>
      </c>
      <c r="F942" s="179" t="s">
        <v>2640</v>
      </c>
      <c r="H942" s="180">
        <v>9.8580000000000005</v>
      </c>
      <c r="I942" s="181"/>
      <c r="L942" s="177"/>
      <c r="M942" s="182"/>
      <c r="N942" s="183"/>
      <c r="O942" s="183"/>
      <c r="P942" s="183"/>
      <c r="Q942" s="183"/>
      <c r="R942" s="183"/>
      <c r="S942" s="183"/>
      <c r="T942" s="184"/>
      <c r="AT942" s="178" t="s">
        <v>193</v>
      </c>
      <c r="AU942" s="178" t="s">
        <v>85</v>
      </c>
      <c r="AV942" s="14" t="s">
        <v>85</v>
      </c>
      <c r="AW942" s="14" t="s">
        <v>32</v>
      </c>
      <c r="AX942" s="14" t="s">
        <v>76</v>
      </c>
      <c r="AY942" s="178" t="s">
        <v>180</v>
      </c>
    </row>
    <row r="943" spans="1:65" s="14" customFormat="1" ht="11.25">
      <c r="B943" s="177"/>
      <c r="D943" s="163" t="s">
        <v>193</v>
      </c>
      <c r="E943" s="178" t="s">
        <v>1</v>
      </c>
      <c r="F943" s="179" t="s">
        <v>2641</v>
      </c>
      <c r="H943" s="180">
        <v>8.94</v>
      </c>
      <c r="I943" s="181"/>
      <c r="L943" s="177"/>
      <c r="M943" s="182"/>
      <c r="N943" s="183"/>
      <c r="O943" s="183"/>
      <c r="P943" s="183"/>
      <c r="Q943" s="183"/>
      <c r="R943" s="183"/>
      <c r="S943" s="183"/>
      <c r="T943" s="184"/>
      <c r="AT943" s="178" t="s">
        <v>193</v>
      </c>
      <c r="AU943" s="178" t="s">
        <v>85</v>
      </c>
      <c r="AV943" s="14" t="s">
        <v>85</v>
      </c>
      <c r="AW943" s="14" t="s">
        <v>32</v>
      </c>
      <c r="AX943" s="14" t="s">
        <v>76</v>
      </c>
      <c r="AY943" s="178" t="s">
        <v>180</v>
      </c>
    </row>
    <row r="944" spans="1:65" s="14" customFormat="1" ht="11.25">
      <c r="B944" s="177"/>
      <c r="D944" s="163" t="s">
        <v>193</v>
      </c>
      <c r="E944" s="178" t="s">
        <v>1</v>
      </c>
      <c r="F944" s="179" t="s">
        <v>2642</v>
      </c>
      <c r="H944" s="180">
        <v>9.8819999999999997</v>
      </c>
      <c r="I944" s="181"/>
      <c r="L944" s="177"/>
      <c r="M944" s="182"/>
      <c r="N944" s="183"/>
      <c r="O944" s="183"/>
      <c r="P944" s="183"/>
      <c r="Q944" s="183"/>
      <c r="R944" s="183"/>
      <c r="S944" s="183"/>
      <c r="T944" s="184"/>
      <c r="AT944" s="178" t="s">
        <v>193</v>
      </c>
      <c r="AU944" s="178" t="s">
        <v>85</v>
      </c>
      <c r="AV944" s="14" t="s">
        <v>85</v>
      </c>
      <c r="AW944" s="14" t="s">
        <v>32</v>
      </c>
      <c r="AX944" s="14" t="s">
        <v>76</v>
      </c>
      <c r="AY944" s="178" t="s">
        <v>180</v>
      </c>
    </row>
    <row r="945" spans="1:65" s="14" customFormat="1" ht="11.25">
      <c r="B945" s="177"/>
      <c r="D945" s="163" t="s">
        <v>193</v>
      </c>
      <c r="E945" s="178" t="s">
        <v>1</v>
      </c>
      <c r="F945" s="179" t="s">
        <v>2643</v>
      </c>
      <c r="H945" s="180">
        <v>9.8759999999999994</v>
      </c>
      <c r="I945" s="181"/>
      <c r="L945" s="177"/>
      <c r="M945" s="182"/>
      <c r="N945" s="183"/>
      <c r="O945" s="183"/>
      <c r="P945" s="183"/>
      <c r="Q945" s="183"/>
      <c r="R945" s="183"/>
      <c r="S945" s="183"/>
      <c r="T945" s="184"/>
      <c r="AT945" s="178" t="s">
        <v>193</v>
      </c>
      <c r="AU945" s="178" t="s">
        <v>85</v>
      </c>
      <c r="AV945" s="14" t="s">
        <v>85</v>
      </c>
      <c r="AW945" s="14" t="s">
        <v>32</v>
      </c>
      <c r="AX945" s="14" t="s">
        <v>76</v>
      </c>
      <c r="AY945" s="178" t="s">
        <v>180</v>
      </c>
    </row>
    <row r="946" spans="1:65" s="14" customFormat="1" ht="11.25">
      <c r="B946" s="177"/>
      <c r="D946" s="163" t="s">
        <v>193</v>
      </c>
      <c r="E946" s="178" t="s">
        <v>1</v>
      </c>
      <c r="F946" s="179" t="s">
        <v>2644</v>
      </c>
      <c r="H946" s="180">
        <v>1.38</v>
      </c>
      <c r="I946" s="181"/>
      <c r="L946" s="177"/>
      <c r="M946" s="182"/>
      <c r="N946" s="183"/>
      <c r="O946" s="183"/>
      <c r="P946" s="183"/>
      <c r="Q946" s="183"/>
      <c r="R946" s="183"/>
      <c r="S946" s="183"/>
      <c r="T946" s="184"/>
      <c r="AT946" s="178" t="s">
        <v>193</v>
      </c>
      <c r="AU946" s="178" t="s">
        <v>85</v>
      </c>
      <c r="AV946" s="14" t="s">
        <v>85</v>
      </c>
      <c r="AW946" s="14" t="s">
        <v>32</v>
      </c>
      <c r="AX946" s="14" t="s">
        <v>76</v>
      </c>
      <c r="AY946" s="178" t="s">
        <v>180</v>
      </c>
    </row>
    <row r="947" spans="1:65" s="14" customFormat="1" ht="11.25">
      <c r="B947" s="177"/>
      <c r="D947" s="163" t="s">
        <v>193</v>
      </c>
      <c r="E947" s="178" t="s">
        <v>1</v>
      </c>
      <c r="F947" s="179" t="s">
        <v>2645</v>
      </c>
      <c r="H947" s="180">
        <v>13.26</v>
      </c>
      <c r="I947" s="181"/>
      <c r="L947" s="177"/>
      <c r="M947" s="182"/>
      <c r="N947" s="183"/>
      <c r="O947" s="183"/>
      <c r="P947" s="183"/>
      <c r="Q947" s="183"/>
      <c r="R947" s="183"/>
      <c r="S947" s="183"/>
      <c r="T947" s="184"/>
      <c r="AT947" s="178" t="s">
        <v>193</v>
      </c>
      <c r="AU947" s="178" t="s">
        <v>85</v>
      </c>
      <c r="AV947" s="14" t="s">
        <v>85</v>
      </c>
      <c r="AW947" s="14" t="s">
        <v>32</v>
      </c>
      <c r="AX947" s="14" t="s">
        <v>76</v>
      </c>
      <c r="AY947" s="178" t="s">
        <v>180</v>
      </c>
    </row>
    <row r="948" spans="1:65" s="14" customFormat="1" ht="11.25">
      <c r="B948" s="177"/>
      <c r="D948" s="163" t="s">
        <v>193</v>
      </c>
      <c r="E948" s="178" t="s">
        <v>1</v>
      </c>
      <c r="F948" s="179" t="s">
        <v>2646</v>
      </c>
      <c r="H948" s="180">
        <v>2.0819999999999999</v>
      </c>
      <c r="I948" s="181"/>
      <c r="L948" s="177"/>
      <c r="M948" s="182"/>
      <c r="N948" s="183"/>
      <c r="O948" s="183"/>
      <c r="P948" s="183"/>
      <c r="Q948" s="183"/>
      <c r="R948" s="183"/>
      <c r="S948" s="183"/>
      <c r="T948" s="184"/>
      <c r="AT948" s="178" t="s">
        <v>193</v>
      </c>
      <c r="AU948" s="178" t="s">
        <v>85</v>
      </c>
      <c r="AV948" s="14" t="s">
        <v>85</v>
      </c>
      <c r="AW948" s="14" t="s">
        <v>32</v>
      </c>
      <c r="AX948" s="14" t="s">
        <v>76</v>
      </c>
      <c r="AY948" s="178" t="s">
        <v>180</v>
      </c>
    </row>
    <row r="949" spans="1:65" s="14" customFormat="1" ht="11.25">
      <c r="B949" s="177"/>
      <c r="D949" s="163" t="s">
        <v>193</v>
      </c>
      <c r="E949" s="178" t="s">
        <v>1</v>
      </c>
      <c r="F949" s="179" t="s">
        <v>2647</v>
      </c>
      <c r="H949" s="180">
        <v>3.84</v>
      </c>
      <c r="I949" s="181"/>
      <c r="L949" s="177"/>
      <c r="M949" s="182"/>
      <c r="N949" s="183"/>
      <c r="O949" s="183"/>
      <c r="P949" s="183"/>
      <c r="Q949" s="183"/>
      <c r="R949" s="183"/>
      <c r="S949" s="183"/>
      <c r="T949" s="184"/>
      <c r="AT949" s="178" t="s">
        <v>193</v>
      </c>
      <c r="AU949" s="178" t="s">
        <v>85</v>
      </c>
      <c r="AV949" s="14" t="s">
        <v>85</v>
      </c>
      <c r="AW949" s="14" t="s">
        <v>32</v>
      </c>
      <c r="AX949" s="14" t="s">
        <v>76</v>
      </c>
      <c r="AY949" s="178" t="s">
        <v>180</v>
      </c>
    </row>
    <row r="950" spans="1:65" s="14" customFormat="1" ht="11.25">
      <c r="B950" s="177"/>
      <c r="D950" s="163" t="s">
        <v>193</v>
      </c>
      <c r="E950" s="178" t="s">
        <v>1</v>
      </c>
      <c r="F950" s="179" t="s">
        <v>2648</v>
      </c>
      <c r="H950" s="180">
        <v>1.7969999999999999</v>
      </c>
      <c r="I950" s="181"/>
      <c r="L950" s="177"/>
      <c r="M950" s="182"/>
      <c r="N950" s="183"/>
      <c r="O950" s="183"/>
      <c r="P950" s="183"/>
      <c r="Q950" s="183"/>
      <c r="R950" s="183"/>
      <c r="S950" s="183"/>
      <c r="T950" s="184"/>
      <c r="AT950" s="178" t="s">
        <v>193</v>
      </c>
      <c r="AU950" s="178" t="s">
        <v>85</v>
      </c>
      <c r="AV950" s="14" t="s">
        <v>85</v>
      </c>
      <c r="AW950" s="14" t="s">
        <v>32</v>
      </c>
      <c r="AX950" s="14" t="s">
        <v>76</v>
      </c>
      <c r="AY950" s="178" t="s">
        <v>180</v>
      </c>
    </row>
    <row r="951" spans="1:65" s="15" customFormat="1" ht="11.25">
      <c r="B951" s="185"/>
      <c r="D951" s="163" t="s">
        <v>193</v>
      </c>
      <c r="E951" s="186" t="s">
        <v>1</v>
      </c>
      <c r="F951" s="187" t="s">
        <v>196</v>
      </c>
      <c r="H951" s="188">
        <v>127.872</v>
      </c>
      <c r="I951" s="189"/>
      <c r="L951" s="185"/>
      <c r="M951" s="190"/>
      <c r="N951" s="191"/>
      <c r="O951" s="191"/>
      <c r="P951" s="191"/>
      <c r="Q951" s="191"/>
      <c r="R951" s="191"/>
      <c r="S951" s="191"/>
      <c r="T951" s="192"/>
      <c r="AT951" s="186" t="s">
        <v>193</v>
      </c>
      <c r="AU951" s="186" t="s">
        <v>85</v>
      </c>
      <c r="AV951" s="15" t="s">
        <v>197</v>
      </c>
      <c r="AW951" s="15" t="s">
        <v>32</v>
      </c>
      <c r="AX951" s="15" t="s">
        <v>76</v>
      </c>
      <c r="AY951" s="186" t="s">
        <v>180</v>
      </c>
    </row>
    <row r="952" spans="1:65" s="16" customFormat="1" ht="11.25">
      <c r="B952" s="193"/>
      <c r="D952" s="163" t="s">
        <v>193</v>
      </c>
      <c r="E952" s="194" t="s">
        <v>1</v>
      </c>
      <c r="F952" s="195" t="s">
        <v>198</v>
      </c>
      <c r="H952" s="196">
        <v>127.872</v>
      </c>
      <c r="I952" s="197"/>
      <c r="L952" s="193"/>
      <c r="M952" s="198"/>
      <c r="N952" s="199"/>
      <c r="O952" s="199"/>
      <c r="P952" s="199"/>
      <c r="Q952" s="199"/>
      <c r="R952" s="199"/>
      <c r="S952" s="199"/>
      <c r="T952" s="200"/>
      <c r="AT952" s="194" t="s">
        <v>193</v>
      </c>
      <c r="AU952" s="194" t="s">
        <v>85</v>
      </c>
      <c r="AV952" s="16" t="s">
        <v>187</v>
      </c>
      <c r="AW952" s="16" t="s">
        <v>32</v>
      </c>
      <c r="AX952" s="16" t="s">
        <v>83</v>
      </c>
      <c r="AY952" s="194" t="s">
        <v>180</v>
      </c>
    </row>
    <row r="953" spans="1:65" s="2" customFormat="1" ht="16.5" customHeight="1">
      <c r="A953" s="33"/>
      <c r="B953" s="149"/>
      <c r="C953" s="201" t="s">
        <v>883</v>
      </c>
      <c r="D953" s="201" t="s">
        <v>315</v>
      </c>
      <c r="E953" s="202" t="s">
        <v>845</v>
      </c>
      <c r="F953" s="203" t="s">
        <v>846</v>
      </c>
      <c r="G953" s="204" t="s">
        <v>318</v>
      </c>
      <c r="H953" s="205">
        <v>5.8999999999999997E-2</v>
      </c>
      <c r="I953" s="206"/>
      <c r="J953" s="207">
        <f>ROUND(I953*H953,2)</f>
        <v>0</v>
      </c>
      <c r="K953" s="203" t="s">
        <v>1</v>
      </c>
      <c r="L953" s="208"/>
      <c r="M953" s="209" t="s">
        <v>1</v>
      </c>
      <c r="N953" s="210" t="s">
        <v>41</v>
      </c>
      <c r="O953" s="59"/>
      <c r="P953" s="159">
        <f>O953*H953</f>
        <v>0</v>
      </c>
      <c r="Q953" s="159">
        <v>1</v>
      </c>
      <c r="R953" s="159">
        <f>Q953*H953</f>
        <v>5.8999999999999997E-2</v>
      </c>
      <c r="S953" s="159">
        <v>0</v>
      </c>
      <c r="T953" s="160">
        <f>S953*H953</f>
        <v>0</v>
      </c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R953" s="161" t="s">
        <v>489</v>
      </c>
      <c r="AT953" s="161" t="s">
        <v>315</v>
      </c>
      <c r="AU953" s="161" t="s">
        <v>85</v>
      </c>
      <c r="AY953" s="18" t="s">
        <v>180</v>
      </c>
      <c r="BE953" s="162">
        <f>IF(N953="základní",J953,0)</f>
        <v>0</v>
      </c>
      <c r="BF953" s="162">
        <f>IF(N953="snížená",J953,0)</f>
        <v>0</v>
      </c>
      <c r="BG953" s="162">
        <f>IF(N953="zákl. přenesená",J953,0)</f>
        <v>0</v>
      </c>
      <c r="BH953" s="162">
        <f>IF(N953="sníž. přenesená",J953,0)</f>
        <v>0</v>
      </c>
      <c r="BI953" s="162">
        <f>IF(N953="nulová",J953,0)</f>
        <v>0</v>
      </c>
      <c r="BJ953" s="18" t="s">
        <v>83</v>
      </c>
      <c r="BK953" s="162">
        <f>ROUND(I953*H953,2)</f>
        <v>0</v>
      </c>
      <c r="BL953" s="18" t="s">
        <v>341</v>
      </c>
      <c r="BM953" s="161" t="s">
        <v>2649</v>
      </c>
    </row>
    <row r="954" spans="1:65" s="2" customFormat="1" ht="11.25">
      <c r="A954" s="33"/>
      <c r="B954" s="34"/>
      <c r="C954" s="33"/>
      <c r="D954" s="163" t="s">
        <v>189</v>
      </c>
      <c r="E954" s="33"/>
      <c r="F954" s="164" t="s">
        <v>846</v>
      </c>
      <c r="G954" s="33"/>
      <c r="H954" s="33"/>
      <c r="I954" s="165"/>
      <c r="J954" s="33"/>
      <c r="K954" s="33"/>
      <c r="L954" s="34"/>
      <c r="M954" s="166"/>
      <c r="N954" s="167"/>
      <c r="O954" s="59"/>
      <c r="P954" s="59"/>
      <c r="Q954" s="59"/>
      <c r="R954" s="59"/>
      <c r="S954" s="59"/>
      <c r="T954" s="60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T954" s="18" t="s">
        <v>189</v>
      </c>
      <c r="AU954" s="18" t="s">
        <v>85</v>
      </c>
    </row>
    <row r="955" spans="1:65" s="13" customFormat="1" ht="11.25">
      <c r="B955" s="170"/>
      <c r="D955" s="163" t="s">
        <v>193</v>
      </c>
      <c r="E955" s="171" t="s">
        <v>1</v>
      </c>
      <c r="F955" s="172" t="s">
        <v>320</v>
      </c>
      <c r="H955" s="171" t="s">
        <v>1</v>
      </c>
      <c r="I955" s="173"/>
      <c r="L955" s="170"/>
      <c r="M955" s="174"/>
      <c r="N955" s="175"/>
      <c r="O955" s="175"/>
      <c r="P955" s="175"/>
      <c r="Q955" s="175"/>
      <c r="R955" s="175"/>
      <c r="S955" s="175"/>
      <c r="T955" s="176"/>
      <c r="AT955" s="171" t="s">
        <v>193</v>
      </c>
      <c r="AU955" s="171" t="s">
        <v>85</v>
      </c>
      <c r="AV955" s="13" t="s">
        <v>83</v>
      </c>
      <c r="AW955" s="13" t="s">
        <v>32</v>
      </c>
      <c r="AX955" s="13" t="s">
        <v>76</v>
      </c>
      <c r="AY955" s="171" t="s">
        <v>180</v>
      </c>
    </row>
    <row r="956" spans="1:65" s="14" customFormat="1" ht="11.25">
      <c r="B956" s="177"/>
      <c r="D956" s="163" t="s">
        <v>193</v>
      </c>
      <c r="E956" s="178" t="s">
        <v>1</v>
      </c>
      <c r="F956" s="179" t="s">
        <v>2650</v>
      </c>
      <c r="H956" s="180">
        <v>5.8999999999999997E-2</v>
      </c>
      <c r="I956" s="181"/>
      <c r="L956" s="177"/>
      <c r="M956" s="182"/>
      <c r="N956" s="183"/>
      <c r="O956" s="183"/>
      <c r="P956" s="183"/>
      <c r="Q956" s="183"/>
      <c r="R956" s="183"/>
      <c r="S956" s="183"/>
      <c r="T956" s="184"/>
      <c r="AT956" s="178" t="s">
        <v>193</v>
      </c>
      <c r="AU956" s="178" t="s">
        <v>85</v>
      </c>
      <c r="AV956" s="14" t="s">
        <v>85</v>
      </c>
      <c r="AW956" s="14" t="s">
        <v>32</v>
      </c>
      <c r="AX956" s="14" t="s">
        <v>76</v>
      </c>
      <c r="AY956" s="178" t="s">
        <v>180</v>
      </c>
    </row>
    <row r="957" spans="1:65" s="15" customFormat="1" ht="11.25">
      <c r="B957" s="185"/>
      <c r="D957" s="163" t="s">
        <v>193</v>
      </c>
      <c r="E957" s="186" t="s">
        <v>1</v>
      </c>
      <c r="F957" s="187" t="s">
        <v>196</v>
      </c>
      <c r="H957" s="188">
        <v>5.8999999999999997E-2</v>
      </c>
      <c r="I957" s="189"/>
      <c r="L957" s="185"/>
      <c r="M957" s="190"/>
      <c r="N957" s="191"/>
      <c r="O957" s="191"/>
      <c r="P957" s="191"/>
      <c r="Q957" s="191"/>
      <c r="R957" s="191"/>
      <c r="S957" s="191"/>
      <c r="T957" s="192"/>
      <c r="AT957" s="186" t="s">
        <v>193</v>
      </c>
      <c r="AU957" s="186" t="s">
        <v>85</v>
      </c>
      <c r="AV957" s="15" t="s">
        <v>197</v>
      </c>
      <c r="AW957" s="15" t="s">
        <v>32</v>
      </c>
      <c r="AX957" s="15" t="s">
        <v>76</v>
      </c>
      <c r="AY957" s="186" t="s">
        <v>180</v>
      </c>
    </row>
    <row r="958" spans="1:65" s="16" customFormat="1" ht="11.25">
      <c r="B958" s="193"/>
      <c r="D958" s="163" t="s">
        <v>193</v>
      </c>
      <c r="E958" s="194" t="s">
        <v>1</v>
      </c>
      <c r="F958" s="195" t="s">
        <v>198</v>
      </c>
      <c r="H958" s="196">
        <v>5.8999999999999997E-2</v>
      </c>
      <c r="I958" s="197"/>
      <c r="L958" s="193"/>
      <c r="M958" s="198"/>
      <c r="N958" s="199"/>
      <c r="O958" s="199"/>
      <c r="P958" s="199"/>
      <c r="Q958" s="199"/>
      <c r="R958" s="199"/>
      <c r="S958" s="199"/>
      <c r="T958" s="200"/>
      <c r="AT958" s="194" t="s">
        <v>193</v>
      </c>
      <c r="AU958" s="194" t="s">
        <v>85</v>
      </c>
      <c r="AV958" s="16" t="s">
        <v>187</v>
      </c>
      <c r="AW958" s="16" t="s">
        <v>32</v>
      </c>
      <c r="AX958" s="16" t="s">
        <v>83</v>
      </c>
      <c r="AY958" s="194" t="s">
        <v>180</v>
      </c>
    </row>
    <row r="959" spans="1:65" s="2" customFormat="1" ht="24.2" customHeight="1">
      <c r="A959" s="33"/>
      <c r="B959" s="149"/>
      <c r="C959" s="150" t="s">
        <v>889</v>
      </c>
      <c r="D959" s="150" t="s">
        <v>182</v>
      </c>
      <c r="E959" s="151" t="s">
        <v>872</v>
      </c>
      <c r="F959" s="152" t="s">
        <v>873</v>
      </c>
      <c r="G959" s="153" t="s">
        <v>185</v>
      </c>
      <c r="H959" s="154">
        <v>648.07000000000005</v>
      </c>
      <c r="I959" s="155"/>
      <c r="J959" s="156">
        <f>ROUND(I959*H959,2)</f>
        <v>0</v>
      </c>
      <c r="K959" s="152" t="s">
        <v>186</v>
      </c>
      <c r="L959" s="34"/>
      <c r="M959" s="157" t="s">
        <v>1</v>
      </c>
      <c r="N959" s="158" t="s">
        <v>41</v>
      </c>
      <c r="O959" s="59"/>
      <c r="P959" s="159">
        <f>O959*H959</f>
        <v>0</v>
      </c>
      <c r="Q959" s="159">
        <v>4.0000000000000002E-4</v>
      </c>
      <c r="R959" s="159">
        <f>Q959*H959</f>
        <v>0.25922800000000001</v>
      </c>
      <c r="S959" s="159">
        <v>0</v>
      </c>
      <c r="T959" s="160">
        <f>S959*H959</f>
        <v>0</v>
      </c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R959" s="161" t="s">
        <v>341</v>
      </c>
      <c r="AT959" s="161" t="s">
        <v>182</v>
      </c>
      <c r="AU959" s="161" t="s">
        <v>85</v>
      </c>
      <c r="AY959" s="18" t="s">
        <v>180</v>
      </c>
      <c r="BE959" s="162">
        <f>IF(N959="základní",J959,0)</f>
        <v>0</v>
      </c>
      <c r="BF959" s="162">
        <f>IF(N959="snížená",J959,0)</f>
        <v>0</v>
      </c>
      <c r="BG959" s="162">
        <f>IF(N959="zákl. přenesená",J959,0)</f>
        <v>0</v>
      </c>
      <c r="BH959" s="162">
        <f>IF(N959="sníž. přenesená",J959,0)</f>
        <v>0</v>
      </c>
      <c r="BI959" s="162">
        <f>IF(N959="nulová",J959,0)</f>
        <v>0</v>
      </c>
      <c r="BJ959" s="18" t="s">
        <v>83</v>
      </c>
      <c r="BK959" s="162">
        <f>ROUND(I959*H959,2)</f>
        <v>0</v>
      </c>
      <c r="BL959" s="18" t="s">
        <v>341</v>
      </c>
      <c r="BM959" s="161" t="s">
        <v>2651</v>
      </c>
    </row>
    <row r="960" spans="1:65" s="2" customFormat="1" ht="19.5">
      <c r="A960" s="33"/>
      <c r="B960" s="34"/>
      <c r="C960" s="33"/>
      <c r="D960" s="163" t="s">
        <v>189</v>
      </c>
      <c r="E960" s="33"/>
      <c r="F960" s="164" t="s">
        <v>875</v>
      </c>
      <c r="G960" s="33"/>
      <c r="H960" s="33"/>
      <c r="I960" s="165"/>
      <c r="J960" s="33"/>
      <c r="K960" s="33"/>
      <c r="L960" s="34"/>
      <c r="M960" s="166"/>
      <c r="N960" s="167"/>
      <c r="O960" s="59"/>
      <c r="P960" s="59"/>
      <c r="Q960" s="59"/>
      <c r="R960" s="59"/>
      <c r="S960" s="59"/>
      <c r="T960" s="60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T960" s="18" t="s">
        <v>189</v>
      </c>
      <c r="AU960" s="18" t="s">
        <v>85</v>
      </c>
    </row>
    <row r="961" spans="1:65" s="2" customFormat="1" ht="11.25">
      <c r="A961" s="33"/>
      <c r="B961" s="34"/>
      <c r="C961" s="33"/>
      <c r="D961" s="168" t="s">
        <v>191</v>
      </c>
      <c r="E961" s="33"/>
      <c r="F961" s="169" t="s">
        <v>876</v>
      </c>
      <c r="G961" s="33"/>
      <c r="H961" s="33"/>
      <c r="I961" s="165"/>
      <c r="J961" s="33"/>
      <c r="K961" s="33"/>
      <c r="L961" s="34"/>
      <c r="M961" s="166"/>
      <c r="N961" s="167"/>
      <c r="O961" s="59"/>
      <c r="P961" s="59"/>
      <c r="Q961" s="59"/>
      <c r="R961" s="59"/>
      <c r="S961" s="59"/>
      <c r="T961" s="60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T961" s="18" t="s">
        <v>191</v>
      </c>
      <c r="AU961" s="18" t="s">
        <v>85</v>
      </c>
    </row>
    <row r="962" spans="1:65" s="13" customFormat="1" ht="11.25">
      <c r="B962" s="170"/>
      <c r="D962" s="163" t="s">
        <v>193</v>
      </c>
      <c r="E962" s="171" t="s">
        <v>1</v>
      </c>
      <c r="F962" s="172" t="s">
        <v>877</v>
      </c>
      <c r="H962" s="171" t="s">
        <v>1</v>
      </c>
      <c r="I962" s="173"/>
      <c r="L962" s="170"/>
      <c r="M962" s="174"/>
      <c r="N962" s="175"/>
      <c r="O962" s="175"/>
      <c r="P962" s="175"/>
      <c r="Q962" s="175"/>
      <c r="R962" s="175"/>
      <c r="S962" s="175"/>
      <c r="T962" s="176"/>
      <c r="AT962" s="171" t="s">
        <v>193</v>
      </c>
      <c r="AU962" s="171" t="s">
        <v>85</v>
      </c>
      <c r="AV962" s="13" t="s">
        <v>83</v>
      </c>
      <c r="AW962" s="13" t="s">
        <v>32</v>
      </c>
      <c r="AX962" s="13" t="s">
        <v>76</v>
      </c>
      <c r="AY962" s="171" t="s">
        <v>180</v>
      </c>
    </row>
    <row r="963" spans="1:65" s="13" customFormat="1" ht="11.25">
      <c r="B963" s="170"/>
      <c r="D963" s="163" t="s">
        <v>193</v>
      </c>
      <c r="E963" s="171" t="s">
        <v>1</v>
      </c>
      <c r="F963" s="172" t="s">
        <v>2369</v>
      </c>
      <c r="H963" s="171" t="s">
        <v>1</v>
      </c>
      <c r="I963" s="173"/>
      <c r="L963" s="170"/>
      <c r="M963" s="174"/>
      <c r="N963" s="175"/>
      <c r="O963" s="175"/>
      <c r="P963" s="175"/>
      <c r="Q963" s="175"/>
      <c r="R963" s="175"/>
      <c r="S963" s="175"/>
      <c r="T963" s="176"/>
      <c r="AT963" s="171" t="s">
        <v>193</v>
      </c>
      <c r="AU963" s="171" t="s">
        <v>85</v>
      </c>
      <c r="AV963" s="13" t="s">
        <v>83</v>
      </c>
      <c r="AW963" s="13" t="s">
        <v>32</v>
      </c>
      <c r="AX963" s="13" t="s">
        <v>76</v>
      </c>
      <c r="AY963" s="171" t="s">
        <v>180</v>
      </c>
    </row>
    <row r="964" spans="1:65" s="13" customFormat="1" ht="11.25">
      <c r="B964" s="170"/>
      <c r="D964" s="163" t="s">
        <v>193</v>
      </c>
      <c r="E964" s="171" t="s">
        <v>1</v>
      </c>
      <c r="F964" s="172" t="s">
        <v>207</v>
      </c>
      <c r="H964" s="171" t="s">
        <v>1</v>
      </c>
      <c r="I964" s="173"/>
      <c r="L964" s="170"/>
      <c r="M964" s="174"/>
      <c r="N964" s="175"/>
      <c r="O964" s="175"/>
      <c r="P964" s="175"/>
      <c r="Q964" s="175"/>
      <c r="R964" s="175"/>
      <c r="S964" s="175"/>
      <c r="T964" s="176"/>
      <c r="AT964" s="171" t="s">
        <v>193</v>
      </c>
      <c r="AU964" s="171" t="s">
        <v>85</v>
      </c>
      <c r="AV964" s="13" t="s">
        <v>83</v>
      </c>
      <c r="AW964" s="13" t="s">
        <v>32</v>
      </c>
      <c r="AX964" s="13" t="s">
        <v>76</v>
      </c>
      <c r="AY964" s="171" t="s">
        <v>180</v>
      </c>
    </row>
    <row r="965" spans="1:65" s="13" customFormat="1" ht="11.25">
      <c r="B965" s="170"/>
      <c r="D965" s="163" t="s">
        <v>193</v>
      </c>
      <c r="E965" s="171" t="s">
        <v>1</v>
      </c>
      <c r="F965" s="172" t="s">
        <v>208</v>
      </c>
      <c r="H965" s="171" t="s">
        <v>1</v>
      </c>
      <c r="I965" s="173"/>
      <c r="L965" s="170"/>
      <c r="M965" s="174"/>
      <c r="N965" s="175"/>
      <c r="O965" s="175"/>
      <c r="P965" s="175"/>
      <c r="Q965" s="175"/>
      <c r="R965" s="175"/>
      <c r="S965" s="175"/>
      <c r="T965" s="176"/>
      <c r="AT965" s="171" t="s">
        <v>193</v>
      </c>
      <c r="AU965" s="171" t="s">
        <v>85</v>
      </c>
      <c r="AV965" s="13" t="s">
        <v>83</v>
      </c>
      <c r="AW965" s="13" t="s">
        <v>32</v>
      </c>
      <c r="AX965" s="13" t="s">
        <v>76</v>
      </c>
      <c r="AY965" s="171" t="s">
        <v>180</v>
      </c>
    </row>
    <row r="966" spans="1:65" s="14" customFormat="1" ht="11.25">
      <c r="B966" s="177"/>
      <c r="D966" s="163" t="s">
        <v>193</v>
      </c>
      <c r="E966" s="178" t="s">
        <v>1</v>
      </c>
      <c r="F966" s="179" t="s">
        <v>2629</v>
      </c>
      <c r="H966" s="180">
        <v>158.94</v>
      </c>
      <c r="I966" s="181"/>
      <c r="L966" s="177"/>
      <c r="M966" s="182"/>
      <c r="N966" s="183"/>
      <c r="O966" s="183"/>
      <c r="P966" s="183"/>
      <c r="Q966" s="183"/>
      <c r="R966" s="183"/>
      <c r="S966" s="183"/>
      <c r="T966" s="184"/>
      <c r="AT966" s="178" t="s">
        <v>193</v>
      </c>
      <c r="AU966" s="178" t="s">
        <v>85</v>
      </c>
      <c r="AV966" s="14" t="s">
        <v>85</v>
      </c>
      <c r="AW966" s="14" t="s">
        <v>32</v>
      </c>
      <c r="AX966" s="14" t="s">
        <v>76</v>
      </c>
      <c r="AY966" s="178" t="s">
        <v>180</v>
      </c>
    </row>
    <row r="967" spans="1:65" s="13" customFormat="1" ht="11.25">
      <c r="B967" s="170"/>
      <c r="D967" s="163" t="s">
        <v>193</v>
      </c>
      <c r="E967" s="171" t="s">
        <v>1</v>
      </c>
      <c r="F967" s="172" t="s">
        <v>210</v>
      </c>
      <c r="H967" s="171" t="s">
        <v>1</v>
      </c>
      <c r="I967" s="173"/>
      <c r="L967" s="170"/>
      <c r="M967" s="174"/>
      <c r="N967" s="175"/>
      <c r="O967" s="175"/>
      <c r="P967" s="175"/>
      <c r="Q967" s="175"/>
      <c r="R967" s="175"/>
      <c r="S967" s="175"/>
      <c r="T967" s="176"/>
      <c r="AT967" s="171" t="s">
        <v>193</v>
      </c>
      <c r="AU967" s="171" t="s">
        <v>85</v>
      </c>
      <c r="AV967" s="13" t="s">
        <v>83</v>
      </c>
      <c r="AW967" s="13" t="s">
        <v>32</v>
      </c>
      <c r="AX967" s="13" t="s">
        <v>76</v>
      </c>
      <c r="AY967" s="171" t="s">
        <v>180</v>
      </c>
    </row>
    <row r="968" spans="1:65" s="14" customFormat="1" ht="11.25">
      <c r="B968" s="177"/>
      <c r="D968" s="163" t="s">
        <v>193</v>
      </c>
      <c r="E968" s="178" t="s">
        <v>1</v>
      </c>
      <c r="F968" s="179" t="s">
        <v>2630</v>
      </c>
      <c r="H968" s="180">
        <v>489.13</v>
      </c>
      <c r="I968" s="181"/>
      <c r="L968" s="177"/>
      <c r="M968" s="182"/>
      <c r="N968" s="183"/>
      <c r="O968" s="183"/>
      <c r="P968" s="183"/>
      <c r="Q968" s="183"/>
      <c r="R968" s="183"/>
      <c r="S968" s="183"/>
      <c r="T968" s="184"/>
      <c r="AT968" s="178" t="s">
        <v>193</v>
      </c>
      <c r="AU968" s="178" t="s">
        <v>85</v>
      </c>
      <c r="AV968" s="14" t="s">
        <v>85</v>
      </c>
      <c r="AW968" s="14" t="s">
        <v>32</v>
      </c>
      <c r="AX968" s="14" t="s">
        <v>76</v>
      </c>
      <c r="AY968" s="178" t="s">
        <v>180</v>
      </c>
    </row>
    <row r="969" spans="1:65" s="15" customFormat="1" ht="11.25">
      <c r="B969" s="185"/>
      <c r="D969" s="163" t="s">
        <v>193</v>
      </c>
      <c r="E969" s="186" t="s">
        <v>1</v>
      </c>
      <c r="F969" s="187" t="s">
        <v>196</v>
      </c>
      <c r="H969" s="188">
        <v>648.07000000000005</v>
      </c>
      <c r="I969" s="189"/>
      <c r="L969" s="185"/>
      <c r="M969" s="190"/>
      <c r="N969" s="191"/>
      <c r="O969" s="191"/>
      <c r="P969" s="191"/>
      <c r="Q969" s="191"/>
      <c r="R969" s="191"/>
      <c r="S969" s="191"/>
      <c r="T969" s="192"/>
      <c r="AT969" s="186" t="s">
        <v>193</v>
      </c>
      <c r="AU969" s="186" t="s">
        <v>85</v>
      </c>
      <c r="AV969" s="15" t="s">
        <v>197</v>
      </c>
      <c r="AW969" s="15" t="s">
        <v>32</v>
      </c>
      <c r="AX969" s="15" t="s">
        <v>76</v>
      </c>
      <c r="AY969" s="186" t="s">
        <v>180</v>
      </c>
    </row>
    <row r="970" spans="1:65" s="16" customFormat="1" ht="11.25">
      <c r="B970" s="193"/>
      <c r="D970" s="163" t="s">
        <v>193</v>
      </c>
      <c r="E970" s="194" t="s">
        <v>1</v>
      </c>
      <c r="F970" s="195" t="s">
        <v>198</v>
      </c>
      <c r="H970" s="196">
        <v>648.07000000000005</v>
      </c>
      <c r="I970" s="197"/>
      <c r="L970" s="193"/>
      <c r="M970" s="198"/>
      <c r="N970" s="199"/>
      <c r="O970" s="199"/>
      <c r="P970" s="199"/>
      <c r="Q970" s="199"/>
      <c r="R970" s="199"/>
      <c r="S970" s="199"/>
      <c r="T970" s="200"/>
      <c r="AT970" s="194" t="s">
        <v>193</v>
      </c>
      <c r="AU970" s="194" t="s">
        <v>85</v>
      </c>
      <c r="AV970" s="16" t="s">
        <v>187</v>
      </c>
      <c r="AW970" s="16" t="s">
        <v>32</v>
      </c>
      <c r="AX970" s="16" t="s">
        <v>83</v>
      </c>
      <c r="AY970" s="194" t="s">
        <v>180</v>
      </c>
    </row>
    <row r="971" spans="1:65" s="2" customFormat="1" ht="44.25" customHeight="1">
      <c r="A971" s="33"/>
      <c r="B971" s="149"/>
      <c r="C971" s="201" t="s">
        <v>892</v>
      </c>
      <c r="D971" s="201" t="s">
        <v>315</v>
      </c>
      <c r="E971" s="202" t="s">
        <v>879</v>
      </c>
      <c r="F971" s="203" t="s">
        <v>880</v>
      </c>
      <c r="G971" s="204" t="s">
        <v>185</v>
      </c>
      <c r="H971" s="205">
        <v>777.68399999999997</v>
      </c>
      <c r="I971" s="206"/>
      <c r="J971" s="207">
        <f>ROUND(I971*H971,2)</f>
        <v>0</v>
      </c>
      <c r="K971" s="203" t="s">
        <v>186</v>
      </c>
      <c r="L971" s="208"/>
      <c r="M971" s="209" t="s">
        <v>1</v>
      </c>
      <c r="N971" s="210" t="s">
        <v>41</v>
      </c>
      <c r="O971" s="59"/>
      <c r="P971" s="159">
        <f>O971*H971</f>
        <v>0</v>
      </c>
      <c r="Q971" s="159">
        <v>5.4000000000000003E-3</v>
      </c>
      <c r="R971" s="159">
        <f>Q971*H971</f>
        <v>4.1994936000000003</v>
      </c>
      <c r="S971" s="159">
        <v>0</v>
      </c>
      <c r="T971" s="160">
        <f>S971*H971</f>
        <v>0</v>
      </c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R971" s="161" t="s">
        <v>489</v>
      </c>
      <c r="AT971" s="161" t="s">
        <v>315</v>
      </c>
      <c r="AU971" s="161" t="s">
        <v>85</v>
      </c>
      <c r="AY971" s="18" t="s">
        <v>180</v>
      </c>
      <c r="BE971" s="162">
        <f>IF(N971="základní",J971,0)</f>
        <v>0</v>
      </c>
      <c r="BF971" s="162">
        <f>IF(N971="snížená",J971,0)</f>
        <v>0</v>
      </c>
      <c r="BG971" s="162">
        <f>IF(N971="zákl. přenesená",J971,0)</f>
        <v>0</v>
      </c>
      <c r="BH971" s="162">
        <f>IF(N971="sníž. přenesená",J971,0)</f>
        <v>0</v>
      </c>
      <c r="BI971" s="162">
        <f>IF(N971="nulová",J971,0)</f>
        <v>0</v>
      </c>
      <c r="BJ971" s="18" t="s">
        <v>83</v>
      </c>
      <c r="BK971" s="162">
        <f>ROUND(I971*H971,2)</f>
        <v>0</v>
      </c>
      <c r="BL971" s="18" t="s">
        <v>341</v>
      </c>
      <c r="BM971" s="161" t="s">
        <v>2652</v>
      </c>
    </row>
    <row r="972" spans="1:65" s="2" customFormat="1" ht="29.25">
      <c r="A972" s="33"/>
      <c r="B972" s="34"/>
      <c r="C972" s="33"/>
      <c r="D972" s="163" t="s">
        <v>189</v>
      </c>
      <c r="E972" s="33"/>
      <c r="F972" s="164" t="s">
        <v>880</v>
      </c>
      <c r="G972" s="33"/>
      <c r="H972" s="33"/>
      <c r="I972" s="165"/>
      <c r="J972" s="33"/>
      <c r="K972" s="33"/>
      <c r="L972" s="34"/>
      <c r="M972" s="166"/>
      <c r="N972" s="167"/>
      <c r="O972" s="59"/>
      <c r="P972" s="59"/>
      <c r="Q972" s="59"/>
      <c r="R972" s="59"/>
      <c r="S972" s="59"/>
      <c r="T972" s="60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T972" s="18" t="s">
        <v>189</v>
      </c>
      <c r="AU972" s="18" t="s">
        <v>85</v>
      </c>
    </row>
    <row r="973" spans="1:65" s="13" customFormat="1" ht="11.25">
      <c r="B973" s="170"/>
      <c r="D973" s="163" t="s">
        <v>193</v>
      </c>
      <c r="E973" s="171" t="s">
        <v>1</v>
      </c>
      <c r="F973" s="172" t="s">
        <v>320</v>
      </c>
      <c r="H973" s="171" t="s">
        <v>1</v>
      </c>
      <c r="I973" s="173"/>
      <c r="L973" s="170"/>
      <c r="M973" s="174"/>
      <c r="N973" s="175"/>
      <c r="O973" s="175"/>
      <c r="P973" s="175"/>
      <c r="Q973" s="175"/>
      <c r="R973" s="175"/>
      <c r="S973" s="175"/>
      <c r="T973" s="176"/>
      <c r="AT973" s="171" t="s">
        <v>193</v>
      </c>
      <c r="AU973" s="171" t="s">
        <v>85</v>
      </c>
      <c r="AV973" s="13" t="s">
        <v>83</v>
      </c>
      <c r="AW973" s="13" t="s">
        <v>32</v>
      </c>
      <c r="AX973" s="13" t="s">
        <v>76</v>
      </c>
      <c r="AY973" s="171" t="s">
        <v>180</v>
      </c>
    </row>
    <row r="974" spans="1:65" s="14" customFormat="1" ht="11.25">
      <c r="B974" s="177"/>
      <c r="D974" s="163" t="s">
        <v>193</v>
      </c>
      <c r="E974" s="178" t="s">
        <v>1</v>
      </c>
      <c r="F974" s="179" t="s">
        <v>2653</v>
      </c>
      <c r="H974" s="180">
        <v>777.68399999999997</v>
      </c>
      <c r="I974" s="181"/>
      <c r="L974" s="177"/>
      <c r="M974" s="182"/>
      <c r="N974" s="183"/>
      <c r="O974" s="183"/>
      <c r="P974" s="183"/>
      <c r="Q974" s="183"/>
      <c r="R974" s="183"/>
      <c r="S974" s="183"/>
      <c r="T974" s="184"/>
      <c r="AT974" s="178" t="s">
        <v>193</v>
      </c>
      <c r="AU974" s="178" t="s">
        <v>85</v>
      </c>
      <c r="AV974" s="14" t="s">
        <v>85</v>
      </c>
      <c r="AW974" s="14" t="s">
        <v>32</v>
      </c>
      <c r="AX974" s="14" t="s">
        <v>76</v>
      </c>
      <c r="AY974" s="178" t="s">
        <v>180</v>
      </c>
    </row>
    <row r="975" spans="1:65" s="15" customFormat="1" ht="11.25">
      <c r="B975" s="185"/>
      <c r="D975" s="163" t="s">
        <v>193</v>
      </c>
      <c r="E975" s="186" t="s">
        <v>1</v>
      </c>
      <c r="F975" s="187" t="s">
        <v>196</v>
      </c>
      <c r="H975" s="188">
        <v>777.68399999999997</v>
      </c>
      <c r="I975" s="189"/>
      <c r="L975" s="185"/>
      <c r="M975" s="190"/>
      <c r="N975" s="191"/>
      <c r="O975" s="191"/>
      <c r="P975" s="191"/>
      <c r="Q975" s="191"/>
      <c r="R975" s="191"/>
      <c r="S975" s="191"/>
      <c r="T975" s="192"/>
      <c r="AT975" s="186" t="s">
        <v>193</v>
      </c>
      <c r="AU975" s="186" t="s">
        <v>85</v>
      </c>
      <c r="AV975" s="15" t="s">
        <v>197</v>
      </c>
      <c r="AW975" s="15" t="s">
        <v>32</v>
      </c>
      <c r="AX975" s="15" t="s">
        <v>76</v>
      </c>
      <c r="AY975" s="186" t="s">
        <v>180</v>
      </c>
    </row>
    <row r="976" spans="1:65" s="16" customFormat="1" ht="11.25">
      <c r="B976" s="193"/>
      <c r="D976" s="163" t="s">
        <v>193</v>
      </c>
      <c r="E976" s="194" t="s">
        <v>1</v>
      </c>
      <c r="F976" s="195" t="s">
        <v>198</v>
      </c>
      <c r="H976" s="196">
        <v>777.68399999999997</v>
      </c>
      <c r="I976" s="197"/>
      <c r="L976" s="193"/>
      <c r="M976" s="198"/>
      <c r="N976" s="199"/>
      <c r="O976" s="199"/>
      <c r="P976" s="199"/>
      <c r="Q976" s="199"/>
      <c r="R976" s="199"/>
      <c r="S976" s="199"/>
      <c r="T976" s="200"/>
      <c r="AT976" s="194" t="s">
        <v>193</v>
      </c>
      <c r="AU976" s="194" t="s">
        <v>85</v>
      </c>
      <c r="AV976" s="16" t="s">
        <v>187</v>
      </c>
      <c r="AW976" s="16" t="s">
        <v>32</v>
      </c>
      <c r="AX976" s="16" t="s">
        <v>83</v>
      </c>
      <c r="AY976" s="194" t="s">
        <v>180</v>
      </c>
    </row>
    <row r="977" spans="1:65" s="2" customFormat="1" ht="24.2" customHeight="1">
      <c r="A977" s="33"/>
      <c r="B977" s="149"/>
      <c r="C977" s="150" t="s">
        <v>900</v>
      </c>
      <c r="D977" s="150" t="s">
        <v>182</v>
      </c>
      <c r="E977" s="151" t="s">
        <v>884</v>
      </c>
      <c r="F977" s="152" t="s">
        <v>885</v>
      </c>
      <c r="G977" s="153" t="s">
        <v>185</v>
      </c>
      <c r="H977" s="154">
        <v>127.872</v>
      </c>
      <c r="I977" s="155"/>
      <c r="J977" s="156">
        <f>ROUND(I977*H977,2)</f>
        <v>0</v>
      </c>
      <c r="K977" s="152" t="s">
        <v>186</v>
      </c>
      <c r="L977" s="34"/>
      <c r="M977" s="157" t="s">
        <v>1</v>
      </c>
      <c r="N977" s="158" t="s">
        <v>41</v>
      </c>
      <c r="O977" s="59"/>
      <c r="P977" s="159">
        <f>O977*H977</f>
        <v>0</v>
      </c>
      <c r="Q977" s="159">
        <v>4.0000000000000002E-4</v>
      </c>
      <c r="R977" s="159">
        <f>Q977*H977</f>
        <v>5.1148800000000001E-2</v>
      </c>
      <c r="S977" s="159">
        <v>0</v>
      </c>
      <c r="T977" s="160">
        <f>S977*H977</f>
        <v>0</v>
      </c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R977" s="161" t="s">
        <v>341</v>
      </c>
      <c r="AT977" s="161" t="s">
        <v>182</v>
      </c>
      <c r="AU977" s="161" t="s">
        <v>85</v>
      </c>
      <c r="AY977" s="18" t="s">
        <v>180</v>
      </c>
      <c r="BE977" s="162">
        <f>IF(N977="základní",J977,0)</f>
        <v>0</v>
      </c>
      <c r="BF977" s="162">
        <f>IF(N977="snížená",J977,0)</f>
        <v>0</v>
      </c>
      <c r="BG977" s="162">
        <f>IF(N977="zákl. přenesená",J977,0)</f>
        <v>0</v>
      </c>
      <c r="BH977" s="162">
        <f>IF(N977="sníž. přenesená",J977,0)</f>
        <v>0</v>
      </c>
      <c r="BI977" s="162">
        <f>IF(N977="nulová",J977,0)</f>
        <v>0</v>
      </c>
      <c r="BJ977" s="18" t="s">
        <v>83</v>
      </c>
      <c r="BK977" s="162">
        <f>ROUND(I977*H977,2)</f>
        <v>0</v>
      </c>
      <c r="BL977" s="18" t="s">
        <v>341</v>
      </c>
      <c r="BM977" s="161" t="s">
        <v>2654</v>
      </c>
    </row>
    <row r="978" spans="1:65" s="2" customFormat="1" ht="19.5">
      <c r="A978" s="33"/>
      <c r="B978" s="34"/>
      <c r="C978" s="33"/>
      <c r="D978" s="163" t="s">
        <v>189</v>
      </c>
      <c r="E978" s="33"/>
      <c r="F978" s="164" t="s">
        <v>887</v>
      </c>
      <c r="G978" s="33"/>
      <c r="H978" s="33"/>
      <c r="I978" s="165"/>
      <c r="J978" s="33"/>
      <c r="K978" s="33"/>
      <c r="L978" s="34"/>
      <c r="M978" s="166"/>
      <c r="N978" s="167"/>
      <c r="O978" s="59"/>
      <c r="P978" s="59"/>
      <c r="Q978" s="59"/>
      <c r="R978" s="59"/>
      <c r="S978" s="59"/>
      <c r="T978" s="60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T978" s="18" t="s">
        <v>189</v>
      </c>
      <c r="AU978" s="18" t="s">
        <v>85</v>
      </c>
    </row>
    <row r="979" spans="1:65" s="2" customFormat="1" ht="11.25">
      <c r="A979" s="33"/>
      <c r="B979" s="34"/>
      <c r="C979" s="33"/>
      <c r="D979" s="168" t="s">
        <v>191</v>
      </c>
      <c r="E979" s="33"/>
      <c r="F979" s="169" t="s">
        <v>888</v>
      </c>
      <c r="G979" s="33"/>
      <c r="H979" s="33"/>
      <c r="I979" s="165"/>
      <c r="J979" s="33"/>
      <c r="K979" s="33"/>
      <c r="L979" s="34"/>
      <c r="M979" s="166"/>
      <c r="N979" s="167"/>
      <c r="O979" s="59"/>
      <c r="P979" s="59"/>
      <c r="Q979" s="59"/>
      <c r="R979" s="59"/>
      <c r="S979" s="59"/>
      <c r="T979" s="60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T979" s="18" t="s">
        <v>191</v>
      </c>
      <c r="AU979" s="18" t="s">
        <v>85</v>
      </c>
    </row>
    <row r="980" spans="1:65" s="13" customFormat="1" ht="11.25">
      <c r="B980" s="170"/>
      <c r="D980" s="163" t="s">
        <v>193</v>
      </c>
      <c r="E980" s="171" t="s">
        <v>1</v>
      </c>
      <c r="F980" s="172" t="s">
        <v>877</v>
      </c>
      <c r="H980" s="171" t="s">
        <v>1</v>
      </c>
      <c r="I980" s="173"/>
      <c r="L980" s="170"/>
      <c r="M980" s="174"/>
      <c r="N980" s="175"/>
      <c r="O980" s="175"/>
      <c r="P980" s="175"/>
      <c r="Q980" s="175"/>
      <c r="R980" s="175"/>
      <c r="S980" s="175"/>
      <c r="T980" s="176"/>
      <c r="AT980" s="171" t="s">
        <v>193</v>
      </c>
      <c r="AU980" s="171" t="s">
        <v>85</v>
      </c>
      <c r="AV980" s="13" t="s">
        <v>83</v>
      </c>
      <c r="AW980" s="13" t="s">
        <v>32</v>
      </c>
      <c r="AX980" s="13" t="s">
        <v>76</v>
      </c>
      <c r="AY980" s="171" t="s">
        <v>180</v>
      </c>
    </row>
    <row r="981" spans="1:65" s="13" customFormat="1" ht="11.25">
      <c r="B981" s="170"/>
      <c r="D981" s="163" t="s">
        <v>193</v>
      </c>
      <c r="E981" s="171" t="s">
        <v>1</v>
      </c>
      <c r="F981" s="172" t="s">
        <v>2373</v>
      </c>
      <c r="H981" s="171" t="s">
        <v>1</v>
      </c>
      <c r="I981" s="173"/>
      <c r="L981" s="170"/>
      <c r="M981" s="174"/>
      <c r="N981" s="175"/>
      <c r="O981" s="175"/>
      <c r="P981" s="175"/>
      <c r="Q981" s="175"/>
      <c r="R981" s="175"/>
      <c r="S981" s="175"/>
      <c r="T981" s="176"/>
      <c r="AT981" s="171" t="s">
        <v>193</v>
      </c>
      <c r="AU981" s="171" t="s">
        <v>85</v>
      </c>
      <c r="AV981" s="13" t="s">
        <v>83</v>
      </c>
      <c r="AW981" s="13" t="s">
        <v>32</v>
      </c>
      <c r="AX981" s="13" t="s">
        <v>76</v>
      </c>
      <c r="AY981" s="171" t="s">
        <v>180</v>
      </c>
    </row>
    <row r="982" spans="1:65" s="14" customFormat="1" ht="11.25">
      <c r="B982" s="177"/>
      <c r="D982" s="163" t="s">
        <v>193</v>
      </c>
      <c r="E982" s="178" t="s">
        <v>1</v>
      </c>
      <c r="F982" s="179" t="s">
        <v>2634</v>
      </c>
      <c r="H982" s="180">
        <v>9.5760000000000005</v>
      </c>
      <c r="I982" s="181"/>
      <c r="L982" s="177"/>
      <c r="M982" s="182"/>
      <c r="N982" s="183"/>
      <c r="O982" s="183"/>
      <c r="P982" s="183"/>
      <c r="Q982" s="183"/>
      <c r="R982" s="183"/>
      <c r="S982" s="183"/>
      <c r="T982" s="184"/>
      <c r="AT982" s="178" t="s">
        <v>193</v>
      </c>
      <c r="AU982" s="178" t="s">
        <v>85</v>
      </c>
      <c r="AV982" s="14" t="s">
        <v>85</v>
      </c>
      <c r="AW982" s="14" t="s">
        <v>32</v>
      </c>
      <c r="AX982" s="14" t="s">
        <v>76</v>
      </c>
      <c r="AY982" s="178" t="s">
        <v>180</v>
      </c>
    </row>
    <row r="983" spans="1:65" s="14" customFormat="1" ht="11.25">
      <c r="B983" s="177"/>
      <c r="D983" s="163" t="s">
        <v>193</v>
      </c>
      <c r="E983" s="178" t="s">
        <v>1</v>
      </c>
      <c r="F983" s="179" t="s">
        <v>2635</v>
      </c>
      <c r="H983" s="180">
        <v>9.5879999999999992</v>
      </c>
      <c r="I983" s="181"/>
      <c r="L983" s="177"/>
      <c r="M983" s="182"/>
      <c r="N983" s="183"/>
      <c r="O983" s="183"/>
      <c r="P983" s="183"/>
      <c r="Q983" s="183"/>
      <c r="R983" s="183"/>
      <c r="S983" s="183"/>
      <c r="T983" s="184"/>
      <c r="AT983" s="178" t="s">
        <v>193</v>
      </c>
      <c r="AU983" s="178" t="s">
        <v>85</v>
      </c>
      <c r="AV983" s="14" t="s">
        <v>85</v>
      </c>
      <c r="AW983" s="14" t="s">
        <v>32</v>
      </c>
      <c r="AX983" s="14" t="s">
        <v>76</v>
      </c>
      <c r="AY983" s="178" t="s">
        <v>180</v>
      </c>
    </row>
    <row r="984" spans="1:65" s="14" customFormat="1" ht="11.25">
      <c r="B984" s="177"/>
      <c r="D984" s="163" t="s">
        <v>193</v>
      </c>
      <c r="E984" s="178" t="s">
        <v>1</v>
      </c>
      <c r="F984" s="179" t="s">
        <v>2636</v>
      </c>
      <c r="H984" s="180">
        <v>9.6059999999999999</v>
      </c>
      <c r="I984" s="181"/>
      <c r="L984" s="177"/>
      <c r="M984" s="182"/>
      <c r="N984" s="183"/>
      <c r="O984" s="183"/>
      <c r="P984" s="183"/>
      <c r="Q984" s="183"/>
      <c r="R984" s="183"/>
      <c r="S984" s="183"/>
      <c r="T984" s="184"/>
      <c r="AT984" s="178" t="s">
        <v>193</v>
      </c>
      <c r="AU984" s="178" t="s">
        <v>85</v>
      </c>
      <c r="AV984" s="14" t="s">
        <v>85</v>
      </c>
      <c r="AW984" s="14" t="s">
        <v>32</v>
      </c>
      <c r="AX984" s="14" t="s">
        <v>76</v>
      </c>
      <c r="AY984" s="178" t="s">
        <v>180</v>
      </c>
    </row>
    <row r="985" spans="1:65" s="14" customFormat="1" ht="11.25">
      <c r="B985" s="177"/>
      <c r="D985" s="163" t="s">
        <v>193</v>
      </c>
      <c r="E985" s="178" t="s">
        <v>1</v>
      </c>
      <c r="F985" s="179" t="s">
        <v>2634</v>
      </c>
      <c r="H985" s="180">
        <v>9.5760000000000005</v>
      </c>
      <c r="I985" s="181"/>
      <c r="L985" s="177"/>
      <c r="M985" s="182"/>
      <c r="N985" s="183"/>
      <c r="O985" s="183"/>
      <c r="P985" s="183"/>
      <c r="Q985" s="183"/>
      <c r="R985" s="183"/>
      <c r="S985" s="183"/>
      <c r="T985" s="184"/>
      <c r="AT985" s="178" t="s">
        <v>193</v>
      </c>
      <c r="AU985" s="178" t="s">
        <v>85</v>
      </c>
      <c r="AV985" s="14" t="s">
        <v>85</v>
      </c>
      <c r="AW985" s="14" t="s">
        <v>32</v>
      </c>
      <c r="AX985" s="14" t="s">
        <v>76</v>
      </c>
      <c r="AY985" s="178" t="s">
        <v>180</v>
      </c>
    </row>
    <row r="986" spans="1:65" s="14" customFormat="1" ht="11.25">
      <c r="B986" s="177"/>
      <c r="D986" s="163" t="s">
        <v>193</v>
      </c>
      <c r="E986" s="178" t="s">
        <v>1</v>
      </c>
      <c r="F986" s="179" t="s">
        <v>2637</v>
      </c>
      <c r="H986" s="180">
        <v>9.5250000000000004</v>
      </c>
      <c r="I986" s="181"/>
      <c r="L986" s="177"/>
      <c r="M986" s="182"/>
      <c r="N986" s="183"/>
      <c r="O986" s="183"/>
      <c r="P986" s="183"/>
      <c r="Q986" s="183"/>
      <c r="R986" s="183"/>
      <c r="S986" s="183"/>
      <c r="T986" s="184"/>
      <c r="AT986" s="178" t="s">
        <v>193</v>
      </c>
      <c r="AU986" s="178" t="s">
        <v>85</v>
      </c>
      <c r="AV986" s="14" t="s">
        <v>85</v>
      </c>
      <c r="AW986" s="14" t="s">
        <v>32</v>
      </c>
      <c r="AX986" s="14" t="s">
        <v>76</v>
      </c>
      <c r="AY986" s="178" t="s">
        <v>180</v>
      </c>
    </row>
    <row r="987" spans="1:65" s="14" customFormat="1" ht="11.25">
      <c r="B987" s="177"/>
      <c r="D987" s="163" t="s">
        <v>193</v>
      </c>
      <c r="E987" s="178" t="s">
        <v>1</v>
      </c>
      <c r="F987" s="179" t="s">
        <v>2638</v>
      </c>
      <c r="H987" s="180">
        <v>9.2100000000000009</v>
      </c>
      <c r="I987" s="181"/>
      <c r="L987" s="177"/>
      <c r="M987" s="182"/>
      <c r="N987" s="183"/>
      <c r="O987" s="183"/>
      <c r="P987" s="183"/>
      <c r="Q987" s="183"/>
      <c r="R987" s="183"/>
      <c r="S987" s="183"/>
      <c r="T987" s="184"/>
      <c r="AT987" s="178" t="s">
        <v>193</v>
      </c>
      <c r="AU987" s="178" t="s">
        <v>85</v>
      </c>
      <c r="AV987" s="14" t="s">
        <v>85</v>
      </c>
      <c r="AW987" s="14" t="s">
        <v>32</v>
      </c>
      <c r="AX987" s="14" t="s">
        <v>76</v>
      </c>
      <c r="AY987" s="178" t="s">
        <v>180</v>
      </c>
    </row>
    <row r="988" spans="1:65" s="14" customFormat="1" ht="11.25">
      <c r="B988" s="177"/>
      <c r="D988" s="163" t="s">
        <v>193</v>
      </c>
      <c r="E988" s="178" t="s">
        <v>1</v>
      </c>
      <c r="F988" s="179" t="s">
        <v>2639</v>
      </c>
      <c r="H988" s="180">
        <v>9.8759999999999994</v>
      </c>
      <c r="I988" s="181"/>
      <c r="L988" s="177"/>
      <c r="M988" s="182"/>
      <c r="N988" s="183"/>
      <c r="O988" s="183"/>
      <c r="P988" s="183"/>
      <c r="Q988" s="183"/>
      <c r="R988" s="183"/>
      <c r="S988" s="183"/>
      <c r="T988" s="184"/>
      <c r="AT988" s="178" t="s">
        <v>193</v>
      </c>
      <c r="AU988" s="178" t="s">
        <v>85</v>
      </c>
      <c r="AV988" s="14" t="s">
        <v>85</v>
      </c>
      <c r="AW988" s="14" t="s">
        <v>32</v>
      </c>
      <c r="AX988" s="14" t="s">
        <v>76</v>
      </c>
      <c r="AY988" s="178" t="s">
        <v>180</v>
      </c>
    </row>
    <row r="989" spans="1:65" s="14" customFormat="1" ht="11.25">
      <c r="B989" s="177"/>
      <c r="D989" s="163" t="s">
        <v>193</v>
      </c>
      <c r="E989" s="178" t="s">
        <v>1</v>
      </c>
      <c r="F989" s="179" t="s">
        <v>2640</v>
      </c>
      <c r="H989" s="180">
        <v>9.8580000000000005</v>
      </c>
      <c r="I989" s="181"/>
      <c r="L989" s="177"/>
      <c r="M989" s="182"/>
      <c r="N989" s="183"/>
      <c r="O989" s="183"/>
      <c r="P989" s="183"/>
      <c r="Q989" s="183"/>
      <c r="R989" s="183"/>
      <c r="S989" s="183"/>
      <c r="T989" s="184"/>
      <c r="AT989" s="178" t="s">
        <v>193</v>
      </c>
      <c r="AU989" s="178" t="s">
        <v>85</v>
      </c>
      <c r="AV989" s="14" t="s">
        <v>85</v>
      </c>
      <c r="AW989" s="14" t="s">
        <v>32</v>
      </c>
      <c r="AX989" s="14" t="s">
        <v>76</v>
      </c>
      <c r="AY989" s="178" t="s">
        <v>180</v>
      </c>
    </row>
    <row r="990" spans="1:65" s="14" customFormat="1" ht="11.25">
      <c r="B990" s="177"/>
      <c r="D990" s="163" t="s">
        <v>193</v>
      </c>
      <c r="E990" s="178" t="s">
        <v>1</v>
      </c>
      <c r="F990" s="179" t="s">
        <v>2641</v>
      </c>
      <c r="H990" s="180">
        <v>8.94</v>
      </c>
      <c r="I990" s="181"/>
      <c r="L990" s="177"/>
      <c r="M990" s="182"/>
      <c r="N990" s="183"/>
      <c r="O990" s="183"/>
      <c r="P990" s="183"/>
      <c r="Q990" s="183"/>
      <c r="R990" s="183"/>
      <c r="S990" s="183"/>
      <c r="T990" s="184"/>
      <c r="AT990" s="178" t="s">
        <v>193</v>
      </c>
      <c r="AU990" s="178" t="s">
        <v>85</v>
      </c>
      <c r="AV990" s="14" t="s">
        <v>85</v>
      </c>
      <c r="AW990" s="14" t="s">
        <v>32</v>
      </c>
      <c r="AX990" s="14" t="s">
        <v>76</v>
      </c>
      <c r="AY990" s="178" t="s">
        <v>180</v>
      </c>
    </row>
    <row r="991" spans="1:65" s="14" customFormat="1" ht="11.25">
      <c r="B991" s="177"/>
      <c r="D991" s="163" t="s">
        <v>193</v>
      </c>
      <c r="E991" s="178" t="s">
        <v>1</v>
      </c>
      <c r="F991" s="179" t="s">
        <v>2642</v>
      </c>
      <c r="H991" s="180">
        <v>9.8819999999999997</v>
      </c>
      <c r="I991" s="181"/>
      <c r="L991" s="177"/>
      <c r="M991" s="182"/>
      <c r="N991" s="183"/>
      <c r="O991" s="183"/>
      <c r="P991" s="183"/>
      <c r="Q991" s="183"/>
      <c r="R991" s="183"/>
      <c r="S991" s="183"/>
      <c r="T991" s="184"/>
      <c r="AT991" s="178" t="s">
        <v>193</v>
      </c>
      <c r="AU991" s="178" t="s">
        <v>85</v>
      </c>
      <c r="AV991" s="14" t="s">
        <v>85</v>
      </c>
      <c r="AW991" s="14" t="s">
        <v>32</v>
      </c>
      <c r="AX991" s="14" t="s">
        <v>76</v>
      </c>
      <c r="AY991" s="178" t="s">
        <v>180</v>
      </c>
    </row>
    <row r="992" spans="1:65" s="14" customFormat="1" ht="11.25">
      <c r="B992" s="177"/>
      <c r="D992" s="163" t="s">
        <v>193</v>
      </c>
      <c r="E992" s="178" t="s">
        <v>1</v>
      </c>
      <c r="F992" s="179" t="s">
        <v>2643</v>
      </c>
      <c r="H992" s="180">
        <v>9.8759999999999994</v>
      </c>
      <c r="I992" s="181"/>
      <c r="L992" s="177"/>
      <c r="M992" s="182"/>
      <c r="N992" s="183"/>
      <c r="O992" s="183"/>
      <c r="P992" s="183"/>
      <c r="Q992" s="183"/>
      <c r="R992" s="183"/>
      <c r="S992" s="183"/>
      <c r="T992" s="184"/>
      <c r="AT992" s="178" t="s">
        <v>193</v>
      </c>
      <c r="AU992" s="178" t="s">
        <v>85</v>
      </c>
      <c r="AV992" s="14" t="s">
        <v>85</v>
      </c>
      <c r="AW992" s="14" t="s">
        <v>32</v>
      </c>
      <c r="AX992" s="14" t="s">
        <v>76</v>
      </c>
      <c r="AY992" s="178" t="s">
        <v>180</v>
      </c>
    </row>
    <row r="993" spans="1:65" s="14" customFormat="1" ht="11.25">
      <c r="B993" s="177"/>
      <c r="D993" s="163" t="s">
        <v>193</v>
      </c>
      <c r="E993" s="178" t="s">
        <v>1</v>
      </c>
      <c r="F993" s="179" t="s">
        <v>2644</v>
      </c>
      <c r="H993" s="180">
        <v>1.38</v>
      </c>
      <c r="I993" s="181"/>
      <c r="L993" s="177"/>
      <c r="M993" s="182"/>
      <c r="N993" s="183"/>
      <c r="O993" s="183"/>
      <c r="P993" s="183"/>
      <c r="Q993" s="183"/>
      <c r="R993" s="183"/>
      <c r="S993" s="183"/>
      <c r="T993" s="184"/>
      <c r="AT993" s="178" t="s">
        <v>193</v>
      </c>
      <c r="AU993" s="178" t="s">
        <v>85</v>
      </c>
      <c r="AV993" s="14" t="s">
        <v>85</v>
      </c>
      <c r="AW993" s="14" t="s">
        <v>32</v>
      </c>
      <c r="AX993" s="14" t="s">
        <v>76</v>
      </c>
      <c r="AY993" s="178" t="s">
        <v>180</v>
      </c>
    </row>
    <row r="994" spans="1:65" s="14" customFormat="1" ht="11.25">
      <c r="B994" s="177"/>
      <c r="D994" s="163" t="s">
        <v>193</v>
      </c>
      <c r="E994" s="178" t="s">
        <v>1</v>
      </c>
      <c r="F994" s="179" t="s">
        <v>2645</v>
      </c>
      <c r="H994" s="180">
        <v>13.26</v>
      </c>
      <c r="I994" s="181"/>
      <c r="L994" s="177"/>
      <c r="M994" s="182"/>
      <c r="N994" s="183"/>
      <c r="O994" s="183"/>
      <c r="P994" s="183"/>
      <c r="Q994" s="183"/>
      <c r="R994" s="183"/>
      <c r="S994" s="183"/>
      <c r="T994" s="184"/>
      <c r="AT994" s="178" t="s">
        <v>193</v>
      </c>
      <c r="AU994" s="178" t="s">
        <v>85</v>
      </c>
      <c r="AV994" s="14" t="s">
        <v>85</v>
      </c>
      <c r="AW994" s="14" t="s">
        <v>32</v>
      </c>
      <c r="AX994" s="14" t="s">
        <v>76</v>
      </c>
      <c r="AY994" s="178" t="s">
        <v>180</v>
      </c>
    </row>
    <row r="995" spans="1:65" s="14" customFormat="1" ht="11.25">
      <c r="B995" s="177"/>
      <c r="D995" s="163" t="s">
        <v>193</v>
      </c>
      <c r="E995" s="178" t="s">
        <v>1</v>
      </c>
      <c r="F995" s="179" t="s">
        <v>2646</v>
      </c>
      <c r="H995" s="180">
        <v>2.0819999999999999</v>
      </c>
      <c r="I995" s="181"/>
      <c r="L995" s="177"/>
      <c r="M995" s="182"/>
      <c r="N995" s="183"/>
      <c r="O995" s="183"/>
      <c r="P995" s="183"/>
      <c r="Q995" s="183"/>
      <c r="R995" s="183"/>
      <c r="S995" s="183"/>
      <c r="T995" s="184"/>
      <c r="AT995" s="178" t="s">
        <v>193</v>
      </c>
      <c r="AU995" s="178" t="s">
        <v>85</v>
      </c>
      <c r="AV995" s="14" t="s">
        <v>85</v>
      </c>
      <c r="AW995" s="14" t="s">
        <v>32</v>
      </c>
      <c r="AX995" s="14" t="s">
        <v>76</v>
      </c>
      <c r="AY995" s="178" t="s">
        <v>180</v>
      </c>
    </row>
    <row r="996" spans="1:65" s="14" customFormat="1" ht="11.25">
      <c r="B996" s="177"/>
      <c r="D996" s="163" t="s">
        <v>193</v>
      </c>
      <c r="E996" s="178" t="s">
        <v>1</v>
      </c>
      <c r="F996" s="179" t="s">
        <v>2647</v>
      </c>
      <c r="H996" s="180">
        <v>3.84</v>
      </c>
      <c r="I996" s="181"/>
      <c r="L996" s="177"/>
      <c r="M996" s="182"/>
      <c r="N996" s="183"/>
      <c r="O996" s="183"/>
      <c r="P996" s="183"/>
      <c r="Q996" s="183"/>
      <c r="R996" s="183"/>
      <c r="S996" s="183"/>
      <c r="T996" s="184"/>
      <c r="AT996" s="178" t="s">
        <v>193</v>
      </c>
      <c r="AU996" s="178" t="s">
        <v>85</v>
      </c>
      <c r="AV996" s="14" t="s">
        <v>85</v>
      </c>
      <c r="AW996" s="14" t="s">
        <v>32</v>
      </c>
      <c r="AX996" s="14" t="s">
        <v>76</v>
      </c>
      <c r="AY996" s="178" t="s">
        <v>180</v>
      </c>
    </row>
    <row r="997" spans="1:65" s="14" customFormat="1" ht="11.25">
      <c r="B997" s="177"/>
      <c r="D997" s="163" t="s">
        <v>193</v>
      </c>
      <c r="E997" s="178" t="s">
        <v>1</v>
      </c>
      <c r="F997" s="179" t="s">
        <v>2648</v>
      </c>
      <c r="H997" s="180">
        <v>1.7969999999999999</v>
      </c>
      <c r="I997" s="181"/>
      <c r="L997" s="177"/>
      <c r="M997" s="182"/>
      <c r="N997" s="183"/>
      <c r="O997" s="183"/>
      <c r="P997" s="183"/>
      <c r="Q997" s="183"/>
      <c r="R997" s="183"/>
      <c r="S997" s="183"/>
      <c r="T997" s="184"/>
      <c r="AT997" s="178" t="s">
        <v>193</v>
      </c>
      <c r="AU997" s="178" t="s">
        <v>85</v>
      </c>
      <c r="AV997" s="14" t="s">
        <v>85</v>
      </c>
      <c r="AW997" s="14" t="s">
        <v>32</v>
      </c>
      <c r="AX997" s="14" t="s">
        <v>76</v>
      </c>
      <c r="AY997" s="178" t="s">
        <v>180</v>
      </c>
    </row>
    <row r="998" spans="1:65" s="15" customFormat="1" ht="11.25">
      <c r="B998" s="185"/>
      <c r="D998" s="163" t="s">
        <v>193</v>
      </c>
      <c r="E998" s="186" t="s">
        <v>1</v>
      </c>
      <c r="F998" s="187" t="s">
        <v>196</v>
      </c>
      <c r="H998" s="188">
        <v>127.872</v>
      </c>
      <c r="I998" s="189"/>
      <c r="L998" s="185"/>
      <c r="M998" s="190"/>
      <c r="N998" s="191"/>
      <c r="O998" s="191"/>
      <c r="P998" s="191"/>
      <c r="Q998" s="191"/>
      <c r="R998" s="191"/>
      <c r="S998" s="191"/>
      <c r="T998" s="192"/>
      <c r="AT998" s="186" t="s">
        <v>193</v>
      </c>
      <c r="AU998" s="186" t="s">
        <v>85</v>
      </c>
      <c r="AV998" s="15" t="s">
        <v>197</v>
      </c>
      <c r="AW998" s="15" t="s">
        <v>32</v>
      </c>
      <c r="AX998" s="15" t="s">
        <v>76</v>
      </c>
      <c r="AY998" s="186" t="s">
        <v>180</v>
      </c>
    </row>
    <row r="999" spans="1:65" s="16" customFormat="1" ht="11.25">
      <c r="B999" s="193"/>
      <c r="D999" s="163" t="s">
        <v>193</v>
      </c>
      <c r="E999" s="194" t="s">
        <v>1</v>
      </c>
      <c r="F999" s="195" t="s">
        <v>198</v>
      </c>
      <c r="H999" s="196">
        <v>127.872</v>
      </c>
      <c r="I999" s="197"/>
      <c r="L999" s="193"/>
      <c r="M999" s="198"/>
      <c r="N999" s="199"/>
      <c r="O999" s="199"/>
      <c r="P999" s="199"/>
      <c r="Q999" s="199"/>
      <c r="R999" s="199"/>
      <c r="S999" s="199"/>
      <c r="T999" s="200"/>
      <c r="AT999" s="194" t="s">
        <v>193</v>
      </c>
      <c r="AU999" s="194" t="s">
        <v>85</v>
      </c>
      <c r="AV999" s="16" t="s">
        <v>187</v>
      </c>
      <c r="AW999" s="16" t="s">
        <v>32</v>
      </c>
      <c r="AX999" s="16" t="s">
        <v>83</v>
      </c>
      <c r="AY999" s="194" t="s">
        <v>180</v>
      </c>
    </row>
    <row r="1000" spans="1:65" s="2" customFormat="1" ht="44.25" customHeight="1">
      <c r="A1000" s="33"/>
      <c r="B1000" s="149"/>
      <c r="C1000" s="201" t="s">
        <v>908</v>
      </c>
      <c r="D1000" s="201" t="s">
        <v>315</v>
      </c>
      <c r="E1000" s="202" t="s">
        <v>879</v>
      </c>
      <c r="F1000" s="203" t="s">
        <v>880</v>
      </c>
      <c r="G1000" s="204" t="s">
        <v>185</v>
      </c>
      <c r="H1000" s="205">
        <v>153.446</v>
      </c>
      <c r="I1000" s="206"/>
      <c r="J1000" s="207">
        <f>ROUND(I1000*H1000,2)</f>
        <v>0</v>
      </c>
      <c r="K1000" s="203" t="s">
        <v>186</v>
      </c>
      <c r="L1000" s="208"/>
      <c r="M1000" s="209" t="s">
        <v>1</v>
      </c>
      <c r="N1000" s="210" t="s">
        <v>41</v>
      </c>
      <c r="O1000" s="59"/>
      <c r="P1000" s="159">
        <f>O1000*H1000</f>
        <v>0</v>
      </c>
      <c r="Q1000" s="159">
        <v>5.4000000000000003E-3</v>
      </c>
      <c r="R1000" s="159">
        <f>Q1000*H1000</f>
        <v>0.82860840000000002</v>
      </c>
      <c r="S1000" s="159">
        <v>0</v>
      </c>
      <c r="T1000" s="160">
        <f>S1000*H1000</f>
        <v>0</v>
      </c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R1000" s="161" t="s">
        <v>489</v>
      </c>
      <c r="AT1000" s="161" t="s">
        <v>315</v>
      </c>
      <c r="AU1000" s="161" t="s">
        <v>85</v>
      </c>
      <c r="AY1000" s="18" t="s">
        <v>180</v>
      </c>
      <c r="BE1000" s="162">
        <f>IF(N1000="základní",J1000,0)</f>
        <v>0</v>
      </c>
      <c r="BF1000" s="162">
        <f>IF(N1000="snížená",J1000,0)</f>
        <v>0</v>
      </c>
      <c r="BG1000" s="162">
        <f>IF(N1000="zákl. přenesená",J1000,0)</f>
        <v>0</v>
      </c>
      <c r="BH1000" s="162">
        <f>IF(N1000="sníž. přenesená",J1000,0)</f>
        <v>0</v>
      </c>
      <c r="BI1000" s="162">
        <f>IF(N1000="nulová",J1000,0)</f>
        <v>0</v>
      </c>
      <c r="BJ1000" s="18" t="s">
        <v>83</v>
      </c>
      <c r="BK1000" s="162">
        <f>ROUND(I1000*H1000,2)</f>
        <v>0</v>
      </c>
      <c r="BL1000" s="18" t="s">
        <v>341</v>
      </c>
      <c r="BM1000" s="161" t="s">
        <v>2655</v>
      </c>
    </row>
    <row r="1001" spans="1:65" s="2" customFormat="1" ht="29.25">
      <c r="A1001" s="33"/>
      <c r="B1001" s="34"/>
      <c r="C1001" s="33"/>
      <c r="D1001" s="163" t="s">
        <v>189</v>
      </c>
      <c r="E1001" s="33"/>
      <c r="F1001" s="164" t="s">
        <v>880</v>
      </c>
      <c r="G1001" s="33"/>
      <c r="H1001" s="33"/>
      <c r="I1001" s="165"/>
      <c r="J1001" s="33"/>
      <c r="K1001" s="33"/>
      <c r="L1001" s="34"/>
      <c r="M1001" s="166"/>
      <c r="N1001" s="167"/>
      <c r="O1001" s="59"/>
      <c r="P1001" s="59"/>
      <c r="Q1001" s="59"/>
      <c r="R1001" s="59"/>
      <c r="S1001" s="59"/>
      <c r="T1001" s="60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T1001" s="18" t="s">
        <v>189</v>
      </c>
      <c r="AU1001" s="18" t="s">
        <v>85</v>
      </c>
    </row>
    <row r="1002" spans="1:65" s="13" customFormat="1" ht="11.25">
      <c r="B1002" s="170"/>
      <c r="D1002" s="163" t="s">
        <v>193</v>
      </c>
      <c r="E1002" s="171" t="s">
        <v>1</v>
      </c>
      <c r="F1002" s="172" t="s">
        <v>320</v>
      </c>
      <c r="H1002" s="171" t="s">
        <v>1</v>
      </c>
      <c r="I1002" s="173"/>
      <c r="L1002" s="170"/>
      <c r="M1002" s="174"/>
      <c r="N1002" s="175"/>
      <c r="O1002" s="175"/>
      <c r="P1002" s="175"/>
      <c r="Q1002" s="175"/>
      <c r="R1002" s="175"/>
      <c r="S1002" s="175"/>
      <c r="T1002" s="176"/>
      <c r="AT1002" s="171" t="s">
        <v>193</v>
      </c>
      <c r="AU1002" s="171" t="s">
        <v>85</v>
      </c>
      <c r="AV1002" s="13" t="s">
        <v>83</v>
      </c>
      <c r="AW1002" s="13" t="s">
        <v>32</v>
      </c>
      <c r="AX1002" s="13" t="s">
        <v>76</v>
      </c>
      <c r="AY1002" s="171" t="s">
        <v>180</v>
      </c>
    </row>
    <row r="1003" spans="1:65" s="14" customFormat="1" ht="11.25">
      <c r="B1003" s="177"/>
      <c r="D1003" s="163" t="s">
        <v>193</v>
      </c>
      <c r="E1003" s="178" t="s">
        <v>1</v>
      </c>
      <c r="F1003" s="179" t="s">
        <v>2656</v>
      </c>
      <c r="H1003" s="180">
        <v>153.446</v>
      </c>
      <c r="I1003" s="181"/>
      <c r="L1003" s="177"/>
      <c r="M1003" s="182"/>
      <c r="N1003" s="183"/>
      <c r="O1003" s="183"/>
      <c r="P1003" s="183"/>
      <c r="Q1003" s="183"/>
      <c r="R1003" s="183"/>
      <c r="S1003" s="183"/>
      <c r="T1003" s="184"/>
      <c r="AT1003" s="178" t="s">
        <v>193</v>
      </c>
      <c r="AU1003" s="178" t="s">
        <v>85</v>
      </c>
      <c r="AV1003" s="14" t="s">
        <v>85</v>
      </c>
      <c r="AW1003" s="14" t="s">
        <v>32</v>
      </c>
      <c r="AX1003" s="14" t="s">
        <v>76</v>
      </c>
      <c r="AY1003" s="178" t="s">
        <v>180</v>
      </c>
    </row>
    <row r="1004" spans="1:65" s="15" customFormat="1" ht="11.25">
      <c r="B1004" s="185"/>
      <c r="D1004" s="163" t="s">
        <v>193</v>
      </c>
      <c r="E1004" s="186" t="s">
        <v>1</v>
      </c>
      <c r="F1004" s="187" t="s">
        <v>196</v>
      </c>
      <c r="H1004" s="188">
        <v>153.446</v>
      </c>
      <c r="I1004" s="189"/>
      <c r="L1004" s="185"/>
      <c r="M1004" s="190"/>
      <c r="N1004" s="191"/>
      <c r="O1004" s="191"/>
      <c r="P1004" s="191"/>
      <c r="Q1004" s="191"/>
      <c r="R1004" s="191"/>
      <c r="S1004" s="191"/>
      <c r="T1004" s="192"/>
      <c r="AT1004" s="186" t="s">
        <v>193</v>
      </c>
      <c r="AU1004" s="186" t="s">
        <v>85</v>
      </c>
      <c r="AV1004" s="15" t="s">
        <v>197</v>
      </c>
      <c r="AW1004" s="15" t="s">
        <v>32</v>
      </c>
      <c r="AX1004" s="15" t="s">
        <v>76</v>
      </c>
      <c r="AY1004" s="186" t="s">
        <v>180</v>
      </c>
    </row>
    <row r="1005" spans="1:65" s="16" customFormat="1" ht="11.25">
      <c r="B1005" s="193"/>
      <c r="D1005" s="163" t="s">
        <v>193</v>
      </c>
      <c r="E1005" s="194" t="s">
        <v>1</v>
      </c>
      <c r="F1005" s="195" t="s">
        <v>198</v>
      </c>
      <c r="H1005" s="196">
        <v>153.446</v>
      </c>
      <c r="I1005" s="197"/>
      <c r="L1005" s="193"/>
      <c r="M1005" s="198"/>
      <c r="N1005" s="199"/>
      <c r="O1005" s="199"/>
      <c r="P1005" s="199"/>
      <c r="Q1005" s="199"/>
      <c r="R1005" s="199"/>
      <c r="S1005" s="199"/>
      <c r="T1005" s="200"/>
      <c r="AT1005" s="194" t="s">
        <v>193</v>
      </c>
      <c r="AU1005" s="194" t="s">
        <v>85</v>
      </c>
      <c r="AV1005" s="16" t="s">
        <v>187</v>
      </c>
      <c r="AW1005" s="16" t="s">
        <v>32</v>
      </c>
      <c r="AX1005" s="16" t="s">
        <v>83</v>
      </c>
      <c r="AY1005" s="194" t="s">
        <v>180</v>
      </c>
    </row>
    <row r="1006" spans="1:65" s="2" customFormat="1" ht="24.2" customHeight="1">
      <c r="A1006" s="33"/>
      <c r="B1006" s="149"/>
      <c r="C1006" s="150" t="s">
        <v>915</v>
      </c>
      <c r="D1006" s="150" t="s">
        <v>182</v>
      </c>
      <c r="E1006" s="151" t="s">
        <v>893</v>
      </c>
      <c r="F1006" s="152" t="s">
        <v>894</v>
      </c>
      <c r="G1006" s="153" t="s">
        <v>185</v>
      </c>
      <c r="H1006" s="154">
        <v>24.48</v>
      </c>
      <c r="I1006" s="155"/>
      <c r="J1006" s="156">
        <f>ROUND(I1006*H1006,2)</f>
        <v>0</v>
      </c>
      <c r="K1006" s="152" t="s">
        <v>186</v>
      </c>
      <c r="L1006" s="34"/>
      <c r="M1006" s="157" t="s">
        <v>1</v>
      </c>
      <c r="N1006" s="158" t="s">
        <v>41</v>
      </c>
      <c r="O1006" s="59"/>
      <c r="P1006" s="159">
        <f>O1006*H1006</f>
        <v>0</v>
      </c>
      <c r="Q1006" s="159">
        <v>3.5E-4</v>
      </c>
      <c r="R1006" s="159">
        <f>Q1006*H1006</f>
        <v>8.5679999999999992E-3</v>
      </c>
      <c r="S1006" s="159">
        <v>0</v>
      </c>
      <c r="T1006" s="160">
        <f>S1006*H1006</f>
        <v>0</v>
      </c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R1006" s="161" t="s">
        <v>341</v>
      </c>
      <c r="AT1006" s="161" t="s">
        <v>182</v>
      </c>
      <c r="AU1006" s="161" t="s">
        <v>85</v>
      </c>
      <c r="AY1006" s="18" t="s">
        <v>180</v>
      </c>
      <c r="BE1006" s="162">
        <f>IF(N1006="základní",J1006,0)</f>
        <v>0</v>
      </c>
      <c r="BF1006" s="162">
        <f>IF(N1006="snížená",J1006,0)</f>
        <v>0</v>
      </c>
      <c r="BG1006" s="162">
        <f>IF(N1006="zákl. přenesená",J1006,0)</f>
        <v>0</v>
      </c>
      <c r="BH1006" s="162">
        <f>IF(N1006="sníž. přenesená",J1006,0)</f>
        <v>0</v>
      </c>
      <c r="BI1006" s="162">
        <f>IF(N1006="nulová",J1006,0)</f>
        <v>0</v>
      </c>
      <c r="BJ1006" s="18" t="s">
        <v>83</v>
      </c>
      <c r="BK1006" s="162">
        <f>ROUND(I1006*H1006,2)</f>
        <v>0</v>
      </c>
      <c r="BL1006" s="18" t="s">
        <v>341</v>
      </c>
      <c r="BM1006" s="161" t="s">
        <v>2657</v>
      </c>
    </row>
    <row r="1007" spans="1:65" s="2" customFormat="1" ht="29.25">
      <c r="A1007" s="33"/>
      <c r="B1007" s="34"/>
      <c r="C1007" s="33"/>
      <c r="D1007" s="163" t="s">
        <v>189</v>
      </c>
      <c r="E1007" s="33"/>
      <c r="F1007" s="164" t="s">
        <v>896</v>
      </c>
      <c r="G1007" s="33"/>
      <c r="H1007" s="33"/>
      <c r="I1007" s="165"/>
      <c r="J1007" s="33"/>
      <c r="K1007" s="33"/>
      <c r="L1007" s="34"/>
      <c r="M1007" s="166"/>
      <c r="N1007" s="167"/>
      <c r="O1007" s="59"/>
      <c r="P1007" s="59"/>
      <c r="Q1007" s="59"/>
      <c r="R1007" s="59"/>
      <c r="S1007" s="59"/>
      <c r="T1007" s="60"/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T1007" s="18" t="s">
        <v>189</v>
      </c>
      <c r="AU1007" s="18" t="s">
        <v>85</v>
      </c>
    </row>
    <row r="1008" spans="1:65" s="2" customFormat="1" ht="11.25">
      <c r="A1008" s="33"/>
      <c r="B1008" s="34"/>
      <c r="C1008" s="33"/>
      <c r="D1008" s="168" t="s">
        <v>191</v>
      </c>
      <c r="E1008" s="33"/>
      <c r="F1008" s="169" t="s">
        <v>897</v>
      </c>
      <c r="G1008" s="33"/>
      <c r="H1008" s="33"/>
      <c r="I1008" s="165"/>
      <c r="J1008" s="33"/>
      <c r="K1008" s="33"/>
      <c r="L1008" s="34"/>
      <c r="M1008" s="166"/>
      <c r="N1008" s="167"/>
      <c r="O1008" s="59"/>
      <c r="P1008" s="59"/>
      <c r="Q1008" s="59"/>
      <c r="R1008" s="59"/>
      <c r="S1008" s="59"/>
      <c r="T1008" s="60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T1008" s="18" t="s">
        <v>191</v>
      </c>
      <c r="AU1008" s="18" t="s">
        <v>85</v>
      </c>
    </row>
    <row r="1009" spans="1:65" s="13" customFormat="1" ht="11.25">
      <c r="B1009" s="170"/>
      <c r="D1009" s="163" t="s">
        <v>193</v>
      </c>
      <c r="E1009" s="171" t="s">
        <v>1</v>
      </c>
      <c r="F1009" s="172" t="s">
        <v>898</v>
      </c>
      <c r="H1009" s="171" t="s">
        <v>1</v>
      </c>
      <c r="I1009" s="173"/>
      <c r="L1009" s="170"/>
      <c r="M1009" s="174"/>
      <c r="N1009" s="175"/>
      <c r="O1009" s="175"/>
      <c r="P1009" s="175"/>
      <c r="Q1009" s="175"/>
      <c r="R1009" s="175"/>
      <c r="S1009" s="175"/>
      <c r="T1009" s="176"/>
      <c r="AT1009" s="171" t="s">
        <v>193</v>
      </c>
      <c r="AU1009" s="171" t="s">
        <v>85</v>
      </c>
      <c r="AV1009" s="13" t="s">
        <v>83</v>
      </c>
      <c r="AW1009" s="13" t="s">
        <v>32</v>
      </c>
      <c r="AX1009" s="13" t="s">
        <v>76</v>
      </c>
      <c r="AY1009" s="171" t="s">
        <v>180</v>
      </c>
    </row>
    <row r="1010" spans="1:65" s="13" customFormat="1" ht="11.25">
      <c r="B1010" s="170"/>
      <c r="D1010" s="163" t="s">
        <v>193</v>
      </c>
      <c r="E1010" s="171" t="s">
        <v>1</v>
      </c>
      <c r="F1010" s="172" t="s">
        <v>457</v>
      </c>
      <c r="H1010" s="171" t="s">
        <v>1</v>
      </c>
      <c r="I1010" s="173"/>
      <c r="L1010" s="170"/>
      <c r="M1010" s="174"/>
      <c r="N1010" s="175"/>
      <c r="O1010" s="175"/>
      <c r="P1010" s="175"/>
      <c r="Q1010" s="175"/>
      <c r="R1010" s="175"/>
      <c r="S1010" s="175"/>
      <c r="T1010" s="176"/>
      <c r="AT1010" s="171" t="s">
        <v>193</v>
      </c>
      <c r="AU1010" s="171" t="s">
        <v>85</v>
      </c>
      <c r="AV1010" s="13" t="s">
        <v>83</v>
      </c>
      <c r="AW1010" s="13" t="s">
        <v>32</v>
      </c>
      <c r="AX1010" s="13" t="s">
        <v>76</v>
      </c>
      <c r="AY1010" s="171" t="s">
        <v>180</v>
      </c>
    </row>
    <row r="1011" spans="1:65" s="13" customFormat="1" ht="11.25">
      <c r="B1011" s="170"/>
      <c r="D1011" s="163" t="s">
        <v>193</v>
      </c>
      <c r="E1011" s="171" t="s">
        <v>1</v>
      </c>
      <c r="F1011" s="172" t="s">
        <v>2373</v>
      </c>
      <c r="H1011" s="171" t="s">
        <v>1</v>
      </c>
      <c r="I1011" s="173"/>
      <c r="L1011" s="170"/>
      <c r="M1011" s="174"/>
      <c r="N1011" s="175"/>
      <c r="O1011" s="175"/>
      <c r="P1011" s="175"/>
      <c r="Q1011" s="175"/>
      <c r="R1011" s="175"/>
      <c r="S1011" s="175"/>
      <c r="T1011" s="176"/>
      <c r="AT1011" s="171" t="s">
        <v>193</v>
      </c>
      <c r="AU1011" s="171" t="s">
        <v>85</v>
      </c>
      <c r="AV1011" s="13" t="s">
        <v>83</v>
      </c>
      <c r="AW1011" s="13" t="s">
        <v>32</v>
      </c>
      <c r="AX1011" s="13" t="s">
        <v>76</v>
      </c>
      <c r="AY1011" s="171" t="s">
        <v>180</v>
      </c>
    </row>
    <row r="1012" spans="1:65" s="14" customFormat="1" ht="11.25">
      <c r="B1012" s="177"/>
      <c r="D1012" s="163" t="s">
        <v>193</v>
      </c>
      <c r="E1012" s="178" t="s">
        <v>1</v>
      </c>
      <c r="F1012" s="179" t="s">
        <v>899</v>
      </c>
      <c r="H1012" s="180">
        <v>12.24</v>
      </c>
      <c r="I1012" s="181"/>
      <c r="L1012" s="177"/>
      <c r="M1012" s="182"/>
      <c r="N1012" s="183"/>
      <c r="O1012" s="183"/>
      <c r="P1012" s="183"/>
      <c r="Q1012" s="183"/>
      <c r="R1012" s="183"/>
      <c r="S1012" s="183"/>
      <c r="T1012" s="184"/>
      <c r="AT1012" s="178" t="s">
        <v>193</v>
      </c>
      <c r="AU1012" s="178" t="s">
        <v>85</v>
      </c>
      <c r="AV1012" s="14" t="s">
        <v>85</v>
      </c>
      <c r="AW1012" s="14" t="s">
        <v>32</v>
      </c>
      <c r="AX1012" s="14" t="s">
        <v>76</v>
      </c>
      <c r="AY1012" s="178" t="s">
        <v>180</v>
      </c>
    </row>
    <row r="1013" spans="1:65" s="14" customFormat="1" ht="11.25">
      <c r="B1013" s="177"/>
      <c r="D1013" s="163" t="s">
        <v>193</v>
      </c>
      <c r="E1013" s="178" t="s">
        <v>1</v>
      </c>
      <c r="F1013" s="179" t="s">
        <v>899</v>
      </c>
      <c r="H1013" s="180">
        <v>12.24</v>
      </c>
      <c r="I1013" s="181"/>
      <c r="L1013" s="177"/>
      <c r="M1013" s="182"/>
      <c r="N1013" s="183"/>
      <c r="O1013" s="183"/>
      <c r="P1013" s="183"/>
      <c r="Q1013" s="183"/>
      <c r="R1013" s="183"/>
      <c r="S1013" s="183"/>
      <c r="T1013" s="184"/>
      <c r="AT1013" s="178" t="s">
        <v>193</v>
      </c>
      <c r="AU1013" s="178" t="s">
        <v>85</v>
      </c>
      <c r="AV1013" s="14" t="s">
        <v>85</v>
      </c>
      <c r="AW1013" s="14" t="s">
        <v>32</v>
      </c>
      <c r="AX1013" s="14" t="s">
        <v>76</v>
      </c>
      <c r="AY1013" s="178" t="s">
        <v>180</v>
      </c>
    </row>
    <row r="1014" spans="1:65" s="15" customFormat="1" ht="11.25">
      <c r="B1014" s="185"/>
      <c r="D1014" s="163" t="s">
        <v>193</v>
      </c>
      <c r="E1014" s="186" t="s">
        <v>1</v>
      </c>
      <c r="F1014" s="187" t="s">
        <v>196</v>
      </c>
      <c r="H1014" s="188">
        <v>24.48</v>
      </c>
      <c r="I1014" s="189"/>
      <c r="L1014" s="185"/>
      <c r="M1014" s="190"/>
      <c r="N1014" s="191"/>
      <c r="O1014" s="191"/>
      <c r="P1014" s="191"/>
      <c r="Q1014" s="191"/>
      <c r="R1014" s="191"/>
      <c r="S1014" s="191"/>
      <c r="T1014" s="192"/>
      <c r="AT1014" s="186" t="s">
        <v>193</v>
      </c>
      <c r="AU1014" s="186" t="s">
        <v>85</v>
      </c>
      <c r="AV1014" s="15" t="s">
        <v>197</v>
      </c>
      <c r="AW1014" s="15" t="s">
        <v>32</v>
      </c>
      <c r="AX1014" s="15" t="s">
        <v>76</v>
      </c>
      <c r="AY1014" s="186" t="s">
        <v>180</v>
      </c>
    </row>
    <row r="1015" spans="1:65" s="16" customFormat="1" ht="11.25">
      <c r="B1015" s="193"/>
      <c r="D1015" s="163" t="s">
        <v>193</v>
      </c>
      <c r="E1015" s="194" t="s">
        <v>1</v>
      </c>
      <c r="F1015" s="195" t="s">
        <v>198</v>
      </c>
      <c r="H1015" s="196">
        <v>24.48</v>
      </c>
      <c r="I1015" s="197"/>
      <c r="L1015" s="193"/>
      <c r="M1015" s="198"/>
      <c r="N1015" s="199"/>
      <c r="O1015" s="199"/>
      <c r="P1015" s="199"/>
      <c r="Q1015" s="199"/>
      <c r="R1015" s="199"/>
      <c r="S1015" s="199"/>
      <c r="T1015" s="200"/>
      <c r="AT1015" s="194" t="s">
        <v>193</v>
      </c>
      <c r="AU1015" s="194" t="s">
        <v>85</v>
      </c>
      <c r="AV1015" s="16" t="s">
        <v>187</v>
      </c>
      <c r="AW1015" s="16" t="s">
        <v>32</v>
      </c>
      <c r="AX1015" s="16" t="s">
        <v>83</v>
      </c>
      <c r="AY1015" s="194" t="s">
        <v>180</v>
      </c>
    </row>
    <row r="1016" spans="1:65" s="2" customFormat="1" ht="24.2" customHeight="1">
      <c r="A1016" s="33"/>
      <c r="B1016" s="149"/>
      <c r="C1016" s="150" t="s">
        <v>921</v>
      </c>
      <c r="D1016" s="150" t="s">
        <v>182</v>
      </c>
      <c r="E1016" s="151" t="s">
        <v>901</v>
      </c>
      <c r="F1016" s="152" t="s">
        <v>902</v>
      </c>
      <c r="G1016" s="153" t="s">
        <v>318</v>
      </c>
      <c r="H1016" s="154">
        <v>5.7039999999999997</v>
      </c>
      <c r="I1016" s="155"/>
      <c r="J1016" s="156">
        <f>ROUND(I1016*H1016,2)</f>
        <v>0</v>
      </c>
      <c r="K1016" s="152" t="s">
        <v>186</v>
      </c>
      <c r="L1016" s="34"/>
      <c r="M1016" s="157" t="s">
        <v>1</v>
      </c>
      <c r="N1016" s="158" t="s">
        <v>41</v>
      </c>
      <c r="O1016" s="59"/>
      <c r="P1016" s="159">
        <f>O1016*H1016</f>
        <v>0</v>
      </c>
      <c r="Q1016" s="159">
        <v>0</v>
      </c>
      <c r="R1016" s="159">
        <f>Q1016*H1016</f>
        <v>0</v>
      </c>
      <c r="S1016" s="159">
        <v>0</v>
      </c>
      <c r="T1016" s="160">
        <f>S1016*H1016</f>
        <v>0</v>
      </c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R1016" s="161" t="s">
        <v>341</v>
      </c>
      <c r="AT1016" s="161" t="s">
        <v>182</v>
      </c>
      <c r="AU1016" s="161" t="s">
        <v>85</v>
      </c>
      <c r="AY1016" s="18" t="s">
        <v>180</v>
      </c>
      <c r="BE1016" s="162">
        <f>IF(N1016="základní",J1016,0)</f>
        <v>0</v>
      </c>
      <c r="BF1016" s="162">
        <f>IF(N1016="snížená",J1016,0)</f>
        <v>0</v>
      </c>
      <c r="BG1016" s="162">
        <f>IF(N1016="zákl. přenesená",J1016,0)</f>
        <v>0</v>
      </c>
      <c r="BH1016" s="162">
        <f>IF(N1016="sníž. přenesená",J1016,0)</f>
        <v>0</v>
      </c>
      <c r="BI1016" s="162">
        <f>IF(N1016="nulová",J1016,0)</f>
        <v>0</v>
      </c>
      <c r="BJ1016" s="18" t="s">
        <v>83</v>
      </c>
      <c r="BK1016" s="162">
        <f>ROUND(I1016*H1016,2)</f>
        <v>0</v>
      </c>
      <c r="BL1016" s="18" t="s">
        <v>341</v>
      </c>
      <c r="BM1016" s="161" t="s">
        <v>2658</v>
      </c>
    </row>
    <row r="1017" spans="1:65" s="2" customFormat="1" ht="29.25">
      <c r="A1017" s="33"/>
      <c r="B1017" s="34"/>
      <c r="C1017" s="33"/>
      <c r="D1017" s="163" t="s">
        <v>189</v>
      </c>
      <c r="E1017" s="33"/>
      <c r="F1017" s="164" t="s">
        <v>904</v>
      </c>
      <c r="G1017" s="33"/>
      <c r="H1017" s="33"/>
      <c r="I1017" s="165"/>
      <c r="J1017" s="33"/>
      <c r="K1017" s="33"/>
      <c r="L1017" s="34"/>
      <c r="M1017" s="166"/>
      <c r="N1017" s="167"/>
      <c r="O1017" s="59"/>
      <c r="P1017" s="59"/>
      <c r="Q1017" s="59"/>
      <c r="R1017" s="59"/>
      <c r="S1017" s="59"/>
      <c r="T1017" s="60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T1017" s="18" t="s">
        <v>189</v>
      </c>
      <c r="AU1017" s="18" t="s">
        <v>85</v>
      </c>
    </row>
    <row r="1018" spans="1:65" s="2" customFormat="1" ht="11.25">
      <c r="A1018" s="33"/>
      <c r="B1018" s="34"/>
      <c r="C1018" s="33"/>
      <c r="D1018" s="168" t="s">
        <v>191</v>
      </c>
      <c r="E1018" s="33"/>
      <c r="F1018" s="169" t="s">
        <v>905</v>
      </c>
      <c r="G1018" s="33"/>
      <c r="H1018" s="33"/>
      <c r="I1018" s="165"/>
      <c r="J1018" s="33"/>
      <c r="K1018" s="33"/>
      <c r="L1018" s="34"/>
      <c r="M1018" s="166"/>
      <c r="N1018" s="167"/>
      <c r="O1018" s="59"/>
      <c r="P1018" s="59"/>
      <c r="Q1018" s="59"/>
      <c r="R1018" s="59"/>
      <c r="S1018" s="59"/>
      <c r="T1018" s="60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T1018" s="18" t="s">
        <v>191</v>
      </c>
      <c r="AU1018" s="18" t="s">
        <v>85</v>
      </c>
    </row>
    <row r="1019" spans="1:65" s="12" customFormat="1" ht="22.9" customHeight="1">
      <c r="B1019" s="136"/>
      <c r="D1019" s="137" t="s">
        <v>75</v>
      </c>
      <c r="E1019" s="147" t="s">
        <v>906</v>
      </c>
      <c r="F1019" s="147" t="s">
        <v>907</v>
      </c>
      <c r="I1019" s="139"/>
      <c r="J1019" s="148">
        <f>BK1019</f>
        <v>0</v>
      </c>
      <c r="L1019" s="136"/>
      <c r="M1019" s="141"/>
      <c r="N1019" s="142"/>
      <c r="O1019" s="142"/>
      <c r="P1019" s="143">
        <f>SUM(P1020:P1101)</f>
        <v>0</v>
      </c>
      <c r="Q1019" s="142"/>
      <c r="R1019" s="143">
        <f>SUM(R1020:R1101)</f>
        <v>0</v>
      </c>
      <c r="S1019" s="142"/>
      <c r="T1019" s="144">
        <f>SUM(T1020:T1101)</f>
        <v>0</v>
      </c>
      <c r="AR1019" s="137" t="s">
        <v>85</v>
      </c>
      <c r="AT1019" s="145" t="s">
        <v>75</v>
      </c>
      <c r="AU1019" s="145" t="s">
        <v>83</v>
      </c>
      <c r="AY1019" s="137" t="s">
        <v>180</v>
      </c>
      <c r="BK1019" s="146">
        <f>SUM(BK1020:BK1101)</f>
        <v>0</v>
      </c>
    </row>
    <row r="1020" spans="1:65" s="2" customFormat="1" ht="33" customHeight="1">
      <c r="A1020" s="33"/>
      <c r="B1020" s="149"/>
      <c r="C1020" s="150" t="s">
        <v>926</v>
      </c>
      <c r="D1020" s="150" t="s">
        <v>182</v>
      </c>
      <c r="E1020" s="151" t="s">
        <v>2659</v>
      </c>
      <c r="F1020" s="152" t="s">
        <v>2660</v>
      </c>
      <c r="G1020" s="153" t="s">
        <v>423</v>
      </c>
      <c r="H1020" s="154">
        <v>4</v>
      </c>
      <c r="I1020" s="155"/>
      <c r="J1020" s="156">
        <f>ROUND(I1020*H1020,2)</f>
        <v>0</v>
      </c>
      <c r="K1020" s="152" t="s">
        <v>1</v>
      </c>
      <c r="L1020" s="34"/>
      <c r="M1020" s="157" t="s">
        <v>1</v>
      </c>
      <c r="N1020" s="158" t="s">
        <v>41</v>
      </c>
      <c r="O1020" s="59"/>
      <c r="P1020" s="159">
        <f>O1020*H1020</f>
        <v>0</v>
      </c>
      <c r="Q1020" s="159">
        <v>0</v>
      </c>
      <c r="R1020" s="159">
        <f>Q1020*H1020</f>
        <v>0</v>
      </c>
      <c r="S1020" s="159">
        <v>0</v>
      </c>
      <c r="T1020" s="160">
        <f>S1020*H1020</f>
        <v>0</v>
      </c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R1020" s="161" t="s">
        <v>341</v>
      </c>
      <c r="AT1020" s="161" t="s">
        <v>182</v>
      </c>
      <c r="AU1020" s="161" t="s">
        <v>85</v>
      </c>
      <c r="AY1020" s="18" t="s">
        <v>180</v>
      </c>
      <c r="BE1020" s="162">
        <f>IF(N1020="základní",J1020,0)</f>
        <v>0</v>
      </c>
      <c r="BF1020" s="162">
        <f>IF(N1020="snížená",J1020,0)</f>
        <v>0</v>
      </c>
      <c r="BG1020" s="162">
        <f>IF(N1020="zákl. přenesená",J1020,0)</f>
        <v>0</v>
      </c>
      <c r="BH1020" s="162">
        <f>IF(N1020="sníž. přenesená",J1020,0)</f>
        <v>0</v>
      </c>
      <c r="BI1020" s="162">
        <f>IF(N1020="nulová",J1020,0)</f>
        <v>0</v>
      </c>
      <c r="BJ1020" s="18" t="s">
        <v>83</v>
      </c>
      <c r="BK1020" s="162">
        <f>ROUND(I1020*H1020,2)</f>
        <v>0</v>
      </c>
      <c r="BL1020" s="18" t="s">
        <v>341</v>
      </c>
      <c r="BM1020" s="161" t="s">
        <v>2661</v>
      </c>
    </row>
    <row r="1021" spans="1:65" s="2" customFormat="1" ht="136.5">
      <c r="A1021" s="33"/>
      <c r="B1021" s="34"/>
      <c r="C1021" s="33"/>
      <c r="D1021" s="163" t="s">
        <v>912</v>
      </c>
      <c r="E1021" s="33"/>
      <c r="F1021" s="211" t="s">
        <v>2662</v>
      </c>
      <c r="G1021" s="33"/>
      <c r="H1021" s="33"/>
      <c r="I1021" s="165"/>
      <c r="J1021" s="33"/>
      <c r="K1021" s="33"/>
      <c r="L1021" s="34"/>
      <c r="M1021" s="166"/>
      <c r="N1021" s="167"/>
      <c r="O1021" s="59"/>
      <c r="P1021" s="59"/>
      <c r="Q1021" s="59"/>
      <c r="R1021" s="59"/>
      <c r="S1021" s="59"/>
      <c r="T1021" s="60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T1021" s="18" t="s">
        <v>912</v>
      </c>
      <c r="AU1021" s="18" t="s">
        <v>85</v>
      </c>
    </row>
    <row r="1022" spans="1:65" s="13" customFormat="1" ht="11.25">
      <c r="B1022" s="170"/>
      <c r="D1022" s="163" t="s">
        <v>193</v>
      </c>
      <c r="E1022" s="171" t="s">
        <v>1</v>
      </c>
      <c r="F1022" s="172" t="s">
        <v>2663</v>
      </c>
      <c r="H1022" s="171" t="s">
        <v>1</v>
      </c>
      <c r="I1022" s="173"/>
      <c r="L1022" s="170"/>
      <c r="M1022" s="174"/>
      <c r="N1022" s="175"/>
      <c r="O1022" s="175"/>
      <c r="P1022" s="175"/>
      <c r="Q1022" s="175"/>
      <c r="R1022" s="175"/>
      <c r="S1022" s="175"/>
      <c r="T1022" s="176"/>
      <c r="AT1022" s="171" t="s">
        <v>193</v>
      </c>
      <c r="AU1022" s="171" t="s">
        <v>85</v>
      </c>
      <c r="AV1022" s="13" t="s">
        <v>83</v>
      </c>
      <c r="AW1022" s="13" t="s">
        <v>32</v>
      </c>
      <c r="AX1022" s="13" t="s">
        <v>76</v>
      </c>
      <c r="AY1022" s="171" t="s">
        <v>180</v>
      </c>
    </row>
    <row r="1023" spans="1:65" s="14" customFormat="1" ht="11.25">
      <c r="B1023" s="177"/>
      <c r="D1023" s="163" t="s">
        <v>193</v>
      </c>
      <c r="E1023" s="178" t="s">
        <v>1</v>
      </c>
      <c r="F1023" s="179" t="s">
        <v>187</v>
      </c>
      <c r="H1023" s="180">
        <v>4</v>
      </c>
      <c r="I1023" s="181"/>
      <c r="L1023" s="177"/>
      <c r="M1023" s="182"/>
      <c r="N1023" s="183"/>
      <c r="O1023" s="183"/>
      <c r="P1023" s="183"/>
      <c r="Q1023" s="183"/>
      <c r="R1023" s="183"/>
      <c r="S1023" s="183"/>
      <c r="T1023" s="184"/>
      <c r="AT1023" s="178" t="s">
        <v>193</v>
      </c>
      <c r="AU1023" s="178" t="s">
        <v>85</v>
      </c>
      <c r="AV1023" s="14" t="s">
        <v>85</v>
      </c>
      <c r="AW1023" s="14" t="s">
        <v>32</v>
      </c>
      <c r="AX1023" s="14" t="s">
        <v>76</v>
      </c>
      <c r="AY1023" s="178" t="s">
        <v>180</v>
      </c>
    </row>
    <row r="1024" spans="1:65" s="15" customFormat="1" ht="11.25">
      <c r="B1024" s="185"/>
      <c r="D1024" s="163" t="s">
        <v>193</v>
      </c>
      <c r="E1024" s="186" t="s">
        <v>1</v>
      </c>
      <c r="F1024" s="187" t="s">
        <v>196</v>
      </c>
      <c r="H1024" s="188">
        <v>4</v>
      </c>
      <c r="I1024" s="189"/>
      <c r="L1024" s="185"/>
      <c r="M1024" s="190"/>
      <c r="N1024" s="191"/>
      <c r="O1024" s="191"/>
      <c r="P1024" s="191"/>
      <c r="Q1024" s="191"/>
      <c r="R1024" s="191"/>
      <c r="S1024" s="191"/>
      <c r="T1024" s="192"/>
      <c r="AT1024" s="186" t="s">
        <v>193</v>
      </c>
      <c r="AU1024" s="186" t="s">
        <v>85</v>
      </c>
      <c r="AV1024" s="15" t="s">
        <v>197</v>
      </c>
      <c r="AW1024" s="15" t="s">
        <v>32</v>
      </c>
      <c r="AX1024" s="15" t="s">
        <v>76</v>
      </c>
      <c r="AY1024" s="186" t="s">
        <v>180</v>
      </c>
    </row>
    <row r="1025" spans="1:65" s="16" customFormat="1" ht="11.25">
      <c r="B1025" s="193"/>
      <c r="D1025" s="163" t="s">
        <v>193</v>
      </c>
      <c r="E1025" s="194" t="s">
        <v>1</v>
      </c>
      <c r="F1025" s="195" t="s">
        <v>198</v>
      </c>
      <c r="H1025" s="196">
        <v>4</v>
      </c>
      <c r="I1025" s="197"/>
      <c r="L1025" s="193"/>
      <c r="M1025" s="198"/>
      <c r="N1025" s="199"/>
      <c r="O1025" s="199"/>
      <c r="P1025" s="199"/>
      <c r="Q1025" s="199"/>
      <c r="R1025" s="199"/>
      <c r="S1025" s="199"/>
      <c r="T1025" s="200"/>
      <c r="AT1025" s="194" t="s">
        <v>193</v>
      </c>
      <c r="AU1025" s="194" t="s">
        <v>85</v>
      </c>
      <c r="AV1025" s="16" t="s">
        <v>187</v>
      </c>
      <c r="AW1025" s="16" t="s">
        <v>32</v>
      </c>
      <c r="AX1025" s="16" t="s">
        <v>83</v>
      </c>
      <c r="AY1025" s="194" t="s">
        <v>180</v>
      </c>
    </row>
    <row r="1026" spans="1:65" s="2" customFormat="1" ht="33" customHeight="1">
      <c r="A1026" s="33"/>
      <c r="B1026" s="149"/>
      <c r="C1026" s="150" t="s">
        <v>932</v>
      </c>
      <c r="D1026" s="150" t="s">
        <v>182</v>
      </c>
      <c r="E1026" s="151" t="s">
        <v>909</v>
      </c>
      <c r="F1026" s="152" t="s">
        <v>910</v>
      </c>
      <c r="G1026" s="153" t="s">
        <v>423</v>
      </c>
      <c r="H1026" s="154">
        <v>6</v>
      </c>
      <c r="I1026" s="155"/>
      <c r="J1026" s="156">
        <f>ROUND(I1026*H1026,2)</f>
        <v>0</v>
      </c>
      <c r="K1026" s="152" t="s">
        <v>1</v>
      </c>
      <c r="L1026" s="34"/>
      <c r="M1026" s="157" t="s">
        <v>1</v>
      </c>
      <c r="N1026" s="158" t="s">
        <v>41</v>
      </c>
      <c r="O1026" s="59"/>
      <c r="P1026" s="159">
        <f>O1026*H1026</f>
        <v>0</v>
      </c>
      <c r="Q1026" s="159">
        <v>0</v>
      </c>
      <c r="R1026" s="159">
        <f>Q1026*H1026</f>
        <v>0</v>
      </c>
      <c r="S1026" s="159">
        <v>0</v>
      </c>
      <c r="T1026" s="160">
        <f>S1026*H1026</f>
        <v>0</v>
      </c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R1026" s="161" t="s">
        <v>341</v>
      </c>
      <c r="AT1026" s="161" t="s">
        <v>182</v>
      </c>
      <c r="AU1026" s="161" t="s">
        <v>85</v>
      </c>
      <c r="AY1026" s="18" t="s">
        <v>180</v>
      </c>
      <c r="BE1026" s="162">
        <f>IF(N1026="základní",J1026,0)</f>
        <v>0</v>
      </c>
      <c r="BF1026" s="162">
        <f>IF(N1026="snížená",J1026,0)</f>
        <v>0</v>
      </c>
      <c r="BG1026" s="162">
        <f>IF(N1026="zákl. přenesená",J1026,0)</f>
        <v>0</v>
      </c>
      <c r="BH1026" s="162">
        <f>IF(N1026="sníž. přenesená",J1026,0)</f>
        <v>0</v>
      </c>
      <c r="BI1026" s="162">
        <f>IF(N1026="nulová",J1026,0)</f>
        <v>0</v>
      </c>
      <c r="BJ1026" s="18" t="s">
        <v>83</v>
      </c>
      <c r="BK1026" s="162">
        <f>ROUND(I1026*H1026,2)</f>
        <v>0</v>
      </c>
      <c r="BL1026" s="18" t="s">
        <v>341</v>
      </c>
      <c r="BM1026" s="161" t="s">
        <v>2664</v>
      </c>
    </row>
    <row r="1027" spans="1:65" s="2" customFormat="1" ht="146.25">
      <c r="A1027" s="33"/>
      <c r="B1027" s="34"/>
      <c r="C1027" s="33"/>
      <c r="D1027" s="163" t="s">
        <v>912</v>
      </c>
      <c r="E1027" s="33"/>
      <c r="F1027" s="211" t="s">
        <v>913</v>
      </c>
      <c r="G1027" s="33"/>
      <c r="H1027" s="33"/>
      <c r="I1027" s="165"/>
      <c r="J1027" s="33"/>
      <c r="K1027" s="33"/>
      <c r="L1027" s="34"/>
      <c r="M1027" s="166"/>
      <c r="N1027" s="167"/>
      <c r="O1027" s="59"/>
      <c r="P1027" s="59"/>
      <c r="Q1027" s="59"/>
      <c r="R1027" s="59"/>
      <c r="S1027" s="59"/>
      <c r="T1027" s="60"/>
      <c r="U1027" s="33"/>
      <c r="V1027" s="33"/>
      <c r="W1027" s="33"/>
      <c r="X1027" s="33"/>
      <c r="Y1027" s="33"/>
      <c r="Z1027" s="33"/>
      <c r="AA1027" s="33"/>
      <c r="AB1027" s="33"/>
      <c r="AC1027" s="33"/>
      <c r="AD1027" s="33"/>
      <c r="AE1027" s="33"/>
      <c r="AT1027" s="18" t="s">
        <v>912</v>
      </c>
      <c r="AU1027" s="18" t="s">
        <v>85</v>
      </c>
    </row>
    <row r="1028" spans="1:65" s="13" customFormat="1" ht="11.25">
      <c r="B1028" s="170"/>
      <c r="D1028" s="163" t="s">
        <v>193</v>
      </c>
      <c r="E1028" s="171" t="s">
        <v>1</v>
      </c>
      <c r="F1028" s="172" t="s">
        <v>914</v>
      </c>
      <c r="H1028" s="171" t="s">
        <v>1</v>
      </c>
      <c r="I1028" s="173"/>
      <c r="L1028" s="170"/>
      <c r="M1028" s="174"/>
      <c r="N1028" s="175"/>
      <c r="O1028" s="175"/>
      <c r="P1028" s="175"/>
      <c r="Q1028" s="175"/>
      <c r="R1028" s="175"/>
      <c r="S1028" s="175"/>
      <c r="T1028" s="176"/>
      <c r="AT1028" s="171" t="s">
        <v>193</v>
      </c>
      <c r="AU1028" s="171" t="s">
        <v>85</v>
      </c>
      <c r="AV1028" s="13" t="s">
        <v>83</v>
      </c>
      <c r="AW1028" s="13" t="s">
        <v>32</v>
      </c>
      <c r="AX1028" s="13" t="s">
        <v>76</v>
      </c>
      <c r="AY1028" s="171" t="s">
        <v>180</v>
      </c>
    </row>
    <row r="1029" spans="1:65" s="14" customFormat="1" ht="11.25">
      <c r="B1029" s="177"/>
      <c r="D1029" s="163" t="s">
        <v>193</v>
      </c>
      <c r="E1029" s="178" t="s">
        <v>1</v>
      </c>
      <c r="F1029" s="179" t="s">
        <v>252</v>
      </c>
      <c r="H1029" s="180">
        <v>6</v>
      </c>
      <c r="I1029" s="181"/>
      <c r="L1029" s="177"/>
      <c r="M1029" s="182"/>
      <c r="N1029" s="183"/>
      <c r="O1029" s="183"/>
      <c r="P1029" s="183"/>
      <c r="Q1029" s="183"/>
      <c r="R1029" s="183"/>
      <c r="S1029" s="183"/>
      <c r="T1029" s="184"/>
      <c r="AT1029" s="178" t="s">
        <v>193</v>
      </c>
      <c r="AU1029" s="178" t="s">
        <v>85</v>
      </c>
      <c r="AV1029" s="14" t="s">
        <v>85</v>
      </c>
      <c r="AW1029" s="14" t="s">
        <v>32</v>
      </c>
      <c r="AX1029" s="14" t="s">
        <v>76</v>
      </c>
      <c r="AY1029" s="178" t="s">
        <v>180</v>
      </c>
    </row>
    <row r="1030" spans="1:65" s="15" customFormat="1" ht="11.25">
      <c r="B1030" s="185"/>
      <c r="D1030" s="163" t="s">
        <v>193</v>
      </c>
      <c r="E1030" s="186" t="s">
        <v>1</v>
      </c>
      <c r="F1030" s="187" t="s">
        <v>196</v>
      </c>
      <c r="H1030" s="188">
        <v>6</v>
      </c>
      <c r="I1030" s="189"/>
      <c r="L1030" s="185"/>
      <c r="M1030" s="190"/>
      <c r="N1030" s="191"/>
      <c r="O1030" s="191"/>
      <c r="P1030" s="191"/>
      <c r="Q1030" s="191"/>
      <c r="R1030" s="191"/>
      <c r="S1030" s="191"/>
      <c r="T1030" s="192"/>
      <c r="AT1030" s="186" t="s">
        <v>193</v>
      </c>
      <c r="AU1030" s="186" t="s">
        <v>85</v>
      </c>
      <c r="AV1030" s="15" t="s">
        <v>197</v>
      </c>
      <c r="AW1030" s="15" t="s">
        <v>32</v>
      </c>
      <c r="AX1030" s="15" t="s">
        <v>76</v>
      </c>
      <c r="AY1030" s="186" t="s">
        <v>180</v>
      </c>
    </row>
    <row r="1031" spans="1:65" s="16" customFormat="1" ht="11.25">
      <c r="B1031" s="193"/>
      <c r="D1031" s="163" t="s">
        <v>193</v>
      </c>
      <c r="E1031" s="194" t="s">
        <v>1</v>
      </c>
      <c r="F1031" s="195" t="s">
        <v>198</v>
      </c>
      <c r="H1031" s="196">
        <v>6</v>
      </c>
      <c r="I1031" s="197"/>
      <c r="L1031" s="193"/>
      <c r="M1031" s="198"/>
      <c r="N1031" s="199"/>
      <c r="O1031" s="199"/>
      <c r="P1031" s="199"/>
      <c r="Q1031" s="199"/>
      <c r="R1031" s="199"/>
      <c r="S1031" s="199"/>
      <c r="T1031" s="200"/>
      <c r="AT1031" s="194" t="s">
        <v>193</v>
      </c>
      <c r="AU1031" s="194" t="s">
        <v>85</v>
      </c>
      <c r="AV1031" s="16" t="s">
        <v>187</v>
      </c>
      <c r="AW1031" s="16" t="s">
        <v>32</v>
      </c>
      <c r="AX1031" s="16" t="s">
        <v>83</v>
      </c>
      <c r="AY1031" s="194" t="s">
        <v>180</v>
      </c>
    </row>
    <row r="1032" spans="1:65" s="2" customFormat="1" ht="37.9" customHeight="1">
      <c r="A1032" s="33"/>
      <c r="B1032" s="149"/>
      <c r="C1032" s="150" t="s">
        <v>938</v>
      </c>
      <c r="D1032" s="150" t="s">
        <v>182</v>
      </c>
      <c r="E1032" s="151" t="s">
        <v>2665</v>
      </c>
      <c r="F1032" s="152" t="s">
        <v>2666</v>
      </c>
      <c r="G1032" s="153" t="s">
        <v>423</v>
      </c>
      <c r="H1032" s="154">
        <v>1</v>
      </c>
      <c r="I1032" s="155"/>
      <c r="J1032" s="156">
        <f>ROUND(I1032*H1032,2)</f>
        <v>0</v>
      </c>
      <c r="K1032" s="152" t="s">
        <v>1</v>
      </c>
      <c r="L1032" s="34"/>
      <c r="M1032" s="157" t="s">
        <v>1</v>
      </c>
      <c r="N1032" s="158" t="s">
        <v>41</v>
      </c>
      <c r="O1032" s="59"/>
      <c r="P1032" s="159">
        <f>O1032*H1032</f>
        <v>0</v>
      </c>
      <c r="Q1032" s="159">
        <v>0</v>
      </c>
      <c r="R1032" s="159">
        <f>Q1032*H1032</f>
        <v>0</v>
      </c>
      <c r="S1032" s="159">
        <v>0</v>
      </c>
      <c r="T1032" s="160">
        <f>S1032*H1032</f>
        <v>0</v>
      </c>
      <c r="U1032" s="33"/>
      <c r="V1032" s="33"/>
      <c r="W1032" s="33"/>
      <c r="X1032" s="33"/>
      <c r="Y1032" s="33"/>
      <c r="Z1032" s="33"/>
      <c r="AA1032" s="33"/>
      <c r="AB1032" s="33"/>
      <c r="AC1032" s="33"/>
      <c r="AD1032" s="33"/>
      <c r="AE1032" s="33"/>
      <c r="AR1032" s="161" t="s">
        <v>341</v>
      </c>
      <c r="AT1032" s="161" t="s">
        <v>182</v>
      </c>
      <c r="AU1032" s="161" t="s">
        <v>85</v>
      </c>
      <c r="AY1032" s="18" t="s">
        <v>180</v>
      </c>
      <c r="BE1032" s="162">
        <f>IF(N1032="základní",J1032,0)</f>
        <v>0</v>
      </c>
      <c r="BF1032" s="162">
        <f>IF(N1032="snížená",J1032,0)</f>
        <v>0</v>
      </c>
      <c r="BG1032" s="162">
        <f>IF(N1032="zákl. přenesená",J1032,0)</f>
        <v>0</v>
      </c>
      <c r="BH1032" s="162">
        <f>IF(N1032="sníž. přenesená",J1032,0)</f>
        <v>0</v>
      </c>
      <c r="BI1032" s="162">
        <f>IF(N1032="nulová",J1032,0)</f>
        <v>0</v>
      </c>
      <c r="BJ1032" s="18" t="s">
        <v>83</v>
      </c>
      <c r="BK1032" s="162">
        <f>ROUND(I1032*H1032,2)</f>
        <v>0</v>
      </c>
      <c r="BL1032" s="18" t="s">
        <v>341</v>
      </c>
      <c r="BM1032" s="161" t="s">
        <v>2667</v>
      </c>
    </row>
    <row r="1033" spans="1:65" s="2" customFormat="1" ht="136.5">
      <c r="A1033" s="33"/>
      <c r="B1033" s="34"/>
      <c r="C1033" s="33"/>
      <c r="D1033" s="163" t="s">
        <v>912</v>
      </c>
      <c r="E1033" s="33"/>
      <c r="F1033" s="211" t="s">
        <v>919</v>
      </c>
      <c r="G1033" s="33"/>
      <c r="H1033" s="33"/>
      <c r="I1033" s="165"/>
      <c r="J1033" s="33"/>
      <c r="K1033" s="33"/>
      <c r="L1033" s="34"/>
      <c r="M1033" s="166"/>
      <c r="N1033" s="167"/>
      <c r="O1033" s="59"/>
      <c r="P1033" s="59"/>
      <c r="Q1033" s="59"/>
      <c r="R1033" s="59"/>
      <c r="S1033" s="59"/>
      <c r="T1033" s="60"/>
      <c r="U1033" s="33"/>
      <c r="V1033" s="33"/>
      <c r="W1033" s="33"/>
      <c r="X1033" s="33"/>
      <c r="Y1033" s="33"/>
      <c r="Z1033" s="33"/>
      <c r="AA1033" s="33"/>
      <c r="AB1033" s="33"/>
      <c r="AC1033" s="33"/>
      <c r="AD1033" s="33"/>
      <c r="AE1033" s="33"/>
      <c r="AT1033" s="18" t="s">
        <v>912</v>
      </c>
      <c r="AU1033" s="18" t="s">
        <v>85</v>
      </c>
    </row>
    <row r="1034" spans="1:65" s="13" customFormat="1" ht="11.25">
      <c r="B1034" s="170"/>
      <c r="D1034" s="163" t="s">
        <v>193</v>
      </c>
      <c r="E1034" s="171" t="s">
        <v>1</v>
      </c>
      <c r="F1034" s="172" t="s">
        <v>2668</v>
      </c>
      <c r="H1034" s="171" t="s">
        <v>1</v>
      </c>
      <c r="I1034" s="173"/>
      <c r="L1034" s="170"/>
      <c r="M1034" s="174"/>
      <c r="N1034" s="175"/>
      <c r="O1034" s="175"/>
      <c r="P1034" s="175"/>
      <c r="Q1034" s="175"/>
      <c r="R1034" s="175"/>
      <c r="S1034" s="175"/>
      <c r="T1034" s="176"/>
      <c r="AT1034" s="171" t="s">
        <v>193</v>
      </c>
      <c r="AU1034" s="171" t="s">
        <v>85</v>
      </c>
      <c r="AV1034" s="13" t="s">
        <v>83</v>
      </c>
      <c r="AW1034" s="13" t="s">
        <v>32</v>
      </c>
      <c r="AX1034" s="13" t="s">
        <v>76</v>
      </c>
      <c r="AY1034" s="171" t="s">
        <v>180</v>
      </c>
    </row>
    <row r="1035" spans="1:65" s="14" customFormat="1" ht="11.25">
      <c r="B1035" s="177"/>
      <c r="D1035" s="163" t="s">
        <v>193</v>
      </c>
      <c r="E1035" s="178" t="s">
        <v>1</v>
      </c>
      <c r="F1035" s="179" t="s">
        <v>83</v>
      </c>
      <c r="H1035" s="180">
        <v>1</v>
      </c>
      <c r="I1035" s="181"/>
      <c r="L1035" s="177"/>
      <c r="M1035" s="182"/>
      <c r="N1035" s="183"/>
      <c r="O1035" s="183"/>
      <c r="P1035" s="183"/>
      <c r="Q1035" s="183"/>
      <c r="R1035" s="183"/>
      <c r="S1035" s="183"/>
      <c r="T1035" s="184"/>
      <c r="AT1035" s="178" t="s">
        <v>193</v>
      </c>
      <c r="AU1035" s="178" t="s">
        <v>85</v>
      </c>
      <c r="AV1035" s="14" t="s">
        <v>85</v>
      </c>
      <c r="AW1035" s="14" t="s">
        <v>32</v>
      </c>
      <c r="AX1035" s="14" t="s">
        <v>76</v>
      </c>
      <c r="AY1035" s="178" t="s">
        <v>180</v>
      </c>
    </row>
    <row r="1036" spans="1:65" s="15" customFormat="1" ht="11.25">
      <c r="B1036" s="185"/>
      <c r="D1036" s="163" t="s">
        <v>193</v>
      </c>
      <c r="E1036" s="186" t="s">
        <v>1</v>
      </c>
      <c r="F1036" s="187" t="s">
        <v>196</v>
      </c>
      <c r="H1036" s="188">
        <v>1</v>
      </c>
      <c r="I1036" s="189"/>
      <c r="L1036" s="185"/>
      <c r="M1036" s="190"/>
      <c r="N1036" s="191"/>
      <c r="O1036" s="191"/>
      <c r="P1036" s="191"/>
      <c r="Q1036" s="191"/>
      <c r="R1036" s="191"/>
      <c r="S1036" s="191"/>
      <c r="T1036" s="192"/>
      <c r="AT1036" s="186" t="s">
        <v>193</v>
      </c>
      <c r="AU1036" s="186" t="s">
        <v>85</v>
      </c>
      <c r="AV1036" s="15" t="s">
        <v>197</v>
      </c>
      <c r="AW1036" s="15" t="s">
        <v>32</v>
      </c>
      <c r="AX1036" s="15" t="s">
        <v>76</v>
      </c>
      <c r="AY1036" s="186" t="s">
        <v>180</v>
      </c>
    </row>
    <row r="1037" spans="1:65" s="16" customFormat="1" ht="11.25">
      <c r="B1037" s="193"/>
      <c r="D1037" s="163" t="s">
        <v>193</v>
      </c>
      <c r="E1037" s="194" t="s">
        <v>1</v>
      </c>
      <c r="F1037" s="195" t="s">
        <v>198</v>
      </c>
      <c r="H1037" s="196">
        <v>1</v>
      </c>
      <c r="I1037" s="197"/>
      <c r="L1037" s="193"/>
      <c r="M1037" s="198"/>
      <c r="N1037" s="199"/>
      <c r="O1037" s="199"/>
      <c r="P1037" s="199"/>
      <c r="Q1037" s="199"/>
      <c r="R1037" s="199"/>
      <c r="S1037" s="199"/>
      <c r="T1037" s="200"/>
      <c r="AT1037" s="194" t="s">
        <v>193</v>
      </c>
      <c r="AU1037" s="194" t="s">
        <v>85</v>
      </c>
      <c r="AV1037" s="16" t="s">
        <v>187</v>
      </c>
      <c r="AW1037" s="16" t="s">
        <v>32</v>
      </c>
      <c r="AX1037" s="16" t="s">
        <v>83</v>
      </c>
      <c r="AY1037" s="194" t="s">
        <v>180</v>
      </c>
    </row>
    <row r="1038" spans="1:65" s="2" customFormat="1" ht="44.25" customHeight="1">
      <c r="A1038" s="33"/>
      <c r="B1038" s="149"/>
      <c r="C1038" s="150" t="s">
        <v>944</v>
      </c>
      <c r="D1038" s="150" t="s">
        <v>182</v>
      </c>
      <c r="E1038" s="151" t="s">
        <v>2669</v>
      </c>
      <c r="F1038" s="152" t="s">
        <v>2670</v>
      </c>
      <c r="G1038" s="153" t="s">
        <v>423</v>
      </c>
      <c r="H1038" s="154">
        <v>1</v>
      </c>
      <c r="I1038" s="155"/>
      <c r="J1038" s="156">
        <f>ROUND(I1038*H1038,2)</f>
        <v>0</v>
      </c>
      <c r="K1038" s="152" t="s">
        <v>1</v>
      </c>
      <c r="L1038" s="34"/>
      <c r="M1038" s="157" t="s">
        <v>1</v>
      </c>
      <c r="N1038" s="158" t="s">
        <v>41</v>
      </c>
      <c r="O1038" s="59"/>
      <c r="P1038" s="159">
        <f>O1038*H1038</f>
        <v>0</v>
      </c>
      <c r="Q1038" s="159">
        <v>0</v>
      </c>
      <c r="R1038" s="159">
        <f>Q1038*H1038</f>
        <v>0</v>
      </c>
      <c r="S1038" s="159">
        <v>0</v>
      </c>
      <c r="T1038" s="160">
        <f>S1038*H1038</f>
        <v>0</v>
      </c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R1038" s="161" t="s">
        <v>341</v>
      </c>
      <c r="AT1038" s="161" t="s">
        <v>182</v>
      </c>
      <c r="AU1038" s="161" t="s">
        <v>85</v>
      </c>
      <c r="AY1038" s="18" t="s">
        <v>180</v>
      </c>
      <c r="BE1038" s="162">
        <f>IF(N1038="základní",J1038,0)</f>
        <v>0</v>
      </c>
      <c r="BF1038" s="162">
        <f>IF(N1038="snížená",J1038,0)</f>
        <v>0</v>
      </c>
      <c r="BG1038" s="162">
        <f>IF(N1038="zákl. přenesená",J1038,0)</f>
        <v>0</v>
      </c>
      <c r="BH1038" s="162">
        <f>IF(N1038="sníž. přenesená",J1038,0)</f>
        <v>0</v>
      </c>
      <c r="BI1038" s="162">
        <f>IF(N1038="nulová",J1038,0)</f>
        <v>0</v>
      </c>
      <c r="BJ1038" s="18" t="s">
        <v>83</v>
      </c>
      <c r="BK1038" s="162">
        <f>ROUND(I1038*H1038,2)</f>
        <v>0</v>
      </c>
      <c r="BL1038" s="18" t="s">
        <v>341</v>
      </c>
      <c r="BM1038" s="161" t="s">
        <v>2671</v>
      </c>
    </row>
    <row r="1039" spans="1:65" s="2" customFormat="1" ht="146.25">
      <c r="A1039" s="33"/>
      <c r="B1039" s="34"/>
      <c r="C1039" s="33"/>
      <c r="D1039" s="163" t="s">
        <v>912</v>
      </c>
      <c r="E1039" s="33"/>
      <c r="F1039" s="211" t="s">
        <v>2672</v>
      </c>
      <c r="G1039" s="33"/>
      <c r="H1039" s="33"/>
      <c r="I1039" s="165"/>
      <c r="J1039" s="33"/>
      <c r="K1039" s="33"/>
      <c r="L1039" s="34"/>
      <c r="M1039" s="166"/>
      <c r="N1039" s="167"/>
      <c r="O1039" s="59"/>
      <c r="P1039" s="59"/>
      <c r="Q1039" s="59"/>
      <c r="R1039" s="59"/>
      <c r="S1039" s="59"/>
      <c r="T1039" s="60"/>
      <c r="U1039" s="33"/>
      <c r="V1039" s="33"/>
      <c r="W1039" s="33"/>
      <c r="X1039" s="33"/>
      <c r="Y1039" s="33"/>
      <c r="Z1039" s="33"/>
      <c r="AA1039" s="33"/>
      <c r="AB1039" s="33"/>
      <c r="AC1039" s="33"/>
      <c r="AD1039" s="33"/>
      <c r="AE1039" s="33"/>
      <c r="AT1039" s="18" t="s">
        <v>912</v>
      </c>
      <c r="AU1039" s="18" t="s">
        <v>85</v>
      </c>
    </row>
    <row r="1040" spans="1:65" s="13" customFormat="1" ht="11.25">
      <c r="B1040" s="170"/>
      <c r="D1040" s="163" t="s">
        <v>193</v>
      </c>
      <c r="E1040" s="171" t="s">
        <v>1</v>
      </c>
      <c r="F1040" s="172" t="s">
        <v>2673</v>
      </c>
      <c r="H1040" s="171" t="s">
        <v>1</v>
      </c>
      <c r="I1040" s="173"/>
      <c r="L1040" s="170"/>
      <c r="M1040" s="174"/>
      <c r="N1040" s="175"/>
      <c r="O1040" s="175"/>
      <c r="P1040" s="175"/>
      <c r="Q1040" s="175"/>
      <c r="R1040" s="175"/>
      <c r="S1040" s="175"/>
      <c r="T1040" s="176"/>
      <c r="AT1040" s="171" t="s">
        <v>193</v>
      </c>
      <c r="AU1040" s="171" t="s">
        <v>85</v>
      </c>
      <c r="AV1040" s="13" t="s">
        <v>83</v>
      </c>
      <c r="AW1040" s="13" t="s">
        <v>32</v>
      </c>
      <c r="AX1040" s="13" t="s">
        <v>76</v>
      </c>
      <c r="AY1040" s="171" t="s">
        <v>180</v>
      </c>
    </row>
    <row r="1041" spans="1:65" s="14" customFormat="1" ht="11.25">
      <c r="B1041" s="177"/>
      <c r="D1041" s="163" t="s">
        <v>193</v>
      </c>
      <c r="E1041" s="178" t="s">
        <v>1</v>
      </c>
      <c r="F1041" s="179" t="s">
        <v>83</v>
      </c>
      <c r="H1041" s="180">
        <v>1</v>
      </c>
      <c r="I1041" s="181"/>
      <c r="L1041" s="177"/>
      <c r="M1041" s="182"/>
      <c r="N1041" s="183"/>
      <c r="O1041" s="183"/>
      <c r="P1041" s="183"/>
      <c r="Q1041" s="183"/>
      <c r="R1041" s="183"/>
      <c r="S1041" s="183"/>
      <c r="T1041" s="184"/>
      <c r="AT1041" s="178" t="s">
        <v>193</v>
      </c>
      <c r="AU1041" s="178" t="s">
        <v>85</v>
      </c>
      <c r="AV1041" s="14" t="s">
        <v>85</v>
      </c>
      <c r="AW1041" s="14" t="s">
        <v>32</v>
      </c>
      <c r="AX1041" s="14" t="s">
        <v>76</v>
      </c>
      <c r="AY1041" s="178" t="s">
        <v>180</v>
      </c>
    </row>
    <row r="1042" spans="1:65" s="15" customFormat="1" ht="11.25">
      <c r="B1042" s="185"/>
      <c r="D1042" s="163" t="s">
        <v>193</v>
      </c>
      <c r="E1042" s="186" t="s">
        <v>1</v>
      </c>
      <c r="F1042" s="187" t="s">
        <v>196</v>
      </c>
      <c r="H1042" s="188">
        <v>1</v>
      </c>
      <c r="I1042" s="189"/>
      <c r="L1042" s="185"/>
      <c r="M1042" s="190"/>
      <c r="N1042" s="191"/>
      <c r="O1042" s="191"/>
      <c r="P1042" s="191"/>
      <c r="Q1042" s="191"/>
      <c r="R1042" s="191"/>
      <c r="S1042" s="191"/>
      <c r="T1042" s="192"/>
      <c r="AT1042" s="186" t="s">
        <v>193</v>
      </c>
      <c r="AU1042" s="186" t="s">
        <v>85</v>
      </c>
      <c r="AV1042" s="15" t="s">
        <v>197</v>
      </c>
      <c r="AW1042" s="15" t="s">
        <v>32</v>
      </c>
      <c r="AX1042" s="15" t="s">
        <v>76</v>
      </c>
      <c r="AY1042" s="186" t="s">
        <v>180</v>
      </c>
    </row>
    <row r="1043" spans="1:65" s="16" customFormat="1" ht="11.25">
      <c r="B1043" s="193"/>
      <c r="D1043" s="163" t="s">
        <v>193</v>
      </c>
      <c r="E1043" s="194" t="s">
        <v>1</v>
      </c>
      <c r="F1043" s="195" t="s">
        <v>198</v>
      </c>
      <c r="H1043" s="196">
        <v>1</v>
      </c>
      <c r="I1043" s="197"/>
      <c r="L1043" s="193"/>
      <c r="M1043" s="198"/>
      <c r="N1043" s="199"/>
      <c r="O1043" s="199"/>
      <c r="P1043" s="199"/>
      <c r="Q1043" s="199"/>
      <c r="R1043" s="199"/>
      <c r="S1043" s="199"/>
      <c r="T1043" s="200"/>
      <c r="AT1043" s="194" t="s">
        <v>193</v>
      </c>
      <c r="AU1043" s="194" t="s">
        <v>85</v>
      </c>
      <c r="AV1043" s="16" t="s">
        <v>187</v>
      </c>
      <c r="AW1043" s="16" t="s">
        <v>32</v>
      </c>
      <c r="AX1043" s="16" t="s">
        <v>83</v>
      </c>
      <c r="AY1043" s="194" t="s">
        <v>180</v>
      </c>
    </row>
    <row r="1044" spans="1:65" s="2" customFormat="1" ht="44.25" customHeight="1">
      <c r="A1044" s="33"/>
      <c r="B1044" s="149"/>
      <c r="C1044" s="150" t="s">
        <v>950</v>
      </c>
      <c r="D1044" s="150" t="s">
        <v>182</v>
      </c>
      <c r="E1044" s="151" t="s">
        <v>2674</v>
      </c>
      <c r="F1044" s="152" t="s">
        <v>2675</v>
      </c>
      <c r="G1044" s="153" t="s">
        <v>423</v>
      </c>
      <c r="H1044" s="154">
        <v>1</v>
      </c>
      <c r="I1044" s="155"/>
      <c r="J1044" s="156">
        <f>ROUND(I1044*H1044,2)</f>
        <v>0</v>
      </c>
      <c r="K1044" s="152" t="s">
        <v>1</v>
      </c>
      <c r="L1044" s="34"/>
      <c r="M1044" s="157" t="s">
        <v>1</v>
      </c>
      <c r="N1044" s="158" t="s">
        <v>41</v>
      </c>
      <c r="O1044" s="59"/>
      <c r="P1044" s="159">
        <f>O1044*H1044</f>
        <v>0</v>
      </c>
      <c r="Q1044" s="159">
        <v>0</v>
      </c>
      <c r="R1044" s="159">
        <f>Q1044*H1044</f>
        <v>0</v>
      </c>
      <c r="S1044" s="159">
        <v>0</v>
      </c>
      <c r="T1044" s="160">
        <f>S1044*H1044</f>
        <v>0</v>
      </c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R1044" s="161" t="s">
        <v>341</v>
      </c>
      <c r="AT1044" s="161" t="s">
        <v>182</v>
      </c>
      <c r="AU1044" s="161" t="s">
        <v>85</v>
      </c>
      <c r="AY1044" s="18" t="s">
        <v>180</v>
      </c>
      <c r="BE1044" s="162">
        <f>IF(N1044="základní",J1044,0)</f>
        <v>0</v>
      </c>
      <c r="BF1044" s="162">
        <f>IF(N1044="snížená",J1044,0)</f>
        <v>0</v>
      </c>
      <c r="BG1044" s="162">
        <f>IF(N1044="zákl. přenesená",J1044,0)</f>
        <v>0</v>
      </c>
      <c r="BH1044" s="162">
        <f>IF(N1044="sníž. přenesená",J1044,0)</f>
        <v>0</v>
      </c>
      <c r="BI1044" s="162">
        <f>IF(N1044="nulová",J1044,0)</f>
        <v>0</v>
      </c>
      <c r="BJ1044" s="18" t="s">
        <v>83</v>
      </c>
      <c r="BK1044" s="162">
        <f>ROUND(I1044*H1044,2)</f>
        <v>0</v>
      </c>
      <c r="BL1044" s="18" t="s">
        <v>341</v>
      </c>
      <c r="BM1044" s="161" t="s">
        <v>2676</v>
      </c>
    </row>
    <row r="1045" spans="1:65" s="2" customFormat="1" ht="136.5">
      <c r="A1045" s="33"/>
      <c r="B1045" s="34"/>
      <c r="C1045" s="33"/>
      <c r="D1045" s="163" t="s">
        <v>912</v>
      </c>
      <c r="E1045" s="33"/>
      <c r="F1045" s="211" t="s">
        <v>936</v>
      </c>
      <c r="G1045" s="33"/>
      <c r="H1045" s="33"/>
      <c r="I1045" s="165"/>
      <c r="J1045" s="33"/>
      <c r="K1045" s="33"/>
      <c r="L1045" s="34"/>
      <c r="M1045" s="166"/>
      <c r="N1045" s="167"/>
      <c r="O1045" s="59"/>
      <c r="P1045" s="59"/>
      <c r="Q1045" s="59"/>
      <c r="R1045" s="59"/>
      <c r="S1045" s="59"/>
      <c r="T1045" s="60"/>
      <c r="U1045" s="33"/>
      <c r="V1045" s="33"/>
      <c r="W1045" s="33"/>
      <c r="X1045" s="33"/>
      <c r="Y1045" s="33"/>
      <c r="Z1045" s="33"/>
      <c r="AA1045" s="33"/>
      <c r="AB1045" s="33"/>
      <c r="AC1045" s="33"/>
      <c r="AD1045" s="33"/>
      <c r="AE1045" s="33"/>
      <c r="AT1045" s="18" t="s">
        <v>912</v>
      </c>
      <c r="AU1045" s="18" t="s">
        <v>85</v>
      </c>
    </row>
    <row r="1046" spans="1:65" s="13" customFormat="1" ht="11.25">
      <c r="B1046" s="170"/>
      <c r="D1046" s="163" t="s">
        <v>193</v>
      </c>
      <c r="E1046" s="171" t="s">
        <v>1</v>
      </c>
      <c r="F1046" s="172" t="s">
        <v>2677</v>
      </c>
      <c r="H1046" s="171" t="s">
        <v>1</v>
      </c>
      <c r="I1046" s="173"/>
      <c r="L1046" s="170"/>
      <c r="M1046" s="174"/>
      <c r="N1046" s="175"/>
      <c r="O1046" s="175"/>
      <c r="P1046" s="175"/>
      <c r="Q1046" s="175"/>
      <c r="R1046" s="175"/>
      <c r="S1046" s="175"/>
      <c r="T1046" s="176"/>
      <c r="AT1046" s="171" t="s">
        <v>193</v>
      </c>
      <c r="AU1046" s="171" t="s">
        <v>85</v>
      </c>
      <c r="AV1046" s="13" t="s">
        <v>83</v>
      </c>
      <c r="AW1046" s="13" t="s">
        <v>32</v>
      </c>
      <c r="AX1046" s="13" t="s">
        <v>76</v>
      </c>
      <c r="AY1046" s="171" t="s">
        <v>180</v>
      </c>
    </row>
    <row r="1047" spans="1:65" s="14" customFormat="1" ht="11.25">
      <c r="B1047" s="177"/>
      <c r="D1047" s="163" t="s">
        <v>193</v>
      </c>
      <c r="E1047" s="178" t="s">
        <v>1</v>
      </c>
      <c r="F1047" s="179" t="s">
        <v>83</v>
      </c>
      <c r="H1047" s="180">
        <v>1</v>
      </c>
      <c r="I1047" s="181"/>
      <c r="L1047" s="177"/>
      <c r="M1047" s="182"/>
      <c r="N1047" s="183"/>
      <c r="O1047" s="183"/>
      <c r="P1047" s="183"/>
      <c r="Q1047" s="183"/>
      <c r="R1047" s="183"/>
      <c r="S1047" s="183"/>
      <c r="T1047" s="184"/>
      <c r="AT1047" s="178" t="s">
        <v>193</v>
      </c>
      <c r="AU1047" s="178" t="s">
        <v>85</v>
      </c>
      <c r="AV1047" s="14" t="s">
        <v>85</v>
      </c>
      <c r="AW1047" s="14" t="s">
        <v>32</v>
      </c>
      <c r="AX1047" s="14" t="s">
        <v>76</v>
      </c>
      <c r="AY1047" s="178" t="s">
        <v>180</v>
      </c>
    </row>
    <row r="1048" spans="1:65" s="15" customFormat="1" ht="11.25">
      <c r="B1048" s="185"/>
      <c r="D1048" s="163" t="s">
        <v>193</v>
      </c>
      <c r="E1048" s="186" t="s">
        <v>1</v>
      </c>
      <c r="F1048" s="187" t="s">
        <v>196</v>
      </c>
      <c r="H1048" s="188">
        <v>1</v>
      </c>
      <c r="I1048" s="189"/>
      <c r="L1048" s="185"/>
      <c r="M1048" s="190"/>
      <c r="N1048" s="191"/>
      <c r="O1048" s="191"/>
      <c r="P1048" s="191"/>
      <c r="Q1048" s="191"/>
      <c r="R1048" s="191"/>
      <c r="S1048" s="191"/>
      <c r="T1048" s="192"/>
      <c r="AT1048" s="186" t="s">
        <v>193</v>
      </c>
      <c r="AU1048" s="186" t="s">
        <v>85</v>
      </c>
      <c r="AV1048" s="15" t="s">
        <v>197</v>
      </c>
      <c r="AW1048" s="15" t="s">
        <v>32</v>
      </c>
      <c r="AX1048" s="15" t="s">
        <v>76</v>
      </c>
      <c r="AY1048" s="186" t="s">
        <v>180</v>
      </c>
    </row>
    <row r="1049" spans="1:65" s="16" customFormat="1" ht="11.25">
      <c r="B1049" s="193"/>
      <c r="D1049" s="163" t="s">
        <v>193</v>
      </c>
      <c r="E1049" s="194" t="s">
        <v>1</v>
      </c>
      <c r="F1049" s="195" t="s">
        <v>198</v>
      </c>
      <c r="H1049" s="196">
        <v>1</v>
      </c>
      <c r="I1049" s="197"/>
      <c r="L1049" s="193"/>
      <c r="M1049" s="198"/>
      <c r="N1049" s="199"/>
      <c r="O1049" s="199"/>
      <c r="P1049" s="199"/>
      <c r="Q1049" s="199"/>
      <c r="R1049" s="199"/>
      <c r="S1049" s="199"/>
      <c r="T1049" s="200"/>
      <c r="AT1049" s="194" t="s">
        <v>193</v>
      </c>
      <c r="AU1049" s="194" t="s">
        <v>85</v>
      </c>
      <c r="AV1049" s="16" t="s">
        <v>187</v>
      </c>
      <c r="AW1049" s="16" t="s">
        <v>32</v>
      </c>
      <c r="AX1049" s="16" t="s">
        <v>83</v>
      </c>
      <c r="AY1049" s="194" t="s">
        <v>180</v>
      </c>
    </row>
    <row r="1050" spans="1:65" s="2" customFormat="1" ht="44.25" customHeight="1">
      <c r="A1050" s="33"/>
      <c r="B1050" s="149"/>
      <c r="C1050" s="150" t="s">
        <v>956</v>
      </c>
      <c r="D1050" s="150" t="s">
        <v>182</v>
      </c>
      <c r="E1050" s="151" t="s">
        <v>2678</v>
      </c>
      <c r="F1050" s="152" t="s">
        <v>2679</v>
      </c>
      <c r="G1050" s="153" t="s">
        <v>423</v>
      </c>
      <c r="H1050" s="154">
        <v>1</v>
      </c>
      <c r="I1050" s="155"/>
      <c r="J1050" s="156">
        <f>ROUND(I1050*H1050,2)</f>
        <v>0</v>
      </c>
      <c r="K1050" s="152" t="s">
        <v>1</v>
      </c>
      <c r="L1050" s="34"/>
      <c r="M1050" s="157" t="s">
        <v>1</v>
      </c>
      <c r="N1050" s="158" t="s">
        <v>41</v>
      </c>
      <c r="O1050" s="59"/>
      <c r="P1050" s="159">
        <f>O1050*H1050</f>
        <v>0</v>
      </c>
      <c r="Q1050" s="159">
        <v>0</v>
      </c>
      <c r="R1050" s="159">
        <f>Q1050*H1050</f>
        <v>0</v>
      </c>
      <c r="S1050" s="159">
        <v>0</v>
      </c>
      <c r="T1050" s="160">
        <f>S1050*H1050</f>
        <v>0</v>
      </c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R1050" s="161" t="s">
        <v>341</v>
      </c>
      <c r="AT1050" s="161" t="s">
        <v>182</v>
      </c>
      <c r="AU1050" s="161" t="s">
        <v>85</v>
      </c>
      <c r="AY1050" s="18" t="s">
        <v>180</v>
      </c>
      <c r="BE1050" s="162">
        <f>IF(N1050="základní",J1050,0)</f>
        <v>0</v>
      </c>
      <c r="BF1050" s="162">
        <f>IF(N1050="snížená",J1050,0)</f>
        <v>0</v>
      </c>
      <c r="BG1050" s="162">
        <f>IF(N1050="zákl. přenesená",J1050,0)</f>
        <v>0</v>
      </c>
      <c r="BH1050" s="162">
        <f>IF(N1050="sníž. přenesená",J1050,0)</f>
        <v>0</v>
      </c>
      <c r="BI1050" s="162">
        <f>IF(N1050="nulová",J1050,0)</f>
        <v>0</v>
      </c>
      <c r="BJ1050" s="18" t="s">
        <v>83</v>
      </c>
      <c r="BK1050" s="162">
        <f>ROUND(I1050*H1050,2)</f>
        <v>0</v>
      </c>
      <c r="BL1050" s="18" t="s">
        <v>341</v>
      </c>
      <c r="BM1050" s="161" t="s">
        <v>2680</v>
      </c>
    </row>
    <row r="1051" spans="1:65" s="2" customFormat="1" ht="136.5">
      <c r="A1051" s="33"/>
      <c r="B1051" s="34"/>
      <c r="C1051" s="33"/>
      <c r="D1051" s="163" t="s">
        <v>912</v>
      </c>
      <c r="E1051" s="33"/>
      <c r="F1051" s="211" t="s">
        <v>2681</v>
      </c>
      <c r="G1051" s="33"/>
      <c r="H1051" s="33"/>
      <c r="I1051" s="165"/>
      <c r="J1051" s="33"/>
      <c r="K1051" s="33"/>
      <c r="L1051" s="34"/>
      <c r="M1051" s="166"/>
      <c r="N1051" s="167"/>
      <c r="O1051" s="59"/>
      <c r="P1051" s="59"/>
      <c r="Q1051" s="59"/>
      <c r="R1051" s="59"/>
      <c r="S1051" s="59"/>
      <c r="T1051" s="60"/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T1051" s="18" t="s">
        <v>912</v>
      </c>
      <c r="AU1051" s="18" t="s">
        <v>85</v>
      </c>
    </row>
    <row r="1052" spans="1:65" s="13" customFormat="1" ht="11.25">
      <c r="B1052" s="170"/>
      <c r="D1052" s="163" t="s">
        <v>193</v>
      </c>
      <c r="E1052" s="171" t="s">
        <v>1</v>
      </c>
      <c r="F1052" s="172" t="s">
        <v>2682</v>
      </c>
      <c r="H1052" s="171" t="s">
        <v>1</v>
      </c>
      <c r="I1052" s="173"/>
      <c r="L1052" s="170"/>
      <c r="M1052" s="174"/>
      <c r="N1052" s="175"/>
      <c r="O1052" s="175"/>
      <c r="P1052" s="175"/>
      <c r="Q1052" s="175"/>
      <c r="R1052" s="175"/>
      <c r="S1052" s="175"/>
      <c r="T1052" s="176"/>
      <c r="AT1052" s="171" t="s">
        <v>193</v>
      </c>
      <c r="AU1052" s="171" t="s">
        <v>85</v>
      </c>
      <c r="AV1052" s="13" t="s">
        <v>83</v>
      </c>
      <c r="AW1052" s="13" t="s">
        <v>32</v>
      </c>
      <c r="AX1052" s="13" t="s">
        <v>76</v>
      </c>
      <c r="AY1052" s="171" t="s">
        <v>180</v>
      </c>
    </row>
    <row r="1053" spans="1:65" s="14" customFormat="1" ht="11.25">
      <c r="B1053" s="177"/>
      <c r="D1053" s="163" t="s">
        <v>193</v>
      </c>
      <c r="E1053" s="178" t="s">
        <v>1</v>
      </c>
      <c r="F1053" s="179" t="s">
        <v>83</v>
      </c>
      <c r="H1053" s="180">
        <v>1</v>
      </c>
      <c r="I1053" s="181"/>
      <c r="L1053" s="177"/>
      <c r="M1053" s="182"/>
      <c r="N1053" s="183"/>
      <c r="O1053" s="183"/>
      <c r="P1053" s="183"/>
      <c r="Q1053" s="183"/>
      <c r="R1053" s="183"/>
      <c r="S1053" s="183"/>
      <c r="T1053" s="184"/>
      <c r="AT1053" s="178" t="s">
        <v>193</v>
      </c>
      <c r="AU1053" s="178" t="s">
        <v>85</v>
      </c>
      <c r="AV1053" s="14" t="s">
        <v>85</v>
      </c>
      <c r="AW1053" s="14" t="s">
        <v>32</v>
      </c>
      <c r="AX1053" s="14" t="s">
        <v>76</v>
      </c>
      <c r="AY1053" s="178" t="s">
        <v>180</v>
      </c>
    </row>
    <row r="1054" spans="1:65" s="15" customFormat="1" ht="11.25">
      <c r="B1054" s="185"/>
      <c r="D1054" s="163" t="s">
        <v>193</v>
      </c>
      <c r="E1054" s="186" t="s">
        <v>1</v>
      </c>
      <c r="F1054" s="187" t="s">
        <v>196</v>
      </c>
      <c r="H1054" s="188">
        <v>1</v>
      </c>
      <c r="I1054" s="189"/>
      <c r="L1054" s="185"/>
      <c r="M1054" s="190"/>
      <c r="N1054" s="191"/>
      <c r="O1054" s="191"/>
      <c r="P1054" s="191"/>
      <c r="Q1054" s="191"/>
      <c r="R1054" s="191"/>
      <c r="S1054" s="191"/>
      <c r="T1054" s="192"/>
      <c r="AT1054" s="186" t="s">
        <v>193</v>
      </c>
      <c r="AU1054" s="186" t="s">
        <v>85</v>
      </c>
      <c r="AV1054" s="15" t="s">
        <v>197</v>
      </c>
      <c r="AW1054" s="15" t="s">
        <v>32</v>
      </c>
      <c r="AX1054" s="15" t="s">
        <v>76</v>
      </c>
      <c r="AY1054" s="186" t="s">
        <v>180</v>
      </c>
    </row>
    <row r="1055" spans="1:65" s="16" customFormat="1" ht="11.25">
      <c r="B1055" s="193"/>
      <c r="D1055" s="163" t="s">
        <v>193</v>
      </c>
      <c r="E1055" s="194" t="s">
        <v>1</v>
      </c>
      <c r="F1055" s="195" t="s">
        <v>198</v>
      </c>
      <c r="H1055" s="196">
        <v>1</v>
      </c>
      <c r="I1055" s="197"/>
      <c r="L1055" s="193"/>
      <c r="M1055" s="198"/>
      <c r="N1055" s="199"/>
      <c r="O1055" s="199"/>
      <c r="P1055" s="199"/>
      <c r="Q1055" s="199"/>
      <c r="R1055" s="199"/>
      <c r="S1055" s="199"/>
      <c r="T1055" s="200"/>
      <c r="AT1055" s="194" t="s">
        <v>193</v>
      </c>
      <c r="AU1055" s="194" t="s">
        <v>85</v>
      </c>
      <c r="AV1055" s="16" t="s">
        <v>187</v>
      </c>
      <c r="AW1055" s="16" t="s">
        <v>32</v>
      </c>
      <c r="AX1055" s="16" t="s">
        <v>83</v>
      </c>
      <c r="AY1055" s="194" t="s">
        <v>180</v>
      </c>
    </row>
    <row r="1056" spans="1:65" s="2" customFormat="1" ht="44.25" customHeight="1">
      <c r="A1056" s="33"/>
      <c r="B1056" s="149"/>
      <c r="C1056" s="150" t="s">
        <v>961</v>
      </c>
      <c r="D1056" s="150" t="s">
        <v>182</v>
      </c>
      <c r="E1056" s="151" t="s">
        <v>2683</v>
      </c>
      <c r="F1056" s="152" t="s">
        <v>2684</v>
      </c>
      <c r="G1056" s="153" t="s">
        <v>423</v>
      </c>
      <c r="H1056" s="154">
        <v>1</v>
      </c>
      <c r="I1056" s="155"/>
      <c r="J1056" s="156">
        <f>ROUND(I1056*H1056,2)</f>
        <v>0</v>
      </c>
      <c r="K1056" s="152" t="s">
        <v>1</v>
      </c>
      <c r="L1056" s="34"/>
      <c r="M1056" s="157" t="s">
        <v>1</v>
      </c>
      <c r="N1056" s="158" t="s">
        <v>41</v>
      </c>
      <c r="O1056" s="59"/>
      <c r="P1056" s="159">
        <f>O1056*H1056</f>
        <v>0</v>
      </c>
      <c r="Q1056" s="159">
        <v>0</v>
      </c>
      <c r="R1056" s="159">
        <f>Q1056*H1056</f>
        <v>0</v>
      </c>
      <c r="S1056" s="159">
        <v>0</v>
      </c>
      <c r="T1056" s="160">
        <f>S1056*H1056</f>
        <v>0</v>
      </c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R1056" s="161" t="s">
        <v>341</v>
      </c>
      <c r="AT1056" s="161" t="s">
        <v>182</v>
      </c>
      <c r="AU1056" s="161" t="s">
        <v>85</v>
      </c>
      <c r="AY1056" s="18" t="s">
        <v>180</v>
      </c>
      <c r="BE1056" s="162">
        <f>IF(N1056="základní",J1056,0)</f>
        <v>0</v>
      </c>
      <c r="BF1056" s="162">
        <f>IF(N1056="snížená",J1056,0)</f>
        <v>0</v>
      </c>
      <c r="BG1056" s="162">
        <f>IF(N1056="zákl. přenesená",J1056,0)</f>
        <v>0</v>
      </c>
      <c r="BH1056" s="162">
        <f>IF(N1056="sníž. přenesená",J1056,0)</f>
        <v>0</v>
      </c>
      <c r="BI1056" s="162">
        <f>IF(N1056="nulová",J1056,0)</f>
        <v>0</v>
      </c>
      <c r="BJ1056" s="18" t="s">
        <v>83</v>
      </c>
      <c r="BK1056" s="162">
        <f>ROUND(I1056*H1056,2)</f>
        <v>0</v>
      </c>
      <c r="BL1056" s="18" t="s">
        <v>341</v>
      </c>
      <c r="BM1056" s="161" t="s">
        <v>2685</v>
      </c>
    </row>
    <row r="1057" spans="1:65" s="2" customFormat="1" ht="136.5">
      <c r="A1057" s="33"/>
      <c r="B1057" s="34"/>
      <c r="C1057" s="33"/>
      <c r="D1057" s="163" t="s">
        <v>912</v>
      </c>
      <c r="E1057" s="33"/>
      <c r="F1057" s="211" t="s">
        <v>936</v>
      </c>
      <c r="G1057" s="33"/>
      <c r="H1057" s="33"/>
      <c r="I1057" s="165"/>
      <c r="J1057" s="33"/>
      <c r="K1057" s="33"/>
      <c r="L1057" s="34"/>
      <c r="M1057" s="166"/>
      <c r="N1057" s="167"/>
      <c r="O1057" s="59"/>
      <c r="P1057" s="59"/>
      <c r="Q1057" s="59"/>
      <c r="R1057" s="59"/>
      <c r="S1057" s="59"/>
      <c r="T1057" s="60"/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T1057" s="18" t="s">
        <v>912</v>
      </c>
      <c r="AU1057" s="18" t="s">
        <v>85</v>
      </c>
    </row>
    <row r="1058" spans="1:65" s="13" customFormat="1" ht="11.25">
      <c r="B1058" s="170"/>
      <c r="D1058" s="163" t="s">
        <v>193</v>
      </c>
      <c r="E1058" s="171" t="s">
        <v>1</v>
      </c>
      <c r="F1058" s="172" t="s">
        <v>2686</v>
      </c>
      <c r="H1058" s="171" t="s">
        <v>1</v>
      </c>
      <c r="I1058" s="173"/>
      <c r="L1058" s="170"/>
      <c r="M1058" s="174"/>
      <c r="N1058" s="175"/>
      <c r="O1058" s="175"/>
      <c r="P1058" s="175"/>
      <c r="Q1058" s="175"/>
      <c r="R1058" s="175"/>
      <c r="S1058" s="175"/>
      <c r="T1058" s="176"/>
      <c r="AT1058" s="171" t="s">
        <v>193</v>
      </c>
      <c r="AU1058" s="171" t="s">
        <v>85</v>
      </c>
      <c r="AV1058" s="13" t="s">
        <v>83</v>
      </c>
      <c r="AW1058" s="13" t="s">
        <v>32</v>
      </c>
      <c r="AX1058" s="13" t="s">
        <v>76</v>
      </c>
      <c r="AY1058" s="171" t="s">
        <v>180</v>
      </c>
    </row>
    <row r="1059" spans="1:65" s="14" customFormat="1" ht="11.25">
      <c r="B1059" s="177"/>
      <c r="D1059" s="163" t="s">
        <v>193</v>
      </c>
      <c r="E1059" s="178" t="s">
        <v>1</v>
      </c>
      <c r="F1059" s="179" t="s">
        <v>83</v>
      </c>
      <c r="H1059" s="180">
        <v>1</v>
      </c>
      <c r="I1059" s="181"/>
      <c r="L1059" s="177"/>
      <c r="M1059" s="182"/>
      <c r="N1059" s="183"/>
      <c r="O1059" s="183"/>
      <c r="P1059" s="183"/>
      <c r="Q1059" s="183"/>
      <c r="R1059" s="183"/>
      <c r="S1059" s="183"/>
      <c r="T1059" s="184"/>
      <c r="AT1059" s="178" t="s">
        <v>193</v>
      </c>
      <c r="AU1059" s="178" t="s">
        <v>85</v>
      </c>
      <c r="AV1059" s="14" t="s">
        <v>85</v>
      </c>
      <c r="AW1059" s="14" t="s">
        <v>32</v>
      </c>
      <c r="AX1059" s="14" t="s">
        <v>76</v>
      </c>
      <c r="AY1059" s="178" t="s">
        <v>180</v>
      </c>
    </row>
    <row r="1060" spans="1:65" s="15" customFormat="1" ht="11.25">
      <c r="B1060" s="185"/>
      <c r="D1060" s="163" t="s">
        <v>193</v>
      </c>
      <c r="E1060" s="186" t="s">
        <v>1</v>
      </c>
      <c r="F1060" s="187" t="s">
        <v>196</v>
      </c>
      <c r="H1060" s="188">
        <v>1</v>
      </c>
      <c r="I1060" s="189"/>
      <c r="L1060" s="185"/>
      <c r="M1060" s="190"/>
      <c r="N1060" s="191"/>
      <c r="O1060" s="191"/>
      <c r="P1060" s="191"/>
      <c r="Q1060" s="191"/>
      <c r="R1060" s="191"/>
      <c r="S1060" s="191"/>
      <c r="T1060" s="192"/>
      <c r="AT1060" s="186" t="s">
        <v>193</v>
      </c>
      <c r="AU1060" s="186" t="s">
        <v>85</v>
      </c>
      <c r="AV1060" s="15" t="s">
        <v>197</v>
      </c>
      <c r="AW1060" s="15" t="s">
        <v>32</v>
      </c>
      <c r="AX1060" s="15" t="s">
        <v>76</v>
      </c>
      <c r="AY1060" s="186" t="s">
        <v>180</v>
      </c>
    </row>
    <row r="1061" spans="1:65" s="16" customFormat="1" ht="11.25">
      <c r="B1061" s="193"/>
      <c r="D1061" s="163" t="s">
        <v>193</v>
      </c>
      <c r="E1061" s="194" t="s">
        <v>1</v>
      </c>
      <c r="F1061" s="195" t="s">
        <v>198</v>
      </c>
      <c r="H1061" s="196">
        <v>1</v>
      </c>
      <c r="I1061" s="197"/>
      <c r="L1061" s="193"/>
      <c r="M1061" s="198"/>
      <c r="N1061" s="199"/>
      <c r="O1061" s="199"/>
      <c r="P1061" s="199"/>
      <c r="Q1061" s="199"/>
      <c r="R1061" s="199"/>
      <c r="S1061" s="199"/>
      <c r="T1061" s="200"/>
      <c r="AT1061" s="194" t="s">
        <v>193</v>
      </c>
      <c r="AU1061" s="194" t="s">
        <v>85</v>
      </c>
      <c r="AV1061" s="16" t="s">
        <v>187</v>
      </c>
      <c r="AW1061" s="16" t="s">
        <v>32</v>
      </c>
      <c r="AX1061" s="16" t="s">
        <v>83</v>
      </c>
      <c r="AY1061" s="194" t="s">
        <v>180</v>
      </c>
    </row>
    <row r="1062" spans="1:65" s="2" customFormat="1" ht="44.25" customHeight="1">
      <c r="A1062" s="33"/>
      <c r="B1062" s="149"/>
      <c r="C1062" s="150" t="s">
        <v>967</v>
      </c>
      <c r="D1062" s="150" t="s">
        <v>182</v>
      </c>
      <c r="E1062" s="151" t="s">
        <v>2687</v>
      </c>
      <c r="F1062" s="152" t="s">
        <v>2688</v>
      </c>
      <c r="G1062" s="153" t="s">
        <v>423</v>
      </c>
      <c r="H1062" s="154">
        <v>1</v>
      </c>
      <c r="I1062" s="155"/>
      <c r="J1062" s="156">
        <f>ROUND(I1062*H1062,2)</f>
        <v>0</v>
      </c>
      <c r="K1062" s="152" t="s">
        <v>1</v>
      </c>
      <c r="L1062" s="34"/>
      <c r="M1062" s="157" t="s">
        <v>1</v>
      </c>
      <c r="N1062" s="158" t="s">
        <v>41</v>
      </c>
      <c r="O1062" s="59"/>
      <c r="P1062" s="159">
        <f>O1062*H1062</f>
        <v>0</v>
      </c>
      <c r="Q1062" s="159">
        <v>0</v>
      </c>
      <c r="R1062" s="159">
        <f>Q1062*H1062</f>
        <v>0</v>
      </c>
      <c r="S1062" s="159">
        <v>0</v>
      </c>
      <c r="T1062" s="160">
        <f>S1062*H1062</f>
        <v>0</v>
      </c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R1062" s="161" t="s">
        <v>341</v>
      </c>
      <c r="AT1062" s="161" t="s">
        <v>182</v>
      </c>
      <c r="AU1062" s="161" t="s">
        <v>85</v>
      </c>
      <c r="AY1062" s="18" t="s">
        <v>180</v>
      </c>
      <c r="BE1062" s="162">
        <f>IF(N1062="základní",J1062,0)</f>
        <v>0</v>
      </c>
      <c r="BF1062" s="162">
        <f>IF(N1062="snížená",J1062,0)</f>
        <v>0</v>
      </c>
      <c r="BG1062" s="162">
        <f>IF(N1062="zákl. přenesená",J1062,0)</f>
        <v>0</v>
      </c>
      <c r="BH1062" s="162">
        <f>IF(N1062="sníž. přenesená",J1062,0)</f>
        <v>0</v>
      </c>
      <c r="BI1062" s="162">
        <f>IF(N1062="nulová",J1062,0)</f>
        <v>0</v>
      </c>
      <c r="BJ1062" s="18" t="s">
        <v>83</v>
      </c>
      <c r="BK1062" s="162">
        <f>ROUND(I1062*H1062,2)</f>
        <v>0</v>
      </c>
      <c r="BL1062" s="18" t="s">
        <v>341</v>
      </c>
      <c r="BM1062" s="161" t="s">
        <v>2689</v>
      </c>
    </row>
    <row r="1063" spans="1:65" s="2" customFormat="1" ht="136.5">
      <c r="A1063" s="33"/>
      <c r="B1063" s="34"/>
      <c r="C1063" s="33"/>
      <c r="D1063" s="163" t="s">
        <v>912</v>
      </c>
      <c r="E1063" s="33"/>
      <c r="F1063" s="211" t="s">
        <v>2690</v>
      </c>
      <c r="G1063" s="33"/>
      <c r="H1063" s="33"/>
      <c r="I1063" s="165"/>
      <c r="J1063" s="33"/>
      <c r="K1063" s="33"/>
      <c r="L1063" s="34"/>
      <c r="M1063" s="166"/>
      <c r="N1063" s="167"/>
      <c r="O1063" s="59"/>
      <c r="P1063" s="59"/>
      <c r="Q1063" s="59"/>
      <c r="R1063" s="59"/>
      <c r="S1063" s="59"/>
      <c r="T1063" s="60"/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T1063" s="18" t="s">
        <v>912</v>
      </c>
      <c r="AU1063" s="18" t="s">
        <v>85</v>
      </c>
    </row>
    <row r="1064" spans="1:65" s="13" customFormat="1" ht="11.25">
      <c r="B1064" s="170"/>
      <c r="D1064" s="163" t="s">
        <v>193</v>
      </c>
      <c r="E1064" s="171" t="s">
        <v>1</v>
      </c>
      <c r="F1064" s="172" t="s">
        <v>2691</v>
      </c>
      <c r="H1064" s="171" t="s">
        <v>1</v>
      </c>
      <c r="I1064" s="173"/>
      <c r="L1064" s="170"/>
      <c r="M1064" s="174"/>
      <c r="N1064" s="175"/>
      <c r="O1064" s="175"/>
      <c r="P1064" s="175"/>
      <c r="Q1064" s="175"/>
      <c r="R1064" s="175"/>
      <c r="S1064" s="175"/>
      <c r="T1064" s="176"/>
      <c r="AT1064" s="171" t="s">
        <v>193</v>
      </c>
      <c r="AU1064" s="171" t="s">
        <v>85</v>
      </c>
      <c r="AV1064" s="13" t="s">
        <v>83</v>
      </c>
      <c r="AW1064" s="13" t="s">
        <v>32</v>
      </c>
      <c r="AX1064" s="13" t="s">
        <v>76</v>
      </c>
      <c r="AY1064" s="171" t="s">
        <v>180</v>
      </c>
    </row>
    <row r="1065" spans="1:65" s="14" customFormat="1" ht="11.25">
      <c r="B1065" s="177"/>
      <c r="D1065" s="163" t="s">
        <v>193</v>
      </c>
      <c r="E1065" s="178" t="s">
        <v>1</v>
      </c>
      <c r="F1065" s="179" t="s">
        <v>83</v>
      </c>
      <c r="H1065" s="180">
        <v>1</v>
      </c>
      <c r="I1065" s="181"/>
      <c r="L1065" s="177"/>
      <c r="M1065" s="182"/>
      <c r="N1065" s="183"/>
      <c r="O1065" s="183"/>
      <c r="P1065" s="183"/>
      <c r="Q1065" s="183"/>
      <c r="R1065" s="183"/>
      <c r="S1065" s="183"/>
      <c r="T1065" s="184"/>
      <c r="AT1065" s="178" t="s">
        <v>193</v>
      </c>
      <c r="AU1065" s="178" t="s">
        <v>85</v>
      </c>
      <c r="AV1065" s="14" t="s">
        <v>85</v>
      </c>
      <c r="AW1065" s="14" t="s">
        <v>32</v>
      </c>
      <c r="AX1065" s="14" t="s">
        <v>76</v>
      </c>
      <c r="AY1065" s="178" t="s">
        <v>180</v>
      </c>
    </row>
    <row r="1066" spans="1:65" s="15" customFormat="1" ht="11.25">
      <c r="B1066" s="185"/>
      <c r="D1066" s="163" t="s">
        <v>193</v>
      </c>
      <c r="E1066" s="186" t="s">
        <v>1</v>
      </c>
      <c r="F1066" s="187" t="s">
        <v>196</v>
      </c>
      <c r="H1066" s="188">
        <v>1</v>
      </c>
      <c r="I1066" s="189"/>
      <c r="L1066" s="185"/>
      <c r="M1066" s="190"/>
      <c r="N1066" s="191"/>
      <c r="O1066" s="191"/>
      <c r="P1066" s="191"/>
      <c r="Q1066" s="191"/>
      <c r="R1066" s="191"/>
      <c r="S1066" s="191"/>
      <c r="T1066" s="192"/>
      <c r="AT1066" s="186" t="s">
        <v>193</v>
      </c>
      <c r="AU1066" s="186" t="s">
        <v>85</v>
      </c>
      <c r="AV1066" s="15" t="s">
        <v>197</v>
      </c>
      <c r="AW1066" s="15" t="s">
        <v>32</v>
      </c>
      <c r="AX1066" s="15" t="s">
        <v>76</v>
      </c>
      <c r="AY1066" s="186" t="s">
        <v>180</v>
      </c>
    </row>
    <row r="1067" spans="1:65" s="16" customFormat="1" ht="11.25">
      <c r="B1067" s="193"/>
      <c r="D1067" s="163" t="s">
        <v>193</v>
      </c>
      <c r="E1067" s="194" t="s">
        <v>1</v>
      </c>
      <c r="F1067" s="195" t="s">
        <v>198</v>
      </c>
      <c r="H1067" s="196">
        <v>1</v>
      </c>
      <c r="I1067" s="197"/>
      <c r="L1067" s="193"/>
      <c r="M1067" s="198"/>
      <c r="N1067" s="199"/>
      <c r="O1067" s="199"/>
      <c r="P1067" s="199"/>
      <c r="Q1067" s="199"/>
      <c r="R1067" s="199"/>
      <c r="S1067" s="199"/>
      <c r="T1067" s="200"/>
      <c r="AT1067" s="194" t="s">
        <v>193</v>
      </c>
      <c r="AU1067" s="194" t="s">
        <v>85</v>
      </c>
      <c r="AV1067" s="16" t="s">
        <v>187</v>
      </c>
      <c r="AW1067" s="16" t="s">
        <v>32</v>
      </c>
      <c r="AX1067" s="16" t="s">
        <v>83</v>
      </c>
      <c r="AY1067" s="194" t="s">
        <v>180</v>
      </c>
    </row>
    <row r="1068" spans="1:65" s="2" customFormat="1" ht="44.25" customHeight="1">
      <c r="A1068" s="33"/>
      <c r="B1068" s="149"/>
      <c r="C1068" s="150" t="s">
        <v>972</v>
      </c>
      <c r="D1068" s="150" t="s">
        <v>182</v>
      </c>
      <c r="E1068" s="151" t="s">
        <v>2692</v>
      </c>
      <c r="F1068" s="152" t="s">
        <v>2693</v>
      </c>
      <c r="G1068" s="153" t="s">
        <v>423</v>
      </c>
      <c r="H1068" s="154">
        <v>1</v>
      </c>
      <c r="I1068" s="155"/>
      <c r="J1068" s="156">
        <f>ROUND(I1068*H1068,2)</f>
        <v>0</v>
      </c>
      <c r="K1068" s="152" t="s">
        <v>1</v>
      </c>
      <c r="L1068" s="34"/>
      <c r="M1068" s="157" t="s">
        <v>1</v>
      </c>
      <c r="N1068" s="158" t="s">
        <v>41</v>
      </c>
      <c r="O1068" s="59"/>
      <c r="P1068" s="159">
        <f>O1068*H1068</f>
        <v>0</v>
      </c>
      <c r="Q1068" s="159">
        <v>0</v>
      </c>
      <c r="R1068" s="159">
        <f>Q1068*H1068</f>
        <v>0</v>
      </c>
      <c r="S1068" s="159">
        <v>0</v>
      </c>
      <c r="T1068" s="160">
        <f>S1068*H1068</f>
        <v>0</v>
      </c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R1068" s="161" t="s">
        <v>341</v>
      </c>
      <c r="AT1068" s="161" t="s">
        <v>182</v>
      </c>
      <c r="AU1068" s="161" t="s">
        <v>85</v>
      </c>
      <c r="AY1068" s="18" t="s">
        <v>180</v>
      </c>
      <c r="BE1068" s="162">
        <f>IF(N1068="základní",J1068,0)</f>
        <v>0</v>
      </c>
      <c r="BF1068" s="162">
        <f>IF(N1068="snížená",J1068,0)</f>
        <v>0</v>
      </c>
      <c r="BG1068" s="162">
        <f>IF(N1068="zákl. přenesená",J1068,0)</f>
        <v>0</v>
      </c>
      <c r="BH1068" s="162">
        <f>IF(N1068="sníž. přenesená",J1068,0)</f>
        <v>0</v>
      </c>
      <c r="BI1068" s="162">
        <f>IF(N1068="nulová",J1068,0)</f>
        <v>0</v>
      </c>
      <c r="BJ1068" s="18" t="s">
        <v>83</v>
      </c>
      <c r="BK1068" s="162">
        <f>ROUND(I1068*H1068,2)</f>
        <v>0</v>
      </c>
      <c r="BL1068" s="18" t="s">
        <v>341</v>
      </c>
      <c r="BM1068" s="161" t="s">
        <v>2694</v>
      </c>
    </row>
    <row r="1069" spans="1:65" s="2" customFormat="1" ht="136.5">
      <c r="A1069" s="33"/>
      <c r="B1069" s="34"/>
      <c r="C1069" s="33"/>
      <c r="D1069" s="163" t="s">
        <v>912</v>
      </c>
      <c r="E1069" s="33"/>
      <c r="F1069" s="211" t="s">
        <v>2695</v>
      </c>
      <c r="G1069" s="33"/>
      <c r="H1069" s="33"/>
      <c r="I1069" s="165"/>
      <c r="J1069" s="33"/>
      <c r="K1069" s="33"/>
      <c r="L1069" s="34"/>
      <c r="M1069" s="166"/>
      <c r="N1069" s="167"/>
      <c r="O1069" s="59"/>
      <c r="P1069" s="59"/>
      <c r="Q1069" s="59"/>
      <c r="R1069" s="59"/>
      <c r="S1069" s="59"/>
      <c r="T1069" s="60"/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T1069" s="18" t="s">
        <v>912</v>
      </c>
      <c r="AU1069" s="18" t="s">
        <v>85</v>
      </c>
    </row>
    <row r="1070" spans="1:65" s="13" customFormat="1" ht="11.25">
      <c r="B1070" s="170"/>
      <c r="D1070" s="163" t="s">
        <v>193</v>
      </c>
      <c r="E1070" s="171" t="s">
        <v>1</v>
      </c>
      <c r="F1070" s="172" t="s">
        <v>2696</v>
      </c>
      <c r="H1070" s="171" t="s">
        <v>1</v>
      </c>
      <c r="I1070" s="173"/>
      <c r="L1070" s="170"/>
      <c r="M1070" s="174"/>
      <c r="N1070" s="175"/>
      <c r="O1070" s="175"/>
      <c r="P1070" s="175"/>
      <c r="Q1070" s="175"/>
      <c r="R1070" s="175"/>
      <c r="S1070" s="175"/>
      <c r="T1070" s="176"/>
      <c r="AT1070" s="171" t="s">
        <v>193</v>
      </c>
      <c r="AU1070" s="171" t="s">
        <v>85</v>
      </c>
      <c r="AV1070" s="13" t="s">
        <v>83</v>
      </c>
      <c r="AW1070" s="13" t="s">
        <v>32</v>
      </c>
      <c r="AX1070" s="13" t="s">
        <v>76</v>
      </c>
      <c r="AY1070" s="171" t="s">
        <v>180</v>
      </c>
    </row>
    <row r="1071" spans="1:65" s="14" customFormat="1" ht="11.25">
      <c r="B1071" s="177"/>
      <c r="D1071" s="163" t="s">
        <v>193</v>
      </c>
      <c r="E1071" s="178" t="s">
        <v>1</v>
      </c>
      <c r="F1071" s="179" t="s">
        <v>83</v>
      </c>
      <c r="H1071" s="180">
        <v>1</v>
      </c>
      <c r="I1071" s="181"/>
      <c r="L1071" s="177"/>
      <c r="M1071" s="182"/>
      <c r="N1071" s="183"/>
      <c r="O1071" s="183"/>
      <c r="P1071" s="183"/>
      <c r="Q1071" s="183"/>
      <c r="R1071" s="183"/>
      <c r="S1071" s="183"/>
      <c r="T1071" s="184"/>
      <c r="AT1071" s="178" t="s">
        <v>193</v>
      </c>
      <c r="AU1071" s="178" t="s">
        <v>85</v>
      </c>
      <c r="AV1071" s="14" t="s">
        <v>85</v>
      </c>
      <c r="AW1071" s="14" t="s">
        <v>32</v>
      </c>
      <c r="AX1071" s="14" t="s">
        <v>76</v>
      </c>
      <c r="AY1071" s="178" t="s">
        <v>180</v>
      </c>
    </row>
    <row r="1072" spans="1:65" s="15" customFormat="1" ht="11.25">
      <c r="B1072" s="185"/>
      <c r="D1072" s="163" t="s">
        <v>193</v>
      </c>
      <c r="E1072" s="186" t="s">
        <v>1</v>
      </c>
      <c r="F1072" s="187" t="s">
        <v>196</v>
      </c>
      <c r="H1072" s="188">
        <v>1</v>
      </c>
      <c r="I1072" s="189"/>
      <c r="L1072" s="185"/>
      <c r="M1072" s="190"/>
      <c r="N1072" s="191"/>
      <c r="O1072" s="191"/>
      <c r="P1072" s="191"/>
      <c r="Q1072" s="191"/>
      <c r="R1072" s="191"/>
      <c r="S1072" s="191"/>
      <c r="T1072" s="192"/>
      <c r="AT1072" s="186" t="s">
        <v>193</v>
      </c>
      <c r="AU1072" s="186" t="s">
        <v>85</v>
      </c>
      <c r="AV1072" s="15" t="s">
        <v>197</v>
      </c>
      <c r="AW1072" s="15" t="s">
        <v>32</v>
      </c>
      <c r="AX1072" s="15" t="s">
        <v>76</v>
      </c>
      <c r="AY1072" s="186" t="s">
        <v>180</v>
      </c>
    </row>
    <row r="1073" spans="1:65" s="16" customFormat="1" ht="11.25">
      <c r="B1073" s="193"/>
      <c r="D1073" s="163" t="s">
        <v>193</v>
      </c>
      <c r="E1073" s="194" t="s">
        <v>1</v>
      </c>
      <c r="F1073" s="195" t="s">
        <v>198</v>
      </c>
      <c r="H1073" s="196">
        <v>1</v>
      </c>
      <c r="I1073" s="197"/>
      <c r="L1073" s="193"/>
      <c r="M1073" s="198"/>
      <c r="N1073" s="199"/>
      <c r="O1073" s="199"/>
      <c r="P1073" s="199"/>
      <c r="Q1073" s="199"/>
      <c r="R1073" s="199"/>
      <c r="S1073" s="199"/>
      <c r="T1073" s="200"/>
      <c r="AT1073" s="194" t="s">
        <v>193</v>
      </c>
      <c r="AU1073" s="194" t="s">
        <v>85</v>
      </c>
      <c r="AV1073" s="16" t="s">
        <v>187</v>
      </c>
      <c r="AW1073" s="16" t="s">
        <v>32</v>
      </c>
      <c r="AX1073" s="16" t="s">
        <v>83</v>
      </c>
      <c r="AY1073" s="194" t="s">
        <v>180</v>
      </c>
    </row>
    <row r="1074" spans="1:65" s="2" customFormat="1" ht="44.25" customHeight="1">
      <c r="A1074" s="33"/>
      <c r="B1074" s="149"/>
      <c r="C1074" s="150" t="s">
        <v>978</v>
      </c>
      <c r="D1074" s="150" t="s">
        <v>182</v>
      </c>
      <c r="E1074" s="151" t="s">
        <v>2697</v>
      </c>
      <c r="F1074" s="152" t="s">
        <v>2698</v>
      </c>
      <c r="G1074" s="153" t="s">
        <v>423</v>
      </c>
      <c r="H1074" s="154">
        <v>1</v>
      </c>
      <c r="I1074" s="155"/>
      <c r="J1074" s="156">
        <f>ROUND(I1074*H1074,2)</f>
        <v>0</v>
      </c>
      <c r="K1074" s="152" t="s">
        <v>1</v>
      </c>
      <c r="L1074" s="34"/>
      <c r="M1074" s="157" t="s">
        <v>1</v>
      </c>
      <c r="N1074" s="158" t="s">
        <v>41</v>
      </c>
      <c r="O1074" s="59"/>
      <c r="P1074" s="159">
        <f>O1074*H1074</f>
        <v>0</v>
      </c>
      <c r="Q1074" s="159">
        <v>0</v>
      </c>
      <c r="R1074" s="159">
        <f>Q1074*H1074</f>
        <v>0</v>
      </c>
      <c r="S1074" s="159">
        <v>0</v>
      </c>
      <c r="T1074" s="160">
        <f>S1074*H1074</f>
        <v>0</v>
      </c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R1074" s="161" t="s">
        <v>341</v>
      </c>
      <c r="AT1074" s="161" t="s">
        <v>182</v>
      </c>
      <c r="AU1074" s="161" t="s">
        <v>85</v>
      </c>
      <c r="AY1074" s="18" t="s">
        <v>180</v>
      </c>
      <c r="BE1074" s="162">
        <f>IF(N1074="základní",J1074,0)</f>
        <v>0</v>
      </c>
      <c r="BF1074" s="162">
        <f>IF(N1074="snížená",J1074,0)</f>
        <v>0</v>
      </c>
      <c r="BG1074" s="162">
        <f>IF(N1074="zákl. přenesená",J1074,0)</f>
        <v>0</v>
      </c>
      <c r="BH1074" s="162">
        <f>IF(N1074="sníž. přenesená",J1074,0)</f>
        <v>0</v>
      </c>
      <c r="BI1074" s="162">
        <f>IF(N1074="nulová",J1074,0)</f>
        <v>0</v>
      </c>
      <c r="BJ1074" s="18" t="s">
        <v>83</v>
      </c>
      <c r="BK1074" s="162">
        <f>ROUND(I1074*H1074,2)</f>
        <v>0</v>
      </c>
      <c r="BL1074" s="18" t="s">
        <v>341</v>
      </c>
      <c r="BM1074" s="161" t="s">
        <v>2699</v>
      </c>
    </row>
    <row r="1075" spans="1:65" s="2" customFormat="1" ht="136.5">
      <c r="A1075" s="33"/>
      <c r="B1075" s="34"/>
      <c r="C1075" s="33"/>
      <c r="D1075" s="163" t="s">
        <v>912</v>
      </c>
      <c r="E1075" s="33"/>
      <c r="F1075" s="211" t="s">
        <v>2700</v>
      </c>
      <c r="G1075" s="33"/>
      <c r="H1075" s="33"/>
      <c r="I1075" s="165"/>
      <c r="J1075" s="33"/>
      <c r="K1075" s="33"/>
      <c r="L1075" s="34"/>
      <c r="M1075" s="166"/>
      <c r="N1075" s="167"/>
      <c r="O1075" s="59"/>
      <c r="P1075" s="59"/>
      <c r="Q1075" s="59"/>
      <c r="R1075" s="59"/>
      <c r="S1075" s="59"/>
      <c r="T1075" s="60"/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T1075" s="18" t="s">
        <v>912</v>
      </c>
      <c r="AU1075" s="18" t="s">
        <v>85</v>
      </c>
    </row>
    <row r="1076" spans="1:65" s="13" customFormat="1" ht="11.25">
      <c r="B1076" s="170"/>
      <c r="D1076" s="163" t="s">
        <v>193</v>
      </c>
      <c r="E1076" s="171" t="s">
        <v>1</v>
      </c>
      <c r="F1076" s="172" t="s">
        <v>2701</v>
      </c>
      <c r="H1076" s="171" t="s">
        <v>1</v>
      </c>
      <c r="I1076" s="173"/>
      <c r="L1076" s="170"/>
      <c r="M1076" s="174"/>
      <c r="N1076" s="175"/>
      <c r="O1076" s="175"/>
      <c r="P1076" s="175"/>
      <c r="Q1076" s="175"/>
      <c r="R1076" s="175"/>
      <c r="S1076" s="175"/>
      <c r="T1076" s="176"/>
      <c r="AT1076" s="171" t="s">
        <v>193</v>
      </c>
      <c r="AU1076" s="171" t="s">
        <v>85</v>
      </c>
      <c r="AV1076" s="13" t="s">
        <v>83</v>
      </c>
      <c r="AW1076" s="13" t="s">
        <v>32</v>
      </c>
      <c r="AX1076" s="13" t="s">
        <v>76</v>
      </c>
      <c r="AY1076" s="171" t="s">
        <v>180</v>
      </c>
    </row>
    <row r="1077" spans="1:65" s="14" customFormat="1" ht="11.25">
      <c r="B1077" s="177"/>
      <c r="D1077" s="163" t="s">
        <v>193</v>
      </c>
      <c r="E1077" s="178" t="s">
        <v>1</v>
      </c>
      <c r="F1077" s="179" t="s">
        <v>83</v>
      </c>
      <c r="H1077" s="180">
        <v>1</v>
      </c>
      <c r="I1077" s="181"/>
      <c r="L1077" s="177"/>
      <c r="M1077" s="182"/>
      <c r="N1077" s="183"/>
      <c r="O1077" s="183"/>
      <c r="P1077" s="183"/>
      <c r="Q1077" s="183"/>
      <c r="R1077" s="183"/>
      <c r="S1077" s="183"/>
      <c r="T1077" s="184"/>
      <c r="AT1077" s="178" t="s">
        <v>193</v>
      </c>
      <c r="AU1077" s="178" t="s">
        <v>85</v>
      </c>
      <c r="AV1077" s="14" t="s">
        <v>85</v>
      </c>
      <c r="AW1077" s="14" t="s">
        <v>32</v>
      </c>
      <c r="AX1077" s="14" t="s">
        <v>76</v>
      </c>
      <c r="AY1077" s="178" t="s">
        <v>180</v>
      </c>
    </row>
    <row r="1078" spans="1:65" s="15" customFormat="1" ht="11.25">
      <c r="B1078" s="185"/>
      <c r="D1078" s="163" t="s">
        <v>193</v>
      </c>
      <c r="E1078" s="186" t="s">
        <v>1</v>
      </c>
      <c r="F1078" s="187" t="s">
        <v>196</v>
      </c>
      <c r="H1078" s="188">
        <v>1</v>
      </c>
      <c r="I1078" s="189"/>
      <c r="L1078" s="185"/>
      <c r="M1078" s="190"/>
      <c r="N1078" s="191"/>
      <c r="O1078" s="191"/>
      <c r="P1078" s="191"/>
      <c r="Q1078" s="191"/>
      <c r="R1078" s="191"/>
      <c r="S1078" s="191"/>
      <c r="T1078" s="192"/>
      <c r="AT1078" s="186" t="s">
        <v>193</v>
      </c>
      <c r="AU1078" s="186" t="s">
        <v>85</v>
      </c>
      <c r="AV1078" s="15" t="s">
        <v>197</v>
      </c>
      <c r="AW1078" s="15" t="s">
        <v>32</v>
      </c>
      <c r="AX1078" s="15" t="s">
        <v>76</v>
      </c>
      <c r="AY1078" s="186" t="s">
        <v>180</v>
      </c>
    </row>
    <row r="1079" spans="1:65" s="16" customFormat="1" ht="11.25">
      <c r="B1079" s="193"/>
      <c r="D1079" s="163" t="s">
        <v>193</v>
      </c>
      <c r="E1079" s="194" t="s">
        <v>1</v>
      </c>
      <c r="F1079" s="195" t="s">
        <v>198</v>
      </c>
      <c r="H1079" s="196">
        <v>1</v>
      </c>
      <c r="I1079" s="197"/>
      <c r="L1079" s="193"/>
      <c r="M1079" s="198"/>
      <c r="N1079" s="199"/>
      <c r="O1079" s="199"/>
      <c r="P1079" s="199"/>
      <c r="Q1079" s="199"/>
      <c r="R1079" s="199"/>
      <c r="S1079" s="199"/>
      <c r="T1079" s="200"/>
      <c r="AT1079" s="194" t="s">
        <v>193</v>
      </c>
      <c r="AU1079" s="194" t="s">
        <v>85</v>
      </c>
      <c r="AV1079" s="16" t="s">
        <v>187</v>
      </c>
      <c r="AW1079" s="16" t="s">
        <v>32</v>
      </c>
      <c r="AX1079" s="16" t="s">
        <v>83</v>
      </c>
      <c r="AY1079" s="194" t="s">
        <v>180</v>
      </c>
    </row>
    <row r="1080" spans="1:65" s="2" customFormat="1" ht="44.25" customHeight="1">
      <c r="A1080" s="33"/>
      <c r="B1080" s="149"/>
      <c r="C1080" s="150" t="s">
        <v>984</v>
      </c>
      <c r="D1080" s="150" t="s">
        <v>182</v>
      </c>
      <c r="E1080" s="151" t="s">
        <v>2702</v>
      </c>
      <c r="F1080" s="152" t="s">
        <v>2703</v>
      </c>
      <c r="G1080" s="153" t="s">
        <v>423</v>
      </c>
      <c r="H1080" s="154">
        <v>1</v>
      </c>
      <c r="I1080" s="155"/>
      <c r="J1080" s="156">
        <f>ROUND(I1080*H1080,2)</f>
        <v>0</v>
      </c>
      <c r="K1080" s="152" t="s">
        <v>1</v>
      </c>
      <c r="L1080" s="34"/>
      <c r="M1080" s="157" t="s">
        <v>1</v>
      </c>
      <c r="N1080" s="158" t="s">
        <v>41</v>
      </c>
      <c r="O1080" s="59"/>
      <c r="P1080" s="159">
        <f>O1080*H1080</f>
        <v>0</v>
      </c>
      <c r="Q1080" s="159">
        <v>0</v>
      </c>
      <c r="R1080" s="159">
        <f>Q1080*H1080</f>
        <v>0</v>
      </c>
      <c r="S1080" s="159">
        <v>0</v>
      </c>
      <c r="T1080" s="160">
        <f>S1080*H1080</f>
        <v>0</v>
      </c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R1080" s="161" t="s">
        <v>341</v>
      </c>
      <c r="AT1080" s="161" t="s">
        <v>182</v>
      </c>
      <c r="AU1080" s="161" t="s">
        <v>85</v>
      </c>
      <c r="AY1080" s="18" t="s">
        <v>180</v>
      </c>
      <c r="BE1080" s="162">
        <f>IF(N1080="základní",J1080,0)</f>
        <v>0</v>
      </c>
      <c r="BF1080" s="162">
        <f>IF(N1080="snížená",J1080,0)</f>
        <v>0</v>
      </c>
      <c r="BG1080" s="162">
        <f>IF(N1080="zákl. přenesená",J1080,0)</f>
        <v>0</v>
      </c>
      <c r="BH1080" s="162">
        <f>IF(N1080="sníž. přenesená",J1080,0)</f>
        <v>0</v>
      </c>
      <c r="BI1080" s="162">
        <f>IF(N1080="nulová",J1080,0)</f>
        <v>0</v>
      </c>
      <c r="BJ1080" s="18" t="s">
        <v>83</v>
      </c>
      <c r="BK1080" s="162">
        <f>ROUND(I1080*H1080,2)</f>
        <v>0</v>
      </c>
      <c r="BL1080" s="18" t="s">
        <v>341</v>
      </c>
      <c r="BM1080" s="161" t="s">
        <v>2704</v>
      </c>
    </row>
    <row r="1081" spans="1:65" s="2" customFormat="1" ht="136.5">
      <c r="A1081" s="33"/>
      <c r="B1081" s="34"/>
      <c r="C1081" s="33"/>
      <c r="D1081" s="163" t="s">
        <v>912</v>
      </c>
      <c r="E1081" s="33"/>
      <c r="F1081" s="211" t="s">
        <v>2705</v>
      </c>
      <c r="G1081" s="33"/>
      <c r="H1081" s="33"/>
      <c r="I1081" s="165"/>
      <c r="J1081" s="33"/>
      <c r="K1081" s="33"/>
      <c r="L1081" s="34"/>
      <c r="M1081" s="166"/>
      <c r="N1081" s="167"/>
      <c r="O1081" s="59"/>
      <c r="P1081" s="59"/>
      <c r="Q1081" s="59"/>
      <c r="R1081" s="59"/>
      <c r="S1081" s="59"/>
      <c r="T1081" s="60"/>
      <c r="U1081" s="33"/>
      <c r="V1081" s="33"/>
      <c r="W1081" s="33"/>
      <c r="X1081" s="33"/>
      <c r="Y1081" s="33"/>
      <c r="Z1081" s="33"/>
      <c r="AA1081" s="33"/>
      <c r="AB1081" s="33"/>
      <c r="AC1081" s="33"/>
      <c r="AD1081" s="33"/>
      <c r="AE1081" s="33"/>
      <c r="AT1081" s="18" t="s">
        <v>912</v>
      </c>
      <c r="AU1081" s="18" t="s">
        <v>85</v>
      </c>
    </row>
    <row r="1082" spans="1:65" s="13" customFormat="1" ht="11.25">
      <c r="B1082" s="170"/>
      <c r="D1082" s="163" t="s">
        <v>193</v>
      </c>
      <c r="E1082" s="171" t="s">
        <v>1</v>
      </c>
      <c r="F1082" s="172" t="s">
        <v>2706</v>
      </c>
      <c r="H1082" s="171" t="s">
        <v>1</v>
      </c>
      <c r="I1082" s="173"/>
      <c r="L1082" s="170"/>
      <c r="M1082" s="174"/>
      <c r="N1082" s="175"/>
      <c r="O1082" s="175"/>
      <c r="P1082" s="175"/>
      <c r="Q1082" s="175"/>
      <c r="R1082" s="175"/>
      <c r="S1082" s="175"/>
      <c r="T1082" s="176"/>
      <c r="AT1082" s="171" t="s">
        <v>193</v>
      </c>
      <c r="AU1082" s="171" t="s">
        <v>85</v>
      </c>
      <c r="AV1082" s="13" t="s">
        <v>83</v>
      </c>
      <c r="AW1082" s="13" t="s">
        <v>32</v>
      </c>
      <c r="AX1082" s="13" t="s">
        <v>76</v>
      </c>
      <c r="AY1082" s="171" t="s">
        <v>180</v>
      </c>
    </row>
    <row r="1083" spans="1:65" s="14" customFormat="1" ht="11.25">
      <c r="B1083" s="177"/>
      <c r="D1083" s="163" t="s">
        <v>193</v>
      </c>
      <c r="E1083" s="178" t="s">
        <v>1</v>
      </c>
      <c r="F1083" s="179" t="s">
        <v>83</v>
      </c>
      <c r="H1083" s="180">
        <v>1</v>
      </c>
      <c r="I1083" s="181"/>
      <c r="L1083" s="177"/>
      <c r="M1083" s="182"/>
      <c r="N1083" s="183"/>
      <c r="O1083" s="183"/>
      <c r="P1083" s="183"/>
      <c r="Q1083" s="183"/>
      <c r="R1083" s="183"/>
      <c r="S1083" s="183"/>
      <c r="T1083" s="184"/>
      <c r="AT1083" s="178" t="s">
        <v>193</v>
      </c>
      <c r="AU1083" s="178" t="s">
        <v>85</v>
      </c>
      <c r="AV1083" s="14" t="s">
        <v>85</v>
      </c>
      <c r="AW1083" s="14" t="s">
        <v>32</v>
      </c>
      <c r="AX1083" s="14" t="s">
        <v>76</v>
      </c>
      <c r="AY1083" s="178" t="s">
        <v>180</v>
      </c>
    </row>
    <row r="1084" spans="1:65" s="15" customFormat="1" ht="11.25">
      <c r="B1084" s="185"/>
      <c r="D1084" s="163" t="s">
        <v>193</v>
      </c>
      <c r="E1084" s="186" t="s">
        <v>1</v>
      </c>
      <c r="F1084" s="187" t="s">
        <v>196</v>
      </c>
      <c r="H1084" s="188">
        <v>1</v>
      </c>
      <c r="I1084" s="189"/>
      <c r="L1084" s="185"/>
      <c r="M1084" s="190"/>
      <c r="N1084" s="191"/>
      <c r="O1084" s="191"/>
      <c r="P1084" s="191"/>
      <c r="Q1084" s="191"/>
      <c r="R1084" s="191"/>
      <c r="S1084" s="191"/>
      <c r="T1084" s="192"/>
      <c r="AT1084" s="186" t="s">
        <v>193</v>
      </c>
      <c r="AU1084" s="186" t="s">
        <v>85</v>
      </c>
      <c r="AV1084" s="15" t="s">
        <v>197</v>
      </c>
      <c r="AW1084" s="15" t="s">
        <v>32</v>
      </c>
      <c r="AX1084" s="15" t="s">
        <v>76</v>
      </c>
      <c r="AY1084" s="186" t="s">
        <v>180</v>
      </c>
    </row>
    <row r="1085" spans="1:65" s="16" customFormat="1" ht="11.25">
      <c r="B1085" s="193"/>
      <c r="D1085" s="163" t="s">
        <v>193</v>
      </c>
      <c r="E1085" s="194" t="s">
        <v>1</v>
      </c>
      <c r="F1085" s="195" t="s">
        <v>198</v>
      </c>
      <c r="H1085" s="196">
        <v>1</v>
      </c>
      <c r="I1085" s="197"/>
      <c r="L1085" s="193"/>
      <c r="M1085" s="198"/>
      <c r="N1085" s="199"/>
      <c r="O1085" s="199"/>
      <c r="P1085" s="199"/>
      <c r="Q1085" s="199"/>
      <c r="R1085" s="199"/>
      <c r="S1085" s="199"/>
      <c r="T1085" s="200"/>
      <c r="AT1085" s="194" t="s">
        <v>193</v>
      </c>
      <c r="AU1085" s="194" t="s">
        <v>85</v>
      </c>
      <c r="AV1085" s="16" t="s">
        <v>187</v>
      </c>
      <c r="AW1085" s="16" t="s">
        <v>32</v>
      </c>
      <c r="AX1085" s="16" t="s">
        <v>83</v>
      </c>
      <c r="AY1085" s="194" t="s">
        <v>180</v>
      </c>
    </row>
    <row r="1086" spans="1:65" s="2" customFormat="1" ht="37.9" customHeight="1">
      <c r="A1086" s="33"/>
      <c r="B1086" s="149"/>
      <c r="C1086" s="150" t="s">
        <v>990</v>
      </c>
      <c r="D1086" s="150" t="s">
        <v>182</v>
      </c>
      <c r="E1086" s="151" t="s">
        <v>2707</v>
      </c>
      <c r="F1086" s="152" t="s">
        <v>2708</v>
      </c>
      <c r="G1086" s="153" t="s">
        <v>423</v>
      </c>
      <c r="H1086" s="154">
        <v>2</v>
      </c>
      <c r="I1086" s="155"/>
      <c r="J1086" s="156">
        <f>ROUND(I1086*H1086,2)</f>
        <v>0</v>
      </c>
      <c r="K1086" s="152" t="s">
        <v>1</v>
      </c>
      <c r="L1086" s="34"/>
      <c r="M1086" s="157" t="s">
        <v>1</v>
      </c>
      <c r="N1086" s="158" t="s">
        <v>41</v>
      </c>
      <c r="O1086" s="59"/>
      <c r="P1086" s="159">
        <f>O1086*H1086</f>
        <v>0</v>
      </c>
      <c r="Q1086" s="159">
        <v>0</v>
      </c>
      <c r="R1086" s="159">
        <f>Q1086*H1086</f>
        <v>0</v>
      </c>
      <c r="S1086" s="159">
        <v>0</v>
      </c>
      <c r="T1086" s="160">
        <f>S1086*H1086</f>
        <v>0</v>
      </c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R1086" s="161" t="s">
        <v>341</v>
      </c>
      <c r="AT1086" s="161" t="s">
        <v>182</v>
      </c>
      <c r="AU1086" s="161" t="s">
        <v>85</v>
      </c>
      <c r="AY1086" s="18" t="s">
        <v>180</v>
      </c>
      <c r="BE1086" s="162">
        <f>IF(N1086="základní",J1086,0)</f>
        <v>0</v>
      </c>
      <c r="BF1086" s="162">
        <f>IF(N1086="snížená",J1086,0)</f>
        <v>0</v>
      </c>
      <c r="BG1086" s="162">
        <f>IF(N1086="zákl. přenesená",J1086,0)</f>
        <v>0</v>
      </c>
      <c r="BH1086" s="162">
        <f>IF(N1086="sníž. přenesená",J1086,0)</f>
        <v>0</v>
      </c>
      <c r="BI1086" s="162">
        <f>IF(N1086="nulová",J1086,0)</f>
        <v>0</v>
      </c>
      <c r="BJ1086" s="18" t="s">
        <v>83</v>
      </c>
      <c r="BK1086" s="162">
        <f>ROUND(I1086*H1086,2)</f>
        <v>0</v>
      </c>
      <c r="BL1086" s="18" t="s">
        <v>341</v>
      </c>
      <c r="BM1086" s="161" t="s">
        <v>2709</v>
      </c>
    </row>
    <row r="1087" spans="1:65" s="2" customFormat="1" ht="136.5">
      <c r="A1087" s="33"/>
      <c r="B1087" s="34"/>
      <c r="C1087" s="33"/>
      <c r="D1087" s="163" t="s">
        <v>912</v>
      </c>
      <c r="E1087" s="33"/>
      <c r="F1087" s="211" t="s">
        <v>2710</v>
      </c>
      <c r="G1087" s="33"/>
      <c r="H1087" s="33"/>
      <c r="I1087" s="165"/>
      <c r="J1087" s="33"/>
      <c r="K1087" s="33"/>
      <c r="L1087" s="34"/>
      <c r="M1087" s="166"/>
      <c r="N1087" s="167"/>
      <c r="O1087" s="59"/>
      <c r="P1087" s="59"/>
      <c r="Q1087" s="59"/>
      <c r="R1087" s="59"/>
      <c r="S1087" s="59"/>
      <c r="T1087" s="60"/>
      <c r="U1087" s="33"/>
      <c r="V1087" s="33"/>
      <c r="W1087" s="33"/>
      <c r="X1087" s="33"/>
      <c r="Y1087" s="33"/>
      <c r="Z1087" s="33"/>
      <c r="AA1087" s="33"/>
      <c r="AB1087" s="33"/>
      <c r="AC1087" s="33"/>
      <c r="AD1087" s="33"/>
      <c r="AE1087" s="33"/>
      <c r="AT1087" s="18" t="s">
        <v>912</v>
      </c>
      <c r="AU1087" s="18" t="s">
        <v>85</v>
      </c>
    </row>
    <row r="1088" spans="1:65" s="13" customFormat="1" ht="11.25">
      <c r="B1088" s="170"/>
      <c r="D1088" s="163" t="s">
        <v>193</v>
      </c>
      <c r="E1088" s="171" t="s">
        <v>1</v>
      </c>
      <c r="F1088" s="172" t="s">
        <v>2711</v>
      </c>
      <c r="H1088" s="171" t="s">
        <v>1</v>
      </c>
      <c r="I1088" s="173"/>
      <c r="L1088" s="170"/>
      <c r="M1088" s="174"/>
      <c r="N1088" s="175"/>
      <c r="O1088" s="175"/>
      <c r="P1088" s="175"/>
      <c r="Q1088" s="175"/>
      <c r="R1088" s="175"/>
      <c r="S1088" s="175"/>
      <c r="T1088" s="176"/>
      <c r="AT1088" s="171" t="s">
        <v>193</v>
      </c>
      <c r="AU1088" s="171" t="s">
        <v>85</v>
      </c>
      <c r="AV1088" s="13" t="s">
        <v>83</v>
      </c>
      <c r="AW1088" s="13" t="s">
        <v>32</v>
      </c>
      <c r="AX1088" s="13" t="s">
        <v>76</v>
      </c>
      <c r="AY1088" s="171" t="s">
        <v>180</v>
      </c>
    </row>
    <row r="1089" spans="1:65" s="14" customFormat="1" ht="11.25">
      <c r="B1089" s="177"/>
      <c r="D1089" s="163" t="s">
        <v>193</v>
      </c>
      <c r="E1089" s="178" t="s">
        <v>1</v>
      </c>
      <c r="F1089" s="179" t="s">
        <v>83</v>
      </c>
      <c r="H1089" s="180">
        <v>1</v>
      </c>
      <c r="I1089" s="181"/>
      <c r="L1089" s="177"/>
      <c r="M1089" s="182"/>
      <c r="N1089" s="183"/>
      <c r="O1089" s="183"/>
      <c r="P1089" s="183"/>
      <c r="Q1089" s="183"/>
      <c r="R1089" s="183"/>
      <c r="S1089" s="183"/>
      <c r="T1089" s="184"/>
      <c r="AT1089" s="178" t="s">
        <v>193</v>
      </c>
      <c r="AU1089" s="178" t="s">
        <v>85</v>
      </c>
      <c r="AV1089" s="14" t="s">
        <v>85</v>
      </c>
      <c r="AW1089" s="14" t="s">
        <v>32</v>
      </c>
      <c r="AX1089" s="14" t="s">
        <v>76</v>
      </c>
      <c r="AY1089" s="178" t="s">
        <v>180</v>
      </c>
    </row>
    <row r="1090" spans="1:65" s="13" customFormat="1" ht="11.25">
      <c r="B1090" s="170"/>
      <c r="D1090" s="163" t="s">
        <v>193</v>
      </c>
      <c r="E1090" s="171" t="s">
        <v>1</v>
      </c>
      <c r="F1090" s="172" t="s">
        <v>2712</v>
      </c>
      <c r="H1090" s="171" t="s">
        <v>1</v>
      </c>
      <c r="I1090" s="173"/>
      <c r="L1090" s="170"/>
      <c r="M1090" s="174"/>
      <c r="N1090" s="175"/>
      <c r="O1090" s="175"/>
      <c r="P1090" s="175"/>
      <c r="Q1090" s="175"/>
      <c r="R1090" s="175"/>
      <c r="S1090" s="175"/>
      <c r="T1090" s="176"/>
      <c r="AT1090" s="171" t="s">
        <v>193</v>
      </c>
      <c r="AU1090" s="171" t="s">
        <v>85</v>
      </c>
      <c r="AV1090" s="13" t="s">
        <v>83</v>
      </c>
      <c r="AW1090" s="13" t="s">
        <v>32</v>
      </c>
      <c r="AX1090" s="13" t="s">
        <v>76</v>
      </c>
      <c r="AY1090" s="171" t="s">
        <v>180</v>
      </c>
    </row>
    <row r="1091" spans="1:65" s="14" customFormat="1" ht="11.25">
      <c r="B1091" s="177"/>
      <c r="D1091" s="163" t="s">
        <v>193</v>
      </c>
      <c r="E1091" s="178" t="s">
        <v>1</v>
      </c>
      <c r="F1091" s="179" t="s">
        <v>83</v>
      </c>
      <c r="H1091" s="180">
        <v>1</v>
      </c>
      <c r="I1091" s="181"/>
      <c r="L1091" s="177"/>
      <c r="M1091" s="182"/>
      <c r="N1091" s="183"/>
      <c r="O1091" s="183"/>
      <c r="P1091" s="183"/>
      <c r="Q1091" s="183"/>
      <c r="R1091" s="183"/>
      <c r="S1091" s="183"/>
      <c r="T1091" s="184"/>
      <c r="AT1091" s="178" t="s">
        <v>193</v>
      </c>
      <c r="AU1091" s="178" t="s">
        <v>85</v>
      </c>
      <c r="AV1091" s="14" t="s">
        <v>85</v>
      </c>
      <c r="AW1091" s="14" t="s">
        <v>32</v>
      </c>
      <c r="AX1091" s="14" t="s">
        <v>76</v>
      </c>
      <c r="AY1091" s="178" t="s">
        <v>180</v>
      </c>
    </row>
    <row r="1092" spans="1:65" s="15" customFormat="1" ht="11.25">
      <c r="B1092" s="185"/>
      <c r="D1092" s="163" t="s">
        <v>193</v>
      </c>
      <c r="E1092" s="186" t="s">
        <v>1</v>
      </c>
      <c r="F1092" s="187" t="s">
        <v>196</v>
      </c>
      <c r="H1092" s="188">
        <v>2</v>
      </c>
      <c r="I1092" s="189"/>
      <c r="L1092" s="185"/>
      <c r="M1092" s="190"/>
      <c r="N1092" s="191"/>
      <c r="O1092" s="191"/>
      <c r="P1092" s="191"/>
      <c r="Q1092" s="191"/>
      <c r="R1092" s="191"/>
      <c r="S1092" s="191"/>
      <c r="T1092" s="192"/>
      <c r="AT1092" s="186" t="s">
        <v>193</v>
      </c>
      <c r="AU1092" s="186" t="s">
        <v>85</v>
      </c>
      <c r="AV1092" s="15" t="s">
        <v>197</v>
      </c>
      <c r="AW1092" s="15" t="s">
        <v>32</v>
      </c>
      <c r="AX1092" s="15" t="s">
        <v>76</v>
      </c>
      <c r="AY1092" s="186" t="s">
        <v>180</v>
      </c>
    </row>
    <row r="1093" spans="1:65" s="16" customFormat="1" ht="11.25">
      <c r="B1093" s="193"/>
      <c r="D1093" s="163" t="s">
        <v>193</v>
      </c>
      <c r="E1093" s="194" t="s">
        <v>1</v>
      </c>
      <c r="F1093" s="195" t="s">
        <v>198</v>
      </c>
      <c r="H1093" s="196">
        <v>2</v>
      </c>
      <c r="I1093" s="197"/>
      <c r="L1093" s="193"/>
      <c r="M1093" s="198"/>
      <c r="N1093" s="199"/>
      <c r="O1093" s="199"/>
      <c r="P1093" s="199"/>
      <c r="Q1093" s="199"/>
      <c r="R1093" s="199"/>
      <c r="S1093" s="199"/>
      <c r="T1093" s="200"/>
      <c r="AT1093" s="194" t="s">
        <v>193</v>
      </c>
      <c r="AU1093" s="194" t="s">
        <v>85</v>
      </c>
      <c r="AV1093" s="16" t="s">
        <v>187</v>
      </c>
      <c r="AW1093" s="16" t="s">
        <v>32</v>
      </c>
      <c r="AX1093" s="16" t="s">
        <v>83</v>
      </c>
      <c r="AY1093" s="194" t="s">
        <v>180</v>
      </c>
    </row>
    <row r="1094" spans="1:65" s="2" customFormat="1" ht="37.9" customHeight="1">
      <c r="A1094" s="33"/>
      <c r="B1094" s="149"/>
      <c r="C1094" s="150" t="s">
        <v>998</v>
      </c>
      <c r="D1094" s="150" t="s">
        <v>182</v>
      </c>
      <c r="E1094" s="151" t="s">
        <v>2713</v>
      </c>
      <c r="F1094" s="152" t="s">
        <v>2714</v>
      </c>
      <c r="G1094" s="153" t="s">
        <v>423</v>
      </c>
      <c r="H1094" s="154">
        <v>2</v>
      </c>
      <c r="I1094" s="155"/>
      <c r="J1094" s="156">
        <f>ROUND(I1094*H1094,2)</f>
        <v>0</v>
      </c>
      <c r="K1094" s="152" t="s">
        <v>1</v>
      </c>
      <c r="L1094" s="34"/>
      <c r="M1094" s="157" t="s">
        <v>1</v>
      </c>
      <c r="N1094" s="158" t="s">
        <v>41</v>
      </c>
      <c r="O1094" s="59"/>
      <c r="P1094" s="159">
        <f>O1094*H1094</f>
        <v>0</v>
      </c>
      <c r="Q1094" s="159">
        <v>0</v>
      </c>
      <c r="R1094" s="159">
        <f>Q1094*H1094</f>
        <v>0</v>
      </c>
      <c r="S1094" s="159">
        <v>0</v>
      </c>
      <c r="T1094" s="160">
        <f>S1094*H1094</f>
        <v>0</v>
      </c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R1094" s="161" t="s">
        <v>341</v>
      </c>
      <c r="AT1094" s="161" t="s">
        <v>182</v>
      </c>
      <c r="AU1094" s="161" t="s">
        <v>85</v>
      </c>
      <c r="AY1094" s="18" t="s">
        <v>180</v>
      </c>
      <c r="BE1094" s="162">
        <f>IF(N1094="základní",J1094,0)</f>
        <v>0</v>
      </c>
      <c r="BF1094" s="162">
        <f>IF(N1094="snížená",J1094,0)</f>
        <v>0</v>
      </c>
      <c r="BG1094" s="162">
        <f>IF(N1094="zákl. přenesená",J1094,0)</f>
        <v>0</v>
      </c>
      <c r="BH1094" s="162">
        <f>IF(N1094="sníž. přenesená",J1094,0)</f>
        <v>0</v>
      </c>
      <c r="BI1094" s="162">
        <f>IF(N1094="nulová",J1094,0)</f>
        <v>0</v>
      </c>
      <c r="BJ1094" s="18" t="s">
        <v>83</v>
      </c>
      <c r="BK1094" s="162">
        <f>ROUND(I1094*H1094,2)</f>
        <v>0</v>
      </c>
      <c r="BL1094" s="18" t="s">
        <v>341</v>
      </c>
      <c r="BM1094" s="161" t="s">
        <v>2715</v>
      </c>
    </row>
    <row r="1095" spans="1:65" s="2" customFormat="1" ht="136.5">
      <c r="A1095" s="33"/>
      <c r="B1095" s="34"/>
      <c r="C1095" s="33"/>
      <c r="D1095" s="163" t="s">
        <v>912</v>
      </c>
      <c r="E1095" s="33"/>
      <c r="F1095" s="211" t="s">
        <v>2716</v>
      </c>
      <c r="G1095" s="33"/>
      <c r="H1095" s="33"/>
      <c r="I1095" s="165"/>
      <c r="J1095" s="33"/>
      <c r="K1095" s="33"/>
      <c r="L1095" s="34"/>
      <c r="M1095" s="166"/>
      <c r="N1095" s="167"/>
      <c r="O1095" s="59"/>
      <c r="P1095" s="59"/>
      <c r="Q1095" s="59"/>
      <c r="R1095" s="59"/>
      <c r="S1095" s="59"/>
      <c r="T1095" s="60"/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33"/>
      <c r="AT1095" s="18" t="s">
        <v>912</v>
      </c>
      <c r="AU1095" s="18" t="s">
        <v>85</v>
      </c>
    </row>
    <row r="1096" spans="1:65" s="13" customFormat="1" ht="11.25">
      <c r="B1096" s="170"/>
      <c r="D1096" s="163" t="s">
        <v>193</v>
      </c>
      <c r="E1096" s="171" t="s">
        <v>1</v>
      </c>
      <c r="F1096" s="172" t="s">
        <v>2717</v>
      </c>
      <c r="H1096" s="171" t="s">
        <v>1</v>
      </c>
      <c r="I1096" s="173"/>
      <c r="L1096" s="170"/>
      <c r="M1096" s="174"/>
      <c r="N1096" s="175"/>
      <c r="O1096" s="175"/>
      <c r="P1096" s="175"/>
      <c r="Q1096" s="175"/>
      <c r="R1096" s="175"/>
      <c r="S1096" s="175"/>
      <c r="T1096" s="176"/>
      <c r="AT1096" s="171" t="s">
        <v>193</v>
      </c>
      <c r="AU1096" s="171" t="s">
        <v>85</v>
      </c>
      <c r="AV1096" s="13" t="s">
        <v>83</v>
      </c>
      <c r="AW1096" s="13" t="s">
        <v>32</v>
      </c>
      <c r="AX1096" s="13" t="s">
        <v>76</v>
      </c>
      <c r="AY1096" s="171" t="s">
        <v>180</v>
      </c>
    </row>
    <row r="1097" spans="1:65" s="14" customFormat="1" ht="11.25">
      <c r="B1097" s="177"/>
      <c r="D1097" s="163" t="s">
        <v>193</v>
      </c>
      <c r="E1097" s="178" t="s">
        <v>1</v>
      </c>
      <c r="F1097" s="179" t="s">
        <v>83</v>
      </c>
      <c r="H1097" s="180">
        <v>1</v>
      </c>
      <c r="I1097" s="181"/>
      <c r="L1097" s="177"/>
      <c r="M1097" s="182"/>
      <c r="N1097" s="183"/>
      <c r="O1097" s="183"/>
      <c r="P1097" s="183"/>
      <c r="Q1097" s="183"/>
      <c r="R1097" s="183"/>
      <c r="S1097" s="183"/>
      <c r="T1097" s="184"/>
      <c r="AT1097" s="178" t="s">
        <v>193</v>
      </c>
      <c r="AU1097" s="178" t="s">
        <v>85</v>
      </c>
      <c r="AV1097" s="14" t="s">
        <v>85</v>
      </c>
      <c r="AW1097" s="14" t="s">
        <v>32</v>
      </c>
      <c r="AX1097" s="14" t="s">
        <v>76</v>
      </c>
      <c r="AY1097" s="178" t="s">
        <v>180</v>
      </c>
    </row>
    <row r="1098" spans="1:65" s="13" customFormat="1" ht="11.25">
      <c r="B1098" s="170"/>
      <c r="D1098" s="163" t="s">
        <v>193</v>
      </c>
      <c r="E1098" s="171" t="s">
        <v>1</v>
      </c>
      <c r="F1098" s="172" t="s">
        <v>2718</v>
      </c>
      <c r="H1098" s="171" t="s">
        <v>1</v>
      </c>
      <c r="I1098" s="173"/>
      <c r="L1098" s="170"/>
      <c r="M1098" s="174"/>
      <c r="N1098" s="175"/>
      <c r="O1098" s="175"/>
      <c r="P1098" s="175"/>
      <c r="Q1098" s="175"/>
      <c r="R1098" s="175"/>
      <c r="S1098" s="175"/>
      <c r="T1098" s="176"/>
      <c r="AT1098" s="171" t="s">
        <v>193</v>
      </c>
      <c r="AU1098" s="171" t="s">
        <v>85</v>
      </c>
      <c r="AV1098" s="13" t="s">
        <v>83</v>
      </c>
      <c r="AW1098" s="13" t="s">
        <v>32</v>
      </c>
      <c r="AX1098" s="13" t="s">
        <v>76</v>
      </c>
      <c r="AY1098" s="171" t="s">
        <v>180</v>
      </c>
    </row>
    <row r="1099" spans="1:65" s="14" customFormat="1" ht="11.25">
      <c r="B1099" s="177"/>
      <c r="D1099" s="163" t="s">
        <v>193</v>
      </c>
      <c r="E1099" s="178" t="s">
        <v>1</v>
      </c>
      <c r="F1099" s="179" t="s">
        <v>83</v>
      </c>
      <c r="H1099" s="180">
        <v>1</v>
      </c>
      <c r="I1099" s="181"/>
      <c r="L1099" s="177"/>
      <c r="M1099" s="182"/>
      <c r="N1099" s="183"/>
      <c r="O1099" s="183"/>
      <c r="P1099" s="183"/>
      <c r="Q1099" s="183"/>
      <c r="R1099" s="183"/>
      <c r="S1099" s="183"/>
      <c r="T1099" s="184"/>
      <c r="AT1099" s="178" t="s">
        <v>193</v>
      </c>
      <c r="AU1099" s="178" t="s">
        <v>85</v>
      </c>
      <c r="AV1099" s="14" t="s">
        <v>85</v>
      </c>
      <c r="AW1099" s="14" t="s">
        <v>32</v>
      </c>
      <c r="AX1099" s="14" t="s">
        <v>76</v>
      </c>
      <c r="AY1099" s="178" t="s">
        <v>180</v>
      </c>
    </row>
    <row r="1100" spans="1:65" s="15" customFormat="1" ht="11.25">
      <c r="B1100" s="185"/>
      <c r="D1100" s="163" t="s">
        <v>193</v>
      </c>
      <c r="E1100" s="186" t="s">
        <v>1</v>
      </c>
      <c r="F1100" s="187" t="s">
        <v>196</v>
      </c>
      <c r="H1100" s="188">
        <v>2</v>
      </c>
      <c r="I1100" s="189"/>
      <c r="L1100" s="185"/>
      <c r="M1100" s="190"/>
      <c r="N1100" s="191"/>
      <c r="O1100" s="191"/>
      <c r="P1100" s="191"/>
      <c r="Q1100" s="191"/>
      <c r="R1100" s="191"/>
      <c r="S1100" s="191"/>
      <c r="T1100" s="192"/>
      <c r="AT1100" s="186" t="s">
        <v>193</v>
      </c>
      <c r="AU1100" s="186" t="s">
        <v>85</v>
      </c>
      <c r="AV1100" s="15" t="s">
        <v>197</v>
      </c>
      <c r="AW1100" s="15" t="s">
        <v>32</v>
      </c>
      <c r="AX1100" s="15" t="s">
        <v>76</v>
      </c>
      <c r="AY1100" s="186" t="s">
        <v>180</v>
      </c>
    </row>
    <row r="1101" spans="1:65" s="16" customFormat="1" ht="11.25">
      <c r="B1101" s="193"/>
      <c r="D1101" s="163" t="s">
        <v>193</v>
      </c>
      <c r="E1101" s="194" t="s">
        <v>1</v>
      </c>
      <c r="F1101" s="195" t="s">
        <v>198</v>
      </c>
      <c r="H1101" s="196">
        <v>2</v>
      </c>
      <c r="I1101" s="197"/>
      <c r="L1101" s="193"/>
      <c r="M1101" s="198"/>
      <c r="N1101" s="199"/>
      <c r="O1101" s="199"/>
      <c r="P1101" s="199"/>
      <c r="Q1101" s="199"/>
      <c r="R1101" s="199"/>
      <c r="S1101" s="199"/>
      <c r="T1101" s="200"/>
      <c r="AT1101" s="194" t="s">
        <v>193</v>
      </c>
      <c r="AU1101" s="194" t="s">
        <v>85</v>
      </c>
      <c r="AV1101" s="16" t="s">
        <v>187</v>
      </c>
      <c r="AW1101" s="16" t="s">
        <v>32</v>
      </c>
      <c r="AX1101" s="16" t="s">
        <v>83</v>
      </c>
      <c r="AY1101" s="194" t="s">
        <v>180</v>
      </c>
    </row>
    <row r="1102" spans="1:65" s="12" customFormat="1" ht="22.9" customHeight="1">
      <c r="B1102" s="136"/>
      <c r="D1102" s="137" t="s">
        <v>75</v>
      </c>
      <c r="E1102" s="147" t="s">
        <v>996</v>
      </c>
      <c r="F1102" s="147" t="s">
        <v>997</v>
      </c>
      <c r="I1102" s="139"/>
      <c r="J1102" s="148">
        <f>BK1102</f>
        <v>0</v>
      </c>
      <c r="L1102" s="136"/>
      <c r="M1102" s="141"/>
      <c r="N1102" s="142"/>
      <c r="O1102" s="142"/>
      <c r="P1102" s="143">
        <f>SUM(P1103:P1185)</f>
        <v>0</v>
      </c>
      <c r="Q1102" s="142"/>
      <c r="R1102" s="143">
        <f>SUM(R1103:R1185)</f>
        <v>0</v>
      </c>
      <c r="S1102" s="142"/>
      <c r="T1102" s="144">
        <f>SUM(T1103:T1185)</f>
        <v>0</v>
      </c>
      <c r="AR1102" s="137" t="s">
        <v>85</v>
      </c>
      <c r="AT1102" s="145" t="s">
        <v>75</v>
      </c>
      <c r="AU1102" s="145" t="s">
        <v>83</v>
      </c>
      <c r="AY1102" s="137" t="s">
        <v>180</v>
      </c>
      <c r="BK1102" s="146">
        <f>SUM(BK1103:BK1185)</f>
        <v>0</v>
      </c>
    </row>
    <row r="1103" spans="1:65" s="2" customFormat="1" ht="37.9" customHeight="1">
      <c r="A1103" s="33"/>
      <c r="B1103" s="149"/>
      <c r="C1103" s="150" t="s">
        <v>1004</v>
      </c>
      <c r="D1103" s="150" t="s">
        <v>182</v>
      </c>
      <c r="E1103" s="151" t="s">
        <v>999</v>
      </c>
      <c r="F1103" s="152" t="s">
        <v>1000</v>
      </c>
      <c r="G1103" s="153" t="s">
        <v>423</v>
      </c>
      <c r="H1103" s="154">
        <v>5</v>
      </c>
      <c r="I1103" s="155"/>
      <c r="J1103" s="156">
        <f>ROUND(I1103*H1103,2)</f>
        <v>0</v>
      </c>
      <c r="K1103" s="152" t="s">
        <v>1</v>
      </c>
      <c r="L1103" s="34"/>
      <c r="M1103" s="157" t="s">
        <v>1</v>
      </c>
      <c r="N1103" s="158" t="s">
        <v>41</v>
      </c>
      <c r="O1103" s="59"/>
      <c r="P1103" s="159">
        <f>O1103*H1103</f>
        <v>0</v>
      </c>
      <c r="Q1103" s="159">
        <v>0</v>
      </c>
      <c r="R1103" s="159">
        <f>Q1103*H1103</f>
        <v>0</v>
      </c>
      <c r="S1103" s="159">
        <v>0</v>
      </c>
      <c r="T1103" s="160">
        <f>S1103*H1103</f>
        <v>0</v>
      </c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R1103" s="161" t="s">
        <v>341</v>
      </c>
      <c r="AT1103" s="161" t="s">
        <v>182</v>
      </c>
      <c r="AU1103" s="161" t="s">
        <v>85</v>
      </c>
      <c r="AY1103" s="18" t="s">
        <v>180</v>
      </c>
      <c r="BE1103" s="162">
        <f>IF(N1103="základní",J1103,0)</f>
        <v>0</v>
      </c>
      <c r="BF1103" s="162">
        <f>IF(N1103="snížená",J1103,0)</f>
        <v>0</v>
      </c>
      <c r="BG1103" s="162">
        <f>IF(N1103="zákl. přenesená",J1103,0)</f>
        <v>0</v>
      </c>
      <c r="BH1103" s="162">
        <f>IF(N1103="sníž. přenesená",J1103,0)</f>
        <v>0</v>
      </c>
      <c r="BI1103" s="162">
        <f>IF(N1103="nulová",J1103,0)</f>
        <v>0</v>
      </c>
      <c r="BJ1103" s="18" t="s">
        <v>83</v>
      </c>
      <c r="BK1103" s="162">
        <f>ROUND(I1103*H1103,2)</f>
        <v>0</v>
      </c>
      <c r="BL1103" s="18" t="s">
        <v>341</v>
      </c>
      <c r="BM1103" s="161" t="s">
        <v>1001</v>
      </c>
    </row>
    <row r="1104" spans="1:65" s="2" customFormat="1" ht="78">
      <c r="A1104" s="33"/>
      <c r="B1104" s="34"/>
      <c r="C1104" s="33"/>
      <c r="D1104" s="163" t="s">
        <v>912</v>
      </c>
      <c r="E1104" s="33"/>
      <c r="F1104" s="211" t="s">
        <v>1002</v>
      </c>
      <c r="G1104" s="33"/>
      <c r="H1104" s="33"/>
      <c r="I1104" s="165"/>
      <c r="J1104" s="33"/>
      <c r="K1104" s="33"/>
      <c r="L1104" s="34"/>
      <c r="M1104" s="166"/>
      <c r="N1104" s="167"/>
      <c r="O1104" s="59"/>
      <c r="P1104" s="59"/>
      <c r="Q1104" s="59"/>
      <c r="R1104" s="59"/>
      <c r="S1104" s="59"/>
      <c r="T1104" s="60"/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33"/>
      <c r="AT1104" s="18" t="s">
        <v>912</v>
      </c>
      <c r="AU1104" s="18" t="s">
        <v>85</v>
      </c>
    </row>
    <row r="1105" spans="1:65" s="13" customFormat="1" ht="11.25">
      <c r="B1105" s="170"/>
      <c r="D1105" s="163" t="s">
        <v>193</v>
      </c>
      <c r="E1105" s="171" t="s">
        <v>1</v>
      </c>
      <c r="F1105" s="172" t="s">
        <v>1003</v>
      </c>
      <c r="H1105" s="171" t="s">
        <v>1</v>
      </c>
      <c r="I1105" s="173"/>
      <c r="L1105" s="170"/>
      <c r="M1105" s="174"/>
      <c r="N1105" s="175"/>
      <c r="O1105" s="175"/>
      <c r="P1105" s="175"/>
      <c r="Q1105" s="175"/>
      <c r="R1105" s="175"/>
      <c r="S1105" s="175"/>
      <c r="T1105" s="176"/>
      <c r="AT1105" s="171" t="s">
        <v>193</v>
      </c>
      <c r="AU1105" s="171" t="s">
        <v>85</v>
      </c>
      <c r="AV1105" s="13" t="s">
        <v>83</v>
      </c>
      <c r="AW1105" s="13" t="s">
        <v>32</v>
      </c>
      <c r="AX1105" s="13" t="s">
        <v>76</v>
      </c>
      <c r="AY1105" s="171" t="s">
        <v>180</v>
      </c>
    </row>
    <row r="1106" spans="1:65" s="14" customFormat="1" ht="11.25">
      <c r="B1106" s="177"/>
      <c r="D1106" s="163" t="s">
        <v>193</v>
      </c>
      <c r="E1106" s="178" t="s">
        <v>1</v>
      </c>
      <c r="F1106" s="179" t="s">
        <v>244</v>
      </c>
      <c r="H1106" s="180">
        <v>5</v>
      </c>
      <c r="I1106" s="181"/>
      <c r="L1106" s="177"/>
      <c r="M1106" s="182"/>
      <c r="N1106" s="183"/>
      <c r="O1106" s="183"/>
      <c r="P1106" s="183"/>
      <c r="Q1106" s="183"/>
      <c r="R1106" s="183"/>
      <c r="S1106" s="183"/>
      <c r="T1106" s="184"/>
      <c r="AT1106" s="178" t="s">
        <v>193</v>
      </c>
      <c r="AU1106" s="178" t="s">
        <v>85</v>
      </c>
      <c r="AV1106" s="14" t="s">
        <v>85</v>
      </c>
      <c r="AW1106" s="14" t="s">
        <v>32</v>
      </c>
      <c r="AX1106" s="14" t="s">
        <v>76</v>
      </c>
      <c r="AY1106" s="178" t="s">
        <v>180</v>
      </c>
    </row>
    <row r="1107" spans="1:65" s="15" customFormat="1" ht="11.25">
      <c r="B1107" s="185"/>
      <c r="D1107" s="163" t="s">
        <v>193</v>
      </c>
      <c r="E1107" s="186" t="s">
        <v>1</v>
      </c>
      <c r="F1107" s="187" t="s">
        <v>196</v>
      </c>
      <c r="H1107" s="188">
        <v>5</v>
      </c>
      <c r="I1107" s="189"/>
      <c r="L1107" s="185"/>
      <c r="M1107" s="190"/>
      <c r="N1107" s="191"/>
      <c r="O1107" s="191"/>
      <c r="P1107" s="191"/>
      <c r="Q1107" s="191"/>
      <c r="R1107" s="191"/>
      <c r="S1107" s="191"/>
      <c r="T1107" s="192"/>
      <c r="AT1107" s="186" t="s">
        <v>193</v>
      </c>
      <c r="AU1107" s="186" t="s">
        <v>85</v>
      </c>
      <c r="AV1107" s="15" t="s">
        <v>197</v>
      </c>
      <c r="AW1107" s="15" t="s">
        <v>32</v>
      </c>
      <c r="AX1107" s="15" t="s">
        <v>76</v>
      </c>
      <c r="AY1107" s="186" t="s">
        <v>180</v>
      </c>
    </row>
    <row r="1108" spans="1:65" s="16" customFormat="1" ht="11.25">
      <c r="B1108" s="193"/>
      <c r="D1108" s="163" t="s">
        <v>193</v>
      </c>
      <c r="E1108" s="194" t="s">
        <v>1</v>
      </c>
      <c r="F1108" s="195" t="s">
        <v>198</v>
      </c>
      <c r="H1108" s="196">
        <v>5</v>
      </c>
      <c r="I1108" s="197"/>
      <c r="L1108" s="193"/>
      <c r="M1108" s="198"/>
      <c r="N1108" s="199"/>
      <c r="O1108" s="199"/>
      <c r="P1108" s="199"/>
      <c r="Q1108" s="199"/>
      <c r="R1108" s="199"/>
      <c r="S1108" s="199"/>
      <c r="T1108" s="200"/>
      <c r="AT1108" s="194" t="s">
        <v>193</v>
      </c>
      <c r="AU1108" s="194" t="s">
        <v>85</v>
      </c>
      <c r="AV1108" s="16" t="s">
        <v>187</v>
      </c>
      <c r="AW1108" s="16" t="s">
        <v>32</v>
      </c>
      <c r="AX1108" s="16" t="s">
        <v>83</v>
      </c>
      <c r="AY1108" s="194" t="s">
        <v>180</v>
      </c>
    </row>
    <row r="1109" spans="1:65" s="2" customFormat="1" ht="24.2" customHeight="1">
      <c r="A1109" s="33"/>
      <c r="B1109" s="149"/>
      <c r="C1109" s="150" t="s">
        <v>1009</v>
      </c>
      <c r="D1109" s="150" t="s">
        <v>182</v>
      </c>
      <c r="E1109" s="151" t="s">
        <v>1005</v>
      </c>
      <c r="F1109" s="152" t="s">
        <v>1006</v>
      </c>
      <c r="G1109" s="153" t="s">
        <v>423</v>
      </c>
      <c r="H1109" s="154">
        <v>3</v>
      </c>
      <c r="I1109" s="155"/>
      <c r="J1109" s="156">
        <f>ROUND(I1109*H1109,2)</f>
        <v>0</v>
      </c>
      <c r="K1109" s="152" t="s">
        <v>1</v>
      </c>
      <c r="L1109" s="34"/>
      <c r="M1109" s="157" t="s">
        <v>1</v>
      </c>
      <c r="N1109" s="158" t="s">
        <v>41</v>
      </c>
      <c r="O1109" s="59"/>
      <c r="P1109" s="159">
        <f>O1109*H1109</f>
        <v>0</v>
      </c>
      <c r="Q1109" s="159">
        <v>0</v>
      </c>
      <c r="R1109" s="159">
        <f>Q1109*H1109</f>
        <v>0</v>
      </c>
      <c r="S1109" s="159">
        <v>0</v>
      </c>
      <c r="T1109" s="160">
        <f>S1109*H1109</f>
        <v>0</v>
      </c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33"/>
      <c r="AR1109" s="161" t="s">
        <v>341</v>
      </c>
      <c r="AT1109" s="161" t="s">
        <v>182</v>
      </c>
      <c r="AU1109" s="161" t="s">
        <v>85</v>
      </c>
      <c r="AY1109" s="18" t="s">
        <v>180</v>
      </c>
      <c r="BE1109" s="162">
        <f>IF(N1109="základní",J1109,0)</f>
        <v>0</v>
      </c>
      <c r="BF1109" s="162">
        <f>IF(N1109="snížená",J1109,0)</f>
        <v>0</v>
      </c>
      <c r="BG1109" s="162">
        <f>IF(N1109="zákl. přenesená",J1109,0)</f>
        <v>0</v>
      </c>
      <c r="BH1109" s="162">
        <f>IF(N1109="sníž. přenesená",J1109,0)</f>
        <v>0</v>
      </c>
      <c r="BI1109" s="162">
        <f>IF(N1109="nulová",J1109,0)</f>
        <v>0</v>
      </c>
      <c r="BJ1109" s="18" t="s">
        <v>83</v>
      </c>
      <c r="BK1109" s="162">
        <f>ROUND(I1109*H1109,2)</f>
        <v>0</v>
      </c>
      <c r="BL1109" s="18" t="s">
        <v>341</v>
      </c>
      <c r="BM1109" s="161" t="s">
        <v>1007</v>
      </c>
    </row>
    <row r="1110" spans="1:65" s="13" customFormat="1" ht="11.25">
      <c r="B1110" s="170"/>
      <c r="D1110" s="163" t="s">
        <v>193</v>
      </c>
      <c r="E1110" s="171" t="s">
        <v>1</v>
      </c>
      <c r="F1110" s="172" t="s">
        <v>1008</v>
      </c>
      <c r="H1110" s="171" t="s">
        <v>1</v>
      </c>
      <c r="I1110" s="173"/>
      <c r="L1110" s="170"/>
      <c r="M1110" s="174"/>
      <c r="N1110" s="175"/>
      <c r="O1110" s="175"/>
      <c r="P1110" s="175"/>
      <c r="Q1110" s="175"/>
      <c r="R1110" s="175"/>
      <c r="S1110" s="175"/>
      <c r="T1110" s="176"/>
      <c r="AT1110" s="171" t="s">
        <v>193</v>
      </c>
      <c r="AU1110" s="171" t="s">
        <v>85</v>
      </c>
      <c r="AV1110" s="13" t="s">
        <v>83</v>
      </c>
      <c r="AW1110" s="13" t="s">
        <v>32</v>
      </c>
      <c r="AX1110" s="13" t="s">
        <v>76</v>
      </c>
      <c r="AY1110" s="171" t="s">
        <v>180</v>
      </c>
    </row>
    <row r="1111" spans="1:65" s="14" customFormat="1" ht="11.25">
      <c r="B1111" s="177"/>
      <c r="D1111" s="163" t="s">
        <v>193</v>
      </c>
      <c r="E1111" s="178" t="s">
        <v>1</v>
      </c>
      <c r="F1111" s="179" t="s">
        <v>197</v>
      </c>
      <c r="H1111" s="180">
        <v>3</v>
      </c>
      <c r="I1111" s="181"/>
      <c r="L1111" s="177"/>
      <c r="M1111" s="182"/>
      <c r="N1111" s="183"/>
      <c r="O1111" s="183"/>
      <c r="P1111" s="183"/>
      <c r="Q1111" s="183"/>
      <c r="R1111" s="183"/>
      <c r="S1111" s="183"/>
      <c r="T1111" s="184"/>
      <c r="AT1111" s="178" t="s">
        <v>193</v>
      </c>
      <c r="AU1111" s="178" t="s">
        <v>85</v>
      </c>
      <c r="AV1111" s="14" t="s">
        <v>85</v>
      </c>
      <c r="AW1111" s="14" t="s">
        <v>32</v>
      </c>
      <c r="AX1111" s="14" t="s">
        <v>76</v>
      </c>
      <c r="AY1111" s="178" t="s">
        <v>180</v>
      </c>
    </row>
    <row r="1112" spans="1:65" s="15" customFormat="1" ht="11.25">
      <c r="B1112" s="185"/>
      <c r="D1112" s="163" t="s">
        <v>193</v>
      </c>
      <c r="E1112" s="186" t="s">
        <v>1</v>
      </c>
      <c r="F1112" s="187" t="s">
        <v>196</v>
      </c>
      <c r="H1112" s="188">
        <v>3</v>
      </c>
      <c r="I1112" s="189"/>
      <c r="L1112" s="185"/>
      <c r="M1112" s="190"/>
      <c r="N1112" s="191"/>
      <c r="O1112" s="191"/>
      <c r="P1112" s="191"/>
      <c r="Q1112" s="191"/>
      <c r="R1112" s="191"/>
      <c r="S1112" s="191"/>
      <c r="T1112" s="192"/>
      <c r="AT1112" s="186" t="s">
        <v>193</v>
      </c>
      <c r="AU1112" s="186" t="s">
        <v>85</v>
      </c>
      <c r="AV1112" s="15" t="s">
        <v>197</v>
      </c>
      <c r="AW1112" s="15" t="s">
        <v>32</v>
      </c>
      <c r="AX1112" s="15" t="s">
        <v>76</v>
      </c>
      <c r="AY1112" s="186" t="s">
        <v>180</v>
      </c>
    </row>
    <row r="1113" spans="1:65" s="16" customFormat="1" ht="11.25">
      <c r="B1113" s="193"/>
      <c r="D1113" s="163" t="s">
        <v>193</v>
      </c>
      <c r="E1113" s="194" t="s">
        <v>1</v>
      </c>
      <c r="F1113" s="195" t="s">
        <v>198</v>
      </c>
      <c r="H1113" s="196">
        <v>3</v>
      </c>
      <c r="I1113" s="197"/>
      <c r="L1113" s="193"/>
      <c r="M1113" s="198"/>
      <c r="N1113" s="199"/>
      <c r="O1113" s="199"/>
      <c r="P1113" s="199"/>
      <c r="Q1113" s="199"/>
      <c r="R1113" s="199"/>
      <c r="S1113" s="199"/>
      <c r="T1113" s="200"/>
      <c r="AT1113" s="194" t="s">
        <v>193</v>
      </c>
      <c r="AU1113" s="194" t="s">
        <v>85</v>
      </c>
      <c r="AV1113" s="16" t="s">
        <v>187</v>
      </c>
      <c r="AW1113" s="16" t="s">
        <v>32</v>
      </c>
      <c r="AX1113" s="16" t="s">
        <v>83</v>
      </c>
      <c r="AY1113" s="194" t="s">
        <v>180</v>
      </c>
    </row>
    <row r="1114" spans="1:65" s="2" customFormat="1" ht="24.2" customHeight="1">
      <c r="A1114" s="33"/>
      <c r="B1114" s="149"/>
      <c r="C1114" s="150" t="s">
        <v>1015</v>
      </c>
      <c r="D1114" s="150" t="s">
        <v>182</v>
      </c>
      <c r="E1114" s="151" t="s">
        <v>1010</v>
      </c>
      <c r="F1114" s="152" t="s">
        <v>1011</v>
      </c>
      <c r="G1114" s="153" t="s">
        <v>423</v>
      </c>
      <c r="H1114" s="154">
        <v>12</v>
      </c>
      <c r="I1114" s="155"/>
      <c r="J1114" s="156">
        <f>ROUND(I1114*H1114,2)</f>
        <v>0</v>
      </c>
      <c r="K1114" s="152" t="s">
        <v>1</v>
      </c>
      <c r="L1114" s="34"/>
      <c r="M1114" s="157" t="s">
        <v>1</v>
      </c>
      <c r="N1114" s="158" t="s">
        <v>41</v>
      </c>
      <c r="O1114" s="59"/>
      <c r="P1114" s="159">
        <f>O1114*H1114</f>
        <v>0</v>
      </c>
      <c r="Q1114" s="159">
        <v>0</v>
      </c>
      <c r="R1114" s="159">
        <f>Q1114*H1114</f>
        <v>0</v>
      </c>
      <c r="S1114" s="159">
        <v>0</v>
      </c>
      <c r="T1114" s="160">
        <f>S1114*H1114</f>
        <v>0</v>
      </c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R1114" s="161" t="s">
        <v>341</v>
      </c>
      <c r="AT1114" s="161" t="s">
        <v>182</v>
      </c>
      <c r="AU1114" s="161" t="s">
        <v>85</v>
      </c>
      <c r="AY1114" s="18" t="s">
        <v>180</v>
      </c>
      <c r="BE1114" s="162">
        <f>IF(N1114="základní",J1114,0)</f>
        <v>0</v>
      </c>
      <c r="BF1114" s="162">
        <f>IF(N1114="snížená",J1114,0)</f>
        <v>0</v>
      </c>
      <c r="BG1114" s="162">
        <f>IF(N1114="zákl. přenesená",J1114,0)</f>
        <v>0</v>
      </c>
      <c r="BH1114" s="162">
        <f>IF(N1114="sníž. přenesená",J1114,0)</f>
        <v>0</v>
      </c>
      <c r="BI1114" s="162">
        <f>IF(N1114="nulová",J1114,0)</f>
        <v>0</v>
      </c>
      <c r="BJ1114" s="18" t="s">
        <v>83</v>
      </c>
      <c r="BK1114" s="162">
        <f>ROUND(I1114*H1114,2)</f>
        <v>0</v>
      </c>
      <c r="BL1114" s="18" t="s">
        <v>341</v>
      </c>
      <c r="BM1114" s="161" t="s">
        <v>1012</v>
      </c>
    </row>
    <row r="1115" spans="1:65" s="2" customFormat="1" ht="156">
      <c r="A1115" s="33"/>
      <c r="B1115" s="34"/>
      <c r="C1115" s="33"/>
      <c r="D1115" s="163" t="s">
        <v>912</v>
      </c>
      <c r="E1115" s="33"/>
      <c r="F1115" s="211" t="s">
        <v>1013</v>
      </c>
      <c r="G1115" s="33"/>
      <c r="H1115" s="33"/>
      <c r="I1115" s="165"/>
      <c r="J1115" s="33"/>
      <c r="K1115" s="33"/>
      <c r="L1115" s="34"/>
      <c r="M1115" s="166"/>
      <c r="N1115" s="167"/>
      <c r="O1115" s="59"/>
      <c r="P1115" s="59"/>
      <c r="Q1115" s="59"/>
      <c r="R1115" s="59"/>
      <c r="S1115" s="59"/>
      <c r="T1115" s="60"/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T1115" s="18" t="s">
        <v>912</v>
      </c>
      <c r="AU1115" s="18" t="s">
        <v>85</v>
      </c>
    </row>
    <row r="1116" spans="1:65" s="13" customFormat="1" ht="11.25">
      <c r="B1116" s="170"/>
      <c r="D1116" s="163" t="s">
        <v>193</v>
      </c>
      <c r="E1116" s="171" t="s">
        <v>1</v>
      </c>
      <c r="F1116" s="172" t="s">
        <v>1014</v>
      </c>
      <c r="H1116" s="171" t="s">
        <v>1</v>
      </c>
      <c r="I1116" s="173"/>
      <c r="L1116" s="170"/>
      <c r="M1116" s="174"/>
      <c r="N1116" s="175"/>
      <c r="O1116" s="175"/>
      <c r="P1116" s="175"/>
      <c r="Q1116" s="175"/>
      <c r="R1116" s="175"/>
      <c r="S1116" s="175"/>
      <c r="T1116" s="176"/>
      <c r="AT1116" s="171" t="s">
        <v>193</v>
      </c>
      <c r="AU1116" s="171" t="s">
        <v>85</v>
      </c>
      <c r="AV1116" s="13" t="s">
        <v>83</v>
      </c>
      <c r="AW1116" s="13" t="s">
        <v>32</v>
      </c>
      <c r="AX1116" s="13" t="s">
        <v>76</v>
      </c>
      <c r="AY1116" s="171" t="s">
        <v>180</v>
      </c>
    </row>
    <row r="1117" spans="1:65" s="14" customFormat="1" ht="11.25">
      <c r="B1117" s="177"/>
      <c r="D1117" s="163" t="s">
        <v>193</v>
      </c>
      <c r="E1117" s="178" t="s">
        <v>1</v>
      </c>
      <c r="F1117" s="179" t="s">
        <v>8</v>
      </c>
      <c r="H1117" s="180">
        <v>12</v>
      </c>
      <c r="I1117" s="181"/>
      <c r="L1117" s="177"/>
      <c r="M1117" s="182"/>
      <c r="N1117" s="183"/>
      <c r="O1117" s="183"/>
      <c r="P1117" s="183"/>
      <c r="Q1117" s="183"/>
      <c r="R1117" s="183"/>
      <c r="S1117" s="183"/>
      <c r="T1117" s="184"/>
      <c r="AT1117" s="178" t="s">
        <v>193</v>
      </c>
      <c r="AU1117" s="178" t="s">
        <v>85</v>
      </c>
      <c r="AV1117" s="14" t="s">
        <v>85</v>
      </c>
      <c r="AW1117" s="14" t="s">
        <v>32</v>
      </c>
      <c r="AX1117" s="14" t="s">
        <v>76</v>
      </c>
      <c r="AY1117" s="178" t="s">
        <v>180</v>
      </c>
    </row>
    <row r="1118" spans="1:65" s="15" customFormat="1" ht="11.25">
      <c r="B1118" s="185"/>
      <c r="D1118" s="163" t="s">
        <v>193</v>
      </c>
      <c r="E1118" s="186" t="s">
        <v>1</v>
      </c>
      <c r="F1118" s="187" t="s">
        <v>196</v>
      </c>
      <c r="H1118" s="188">
        <v>12</v>
      </c>
      <c r="I1118" s="189"/>
      <c r="L1118" s="185"/>
      <c r="M1118" s="190"/>
      <c r="N1118" s="191"/>
      <c r="O1118" s="191"/>
      <c r="P1118" s="191"/>
      <c r="Q1118" s="191"/>
      <c r="R1118" s="191"/>
      <c r="S1118" s="191"/>
      <c r="T1118" s="192"/>
      <c r="AT1118" s="186" t="s">
        <v>193</v>
      </c>
      <c r="AU1118" s="186" t="s">
        <v>85</v>
      </c>
      <c r="AV1118" s="15" t="s">
        <v>197</v>
      </c>
      <c r="AW1118" s="15" t="s">
        <v>32</v>
      </c>
      <c r="AX1118" s="15" t="s">
        <v>76</v>
      </c>
      <c r="AY1118" s="186" t="s">
        <v>180</v>
      </c>
    </row>
    <row r="1119" spans="1:65" s="16" customFormat="1" ht="11.25">
      <c r="B1119" s="193"/>
      <c r="D1119" s="163" t="s">
        <v>193</v>
      </c>
      <c r="E1119" s="194" t="s">
        <v>1</v>
      </c>
      <c r="F1119" s="195" t="s">
        <v>198</v>
      </c>
      <c r="H1119" s="196">
        <v>12</v>
      </c>
      <c r="I1119" s="197"/>
      <c r="L1119" s="193"/>
      <c r="M1119" s="198"/>
      <c r="N1119" s="199"/>
      <c r="O1119" s="199"/>
      <c r="P1119" s="199"/>
      <c r="Q1119" s="199"/>
      <c r="R1119" s="199"/>
      <c r="S1119" s="199"/>
      <c r="T1119" s="200"/>
      <c r="AT1119" s="194" t="s">
        <v>193</v>
      </c>
      <c r="AU1119" s="194" t="s">
        <v>85</v>
      </c>
      <c r="AV1119" s="16" t="s">
        <v>187</v>
      </c>
      <c r="AW1119" s="16" t="s">
        <v>32</v>
      </c>
      <c r="AX1119" s="16" t="s">
        <v>83</v>
      </c>
      <c r="AY1119" s="194" t="s">
        <v>180</v>
      </c>
    </row>
    <row r="1120" spans="1:65" s="2" customFormat="1" ht="24.2" customHeight="1">
      <c r="A1120" s="33"/>
      <c r="B1120" s="149"/>
      <c r="C1120" s="150" t="s">
        <v>1020</v>
      </c>
      <c r="D1120" s="150" t="s">
        <v>182</v>
      </c>
      <c r="E1120" s="151" t="s">
        <v>1016</v>
      </c>
      <c r="F1120" s="152" t="s">
        <v>1017</v>
      </c>
      <c r="G1120" s="153" t="s">
        <v>423</v>
      </c>
      <c r="H1120" s="154">
        <v>1</v>
      </c>
      <c r="I1120" s="155"/>
      <c r="J1120" s="156">
        <f>ROUND(I1120*H1120,2)</f>
        <v>0</v>
      </c>
      <c r="K1120" s="152" t="s">
        <v>1</v>
      </c>
      <c r="L1120" s="34"/>
      <c r="M1120" s="157" t="s">
        <v>1</v>
      </c>
      <c r="N1120" s="158" t="s">
        <v>41</v>
      </c>
      <c r="O1120" s="59"/>
      <c r="P1120" s="159">
        <f>O1120*H1120</f>
        <v>0</v>
      </c>
      <c r="Q1120" s="159">
        <v>0</v>
      </c>
      <c r="R1120" s="159">
        <f>Q1120*H1120</f>
        <v>0</v>
      </c>
      <c r="S1120" s="159">
        <v>0</v>
      </c>
      <c r="T1120" s="160">
        <f>S1120*H1120</f>
        <v>0</v>
      </c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R1120" s="161" t="s">
        <v>341</v>
      </c>
      <c r="AT1120" s="161" t="s">
        <v>182</v>
      </c>
      <c r="AU1120" s="161" t="s">
        <v>85</v>
      </c>
      <c r="AY1120" s="18" t="s">
        <v>180</v>
      </c>
      <c r="BE1120" s="162">
        <f>IF(N1120="základní",J1120,0)</f>
        <v>0</v>
      </c>
      <c r="BF1120" s="162">
        <f>IF(N1120="snížená",J1120,0)</f>
        <v>0</v>
      </c>
      <c r="BG1120" s="162">
        <f>IF(N1120="zákl. přenesená",J1120,0)</f>
        <v>0</v>
      </c>
      <c r="BH1120" s="162">
        <f>IF(N1120="sníž. přenesená",J1120,0)</f>
        <v>0</v>
      </c>
      <c r="BI1120" s="162">
        <f>IF(N1120="nulová",J1120,0)</f>
        <v>0</v>
      </c>
      <c r="BJ1120" s="18" t="s">
        <v>83</v>
      </c>
      <c r="BK1120" s="162">
        <f>ROUND(I1120*H1120,2)</f>
        <v>0</v>
      </c>
      <c r="BL1120" s="18" t="s">
        <v>341</v>
      </c>
      <c r="BM1120" s="161" t="s">
        <v>2719</v>
      </c>
    </row>
    <row r="1121" spans="1:65" s="2" customFormat="1" ht="156">
      <c r="A1121" s="33"/>
      <c r="B1121" s="34"/>
      <c r="C1121" s="33"/>
      <c r="D1121" s="163" t="s">
        <v>912</v>
      </c>
      <c r="E1121" s="33"/>
      <c r="F1121" s="211" t="s">
        <v>1013</v>
      </c>
      <c r="G1121" s="33"/>
      <c r="H1121" s="33"/>
      <c r="I1121" s="165"/>
      <c r="J1121" s="33"/>
      <c r="K1121" s="33"/>
      <c r="L1121" s="34"/>
      <c r="M1121" s="166"/>
      <c r="N1121" s="167"/>
      <c r="O1121" s="59"/>
      <c r="P1121" s="59"/>
      <c r="Q1121" s="59"/>
      <c r="R1121" s="59"/>
      <c r="S1121" s="59"/>
      <c r="T1121" s="60"/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T1121" s="18" t="s">
        <v>912</v>
      </c>
      <c r="AU1121" s="18" t="s">
        <v>85</v>
      </c>
    </row>
    <row r="1122" spans="1:65" s="13" customFormat="1" ht="11.25">
      <c r="B1122" s="170"/>
      <c r="D1122" s="163" t="s">
        <v>193</v>
      </c>
      <c r="E1122" s="171" t="s">
        <v>1</v>
      </c>
      <c r="F1122" s="172" t="s">
        <v>1019</v>
      </c>
      <c r="H1122" s="171" t="s">
        <v>1</v>
      </c>
      <c r="I1122" s="173"/>
      <c r="L1122" s="170"/>
      <c r="M1122" s="174"/>
      <c r="N1122" s="175"/>
      <c r="O1122" s="175"/>
      <c r="P1122" s="175"/>
      <c r="Q1122" s="175"/>
      <c r="R1122" s="175"/>
      <c r="S1122" s="175"/>
      <c r="T1122" s="176"/>
      <c r="AT1122" s="171" t="s">
        <v>193</v>
      </c>
      <c r="AU1122" s="171" t="s">
        <v>85</v>
      </c>
      <c r="AV1122" s="13" t="s">
        <v>83</v>
      </c>
      <c r="AW1122" s="13" t="s">
        <v>32</v>
      </c>
      <c r="AX1122" s="13" t="s">
        <v>76</v>
      </c>
      <c r="AY1122" s="171" t="s">
        <v>180</v>
      </c>
    </row>
    <row r="1123" spans="1:65" s="14" customFormat="1" ht="11.25">
      <c r="B1123" s="177"/>
      <c r="D1123" s="163" t="s">
        <v>193</v>
      </c>
      <c r="E1123" s="178" t="s">
        <v>1</v>
      </c>
      <c r="F1123" s="179" t="s">
        <v>83</v>
      </c>
      <c r="H1123" s="180">
        <v>1</v>
      </c>
      <c r="I1123" s="181"/>
      <c r="L1123" s="177"/>
      <c r="M1123" s="182"/>
      <c r="N1123" s="183"/>
      <c r="O1123" s="183"/>
      <c r="P1123" s="183"/>
      <c r="Q1123" s="183"/>
      <c r="R1123" s="183"/>
      <c r="S1123" s="183"/>
      <c r="T1123" s="184"/>
      <c r="AT1123" s="178" t="s">
        <v>193</v>
      </c>
      <c r="AU1123" s="178" t="s">
        <v>85</v>
      </c>
      <c r="AV1123" s="14" t="s">
        <v>85</v>
      </c>
      <c r="AW1123" s="14" t="s">
        <v>32</v>
      </c>
      <c r="AX1123" s="14" t="s">
        <v>76</v>
      </c>
      <c r="AY1123" s="178" t="s">
        <v>180</v>
      </c>
    </row>
    <row r="1124" spans="1:65" s="15" customFormat="1" ht="11.25">
      <c r="B1124" s="185"/>
      <c r="D1124" s="163" t="s">
        <v>193</v>
      </c>
      <c r="E1124" s="186" t="s">
        <v>1</v>
      </c>
      <c r="F1124" s="187" t="s">
        <v>196</v>
      </c>
      <c r="H1124" s="188">
        <v>1</v>
      </c>
      <c r="I1124" s="189"/>
      <c r="L1124" s="185"/>
      <c r="M1124" s="190"/>
      <c r="N1124" s="191"/>
      <c r="O1124" s="191"/>
      <c r="P1124" s="191"/>
      <c r="Q1124" s="191"/>
      <c r="R1124" s="191"/>
      <c r="S1124" s="191"/>
      <c r="T1124" s="192"/>
      <c r="AT1124" s="186" t="s">
        <v>193</v>
      </c>
      <c r="AU1124" s="186" t="s">
        <v>85</v>
      </c>
      <c r="AV1124" s="15" t="s">
        <v>197</v>
      </c>
      <c r="AW1124" s="15" t="s">
        <v>32</v>
      </c>
      <c r="AX1124" s="15" t="s">
        <v>76</v>
      </c>
      <c r="AY1124" s="186" t="s">
        <v>180</v>
      </c>
    </row>
    <row r="1125" spans="1:65" s="16" customFormat="1" ht="11.25">
      <c r="B1125" s="193"/>
      <c r="D1125" s="163" t="s">
        <v>193</v>
      </c>
      <c r="E1125" s="194" t="s">
        <v>1</v>
      </c>
      <c r="F1125" s="195" t="s">
        <v>198</v>
      </c>
      <c r="H1125" s="196">
        <v>1</v>
      </c>
      <c r="I1125" s="197"/>
      <c r="L1125" s="193"/>
      <c r="M1125" s="198"/>
      <c r="N1125" s="199"/>
      <c r="O1125" s="199"/>
      <c r="P1125" s="199"/>
      <c r="Q1125" s="199"/>
      <c r="R1125" s="199"/>
      <c r="S1125" s="199"/>
      <c r="T1125" s="200"/>
      <c r="AT1125" s="194" t="s">
        <v>193</v>
      </c>
      <c r="AU1125" s="194" t="s">
        <v>85</v>
      </c>
      <c r="AV1125" s="16" t="s">
        <v>187</v>
      </c>
      <c r="AW1125" s="16" t="s">
        <v>32</v>
      </c>
      <c r="AX1125" s="16" t="s">
        <v>83</v>
      </c>
      <c r="AY1125" s="194" t="s">
        <v>180</v>
      </c>
    </row>
    <row r="1126" spans="1:65" s="2" customFormat="1" ht="44.25" customHeight="1">
      <c r="A1126" s="33"/>
      <c r="B1126" s="149"/>
      <c r="C1126" s="150" t="s">
        <v>1026</v>
      </c>
      <c r="D1126" s="150" t="s">
        <v>182</v>
      </c>
      <c r="E1126" s="151" t="s">
        <v>2720</v>
      </c>
      <c r="F1126" s="152" t="s">
        <v>2721</v>
      </c>
      <c r="G1126" s="153" t="s">
        <v>423</v>
      </c>
      <c r="H1126" s="154">
        <v>2</v>
      </c>
      <c r="I1126" s="155"/>
      <c r="J1126" s="156">
        <f>ROUND(I1126*H1126,2)</f>
        <v>0</v>
      </c>
      <c r="K1126" s="152" t="s">
        <v>1</v>
      </c>
      <c r="L1126" s="34"/>
      <c r="M1126" s="157" t="s">
        <v>1</v>
      </c>
      <c r="N1126" s="158" t="s">
        <v>41</v>
      </c>
      <c r="O1126" s="59"/>
      <c r="P1126" s="159">
        <f>O1126*H1126</f>
        <v>0</v>
      </c>
      <c r="Q1126" s="159">
        <v>0</v>
      </c>
      <c r="R1126" s="159">
        <f>Q1126*H1126</f>
        <v>0</v>
      </c>
      <c r="S1126" s="159">
        <v>0</v>
      </c>
      <c r="T1126" s="160">
        <f>S1126*H1126</f>
        <v>0</v>
      </c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R1126" s="161" t="s">
        <v>341</v>
      </c>
      <c r="AT1126" s="161" t="s">
        <v>182</v>
      </c>
      <c r="AU1126" s="161" t="s">
        <v>85</v>
      </c>
      <c r="AY1126" s="18" t="s">
        <v>180</v>
      </c>
      <c r="BE1126" s="162">
        <f>IF(N1126="základní",J1126,0)</f>
        <v>0</v>
      </c>
      <c r="BF1126" s="162">
        <f>IF(N1126="snížená",J1126,0)</f>
        <v>0</v>
      </c>
      <c r="BG1126" s="162">
        <f>IF(N1126="zákl. přenesená",J1126,0)</f>
        <v>0</v>
      </c>
      <c r="BH1126" s="162">
        <f>IF(N1126="sníž. přenesená",J1126,0)</f>
        <v>0</v>
      </c>
      <c r="BI1126" s="162">
        <f>IF(N1126="nulová",J1126,0)</f>
        <v>0</v>
      </c>
      <c r="BJ1126" s="18" t="s">
        <v>83</v>
      </c>
      <c r="BK1126" s="162">
        <f>ROUND(I1126*H1126,2)</f>
        <v>0</v>
      </c>
      <c r="BL1126" s="18" t="s">
        <v>341</v>
      </c>
      <c r="BM1126" s="161" t="s">
        <v>2722</v>
      </c>
    </row>
    <row r="1127" spans="1:65" s="2" customFormat="1" ht="107.25">
      <c r="A1127" s="33"/>
      <c r="B1127" s="34"/>
      <c r="C1127" s="33"/>
      <c r="D1127" s="163" t="s">
        <v>912</v>
      </c>
      <c r="E1127" s="33"/>
      <c r="F1127" s="211" t="s">
        <v>2723</v>
      </c>
      <c r="G1127" s="33"/>
      <c r="H1127" s="33"/>
      <c r="I1127" s="165"/>
      <c r="J1127" s="33"/>
      <c r="K1127" s="33"/>
      <c r="L1127" s="34"/>
      <c r="M1127" s="166"/>
      <c r="N1127" s="167"/>
      <c r="O1127" s="59"/>
      <c r="P1127" s="59"/>
      <c r="Q1127" s="59"/>
      <c r="R1127" s="59"/>
      <c r="S1127" s="59"/>
      <c r="T1127" s="60"/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T1127" s="18" t="s">
        <v>912</v>
      </c>
      <c r="AU1127" s="18" t="s">
        <v>85</v>
      </c>
    </row>
    <row r="1128" spans="1:65" s="13" customFormat="1" ht="11.25">
      <c r="B1128" s="170"/>
      <c r="D1128" s="163" t="s">
        <v>193</v>
      </c>
      <c r="E1128" s="171" t="s">
        <v>1</v>
      </c>
      <c r="F1128" s="172" t="s">
        <v>2724</v>
      </c>
      <c r="H1128" s="171" t="s">
        <v>1</v>
      </c>
      <c r="I1128" s="173"/>
      <c r="L1128" s="170"/>
      <c r="M1128" s="174"/>
      <c r="N1128" s="175"/>
      <c r="O1128" s="175"/>
      <c r="P1128" s="175"/>
      <c r="Q1128" s="175"/>
      <c r="R1128" s="175"/>
      <c r="S1128" s="175"/>
      <c r="T1128" s="176"/>
      <c r="AT1128" s="171" t="s">
        <v>193</v>
      </c>
      <c r="AU1128" s="171" t="s">
        <v>85</v>
      </c>
      <c r="AV1128" s="13" t="s">
        <v>83</v>
      </c>
      <c r="AW1128" s="13" t="s">
        <v>32</v>
      </c>
      <c r="AX1128" s="13" t="s">
        <v>76</v>
      </c>
      <c r="AY1128" s="171" t="s">
        <v>180</v>
      </c>
    </row>
    <row r="1129" spans="1:65" s="13" customFormat="1" ht="11.25">
      <c r="B1129" s="170"/>
      <c r="D1129" s="163" t="s">
        <v>193</v>
      </c>
      <c r="E1129" s="171" t="s">
        <v>1</v>
      </c>
      <c r="F1129" s="172" t="s">
        <v>2725</v>
      </c>
      <c r="H1129" s="171" t="s">
        <v>1</v>
      </c>
      <c r="I1129" s="173"/>
      <c r="L1129" s="170"/>
      <c r="M1129" s="174"/>
      <c r="N1129" s="175"/>
      <c r="O1129" s="175"/>
      <c r="P1129" s="175"/>
      <c r="Q1129" s="175"/>
      <c r="R1129" s="175"/>
      <c r="S1129" s="175"/>
      <c r="T1129" s="176"/>
      <c r="AT1129" s="171" t="s">
        <v>193</v>
      </c>
      <c r="AU1129" s="171" t="s">
        <v>85</v>
      </c>
      <c r="AV1129" s="13" t="s">
        <v>83</v>
      </c>
      <c r="AW1129" s="13" t="s">
        <v>32</v>
      </c>
      <c r="AX1129" s="13" t="s">
        <v>76</v>
      </c>
      <c r="AY1129" s="171" t="s">
        <v>180</v>
      </c>
    </row>
    <row r="1130" spans="1:65" s="14" customFormat="1" ht="11.25">
      <c r="B1130" s="177"/>
      <c r="D1130" s="163" t="s">
        <v>193</v>
      </c>
      <c r="E1130" s="178" t="s">
        <v>1</v>
      </c>
      <c r="F1130" s="179" t="s">
        <v>83</v>
      </c>
      <c r="H1130" s="180">
        <v>1</v>
      </c>
      <c r="I1130" s="181"/>
      <c r="L1130" s="177"/>
      <c r="M1130" s="182"/>
      <c r="N1130" s="183"/>
      <c r="O1130" s="183"/>
      <c r="P1130" s="183"/>
      <c r="Q1130" s="183"/>
      <c r="R1130" s="183"/>
      <c r="S1130" s="183"/>
      <c r="T1130" s="184"/>
      <c r="AT1130" s="178" t="s">
        <v>193</v>
      </c>
      <c r="AU1130" s="178" t="s">
        <v>85</v>
      </c>
      <c r="AV1130" s="14" t="s">
        <v>85</v>
      </c>
      <c r="AW1130" s="14" t="s">
        <v>32</v>
      </c>
      <c r="AX1130" s="14" t="s">
        <v>76</v>
      </c>
      <c r="AY1130" s="178" t="s">
        <v>180</v>
      </c>
    </row>
    <row r="1131" spans="1:65" s="13" customFormat="1" ht="11.25">
      <c r="B1131" s="170"/>
      <c r="D1131" s="163" t="s">
        <v>193</v>
      </c>
      <c r="E1131" s="171" t="s">
        <v>1</v>
      </c>
      <c r="F1131" s="172" t="s">
        <v>912</v>
      </c>
      <c r="H1131" s="171" t="s">
        <v>1</v>
      </c>
      <c r="I1131" s="173"/>
      <c r="L1131" s="170"/>
      <c r="M1131" s="174"/>
      <c r="N1131" s="175"/>
      <c r="O1131" s="175"/>
      <c r="P1131" s="175"/>
      <c r="Q1131" s="175"/>
      <c r="R1131" s="175"/>
      <c r="S1131" s="175"/>
      <c r="T1131" s="176"/>
      <c r="AT1131" s="171" t="s">
        <v>193</v>
      </c>
      <c r="AU1131" s="171" t="s">
        <v>85</v>
      </c>
      <c r="AV1131" s="13" t="s">
        <v>83</v>
      </c>
      <c r="AW1131" s="13" t="s">
        <v>32</v>
      </c>
      <c r="AX1131" s="13" t="s">
        <v>76</v>
      </c>
      <c r="AY1131" s="171" t="s">
        <v>180</v>
      </c>
    </row>
    <row r="1132" spans="1:65" s="14" customFormat="1" ht="11.25">
      <c r="B1132" s="177"/>
      <c r="D1132" s="163" t="s">
        <v>193</v>
      </c>
      <c r="E1132" s="178" t="s">
        <v>1</v>
      </c>
      <c r="F1132" s="179" t="s">
        <v>83</v>
      </c>
      <c r="H1132" s="180">
        <v>1</v>
      </c>
      <c r="I1132" s="181"/>
      <c r="L1132" s="177"/>
      <c r="M1132" s="182"/>
      <c r="N1132" s="183"/>
      <c r="O1132" s="183"/>
      <c r="P1132" s="183"/>
      <c r="Q1132" s="183"/>
      <c r="R1132" s="183"/>
      <c r="S1132" s="183"/>
      <c r="T1132" s="184"/>
      <c r="AT1132" s="178" t="s">
        <v>193</v>
      </c>
      <c r="AU1132" s="178" t="s">
        <v>85</v>
      </c>
      <c r="AV1132" s="14" t="s">
        <v>85</v>
      </c>
      <c r="AW1132" s="14" t="s">
        <v>32</v>
      </c>
      <c r="AX1132" s="14" t="s">
        <v>76</v>
      </c>
      <c r="AY1132" s="178" t="s">
        <v>180</v>
      </c>
    </row>
    <row r="1133" spans="1:65" s="15" customFormat="1" ht="11.25">
      <c r="B1133" s="185"/>
      <c r="D1133" s="163" t="s">
        <v>193</v>
      </c>
      <c r="E1133" s="186" t="s">
        <v>1</v>
      </c>
      <c r="F1133" s="187" t="s">
        <v>196</v>
      </c>
      <c r="H1133" s="188">
        <v>2</v>
      </c>
      <c r="I1133" s="189"/>
      <c r="L1133" s="185"/>
      <c r="M1133" s="190"/>
      <c r="N1133" s="191"/>
      <c r="O1133" s="191"/>
      <c r="P1133" s="191"/>
      <c r="Q1133" s="191"/>
      <c r="R1133" s="191"/>
      <c r="S1133" s="191"/>
      <c r="T1133" s="192"/>
      <c r="AT1133" s="186" t="s">
        <v>193</v>
      </c>
      <c r="AU1133" s="186" t="s">
        <v>85</v>
      </c>
      <c r="AV1133" s="15" t="s">
        <v>197</v>
      </c>
      <c r="AW1133" s="15" t="s">
        <v>32</v>
      </c>
      <c r="AX1133" s="15" t="s">
        <v>76</v>
      </c>
      <c r="AY1133" s="186" t="s">
        <v>180</v>
      </c>
    </row>
    <row r="1134" spans="1:65" s="16" customFormat="1" ht="11.25">
      <c r="B1134" s="193"/>
      <c r="D1134" s="163" t="s">
        <v>193</v>
      </c>
      <c r="E1134" s="194" t="s">
        <v>1</v>
      </c>
      <c r="F1134" s="195" t="s">
        <v>198</v>
      </c>
      <c r="H1134" s="196">
        <v>2</v>
      </c>
      <c r="I1134" s="197"/>
      <c r="L1134" s="193"/>
      <c r="M1134" s="198"/>
      <c r="N1134" s="199"/>
      <c r="O1134" s="199"/>
      <c r="P1134" s="199"/>
      <c r="Q1134" s="199"/>
      <c r="R1134" s="199"/>
      <c r="S1134" s="199"/>
      <c r="T1134" s="200"/>
      <c r="AT1134" s="194" t="s">
        <v>193</v>
      </c>
      <c r="AU1134" s="194" t="s">
        <v>85</v>
      </c>
      <c r="AV1134" s="16" t="s">
        <v>187</v>
      </c>
      <c r="AW1134" s="16" t="s">
        <v>32</v>
      </c>
      <c r="AX1134" s="16" t="s">
        <v>83</v>
      </c>
      <c r="AY1134" s="194" t="s">
        <v>180</v>
      </c>
    </row>
    <row r="1135" spans="1:65" s="2" customFormat="1" ht="44.25" customHeight="1">
      <c r="A1135" s="33"/>
      <c r="B1135" s="149"/>
      <c r="C1135" s="150" t="s">
        <v>1034</v>
      </c>
      <c r="D1135" s="150" t="s">
        <v>182</v>
      </c>
      <c r="E1135" s="151" t="s">
        <v>2726</v>
      </c>
      <c r="F1135" s="152" t="s">
        <v>2727</v>
      </c>
      <c r="G1135" s="153" t="s">
        <v>423</v>
      </c>
      <c r="H1135" s="154">
        <v>1</v>
      </c>
      <c r="I1135" s="155"/>
      <c r="J1135" s="156">
        <f>ROUND(I1135*H1135,2)</f>
        <v>0</v>
      </c>
      <c r="K1135" s="152" t="s">
        <v>1</v>
      </c>
      <c r="L1135" s="34"/>
      <c r="M1135" s="157" t="s">
        <v>1</v>
      </c>
      <c r="N1135" s="158" t="s">
        <v>41</v>
      </c>
      <c r="O1135" s="59"/>
      <c r="P1135" s="159">
        <f>O1135*H1135</f>
        <v>0</v>
      </c>
      <c r="Q1135" s="159">
        <v>0</v>
      </c>
      <c r="R1135" s="159">
        <f>Q1135*H1135</f>
        <v>0</v>
      </c>
      <c r="S1135" s="159">
        <v>0</v>
      </c>
      <c r="T1135" s="160">
        <f>S1135*H1135</f>
        <v>0</v>
      </c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33"/>
      <c r="AR1135" s="161" t="s">
        <v>341</v>
      </c>
      <c r="AT1135" s="161" t="s">
        <v>182</v>
      </c>
      <c r="AU1135" s="161" t="s">
        <v>85</v>
      </c>
      <c r="AY1135" s="18" t="s">
        <v>180</v>
      </c>
      <c r="BE1135" s="162">
        <f>IF(N1135="základní",J1135,0)</f>
        <v>0</v>
      </c>
      <c r="BF1135" s="162">
        <f>IF(N1135="snížená",J1135,0)</f>
        <v>0</v>
      </c>
      <c r="BG1135" s="162">
        <f>IF(N1135="zákl. přenesená",J1135,0)</f>
        <v>0</v>
      </c>
      <c r="BH1135" s="162">
        <f>IF(N1135="sníž. přenesená",J1135,0)</f>
        <v>0</v>
      </c>
      <c r="BI1135" s="162">
        <f>IF(N1135="nulová",J1135,0)</f>
        <v>0</v>
      </c>
      <c r="BJ1135" s="18" t="s">
        <v>83</v>
      </c>
      <c r="BK1135" s="162">
        <f>ROUND(I1135*H1135,2)</f>
        <v>0</v>
      </c>
      <c r="BL1135" s="18" t="s">
        <v>341</v>
      </c>
      <c r="BM1135" s="161" t="s">
        <v>2728</v>
      </c>
    </row>
    <row r="1136" spans="1:65" s="2" customFormat="1" ht="117">
      <c r="A1136" s="33"/>
      <c r="B1136" s="34"/>
      <c r="C1136" s="33"/>
      <c r="D1136" s="163" t="s">
        <v>912</v>
      </c>
      <c r="E1136" s="33"/>
      <c r="F1136" s="211" t="s">
        <v>2729</v>
      </c>
      <c r="G1136" s="33"/>
      <c r="H1136" s="33"/>
      <c r="I1136" s="165"/>
      <c r="J1136" s="33"/>
      <c r="K1136" s="33"/>
      <c r="L1136" s="34"/>
      <c r="M1136" s="166"/>
      <c r="N1136" s="167"/>
      <c r="O1136" s="59"/>
      <c r="P1136" s="59"/>
      <c r="Q1136" s="59"/>
      <c r="R1136" s="59"/>
      <c r="S1136" s="59"/>
      <c r="T1136" s="60"/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  <c r="AT1136" s="18" t="s">
        <v>912</v>
      </c>
      <c r="AU1136" s="18" t="s">
        <v>85</v>
      </c>
    </row>
    <row r="1137" spans="1:65" s="13" customFormat="1" ht="11.25">
      <c r="B1137" s="170"/>
      <c r="D1137" s="163" t="s">
        <v>193</v>
      </c>
      <c r="E1137" s="171" t="s">
        <v>1</v>
      </c>
      <c r="F1137" s="172" t="s">
        <v>2730</v>
      </c>
      <c r="H1137" s="171" t="s">
        <v>1</v>
      </c>
      <c r="I1137" s="173"/>
      <c r="L1137" s="170"/>
      <c r="M1137" s="174"/>
      <c r="N1137" s="175"/>
      <c r="O1137" s="175"/>
      <c r="P1137" s="175"/>
      <c r="Q1137" s="175"/>
      <c r="R1137" s="175"/>
      <c r="S1137" s="175"/>
      <c r="T1137" s="176"/>
      <c r="AT1137" s="171" t="s">
        <v>193</v>
      </c>
      <c r="AU1137" s="171" t="s">
        <v>85</v>
      </c>
      <c r="AV1137" s="13" t="s">
        <v>83</v>
      </c>
      <c r="AW1137" s="13" t="s">
        <v>32</v>
      </c>
      <c r="AX1137" s="13" t="s">
        <v>76</v>
      </c>
      <c r="AY1137" s="171" t="s">
        <v>180</v>
      </c>
    </row>
    <row r="1138" spans="1:65" s="13" customFormat="1" ht="11.25">
      <c r="B1138" s="170"/>
      <c r="D1138" s="163" t="s">
        <v>193</v>
      </c>
      <c r="E1138" s="171" t="s">
        <v>1</v>
      </c>
      <c r="F1138" s="172" t="s">
        <v>2725</v>
      </c>
      <c r="H1138" s="171" t="s">
        <v>1</v>
      </c>
      <c r="I1138" s="173"/>
      <c r="L1138" s="170"/>
      <c r="M1138" s="174"/>
      <c r="N1138" s="175"/>
      <c r="O1138" s="175"/>
      <c r="P1138" s="175"/>
      <c r="Q1138" s="175"/>
      <c r="R1138" s="175"/>
      <c r="S1138" s="175"/>
      <c r="T1138" s="176"/>
      <c r="AT1138" s="171" t="s">
        <v>193</v>
      </c>
      <c r="AU1138" s="171" t="s">
        <v>85</v>
      </c>
      <c r="AV1138" s="13" t="s">
        <v>83</v>
      </c>
      <c r="AW1138" s="13" t="s">
        <v>32</v>
      </c>
      <c r="AX1138" s="13" t="s">
        <v>76</v>
      </c>
      <c r="AY1138" s="171" t="s">
        <v>180</v>
      </c>
    </row>
    <row r="1139" spans="1:65" s="14" customFormat="1" ht="11.25">
      <c r="B1139" s="177"/>
      <c r="D1139" s="163" t="s">
        <v>193</v>
      </c>
      <c r="E1139" s="178" t="s">
        <v>1</v>
      </c>
      <c r="F1139" s="179" t="s">
        <v>83</v>
      </c>
      <c r="H1139" s="180">
        <v>1</v>
      </c>
      <c r="I1139" s="181"/>
      <c r="L1139" s="177"/>
      <c r="M1139" s="182"/>
      <c r="N1139" s="183"/>
      <c r="O1139" s="183"/>
      <c r="P1139" s="183"/>
      <c r="Q1139" s="183"/>
      <c r="R1139" s="183"/>
      <c r="S1139" s="183"/>
      <c r="T1139" s="184"/>
      <c r="AT1139" s="178" t="s">
        <v>193</v>
      </c>
      <c r="AU1139" s="178" t="s">
        <v>85</v>
      </c>
      <c r="AV1139" s="14" t="s">
        <v>85</v>
      </c>
      <c r="AW1139" s="14" t="s">
        <v>32</v>
      </c>
      <c r="AX1139" s="14" t="s">
        <v>76</v>
      </c>
      <c r="AY1139" s="178" t="s">
        <v>180</v>
      </c>
    </row>
    <row r="1140" spans="1:65" s="15" customFormat="1" ht="11.25">
      <c r="B1140" s="185"/>
      <c r="D1140" s="163" t="s">
        <v>193</v>
      </c>
      <c r="E1140" s="186" t="s">
        <v>1</v>
      </c>
      <c r="F1140" s="187" t="s">
        <v>196</v>
      </c>
      <c r="H1140" s="188">
        <v>1</v>
      </c>
      <c r="I1140" s="189"/>
      <c r="L1140" s="185"/>
      <c r="M1140" s="190"/>
      <c r="N1140" s="191"/>
      <c r="O1140" s="191"/>
      <c r="P1140" s="191"/>
      <c r="Q1140" s="191"/>
      <c r="R1140" s="191"/>
      <c r="S1140" s="191"/>
      <c r="T1140" s="192"/>
      <c r="AT1140" s="186" t="s">
        <v>193</v>
      </c>
      <c r="AU1140" s="186" t="s">
        <v>85</v>
      </c>
      <c r="AV1140" s="15" t="s">
        <v>197</v>
      </c>
      <c r="AW1140" s="15" t="s">
        <v>32</v>
      </c>
      <c r="AX1140" s="15" t="s">
        <v>76</v>
      </c>
      <c r="AY1140" s="186" t="s">
        <v>180</v>
      </c>
    </row>
    <row r="1141" spans="1:65" s="16" customFormat="1" ht="11.25">
      <c r="B1141" s="193"/>
      <c r="D1141" s="163" t="s">
        <v>193</v>
      </c>
      <c r="E1141" s="194" t="s">
        <v>1</v>
      </c>
      <c r="F1141" s="195" t="s">
        <v>198</v>
      </c>
      <c r="H1141" s="196">
        <v>1</v>
      </c>
      <c r="I1141" s="197"/>
      <c r="L1141" s="193"/>
      <c r="M1141" s="198"/>
      <c r="N1141" s="199"/>
      <c r="O1141" s="199"/>
      <c r="P1141" s="199"/>
      <c r="Q1141" s="199"/>
      <c r="R1141" s="199"/>
      <c r="S1141" s="199"/>
      <c r="T1141" s="200"/>
      <c r="AT1141" s="194" t="s">
        <v>193</v>
      </c>
      <c r="AU1141" s="194" t="s">
        <v>85</v>
      </c>
      <c r="AV1141" s="16" t="s">
        <v>187</v>
      </c>
      <c r="AW1141" s="16" t="s">
        <v>32</v>
      </c>
      <c r="AX1141" s="16" t="s">
        <v>83</v>
      </c>
      <c r="AY1141" s="194" t="s">
        <v>180</v>
      </c>
    </row>
    <row r="1142" spans="1:65" s="2" customFormat="1" ht="44.25" customHeight="1">
      <c r="A1142" s="33"/>
      <c r="B1142" s="149"/>
      <c r="C1142" s="150" t="s">
        <v>1039</v>
      </c>
      <c r="D1142" s="150" t="s">
        <v>182</v>
      </c>
      <c r="E1142" s="151" t="s">
        <v>2731</v>
      </c>
      <c r="F1142" s="152" t="s">
        <v>2732</v>
      </c>
      <c r="G1142" s="153" t="s">
        <v>423</v>
      </c>
      <c r="H1142" s="154">
        <v>1</v>
      </c>
      <c r="I1142" s="155"/>
      <c r="J1142" s="156">
        <f>ROUND(I1142*H1142,2)</f>
        <v>0</v>
      </c>
      <c r="K1142" s="152" t="s">
        <v>1</v>
      </c>
      <c r="L1142" s="34"/>
      <c r="M1142" s="157" t="s">
        <v>1</v>
      </c>
      <c r="N1142" s="158" t="s">
        <v>41</v>
      </c>
      <c r="O1142" s="59"/>
      <c r="P1142" s="159">
        <f>O1142*H1142</f>
        <v>0</v>
      </c>
      <c r="Q1142" s="159">
        <v>0</v>
      </c>
      <c r="R1142" s="159">
        <f>Q1142*H1142</f>
        <v>0</v>
      </c>
      <c r="S1142" s="159">
        <v>0</v>
      </c>
      <c r="T1142" s="160">
        <f>S1142*H1142</f>
        <v>0</v>
      </c>
      <c r="U1142" s="33"/>
      <c r="V1142" s="33"/>
      <c r="W1142" s="33"/>
      <c r="X1142" s="33"/>
      <c r="Y1142" s="33"/>
      <c r="Z1142" s="33"/>
      <c r="AA1142" s="33"/>
      <c r="AB1142" s="33"/>
      <c r="AC1142" s="33"/>
      <c r="AD1142" s="33"/>
      <c r="AE1142" s="33"/>
      <c r="AR1142" s="161" t="s">
        <v>341</v>
      </c>
      <c r="AT1142" s="161" t="s">
        <v>182</v>
      </c>
      <c r="AU1142" s="161" t="s">
        <v>85</v>
      </c>
      <c r="AY1142" s="18" t="s">
        <v>180</v>
      </c>
      <c r="BE1142" s="162">
        <f>IF(N1142="základní",J1142,0)</f>
        <v>0</v>
      </c>
      <c r="BF1142" s="162">
        <f>IF(N1142="snížená",J1142,0)</f>
        <v>0</v>
      </c>
      <c r="BG1142" s="162">
        <f>IF(N1142="zákl. přenesená",J1142,0)</f>
        <v>0</v>
      </c>
      <c r="BH1142" s="162">
        <f>IF(N1142="sníž. přenesená",J1142,0)</f>
        <v>0</v>
      </c>
      <c r="BI1142" s="162">
        <f>IF(N1142="nulová",J1142,0)</f>
        <v>0</v>
      </c>
      <c r="BJ1142" s="18" t="s">
        <v>83</v>
      </c>
      <c r="BK1142" s="162">
        <f>ROUND(I1142*H1142,2)</f>
        <v>0</v>
      </c>
      <c r="BL1142" s="18" t="s">
        <v>341</v>
      </c>
      <c r="BM1142" s="161" t="s">
        <v>2733</v>
      </c>
    </row>
    <row r="1143" spans="1:65" s="2" customFormat="1" ht="117">
      <c r="A1143" s="33"/>
      <c r="B1143" s="34"/>
      <c r="C1143" s="33"/>
      <c r="D1143" s="163" t="s">
        <v>912</v>
      </c>
      <c r="E1143" s="33"/>
      <c r="F1143" s="211" t="s">
        <v>2734</v>
      </c>
      <c r="G1143" s="33"/>
      <c r="H1143" s="33"/>
      <c r="I1143" s="165"/>
      <c r="J1143" s="33"/>
      <c r="K1143" s="33"/>
      <c r="L1143" s="34"/>
      <c r="M1143" s="166"/>
      <c r="N1143" s="167"/>
      <c r="O1143" s="59"/>
      <c r="P1143" s="59"/>
      <c r="Q1143" s="59"/>
      <c r="R1143" s="59"/>
      <c r="S1143" s="59"/>
      <c r="T1143" s="60"/>
      <c r="U1143" s="33"/>
      <c r="V1143" s="33"/>
      <c r="W1143" s="33"/>
      <c r="X1143" s="33"/>
      <c r="Y1143" s="33"/>
      <c r="Z1143" s="33"/>
      <c r="AA1143" s="33"/>
      <c r="AB1143" s="33"/>
      <c r="AC1143" s="33"/>
      <c r="AD1143" s="33"/>
      <c r="AE1143" s="33"/>
      <c r="AT1143" s="18" t="s">
        <v>912</v>
      </c>
      <c r="AU1143" s="18" t="s">
        <v>85</v>
      </c>
    </row>
    <row r="1144" spans="1:65" s="13" customFormat="1" ht="11.25">
      <c r="B1144" s="170"/>
      <c r="D1144" s="163" t="s">
        <v>193</v>
      </c>
      <c r="E1144" s="171" t="s">
        <v>1</v>
      </c>
      <c r="F1144" s="172" t="s">
        <v>2735</v>
      </c>
      <c r="H1144" s="171" t="s">
        <v>1</v>
      </c>
      <c r="I1144" s="173"/>
      <c r="L1144" s="170"/>
      <c r="M1144" s="174"/>
      <c r="N1144" s="175"/>
      <c r="O1144" s="175"/>
      <c r="P1144" s="175"/>
      <c r="Q1144" s="175"/>
      <c r="R1144" s="175"/>
      <c r="S1144" s="175"/>
      <c r="T1144" s="176"/>
      <c r="AT1144" s="171" t="s">
        <v>193</v>
      </c>
      <c r="AU1144" s="171" t="s">
        <v>85</v>
      </c>
      <c r="AV1144" s="13" t="s">
        <v>83</v>
      </c>
      <c r="AW1144" s="13" t="s">
        <v>32</v>
      </c>
      <c r="AX1144" s="13" t="s">
        <v>76</v>
      </c>
      <c r="AY1144" s="171" t="s">
        <v>180</v>
      </c>
    </row>
    <row r="1145" spans="1:65" s="13" customFormat="1" ht="11.25">
      <c r="B1145" s="170"/>
      <c r="D1145" s="163" t="s">
        <v>193</v>
      </c>
      <c r="E1145" s="171" t="s">
        <v>1</v>
      </c>
      <c r="F1145" s="172" t="s">
        <v>2725</v>
      </c>
      <c r="H1145" s="171" t="s">
        <v>1</v>
      </c>
      <c r="I1145" s="173"/>
      <c r="L1145" s="170"/>
      <c r="M1145" s="174"/>
      <c r="N1145" s="175"/>
      <c r="O1145" s="175"/>
      <c r="P1145" s="175"/>
      <c r="Q1145" s="175"/>
      <c r="R1145" s="175"/>
      <c r="S1145" s="175"/>
      <c r="T1145" s="176"/>
      <c r="AT1145" s="171" t="s">
        <v>193</v>
      </c>
      <c r="AU1145" s="171" t="s">
        <v>85</v>
      </c>
      <c r="AV1145" s="13" t="s">
        <v>83</v>
      </c>
      <c r="AW1145" s="13" t="s">
        <v>32</v>
      </c>
      <c r="AX1145" s="13" t="s">
        <v>76</v>
      </c>
      <c r="AY1145" s="171" t="s">
        <v>180</v>
      </c>
    </row>
    <row r="1146" spans="1:65" s="14" customFormat="1" ht="11.25">
      <c r="B1146" s="177"/>
      <c r="D1146" s="163" t="s">
        <v>193</v>
      </c>
      <c r="E1146" s="178" t="s">
        <v>1</v>
      </c>
      <c r="F1146" s="179" t="s">
        <v>83</v>
      </c>
      <c r="H1146" s="180">
        <v>1</v>
      </c>
      <c r="I1146" s="181"/>
      <c r="L1146" s="177"/>
      <c r="M1146" s="182"/>
      <c r="N1146" s="183"/>
      <c r="O1146" s="183"/>
      <c r="P1146" s="183"/>
      <c r="Q1146" s="183"/>
      <c r="R1146" s="183"/>
      <c r="S1146" s="183"/>
      <c r="T1146" s="184"/>
      <c r="AT1146" s="178" t="s">
        <v>193</v>
      </c>
      <c r="AU1146" s="178" t="s">
        <v>85</v>
      </c>
      <c r="AV1146" s="14" t="s">
        <v>85</v>
      </c>
      <c r="AW1146" s="14" t="s">
        <v>32</v>
      </c>
      <c r="AX1146" s="14" t="s">
        <v>76</v>
      </c>
      <c r="AY1146" s="178" t="s">
        <v>180</v>
      </c>
    </row>
    <row r="1147" spans="1:65" s="15" customFormat="1" ht="11.25">
      <c r="B1147" s="185"/>
      <c r="D1147" s="163" t="s">
        <v>193</v>
      </c>
      <c r="E1147" s="186" t="s">
        <v>1</v>
      </c>
      <c r="F1147" s="187" t="s">
        <v>196</v>
      </c>
      <c r="H1147" s="188">
        <v>1</v>
      </c>
      <c r="I1147" s="189"/>
      <c r="L1147" s="185"/>
      <c r="M1147" s="190"/>
      <c r="N1147" s="191"/>
      <c r="O1147" s="191"/>
      <c r="P1147" s="191"/>
      <c r="Q1147" s="191"/>
      <c r="R1147" s="191"/>
      <c r="S1147" s="191"/>
      <c r="T1147" s="192"/>
      <c r="AT1147" s="186" t="s">
        <v>193</v>
      </c>
      <c r="AU1147" s="186" t="s">
        <v>85</v>
      </c>
      <c r="AV1147" s="15" t="s">
        <v>197</v>
      </c>
      <c r="AW1147" s="15" t="s">
        <v>32</v>
      </c>
      <c r="AX1147" s="15" t="s">
        <v>76</v>
      </c>
      <c r="AY1147" s="186" t="s">
        <v>180</v>
      </c>
    </row>
    <row r="1148" spans="1:65" s="16" customFormat="1" ht="11.25">
      <c r="B1148" s="193"/>
      <c r="D1148" s="163" t="s">
        <v>193</v>
      </c>
      <c r="E1148" s="194" t="s">
        <v>1</v>
      </c>
      <c r="F1148" s="195" t="s">
        <v>198</v>
      </c>
      <c r="H1148" s="196">
        <v>1</v>
      </c>
      <c r="I1148" s="197"/>
      <c r="L1148" s="193"/>
      <c r="M1148" s="198"/>
      <c r="N1148" s="199"/>
      <c r="O1148" s="199"/>
      <c r="P1148" s="199"/>
      <c r="Q1148" s="199"/>
      <c r="R1148" s="199"/>
      <c r="S1148" s="199"/>
      <c r="T1148" s="200"/>
      <c r="AT1148" s="194" t="s">
        <v>193</v>
      </c>
      <c r="AU1148" s="194" t="s">
        <v>85</v>
      </c>
      <c r="AV1148" s="16" t="s">
        <v>187</v>
      </c>
      <c r="AW1148" s="16" t="s">
        <v>32</v>
      </c>
      <c r="AX1148" s="16" t="s">
        <v>83</v>
      </c>
      <c r="AY1148" s="194" t="s">
        <v>180</v>
      </c>
    </row>
    <row r="1149" spans="1:65" s="2" customFormat="1" ht="37.9" customHeight="1">
      <c r="A1149" s="33"/>
      <c r="B1149" s="149"/>
      <c r="C1149" s="150" t="s">
        <v>1044</v>
      </c>
      <c r="D1149" s="150" t="s">
        <v>182</v>
      </c>
      <c r="E1149" s="151" t="s">
        <v>2736</v>
      </c>
      <c r="F1149" s="152" t="s">
        <v>2737</v>
      </c>
      <c r="G1149" s="153" t="s">
        <v>423</v>
      </c>
      <c r="H1149" s="154">
        <v>1</v>
      </c>
      <c r="I1149" s="155"/>
      <c r="J1149" s="156">
        <f>ROUND(I1149*H1149,2)</f>
        <v>0</v>
      </c>
      <c r="K1149" s="152" t="s">
        <v>1</v>
      </c>
      <c r="L1149" s="34"/>
      <c r="M1149" s="157" t="s">
        <v>1</v>
      </c>
      <c r="N1149" s="158" t="s">
        <v>41</v>
      </c>
      <c r="O1149" s="59"/>
      <c r="P1149" s="159">
        <f>O1149*H1149</f>
        <v>0</v>
      </c>
      <c r="Q1149" s="159">
        <v>0</v>
      </c>
      <c r="R1149" s="159">
        <f>Q1149*H1149</f>
        <v>0</v>
      </c>
      <c r="S1149" s="159">
        <v>0</v>
      </c>
      <c r="T1149" s="160">
        <f>S1149*H1149</f>
        <v>0</v>
      </c>
      <c r="U1149" s="33"/>
      <c r="V1149" s="33"/>
      <c r="W1149" s="33"/>
      <c r="X1149" s="33"/>
      <c r="Y1149" s="33"/>
      <c r="Z1149" s="33"/>
      <c r="AA1149" s="33"/>
      <c r="AB1149" s="33"/>
      <c r="AC1149" s="33"/>
      <c r="AD1149" s="33"/>
      <c r="AE1149" s="33"/>
      <c r="AR1149" s="161" t="s">
        <v>341</v>
      </c>
      <c r="AT1149" s="161" t="s">
        <v>182</v>
      </c>
      <c r="AU1149" s="161" t="s">
        <v>85</v>
      </c>
      <c r="AY1149" s="18" t="s">
        <v>180</v>
      </c>
      <c r="BE1149" s="162">
        <f>IF(N1149="základní",J1149,0)</f>
        <v>0</v>
      </c>
      <c r="BF1149" s="162">
        <f>IF(N1149="snížená",J1149,0)</f>
        <v>0</v>
      </c>
      <c r="BG1149" s="162">
        <f>IF(N1149="zákl. přenesená",J1149,0)</f>
        <v>0</v>
      </c>
      <c r="BH1149" s="162">
        <f>IF(N1149="sníž. přenesená",J1149,0)</f>
        <v>0</v>
      </c>
      <c r="BI1149" s="162">
        <f>IF(N1149="nulová",J1149,0)</f>
        <v>0</v>
      </c>
      <c r="BJ1149" s="18" t="s">
        <v>83</v>
      </c>
      <c r="BK1149" s="162">
        <f>ROUND(I1149*H1149,2)</f>
        <v>0</v>
      </c>
      <c r="BL1149" s="18" t="s">
        <v>341</v>
      </c>
      <c r="BM1149" s="161" t="s">
        <v>2738</v>
      </c>
    </row>
    <row r="1150" spans="1:65" s="2" customFormat="1" ht="78">
      <c r="A1150" s="33"/>
      <c r="B1150" s="34"/>
      <c r="C1150" s="33"/>
      <c r="D1150" s="163" t="s">
        <v>912</v>
      </c>
      <c r="E1150" s="33"/>
      <c r="F1150" s="211" t="s">
        <v>2739</v>
      </c>
      <c r="G1150" s="33"/>
      <c r="H1150" s="33"/>
      <c r="I1150" s="165"/>
      <c r="J1150" s="33"/>
      <c r="K1150" s="33"/>
      <c r="L1150" s="34"/>
      <c r="M1150" s="166"/>
      <c r="N1150" s="167"/>
      <c r="O1150" s="59"/>
      <c r="P1150" s="59"/>
      <c r="Q1150" s="59"/>
      <c r="R1150" s="59"/>
      <c r="S1150" s="59"/>
      <c r="T1150" s="60"/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33"/>
      <c r="AT1150" s="18" t="s">
        <v>912</v>
      </c>
      <c r="AU1150" s="18" t="s">
        <v>85</v>
      </c>
    </row>
    <row r="1151" spans="1:65" s="13" customFormat="1" ht="11.25">
      <c r="B1151" s="170"/>
      <c r="D1151" s="163" t="s">
        <v>193</v>
      </c>
      <c r="E1151" s="171" t="s">
        <v>1</v>
      </c>
      <c r="F1151" s="172" t="s">
        <v>2740</v>
      </c>
      <c r="H1151" s="171" t="s">
        <v>1</v>
      </c>
      <c r="I1151" s="173"/>
      <c r="L1151" s="170"/>
      <c r="M1151" s="174"/>
      <c r="N1151" s="175"/>
      <c r="O1151" s="175"/>
      <c r="P1151" s="175"/>
      <c r="Q1151" s="175"/>
      <c r="R1151" s="175"/>
      <c r="S1151" s="175"/>
      <c r="T1151" s="176"/>
      <c r="AT1151" s="171" t="s">
        <v>193</v>
      </c>
      <c r="AU1151" s="171" t="s">
        <v>85</v>
      </c>
      <c r="AV1151" s="13" t="s">
        <v>83</v>
      </c>
      <c r="AW1151" s="13" t="s">
        <v>32</v>
      </c>
      <c r="AX1151" s="13" t="s">
        <v>76</v>
      </c>
      <c r="AY1151" s="171" t="s">
        <v>180</v>
      </c>
    </row>
    <row r="1152" spans="1:65" s="13" customFormat="1" ht="11.25">
      <c r="B1152" s="170"/>
      <c r="D1152" s="163" t="s">
        <v>193</v>
      </c>
      <c r="E1152" s="171" t="s">
        <v>1</v>
      </c>
      <c r="F1152" s="172" t="s">
        <v>2725</v>
      </c>
      <c r="H1152" s="171" t="s">
        <v>1</v>
      </c>
      <c r="I1152" s="173"/>
      <c r="L1152" s="170"/>
      <c r="M1152" s="174"/>
      <c r="N1152" s="175"/>
      <c r="O1152" s="175"/>
      <c r="P1152" s="175"/>
      <c r="Q1152" s="175"/>
      <c r="R1152" s="175"/>
      <c r="S1152" s="175"/>
      <c r="T1152" s="176"/>
      <c r="AT1152" s="171" t="s">
        <v>193</v>
      </c>
      <c r="AU1152" s="171" t="s">
        <v>85</v>
      </c>
      <c r="AV1152" s="13" t="s">
        <v>83</v>
      </c>
      <c r="AW1152" s="13" t="s">
        <v>32</v>
      </c>
      <c r="AX1152" s="13" t="s">
        <v>76</v>
      </c>
      <c r="AY1152" s="171" t="s">
        <v>180</v>
      </c>
    </row>
    <row r="1153" spans="1:65" s="14" customFormat="1" ht="11.25">
      <c r="B1153" s="177"/>
      <c r="D1153" s="163" t="s">
        <v>193</v>
      </c>
      <c r="E1153" s="178" t="s">
        <v>1</v>
      </c>
      <c r="F1153" s="179" t="s">
        <v>83</v>
      </c>
      <c r="H1153" s="180">
        <v>1</v>
      </c>
      <c r="I1153" s="181"/>
      <c r="L1153" s="177"/>
      <c r="M1153" s="182"/>
      <c r="N1153" s="183"/>
      <c r="O1153" s="183"/>
      <c r="P1153" s="183"/>
      <c r="Q1153" s="183"/>
      <c r="R1153" s="183"/>
      <c r="S1153" s="183"/>
      <c r="T1153" s="184"/>
      <c r="AT1153" s="178" t="s">
        <v>193</v>
      </c>
      <c r="AU1153" s="178" t="s">
        <v>85</v>
      </c>
      <c r="AV1153" s="14" t="s">
        <v>85</v>
      </c>
      <c r="AW1153" s="14" t="s">
        <v>32</v>
      </c>
      <c r="AX1153" s="14" t="s">
        <v>76</v>
      </c>
      <c r="AY1153" s="178" t="s">
        <v>180</v>
      </c>
    </row>
    <row r="1154" spans="1:65" s="15" customFormat="1" ht="11.25">
      <c r="B1154" s="185"/>
      <c r="D1154" s="163" t="s">
        <v>193</v>
      </c>
      <c r="E1154" s="186" t="s">
        <v>1</v>
      </c>
      <c r="F1154" s="187" t="s">
        <v>196</v>
      </c>
      <c r="H1154" s="188">
        <v>1</v>
      </c>
      <c r="I1154" s="189"/>
      <c r="L1154" s="185"/>
      <c r="M1154" s="190"/>
      <c r="N1154" s="191"/>
      <c r="O1154" s="191"/>
      <c r="P1154" s="191"/>
      <c r="Q1154" s="191"/>
      <c r="R1154" s="191"/>
      <c r="S1154" s="191"/>
      <c r="T1154" s="192"/>
      <c r="AT1154" s="186" t="s">
        <v>193</v>
      </c>
      <c r="AU1154" s="186" t="s">
        <v>85</v>
      </c>
      <c r="AV1154" s="15" t="s">
        <v>197</v>
      </c>
      <c r="AW1154" s="15" t="s">
        <v>32</v>
      </c>
      <c r="AX1154" s="15" t="s">
        <v>76</v>
      </c>
      <c r="AY1154" s="186" t="s">
        <v>180</v>
      </c>
    </row>
    <row r="1155" spans="1:65" s="16" customFormat="1" ht="11.25">
      <c r="B1155" s="193"/>
      <c r="D1155" s="163" t="s">
        <v>193</v>
      </c>
      <c r="E1155" s="194" t="s">
        <v>1</v>
      </c>
      <c r="F1155" s="195" t="s">
        <v>198</v>
      </c>
      <c r="H1155" s="196">
        <v>1</v>
      </c>
      <c r="I1155" s="197"/>
      <c r="L1155" s="193"/>
      <c r="M1155" s="198"/>
      <c r="N1155" s="199"/>
      <c r="O1155" s="199"/>
      <c r="P1155" s="199"/>
      <c r="Q1155" s="199"/>
      <c r="R1155" s="199"/>
      <c r="S1155" s="199"/>
      <c r="T1155" s="200"/>
      <c r="AT1155" s="194" t="s">
        <v>193</v>
      </c>
      <c r="AU1155" s="194" t="s">
        <v>85</v>
      </c>
      <c r="AV1155" s="16" t="s">
        <v>187</v>
      </c>
      <c r="AW1155" s="16" t="s">
        <v>32</v>
      </c>
      <c r="AX1155" s="16" t="s">
        <v>83</v>
      </c>
      <c r="AY1155" s="194" t="s">
        <v>180</v>
      </c>
    </row>
    <row r="1156" spans="1:65" s="2" customFormat="1" ht="24.2" customHeight="1">
      <c r="A1156" s="33"/>
      <c r="B1156" s="149"/>
      <c r="C1156" s="150" t="s">
        <v>1049</v>
      </c>
      <c r="D1156" s="150" t="s">
        <v>182</v>
      </c>
      <c r="E1156" s="151" t="s">
        <v>2741</v>
      </c>
      <c r="F1156" s="152" t="s">
        <v>2742</v>
      </c>
      <c r="G1156" s="153" t="s">
        <v>423</v>
      </c>
      <c r="H1156" s="154">
        <v>1</v>
      </c>
      <c r="I1156" s="155"/>
      <c r="J1156" s="156">
        <f>ROUND(I1156*H1156,2)</f>
        <v>0</v>
      </c>
      <c r="K1156" s="152" t="s">
        <v>1</v>
      </c>
      <c r="L1156" s="34"/>
      <c r="M1156" s="157" t="s">
        <v>1</v>
      </c>
      <c r="N1156" s="158" t="s">
        <v>41</v>
      </c>
      <c r="O1156" s="59"/>
      <c r="P1156" s="159">
        <f>O1156*H1156</f>
        <v>0</v>
      </c>
      <c r="Q1156" s="159">
        <v>0</v>
      </c>
      <c r="R1156" s="159">
        <f>Q1156*H1156</f>
        <v>0</v>
      </c>
      <c r="S1156" s="159">
        <v>0</v>
      </c>
      <c r="T1156" s="160">
        <f>S1156*H1156</f>
        <v>0</v>
      </c>
      <c r="U1156" s="33"/>
      <c r="V1156" s="33"/>
      <c r="W1156" s="33"/>
      <c r="X1156" s="33"/>
      <c r="Y1156" s="33"/>
      <c r="Z1156" s="33"/>
      <c r="AA1156" s="33"/>
      <c r="AB1156" s="33"/>
      <c r="AC1156" s="33"/>
      <c r="AD1156" s="33"/>
      <c r="AE1156" s="33"/>
      <c r="AR1156" s="161" t="s">
        <v>341</v>
      </c>
      <c r="AT1156" s="161" t="s">
        <v>182</v>
      </c>
      <c r="AU1156" s="161" t="s">
        <v>85</v>
      </c>
      <c r="AY1156" s="18" t="s">
        <v>180</v>
      </c>
      <c r="BE1156" s="162">
        <f>IF(N1156="základní",J1156,0)</f>
        <v>0</v>
      </c>
      <c r="BF1156" s="162">
        <f>IF(N1156="snížená",J1156,0)</f>
        <v>0</v>
      </c>
      <c r="BG1156" s="162">
        <f>IF(N1156="zákl. přenesená",J1156,0)</f>
        <v>0</v>
      </c>
      <c r="BH1156" s="162">
        <f>IF(N1156="sníž. přenesená",J1156,0)</f>
        <v>0</v>
      </c>
      <c r="BI1156" s="162">
        <f>IF(N1156="nulová",J1156,0)</f>
        <v>0</v>
      </c>
      <c r="BJ1156" s="18" t="s">
        <v>83</v>
      </c>
      <c r="BK1156" s="162">
        <f>ROUND(I1156*H1156,2)</f>
        <v>0</v>
      </c>
      <c r="BL1156" s="18" t="s">
        <v>341</v>
      </c>
      <c r="BM1156" s="161" t="s">
        <v>2743</v>
      </c>
    </row>
    <row r="1157" spans="1:65" s="2" customFormat="1" ht="87.75">
      <c r="A1157" s="33"/>
      <c r="B1157" s="34"/>
      <c r="C1157" s="33"/>
      <c r="D1157" s="163" t="s">
        <v>912</v>
      </c>
      <c r="E1157" s="33"/>
      <c r="F1157" s="211" t="s">
        <v>2744</v>
      </c>
      <c r="G1157" s="33"/>
      <c r="H1157" s="33"/>
      <c r="I1157" s="165"/>
      <c r="J1157" s="33"/>
      <c r="K1157" s="33"/>
      <c r="L1157" s="34"/>
      <c r="M1157" s="166"/>
      <c r="N1157" s="167"/>
      <c r="O1157" s="59"/>
      <c r="P1157" s="59"/>
      <c r="Q1157" s="59"/>
      <c r="R1157" s="59"/>
      <c r="S1157" s="59"/>
      <c r="T1157" s="60"/>
      <c r="U1157" s="33"/>
      <c r="V1157" s="33"/>
      <c r="W1157" s="33"/>
      <c r="X1157" s="33"/>
      <c r="Y1157" s="33"/>
      <c r="Z1157" s="33"/>
      <c r="AA1157" s="33"/>
      <c r="AB1157" s="33"/>
      <c r="AC1157" s="33"/>
      <c r="AD1157" s="33"/>
      <c r="AE1157" s="33"/>
      <c r="AT1157" s="18" t="s">
        <v>912</v>
      </c>
      <c r="AU1157" s="18" t="s">
        <v>85</v>
      </c>
    </row>
    <row r="1158" spans="1:65" s="13" customFormat="1" ht="11.25">
      <c r="B1158" s="170"/>
      <c r="D1158" s="163" t="s">
        <v>193</v>
      </c>
      <c r="E1158" s="171" t="s">
        <v>1</v>
      </c>
      <c r="F1158" s="172" t="s">
        <v>2745</v>
      </c>
      <c r="H1158" s="171" t="s">
        <v>1</v>
      </c>
      <c r="I1158" s="173"/>
      <c r="L1158" s="170"/>
      <c r="M1158" s="174"/>
      <c r="N1158" s="175"/>
      <c r="O1158" s="175"/>
      <c r="P1158" s="175"/>
      <c r="Q1158" s="175"/>
      <c r="R1158" s="175"/>
      <c r="S1158" s="175"/>
      <c r="T1158" s="176"/>
      <c r="AT1158" s="171" t="s">
        <v>193</v>
      </c>
      <c r="AU1158" s="171" t="s">
        <v>85</v>
      </c>
      <c r="AV1158" s="13" t="s">
        <v>83</v>
      </c>
      <c r="AW1158" s="13" t="s">
        <v>32</v>
      </c>
      <c r="AX1158" s="13" t="s">
        <v>76</v>
      </c>
      <c r="AY1158" s="171" t="s">
        <v>180</v>
      </c>
    </row>
    <row r="1159" spans="1:65" s="14" customFormat="1" ht="11.25">
      <c r="B1159" s="177"/>
      <c r="D1159" s="163" t="s">
        <v>193</v>
      </c>
      <c r="E1159" s="178" t="s">
        <v>1</v>
      </c>
      <c r="F1159" s="179" t="s">
        <v>83</v>
      </c>
      <c r="H1159" s="180">
        <v>1</v>
      </c>
      <c r="I1159" s="181"/>
      <c r="L1159" s="177"/>
      <c r="M1159" s="182"/>
      <c r="N1159" s="183"/>
      <c r="O1159" s="183"/>
      <c r="P1159" s="183"/>
      <c r="Q1159" s="183"/>
      <c r="R1159" s="183"/>
      <c r="S1159" s="183"/>
      <c r="T1159" s="184"/>
      <c r="AT1159" s="178" t="s">
        <v>193</v>
      </c>
      <c r="AU1159" s="178" t="s">
        <v>85</v>
      </c>
      <c r="AV1159" s="14" t="s">
        <v>85</v>
      </c>
      <c r="AW1159" s="14" t="s">
        <v>32</v>
      </c>
      <c r="AX1159" s="14" t="s">
        <v>76</v>
      </c>
      <c r="AY1159" s="178" t="s">
        <v>180</v>
      </c>
    </row>
    <row r="1160" spans="1:65" s="15" customFormat="1" ht="11.25">
      <c r="B1160" s="185"/>
      <c r="D1160" s="163" t="s">
        <v>193</v>
      </c>
      <c r="E1160" s="186" t="s">
        <v>1</v>
      </c>
      <c r="F1160" s="187" t="s">
        <v>196</v>
      </c>
      <c r="H1160" s="188">
        <v>1</v>
      </c>
      <c r="I1160" s="189"/>
      <c r="L1160" s="185"/>
      <c r="M1160" s="190"/>
      <c r="N1160" s="191"/>
      <c r="O1160" s="191"/>
      <c r="P1160" s="191"/>
      <c r="Q1160" s="191"/>
      <c r="R1160" s="191"/>
      <c r="S1160" s="191"/>
      <c r="T1160" s="192"/>
      <c r="AT1160" s="186" t="s">
        <v>193</v>
      </c>
      <c r="AU1160" s="186" t="s">
        <v>85</v>
      </c>
      <c r="AV1160" s="15" t="s">
        <v>197</v>
      </c>
      <c r="AW1160" s="15" t="s">
        <v>32</v>
      </c>
      <c r="AX1160" s="15" t="s">
        <v>76</v>
      </c>
      <c r="AY1160" s="186" t="s">
        <v>180</v>
      </c>
    </row>
    <row r="1161" spans="1:65" s="16" customFormat="1" ht="11.25">
      <c r="B1161" s="193"/>
      <c r="D1161" s="163" t="s">
        <v>193</v>
      </c>
      <c r="E1161" s="194" t="s">
        <v>1</v>
      </c>
      <c r="F1161" s="195" t="s">
        <v>198</v>
      </c>
      <c r="H1161" s="196">
        <v>1</v>
      </c>
      <c r="I1161" s="197"/>
      <c r="L1161" s="193"/>
      <c r="M1161" s="198"/>
      <c r="N1161" s="199"/>
      <c r="O1161" s="199"/>
      <c r="P1161" s="199"/>
      <c r="Q1161" s="199"/>
      <c r="R1161" s="199"/>
      <c r="S1161" s="199"/>
      <c r="T1161" s="200"/>
      <c r="AT1161" s="194" t="s">
        <v>193</v>
      </c>
      <c r="AU1161" s="194" t="s">
        <v>85</v>
      </c>
      <c r="AV1161" s="16" t="s">
        <v>187</v>
      </c>
      <c r="AW1161" s="16" t="s">
        <v>32</v>
      </c>
      <c r="AX1161" s="16" t="s">
        <v>83</v>
      </c>
      <c r="AY1161" s="194" t="s">
        <v>180</v>
      </c>
    </row>
    <row r="1162" spans="1:65" s="2" customFormat="1" ht="24.2" customHeight="1">
      <c r="A1162" s="33"/>
      <c r="B1162" s="149"/>
      <c r="C1162" s="150" t="s">
        <v>1054</v>
      </c>
      <c r="D1162" s="150" t="s">
        <v>182</v>
      </c>
      <c r="E1162" s="151" t="s">
        <v>2746</v>
      </c>
      <c r="F1162" s="152" t="s">
        <v>2747</v>
      </c>
      <c r="G1162" s="153" t="s">
        <v>423</v>
      </c>
      <c r="H1162" s="154">
        <v>1</v>
      </c>
      <c r="I1162" s="155"/>
      <c r="J1162" s="156">
        <f>ROUND(I1162*H1162,2)</f>
        <v>0</v>
      </c>
      <c r="K1162" s="152" t="s">
        <v>1</v>
      </c>
      <c r="L1162" s="34"/>
      <c r="M1162" s="157" t="s">
        <v>1</v>
      </c>
      <c r="N1162" s="158" t="s">
        <v>41</v>
      </c>
      <c r="O1162" s="59"/>
      <c r="P1162" s="159">
        <f>O1162*H1162</f>
        <v>0</v>
      </c>
      <c r="Q1162" s="159">
        <v>0</v>
      </c>
      <c r="R1162" s="159">
        <f>Q1162*H1162</f>
        <v>0</v>
      </c>
      <c r="S1162" s="159">
        <v>0</v>
      </c>
      <c r="T1162" s="160">
        <f>S1162*H1162</f>
        <v>0</v>
      </c>
      <c r="U1162" s="33"/>
      <c r="V1162" s="33"/>
      <c r="W1162" s="33"/>
      <c r="X1162" s="33"/>
      <c r="Y1162" s="33"/>
      <c r="Z1162" s="33"/>
      <c r="AA1162" s="33"/>
      <c r="AB1162" s="33"/>
      <c r="AC1162" s="33"/>
      <c r="AD1162" s="33"/>
      <c r="AE1162" s="33"/>
      <c r="AR1162" s="161" t="s">
        <v>341</v>
      </c>
      <c r="AT1162" s="161" t="s">
        <v>182</v>
      </c>
      <c r="AU1162" s="161" t="s">
        <v>85</v>
      </c>
      <c r="AY1162" s="18" t="s">
        <v>180</v>
      </c>
      <c r="BE1162" s="162">
        <f>IF(N1162="základní",J1162,0)</f>
        <v>0</v>
      </c>
      <c r="BF1162" s="162">
        <f>IF(N1162="snížená",J1162,0)</f>
        <v>0</v>
      </c>
      <c r="BG1162" s="162">
        <f>IF(N1162="zákl. přenesená",J1162,0)</f>
        <v>0</v>
      </c>
      <c r="BH1162" s="162">
        <f>IF(N1162="sníž. přenesená",J1162,0)</f>
        <v>0</v>
      </c>
      <c r="BI1162" s="162">
        <f>IF(N1162="nulová",J1162,0)</f>
        <v>0</v>
      </c>
      <c r="BJ1162" s="18" t="s">
        <v>83</v>
      </c>
      <c r="BK1162" s="162">
        <f>ROUND(I1162*H1162,2)</f>
        <v>0</v>
      </c>
      <c r="BL1162" s="18" t="s">
        <v>341</v>
      </c>
      <c r="BM1162" s="161" t="s">
        <v>2748</v>
      </c>
    </row>
    <row r="1163" spans="1:65" s="2" customFormat="1" ht="87.75">
      <c r="A1163" s="33"/>
      <c r="B1163" s="34"/>
      <c r="C1163" s="33"/>
      <c r="D1163" s="163" t="s">
        <v>912</v>
      </c>
      <c r="E1163" s="33"/>
      <c r="F1163" s="211" t="s">
        <v>2744</v>
      </c>
      <c r="G1163" s="33"/>
      <c r="H1163" s="33"/>
      <c r="I1163" s="165"/>
      <c r="J1163" s="33"/>
      <c r="K1163" s="33"/>
      <c r="L1163" s="34"/>
      <c r="M1163" s="166"/>
      <c r="N1163" s="167"/>
      <c r="O1163" s="59"/>
      <c r="P1163" s="59"/>
      <c r="Q1163" s="59"/>
      <c r="R1163" s="59"/>
      <c r="S1163" s="59"/>
      <c r="T1163" s="60"/>
      <c r="U1163" s="33"/>
      <c r="V1163" s="33"/>
      <c r="W1163" s="33"/>
      <c r="X1163" s="33"/>
      <c r="Y1163" s="33"/>
      <c r="Z1163" s="33"/>
      <c r="AA1163" s="33"/>
      <c r="AB1163" s="33"/>
      <c r="AC1163" s="33"/>
      <c r="AD1163" s="33"/>
      <c r="AE1163" s="33"/>
      <c r="AT1163" s="18" t="s">
        <v>912</v>
      </c>
      <c r="AU1163" s="18" t="s">
        <v>85</v>
      </c>
    </row>
    <row r="1164" spans="1:65" s="13" customFormat="1" ht="11.25">
      <c r="B1164" s="170"/>
      <c r="D1164" s="163" t="s">
        <v>193</v>
      </c>
      <c r="E1164" s="171" t="s">
        <v>1</v>
      </c>
      <c r="F1164" s="172" t="s">
        <v>2749</v>
      </c>
      <c r="H1164" s="171" t="s">
        <v>1</v>
      </c>
      <c r="I1164" s="173"/>
      <c r="L1164" s="170"/>
      <c r="M1164" s="174"/>
      <c r="N1164" s="175"/>
      <c r="O1164" s="175"/>
      <c r="P1164" s="175"/>
      <c r="Q1164" s="175"/>
      <c r="R1164" s="175"/>
      <c r="S1164" s="175"/>
      <c r="T1164" s="176"/>
      <c r="AT1164" s="171" t="s">
        <v>193</v>
      </c>
      <c r="AU1164" s="171" t="s">
        <v>85</v>
      </c>
      <c r="AV1164" s="13" t="s">
        <v>83</v>
      </c>
      <c r="AW1164" s="13" t="s">
        <v>32</v>
      </c>
      <c r="AX1164" s="13" t="s">
        <v>76</v>
      </c>
      <c r="AY1164" s="171" t="s">
        <v>180</v>
      </c>
    </row>
    <row r="1165" spans="1:65" s="14" customFormat="1" ht="11.25">
      <c r="B1165" s="177"/>
      <c r="D1165" s="163" t="s">
        <v>193</v>
      </c>
      <c r="E1165" s="178" t="s">
        <v>1</v>
      </c>
      <c r="F1165" s="179" t="s">
        <v>83</v>
      </c>
      <c r="H1165" s="180">
        <v>1</v>
      </c>
      <c r="I1165" s="181"/>
      <c r="L1165" s="177"/>
      <c r="M1165" s="182"/>
      <c r="N1165" s="183"/>
      <c r="O1165" s="183"/>
      <c r="P1165" s="183"/>
      <c r="Q1165" s="183"/>
      <c r="R1165" s="183"/>
      <c r="S1165" s="183"/>
      <c r="T1165" s="184"/>
      <c r="AT1165" s="178" t="s">
        <v>193</v>
      </c>
      <c r="AU1165" s="178" t="s">
        <v>85</v>
      </c>
      <c r="AV1165" s="14" t="s">
        <v>85</v>
      </c>
      <c r="AW1165" s="14" t="s">
        <v>32</v>
      </c>
      <c r="AX1165" s="14" t="s">
        <v>76</v>
      </c>
      <c r="AY1165" s="178" t="s">
        <v>180</v>
      </c>
    </row>
    <row r="1166" spans="1:65" s="15" customFormat="1" ht="11.25">
      <c r="B1166" s="185"/>
      <c r="D1166" s="163" t="s">
        <v>193</v>
      </c>
      <c r="E1166" s="186" t="s">
        <v>1</v>
      </c>
      <c r="F1166" s="187" t="s">
        <v>196</v>
      </c>
      <c r="H1166" s="188">
        <v>1</v>
      </c>
      <c r="I1166" s="189"/>
      <c r="L1166" s="185"/>
      <c r="M1166" s="190"/>
      <c r="N1166" s="191"/>
      <c r="O1166" s="191"/>
      <c r="P1166" s="191"/>
      <c r="Q1166" s="191"/>
      <c r="R1166" s="191"/>
      <c r="S1166" s="191"/>
      <c r="T1166" s="192"/>
      <c r="AT1166" s="186" t="s">
        <v>193</v>
      </c>
      <c r="AU1166" s="186" t="s">
        <v>85</v>
      </c>
      <c r="AV1166" s="15" t="s">
        <v>197</v>
      </c>
      <c r="AW1166" s="15" t="s">
        <v>32</v>
      </c>
      <c r="AX1166" s="15" t="s">
        <v>76</v>
      </c>
      <c r="AY1166" s="186" t="s">
        <v>180</v>
      </c>
    </row>
    <row r="1167" spans="1:65" s="16" customFormat="1" ht="11.25">
      <c r="B1167" s="193"/>
      <c r="D1167" s="163" t="s">
        <v>193</v>
      </c>
      <c r="E1167" s="194" t="s">
        <v>1</v>
      </c>
      <c r="F1167" s="195" t="s">
        <v>198</v>
      </c>
      <c r="H1167" s="196">
        <v>1</v>
      </c>
      <c r="I1167" s="197"/>
      <c r="L1167" s="193"/>
      <c r="M1167" s="198"/>
      <c r="N1167" s="199"/>
      <c r="O1167" s="199"/>
      <c r="P1167" s="199"/>
      <c r="Q1167" s="199"/>
      <c r="R1167" s="199"/>
      <c r="S1167" s="199"/>
      <c r="T1167" s="200"/>
      <c r="AT1167" s="194" t="s">
        <v>193</v>
      </c>
      <c r="AU1167" s="194" t="s">
        <v>85</v>
      </c>
      <c r="AV1167" s="16" t="s">
        <v>187</v>
      </c>
      <c r="AW1167" s="16" t="s">
        <v>32</v>
      </c>
      <c r="AX1167" s="16" t="s">
        <v>83</v>
      </c>
      <c r="AY1167" s="194" t="s">
        <v>180</v>
      </c>
    </row>
    <row r="1168" spans="1:65" s="2" customFormat="1" ht="33" customHeight="1">
      <c r="A1168" s="33"/>
      <c r="B1168" s="149"/>
      <c r="C1168" s="150" t="s">
        <v>1062</v>
      </c>
      <c r="D1168" s="150" t="s">
        <v>182</v>
      </c>
      <c r="E1168" s="151" t="s">
        <v>2750</v>
      </c>
      <c r="F1168" s="152" t="s">
        <v>2751</v>
      </c>
      <c r="G1168" s="153" t="s">
        <v>423</v>
      </c>
      <c r="H1168" s="154">
        <v>4</v>
      </c>
      <c r="I1168" s="155"/>
      <c r="J1168" s="156">
        <f>ROUND(I1168*H1168,2)</f>
        <v>0</v>
      </c>
      <c r="K1168" s="152" t="s">
        <v>1</v>
      </c>
      <c r="L1168" s="34"/>
      <c r="M1168" s="157" t="s">
        <v>1</v>
      </c>
      <c r="N1168" s="158" t="s">
        <v>41</v>
      </c>
      <c r="O1168" s="59"/>
      <c r="P1168" s="159">
        <f>O1168*H1168</f>
        <v>0</v>
      </c>
      <c r="Q1168" s="159">
        <v>0</v>
      </c>
      <c r="R1168" s="159">
        <f>Q1168*H1168</f>
        <v>0</v>
      </c>
      <c r="S1168" s="159">
        <v>0</v>
      </c>
      <c r="T1168" s="160">
        <f>S1168*H1168</f>
        <v>0</v>
      </c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  <c r="AR1168" s="161" t="s">
        <v>341</v>
      </c>
      <c r="AT1168" s="161" t="s">
        <v>182</v>
      </c>
      <c r="AU1168" s="161" t="s">
        <v>85</v>
      </c>
      <c r="AY1168" s="18" t="s">
        <v>180</v>
      </c>
      <c r="BE1168" s="162">
        <f>IF(N1168="základní",J1168,0)</f>
        <v>0</v>
      </c>
      <c r="BF1168" s="162">
        <f>IF(N1168="snížená",J1168,0)</f>
        <v>0</v>
      </c>
      <c r="BG1168" s="162">
        <f>IF(N1168="zákl. přenesená",J1168,0)</f>
        <v>0</v>
      </c>
      <c r="BH1168" s="162">
        <f>IF(N1168="sníž. přenesená",J1168,0)</f>
        <v>0</v>
      </c>
      <c r="BI1168" s="162">
        <f>IF(N1168="nulová",J1168,0)</f>
        <v>0</v>
      </c>
      <c r="BJ1168" s="18" t="s">
        <v>83</v>
      </c>
      <c r="BK1168" s="162">
        <f>ROUND(I1168*H1168,2)</f>
        <v>0</v>
      </c>
      <c r="BL1168" s="18" t="s">
        <v>341</v>
      </c>
      <c r="BM1168" s="161" t="s">
        <v>2752</v>
      </c>
    </row>
    <row r="1169" spans="1:65" s="2" customFormat="1" ht="68.25">
      <c r="A1169" s="33"/>
      <c r="B1169" s="34"/>
      <c r="C1169" s="33"/>
      <c r="D1169" s="163" t="s">
        <v>912</v>
      </c>
      <c r="E1169" s="33"/>
      <c r="F1169" s="211" t="s">
        <v>2753</v>
      </c>
      <c r="G1169" s="33"/>
      <c r="H1169" s="33"/>
      <c r="I1169" s="165"/>
      <c r="J1169" s="33"/>
      <c r="K1169" s="33"/>
      <c r="L1169" s="34"/>
      <c r="M1169" s="166"/>
      <c r="N1169" s="167"/>
      <c r="O1169" s="59"/>
      <c r="P1169" s="59"/>
      <c r="Q1169" s="59"/>
      <c r="R1169" s="59"/>
      <c r="S1169" s="59"/>
      <c r="T1169" s="60"/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33"/>
      <c r="AT1169" s="18" t="s">
        <v>912</v>
      </c>
      <c r="AU1169" s="18" t="s">
        <v>85</v>
      </c>
    </row>
    <row r="1170" spans="1:65" s="13" customFormat="1" ht="11.25">
      <c r="B1170" s="170"/>
      <c r="D1170" s="163" t="s">
        <v>193</v>
      </c>
      <c r="E1170" s="171" t="s">
        <v>1</v>
      </c>
      <c r="F1170" s="172" t="s">
        <v>2754</v>
      </c>
      <c r="H1170" s="171" t="s">
        <v>1</v>
      </c>
      <c r="I1170" s="173"/>
      <c r="L1170" s="170"/>
      <c r="M1170" s="174"/>
      <c r="N1170" s="175"/>
      <c r="O1170" s="175"/>
      <c r="P1170" s="175"/>
      <c r="Q1170" s="175"/>
      <c r="R1170" s="175"/>
      <c r="S1170" s="175"/>
      <c r="T1170" s="176"/>
      <c r="AT1170" s="171" t="s">
        <v>193</v>
      </c>
      <c r="AU1170" s="171" t="s">
        <v>85</v>
      </c>
      <c r="AV1170" s="13" t="s">
        <v>83</v>
      </c>
      <c r="AW1170" s="13" t="s">
        <v>32</v>
      </c>
      <c r="AX1170" s="13" t="s">
        <v>76</v>
      </c>
      <c r="AY1170" s="171" t="s">
        <v>180</v>
      </c>
    </row>
    <row r="1171" spans="1:65" s="14" customFormat="1" ht="11.25">
      <c r="B1171" s="177"/>
      <c r="D1171" s="163" t="s">
        <v>193</v>
      </c>
      <c r="E1171" s="178" t="s">
        <v>1</v>
      </c>
      <c r="F1171" s="179" t="s">
        <v>187</v>
      </c>
      <c r="H1171" s="180">
        <v>4</v>
      </c>
      <c r="I1171" s="181"/>
      <c r="L1171" s="177"/>
      <c r="M1171" s="182"/>
      <c r="N1171" s="183"/>
      <c r="O1171" s="183"/>
      <c r="P1171" s="183"/>
      <c r="Q1171" s="183"/>
      <c r="R1171" s="183"/>
      <c r="S1171" s="183"/>
      <c r="T1171" s="184"/>
      <c r="AT1171" s="178" t="s">
        <v>193</v>
      </c>
      <c r="AU1171" s="178" t="s">
        <v>85</v>
      </c>
      <c r="AV1171" s="14" t="s">
        <v>85</v>
      </c>
      <c r="AW1171" s="14" t="s">
        <v>32</v>
      </c>
      <c r="AX1171" s="14" t="s">
        <v>76</v>
      </c>
      <c r="AY1171" s="178" t="s">
        <v>180</v>
      </c>
    </row>
    <row r="1172" spans="1:65" s="15" customFormat="1" ht="11.25">
      <c r="B1172" s="185"/>
      <c r="D1172" s="163" t="s">
        <v>193</v>
      </c>
      <c r="E1172" s="186" t="s">
        <v>1</v>
      </c>
      <c r="F1172" s="187" t="s">
        <v>196</v>
      </c>
      <c r="H1172" s="188">
        <v>4</v>
      </c>
      <c r="I1172" s="189"/>
      <c r="L1172" s="185"/>
      <c r="M1172" s="190"/>
      <c r="N1172" s="191"/>
      <c r="O1172" s="191"/>
      <c r="P1172" s="191"/>
      <c r="Q1172" s="191"/>
      <c r="R1172" s="191"/>
      <c r="S1172" s="191"/>
      <c r="T1172" s="192"/>
      <c r="AT1172" s="186" t="s">
        <v>193</v>
      </c>
      <c r="AU1172" s="186" t="s">
        <v>85</v>
      </c>
      <c r="AV1172" s="15" t="s">
        <v>197</v>
      </c>
      <c r="AW1172" s="15" t="s">
        <v>32</v>
      </c>
      <c r="AX1172" s="15" t="s">
        <v>76</v>
      </c>
      <c r="AY1172" s="186" t="s">
        <v>180</v>
      </c>
    </row>
    <row r="1173" spans="1:65" s="16" customFormat="1" ht="11.25">
      <c r="B1173" s="193"/>
      <c r="D1173" s="163" t="s">
        <v>193</v>
      </c>
      <c r="E1173" s="194" t="s">
        <v>1</v>
      </c>
      <c r="F1173" s="195" t="s">
        <v>198</v>
      </c>
      <c r="H1173" s="196">
        <v>4</v>
      </c>
      <c r="I1173" s="197"/>
      <c r="L1173" s="193"/>
      <c r="M1173" s="198"/>
      <c r="N1173" s="199"/>
      <c r="O1173" s="199"/>
      <c r="P1173" s="199"/>
      <c r="Q1173" s="199"/>
      <c r="R1173" s="199"/>
      <c r="S1173" s="199"/>
      <c r="T1173" s="200"/>
      <c r="AT1173" s="194" t="s">
        <v>193</v>
      </c>
      <c r="AU1173" s="194" t="s">
        <v>85</v>
      </c>
      <c r="AV1173" s="16" t="s">
        <v>187</v>
      </c>
      <c r="AW1173" s="16" t="s">
        <v>32</v>
      </c>
      <c r="AX1173" s="16" t="s">
        <v>83</v>
      </c>
      <c r="AY1173" s="194" t="s">
        <v>180</v>
      </c>
    </row>
    <row r="1174" spans="1:65" s="2" customFormat="1" ht="44.25" customHeight="1">
      <c r="A1174" s="33"/>
      <c r="B1174" s="149"/>
      <c r="C1174" s="150" t="s">
        <v>1068</v>
      </c>
      <c r="D1174" s="150" t="s">
        <v>182</v>
      </c>
      <c r="E1174" s="151" t="s">
        <v>1021</v>
      </c>
      <c r="F1174" s="152" t="s">
        <v>1022</v>
      </c>
      <c r="G1174" s="153" t="s">
        <v>423</v>
      </c>
      <c r="H1174" s="154">
        <v>2</v>
      </c>
      <c r="I1174" s="155"/>
      <c r="J1174" s="156">
        <f>ROUND(I1174*H1174,2)</f>
        <v>0</v>
      </c>
      <c r="K1174" s="152" t="s">
        <v>1</v>
      </c>
      <c r="L1174" s="34"/>
      <c r="M1174" s="157" t="s">
        <v>1</v>
      </c>
      <c r="N1174" s="158" t="s">
        <v>41</v>
      </c>
      <c r="O1174" s="59"/>
      <c r="P1174" s="159">
        <f>O1174*H1174</f>
        <v>0</v>
      </c>
      <c r="Q1174" s="159">
        <v>0</v>
      </c>
      <c r="R1174" s="159">
        <f>Q1174*H1174</f>
        <v>0</v>
      </c>
      <c r="S1174" s="159">
        <v>0</v>
      </c>
      <c r="T1174" s="160">
        <f>S1174*H1174</f>
        <v>0</v>
      </c>
      <c r="U1174" s="33"/>
      <c r="V1174" s="33"/>
      <c r="W1174" s="33"/>
      <c r="X1174" s="33"/>
      <c r="Y1174" s="33"/>
      <c r="Z1174" s="33"/>
      <c r="AA1174" s="33"/>
      <c r="AB1174" s="33"/>
      <c r="AC1174" s="33"/>
      <c r="AD1174" s="33"/>
      <c r="AE1174" s="33"/>
      <c r="AR1174" s="161" t="s">
        <v>341</v>
      </c>
      <c r="AT1174" s="161" t="s">
        <v>182</v>
      </c>
      <c r="AU1174" s="161" t="s">
        <v>85</v>
      </c>
      <c r="AY1174" s="18" t="s">
        <v>180</v>
      </c>
      <c r="BE1174" s="162">
        <f>IF(N1174="základní",J1174,0)</f>
        <v>0</v>
      </c>
      <c r="BF1174" s="162">
        <f>IF(N1174="snížená",J1174,0)</f>
        <v>0</v>
      </c>
      <c r="BG1174" s="162">
        <f>IF(N1174="zákl. přenesená",J1174,0)</f>
        <v>0</v>
      </c>
      <c r="BH1174" s="162">
        <f>IF(N1174="sníž. přenesená",J1174,0)</f>
        <v>0</v>
      </c>
      <c r="BI1174" s="162">
        <f>IF(N1174="nulová",J1174,0)</f>
        <v>0</v>
      </c>
      <c r="BJ1174" s="18" t="s">
        <v>83</v>
      </c>
      <c r="BK1174" s="162">
        <f>ROUND(I1174*H1174,2)</f>
        <v>0</v>
      </c>
      <c r="BL1174" s="18" t="s">
        <v>341</v>
      </c>
      <c r="BM1174" s="161" t="s">
        <v>1023</v>
      </c>
    </row>
    <row r="1175" spans="1:65" s="2" customFormat="1" ht="107.25">
      <c r="A1175" s="33"/>
      <c r="B1175" s="34"/>
      <c r="C1175" s="33"/>
      <c r="D1175" s="163" t="s">
        <v>912</v>
      </c>
      <c r="E1175" s="33"/>
      <c r="F1175" s="211" t="s">
        <v>1024</v>
      </c>
      <c r="G1175" s="33"/>
      <c r="H1175" s="33"/>
      <c r="I1175" s="165"/>
      <c r="J1175" s="33"/>
      <c r="K1175" s="33"/>
      <c r="L1175" s="34"/>
      <c r="M1175" s="166"/>
      <c r="N1175" s="167"/>
      <c r="O1175" s="59"/>
      <c r="P1175" s="59"/>
      <c r="Q1175" s="59"/>
      <c r="R1175" s="59"/>
      <c r="S1175" s="59"/>
      <c r="T1175" s="60"/>
      <c r="U1175" s="33"/>
      <c r="V1175" s="33"/>
      <c r="W1175" s="33"/>
      <c r="X1175" s="33"/>
      <c r="Y1175" s="33"/>
      <c r="Z1175" s="33"/>
      <c r="AA1175" s="33"/>
      <c r="AB1175" s="33"/>
      <c r="AC1175" s="33"/>
      <c r="AD1175" s="33"/>
      <c r="AE1175" s="33"/>
      <c r="AT1175" s="18" t="s">
        <v>912</v>
      </c>
      <c r="AU1175" s="18" t="s">
        <v>85</v>
      </c>
    </row>
    <row r="1176" spans="1:65" s="13" customFormat="1" ht="11.25">
      <c r="B1176" s="170"/>
      <c r="D1176" s="163" t="s">
        <v>193</v>
      </c>
      <c r="E1176" s="171" t="s">
        <v>1</v>
      </c>
      <c r="F1176" s="172" t="s">
        <v>1025</v>
      </c>
      <c r="H1176" s="171" t="s">
        <v>1</v>
      </c>
      <c r="I1176" s="173"/>
      <c r="L1176" s="170"/>
      <c r="M1176" s="174"/>
      <c r="N1176" s="175"/>
      <c r="O1176" s="175"/>
      <c r="P1176" s="175"/>
      <c r="Q1176" s="175"/>
      <c r="R1176" s="175"/>
      <c r="S1176" s="175"/>
      <c r="T1176" s="176"/>
      <c r="AT1176" s="171" t="s">
        <v>193</v>
      </c>
      <c r="AU1176" s="171" t="s">
        <v>85</v>
      </c>
      <c r="AV1176" s="13" t="s">
        <v>83</v>
      </c>
      <c r="AW1176" s="13" t="s">
        <v>32</v>
      </c>
      <c r="AX1176" s="13" t="s">
        <v>76</v>
      </c>
      <c r="AY1176" s="171" t="s">
        <v>180</v>
      </c>
    </row>
    <row r="1177" spans="1:65" s="14" customFormat="1" ht="11.25">
      <c r="B1177" s="177"/>
      <c r="D1177" s="163" t="s">
        <v>193</v>
      </c>
      <c r="E1177" s="178" t="s">
        <v>1</v>
      </c>
      <c r="F1177" s="179" t="s">
        <v>85</v>
      </c>
      <c r="H1177" s="180">
        <v>2</v>
      </c>
      <c r="I1177" s="181"/>
      <c r="L1177" s="177"/>
      <c r="M1177" s="182"/>
      <c r="N1177" s="183"/>
      <c r="O1177" s="183"/>
      <c r="P1177" s="183"/>
      <c r="Q1177" s="183"/>
      <c r="R1177" s="183"/>
      <c r="S1177" s="183"/>
      <c r="T1177" s="184"/>
      <c r="AT1177" s="178" t="s">
        <v>193</v>
      </c>
      <c r="AU1177" s="178" t="s">
        <v>85</v>
      </c>
      <c r="AV1177" s="14" t="s">
        <v>85</v>
      </c>
      <c r="AW1177" s="14" t="s">
        <v>32</v>
      </c>
      <c r="AX1177" s="14" t="s">
        <v>76</v>
      </c>
      <c r="AY1177" s="178" t="s">
        <v>180</v>
      </c>
    </row>
    <row r="1178" spans="1:65" s="15" customFormat="1" ht="11.25">
      <c r="B1178" s="185"/>
      <c r="D1178" s="163" t="s">
        <v>193</v>
      </c>
      <c r="E1178" s="186" t="s">
        <v>1</v>
      </c>
      <c r="F1178" s="187" t="s">
        <v>196</v>
      </c>
      <c r="H1178" s="188">
        <v>2</v>
      </c>
      <c r="I1178" s="189"/>
      <c r="L1178" s="185"/>
      <c r="M1178" s="190"/>
      <c r="N1178" s="191"/>
      <c r="O1178" s="191"/>
      <c r="P1178" s="191"/>
      <c r="Q1178" s="191"/>
      <c r="R1178" s="191"/>
      <c r="S1178" s="191"/>
      <c r="T1178" s="192"/>
      <c r="AT1178" s="186" t="s">
        <v>193</v>
      </c>
      <c r="AU1178" s="186" t="s">
        <v>85</v>
      </c>
      <c r="AV1178" s="15" t="s">
        <v>197</v>
      </c>
      <c r="AW1178" s="15" t="s">
        <v>32</v>
      </c>
      <c r="AX1178" s="15" t="s">
        <v>76</v>
      </c>
      <c r="AY1178" s="186" t="s">
        <v>180</v>
      </c>
    </row>
    <row r="1179" spans="1:65" s="16" customFormat="1" ht="11.25">
      <c r="B1179" s="193"/>
      <c r="D1179" s="163" t="s">
        <v>193</v>
      </c>
      <c r="E1179" s="194" t="s">
        <v>1</v>
      </c>
      <c r="F1179" s="195" t="s">
        <v>198</v>
      </c>
      <c r="H1179" s="196">
        <v>2</v>
      </c>
      <c r="I1179" s="197"/>
      <c r="L1179" s="193"/>
      <c r="M1179" s="198"/>
      <c r="N1179" s="199"/>
      <c r="O1179" s="199"/>
      <c r="P1179" s="199"/>
      <c r="Q1179" s="199"/>
      <c r="R1179" s="199"/>
      <c r="S1179" s="199"/>
      <c r="T1179" s="200"/>
      <c r="AT1179" s="194" t="s">
        <v>193</v>
      </c>
      <c r="AU1179" s="194" t="s">
        <v>85</v>
      </c>
      <c r="AV1179" s="16" t="s">
        <v>187</v>
      </c>
      <c r="AW1179" s="16" t="s">
        <v>32</v>
      </c>
      <c r="AX1179" s="16" t="s">
        <v>83</v>
      </c>
      <c r="AY1179" s="194" t="s">
        <v>180</v>
      </c>
    </row>
    <row r="1180" spans="1:65" s="2" customFormat="1" ht="24.2" customHeight="1">
      <c r="A1180" s="33"/>
      <c r="B1180" s="149"/>
      <c r="C1180" s="150" t="s">
        <v>1074</v>
      </c>
      <c r="D1180" s="150" t="s">
        <v>182</v>
      </c>
      <c r="E1180" s="151" t="s">
        <v>2755</v>
      </c>
      <c r="F1180" s="152" t="s">
        <v>2756</v>
      </c>
      <c r="G1180" s="153" t="s">
        <v>423</v>
      </c>
      <c r="H1180" s="154">
        <v>1</v>
      </c>
      <c r="I1180" s="155"/>
      <c r="J1180" s="156">
        <f>ROUND(I1180*H1180,2)</f>
        <v>0</v>
      </c>
      <c r="K1180" s="152" t="s">
        <v>1</v>
      </c>
      <c r="L1180" s="34"/>
      <c r="M1180" s="157" t="s">
        <v>1</v>
      </c>
      <c r="N1180" s="158" t="s">
        <v>41</v>
      </c>
      <c r="O1180" s="59"/>
      <c r="P1180" s="159">
        <f>O1180*H1180</f>
        <v>0</v>
      </c>
      <c r="Q1180" s="159">
        <v>0</v>
      </c>
      <c r="R1180" s="159">
        <f>Q1180*H1180</f>
        <v>0</v>
      </c>
      <c r="S1180" s="159">
        <v>0</v>
      </c>
      <c r="T1180" s="160">
        <f>S1180*H1180</f>
        <v>0</v>
      </c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  <c r="AR1180" s="161" t="s">
        <v>341</v>
      </c>
      <c r="AT1180" s="161" t="s">
        <v>182</v>
      </c>
      <c r="AU1180" s="161" t="s">
        <v>85</v>
      </c>
      <c r="AY1180" s="18" t="s">
        <v>180</v>
      </c>
      <c r="BE1180" s="162">
        <f>IF(N1180="základní",J1180,0)</f>
        <v>0</v>
      </c>
      <c r="BF1180" s="162">
        <f>IF(N1180="snížená",J1180,0)</f>
        <v>0</v>
      </c>
      <c r="BG1180" s="162">
        <f>IF(N1180="zákl. přenesená",J1180,0)</f>
        <v>0</v>
      </c>
      <c r="BH1180" s="162">
        <f>IF(N1180="sníž. přenesená",J1180,0)</f>
        <v>0</v>
      </c>
      <c r="BI1180" s="162">
        <f>IF(N1180="nulová",J1180,0)</f>
        <v>0</v>
      </c>
      <c r="BJ1180" s="18" t="s">
        <v>83</v>
      </c>
      <c r="BK1180" s="162">
        <f>ROUND(I1180*H1180,2)</f>
        <v>0</v>
      </c>
      <c r="BL1180" s="18" t="s">
        <v>341</v>
      </c>
      <c r="BM1180" s="161" t="s">
        <v>2757</v>
      </c>
    </row>
    <row r="1181" spans="1:65" s="2" customFormat="1" ht="87.75">
      <c r="A1181" s="33"/>
      <c r="B1181" s="34"/>
      <c r="C1181" s="33"/>
      <c r="D1181" s="163" t="s">
        <v>912</v>
      </c>
      <c r="E1181" s="33"/>
      <c r="F1181" s="211" t="s">
        <v>2758</v>
      </c>
      <c r="G1181" s="33"/>
      <c r="H1181" s="33"/>
      <c r="I1181" s="165"/>
      <c r="J1181" s="33"/>
      <c r="K1181" s="33"/>
      <c r="L1181" s="34"/>
      <c r="M1181" s="166"/>
      <c r="N1181" s="167"/>
      <c r="O1181" s="59"/>
      <c r="P1181" s="59"/>
      <c r="Q1181" s="59"/>
      <c r="R1181" s="59"/>
      <c r="S1181" s="59"/>
      <c r="T1181" s="60"/>
      <c r="U1181" s="33"/>
      <c r="V1181" s="33"/>
      <c r="W1181" s="33"/>
      <c r="X1181" s="33"/>
      <c r="Y1181" s="33"/>
      <c r="Z1181" s="33"/>
      <c r="AA1181" s="33"/>
      <c r="AB1181" s="33"/>
      <c r="AC1181" s="33"/>
      <c r="AD1181" s="33"/>
      <c r="AE1181" s="33"/>
      <c r="AT1181" s="18" t="s">
        <v>912</v>
      </c>
      <c r="AU1181" s="18" t="s">
        <v>85</v>
      </c>
    </row>
    <row r="1182" spans="1:65" s="13" customFormat="1" ht="11.25">
      <c r="B1182" s="170"/>
      <c r="D1182" s="163" t="s">
        <v>193</v>
      </c>
      <c r="E1182" s="171" t="s">
        <v>1</v>
      </c>
      <c r="F1182" s="172" t="s">
        <v>2759</v>
      </c>
      <c r="H1182" s="171" t="s">
        <v>1</v>
      </c>
      <c r="I1182" s="173"/>
      <c r="L1182" s="170"/>
      <c r="M1182" s="174"/>
      <c r="N1182" s="175"/>
      <c r="O1182" s="175"/>
      <c r="P1182" s="175"/>
      <c r="Q1182" s="175"/>
      <c r="R1182" s="175"/>
      <c r="S1182" s="175"/>
      <c r="T1182" s="176"/>
      <c r="AT1182" s="171" t="s">
        <v>193</v>
      </c>
      <c r="AU1182" s="171" t="s">
        <v>85</v>
      </c>
      <c r="AV1182" s="13" t="s">
        <v>83</v>
      </c>
      <c r="AW1182" s="13" t="s">
        <v>32</v>
      </c>
      <c r="AX1182" s="13" t="s">
        <v>76</v>
      </c>
      <c r="AY1182" s="171" t="s">
        <v>180</v>
      </c>
    </row>
    <row r="1183" spans="1:65" s="14" customFormat="1" ht="11.25">
      <c r="B1183" s="177"/>
      <c r="D1183" s="163" t="s">
        <v>193</v>
      </c>
      <c r="E1183" s="178" t="s">
        <v>1</v>
      </c>
      <c r="F1183" s="179" t="s">
        <v>83</v>
      </c>
      <c r="H1183" s="180">
        <v>1</v>
      </c>
      <c r="I1183" s="181"/>
      <c r="L1183" s="177"/>
      <c r="M1183" s="182"/>
      <c r="N1183" s="183"/>
      <c r="O1183" s="183"/>
      <c r="P1183" s="183"/>
      <c r="Q1183" s="183"/>
      <c r="R1183" s="183"/>
      <c r="S1183" s="183"/>
      <c r="T1183" s="184"/>
      <c r="AT1183" s="178" t="s">
        <v>193</v>
      </c>
      <c r="AU1183" s="178" t="s">
        <v>85</v>
      </c>
      <c r="AV1183" s="14" t="s">
        <v>85</v>
      </c>
      <c r="AW1183" s="14" t="s">
        <v>32</v>
      </c>
      <c r="AX1183" s="14" t="s">
        <v>76</v>
      </c>
      <c r="AY1183" s="178" t="s">
        <v>180</v>
      </c>
    </row>
    <row r="1184" spans="1:65" s="15" customFormat="1" ht="11.25">
      <c r="B1184" s="185"/>
      <c r="D1184" s="163" t="s">
        <v>193</v>
      </c>
      <c r="E1184" s="186" t="s">
        <v>1</v>
      </c>
      <c r="F1184" s="187" t="s">
        <v>196</v>
      </c>
      <c r="H1184" s="188">
        <v>1</v>
      </c>
      <c r="I1184" s="189"/>
      <c r="L1184" s="185"/>
      <c r="M1184" s="190"/>
      <c r="N1184" s="191"/>
      <c r="O1184" s="191"/>
      <c r="P1184" s="191"/>
      <c r="Q1184" s="191"/>
      <c r="R1184" s="191"/>
      <c r="S1184" s="191"/>
      <c r="T1184" s="192"/>
      <c r="AT1184" s="186" t="s">
        <v>193</v>
      </c>
      <c r="AU1184" s="186" t="s">
        <v>85</v>
      </c>
      <c r="AV1184" s="15" t="s">
        <v>197</v>
      </c>
      <c r="AW1184" s="15" t="s">
        <v>32</v>
      </c>
      <c r="AX1184" s="15" t="s">
        <v>76</v>
      </c>
      <c r="AY1184" s="186" t="s">
        <v>180</v>
      </c>
    </row>
    <row r="1185" spans="1:65" s="16" customFormat="1" ht="11.25">
      <c r="B1185" s="193"/>
      <c r="D1185" s="163" t="s">
        <v>193</v>
      </c>
      <c r="E1185" s="194" t="s">
        <v>1</v>
      </c>
      <c r="F1185" s="195" t="s">
        <v>198</v>
      </c>
      <c r="H1185" s="196">
        <v>1</v>
      </c>
      <c r="I1185" s="197"/>
      <c r="L1185" s="193"/>
      <c r="M1185" s="198"/>
      <c r="N1185" s="199"/>
      <c r="O1185" s="199"/>
      <c r="P1185" s="199"/>
      <c r="Q1185" s="199"/>
      <c r="R1185" s="199"/>
      <c r="S1185" s="199"/>
      <c r="T1185" s="200"/>
      <c r="AT1185" s="194" t="s">
        <v>193</v>
      </c>
      <c r="AU1185" s="194" t="s">
        <v>85</v>
      </c>
      <c r="AV1185" s="16" t="s">
        <v>187</v>
      </c>
      <c r="AW1185" s="16" t="s">
        <v>32</v>
      </c>
      <c r="AX1185" s="16" t="s">
        <v>83</v>
      </c>
      <c r="AY1185" s="194" t="s">
        <v>180</v>
      </c>
    </row>
    <row r="1186" spans="1:65" s="12" customFormat="1" ht="22.9" customHeight="1">
      <c r="B1186" s="136"/>
      <c r="D1186" s="137" t="s">
        <v>75</v>
      </c>
      <c r="E1186" s="147" t="s">
        <v>1032</v>
      </c>
      <c r="F1186" s="147" t="s">
        <v>1033</v>
      </c>
      <c r="I1186" s="139"/>
      <c r="J1186" s="148">
        <f>BK1186</f>
        <v>0</v>
      </c>
      <c r="L1186" s="136"/>
      <c r="M1186" s="141"/>
      <c r="N1186" s="142"/>
      <c r="O1186" s="142"/>
      <c r="P1186" s="143">
        <f>SUM(P1187:P1207)</f>
        <v>0</v>
      </c>
      <c r="Q1186" s="142"/>
      <c r="R1186" s="143">
        <f>SUM(R1187:R1207)</f>
        <v>0</v>
      </c>
      <c r="S1186" s="142"/>
      <c r="T1186" s="144">
        <f>SUM(T1187:T1207)</f>
        <v>0</v>
      </c>
      <c r="AR1186" s="137" t="s">
        <v>83</v>
      </c>
      <c r="AT1186" s="145" t="s">
        <v>75</v>
      </c>
      <c r="AU1186" s="145" t="s">
        <v>83</v>
      </c>
      <c r="AY1186" s="137" t="s">
        <v>180</v>
      </c>
      <c r="BK1186" s="146">
        <f>SUM(BK1187:BK1207)</f>
        <v>0</v>
      </c>
    </row>
    <row r="1187" spans="1:65" s="2" customFormat="1" ht="24.2" customHeight="1">
      <c r="A1187" s="33"/>
      <c r="B1187" s="149"/>
      <c r="C1187" s="150" t="s">
        <v>1082</v>
      </c>
      <c r="D1187" s="150" t="s">
        <v>182</v>
      </c>
      <c r="E1187" s="151" t="s">
        <v>1035</v>
      </c>
      <c r="F1187" s="152" t="s">
        <v>1036</v>
      </c>
      <c r="G1187" s="153" t="s">
        <v>423</v>
      </c>
      <c r="H1187" s="154">
        <v>5</v>
      </c>
      <c r="I1187" s="155"/>
      <c r="J1187" s="156">
        <f>ROUND(I1187*H1187,2)</f>
        <v>0</v>
      </c>
      <c r="K1187" s="152" t="s">
        <v>1</v>
      </c>
      <c r="L1187" s="34"/>
      <c r="M1187" s="157" t="s">
        <v>1</v>
      </c>
      <c r="N1187" s="158" t="s">
        <v>41</v>
      </c>
      <c r="O1187" s="59"/>
      <c r="P1187" s="159">
        <f>O1187*H1187</f>
        <v>0</v>
      </c>
      <c r="Q1187" s="159">
        <v>0</v>
      </c>
      <c r="R1187" s="159">
        <f>Q1187*H1187</f>
        <v>0</v>
      </c>
      <c r="S1187" s="159">
        <v>0</v>
      </c>
      <c r="T1187" s="160">
        <f>S1187*H1187</f>
        <v>0</v>
      </c>
      <c r="U1187" s="33"/>
      <c r="V1187" s="33"/>
      <c r="W1187" s="33"/>
      <c r="X1187" s="33"/>
      <c r="Y1187" s="33"/>
      <c r="Z1187" s="33"/>
      <c r="AA1187" s="33"/>
      <c r="AB1187" s="33"/>
      <c r="AC1187" s="33"/>
      <c r="AD1187" s="33"/>
      <c r="AE1187" s="33"/>
      <c r="AR1187" s="161" t="s">
        <v>187</v>
      </c>
      <c r="AT1187" s="161" t="s">
        <v>182</v>
      </c>
      <c r="AU1187" s="161" t="s">
        <v>85</v>
      </c>
      <c r="AY1187" s="18" t="s">
        <v>180</v>
      </c>
      <c r="BE1187" s="162">
        <f>IF(N1187="základní",J1187,0)</f>
        <v>0</v>
      </c>
      <c r="BF1187" s="162">
        <f>IF(N1187="snížená",J1187,0)</f>
        <v>0</v>
      </c>
      <c r="BG1187" s="162">
        <f>IF(N1187="zákl. přenesená",J1187,0)</f>
        <v>0</v>
      </c>
      <c r="BH1187" s="162">
        <f>IF(N1187="sníž. přenesená",J1187,0)</f>
        <v>0</v>
      </c>
      <c r="BI1187" s="162">
        <f>IF(N1187="nulová",J1187,0)</f>
        <v>0</v>
      </c>
      <c r="BJ1187" s="18" t="s">
        <v>83</v>
      </c>
      <c r="BK1187" s="162">
        <f>ROUND(I1187*H1187,2)</f>
        <v>0</v>
      </c>
      <c r="BL1187" s="18" t="s">
        <v>187</v>
      </c>
      <c r="BM1187" s="161" t="s">
        <v>2760</v>
      </c>
    </row>
    <row r="1188" spans="1:65" s="13" customFormat="1" ht="11.25">
      <c r="B1188" s="170"/>
      <c r="D1188" s="163" t="s">
        <v>193</v>
      </c>
      <c r="E1188" s="171" t="s">
        <v>1</v>
      </c>
      <c r="F1188" s="172" t="s">
        <v>1038</v>
      </c>
      <c r="H1188" s="171" t="s">
        <v>1</v>
      </c>
      <c r="I1188" s="173"/>
      <c r="L1188" s="170"/>
      <c r="M1188" s="174"/>
      <c r="N1188" s="175"/>
      <c r="O1188" s="175"/>
      <c r="P1188" s="175"/>
      <c r="Q1188" s="175"/>
      <c r="R1188" s="175"/>
      <c r="S1188" s="175"/>
      <c r="T1188" s="176"/>
      <c r="AT1188" s="171" t="s">
        <v>193</v>
      </c>
      <c r="AU1188" s="171" t="s">
        <v>85</v>
      </c>
      <c r="AV1188" s="13" t="s">
        <v>83</v>
      </c>
      <c r="AW1188" s="13" t="s">
        <v>32</v>
      </c>
      <c r="AX1188" s="13" t="s">
        <v>76</v>
      </c>
      <c r="AY1188" s="171" t="s">
        <v>180</v>
      </c>
    </row>
    <row r="1189" spans="1:65" s="14" customFormat="1" ht="11.25">
      <c r="B1189" s="177"/>
      <c r="D1189" s="163" t="s">
        <v>193</v>
      </c>
      <c r="E1189" s="178" t="s">
        <v>1</v>
      </c>
      <c r="F1189" s="179" t="s">
        <v>244</v>
      </c>
      <c r="H1189" s="180">
        <v>5</v>
      </c>
      <c r="I1189" s="181"/>
      <c r="L1189" s="177"/>
      <c r="M1189" s="182"/>
      <c r="N1189" s="183"/>
      <c r="O1189" s="183"/>
      <c r="P1189" s="183"/>
      <c r="Q1189" s="183"/>
      <c r="R1189" s="183"/>
      <c r="S1189" s="183"/>
      <c r="T1189" s="184"/>
      <c r="AT1189" s="178" t="s">
        <v>193</v>
      </c>
      <c r="AU1189" s="178" t="s">
        <v>85</v>
      </c>
      <c r="AV1189" s="14" t="s">
        <v>85</v>
      </c>
      <c r="AW1189" s="14" t="s">
        <v>32</v>
      </c>
      <c r="AX1189" s="14" t="s">
        <v>76</v>
      </c>
      <c r="AY1189" s="178" t="s">
        <v>180</v>
      </c>
    </row>
    <row r="1190" spans="1:65" s="15" customFormat="1" ht="11.25">
      <c r="B1190" s="185"/>
      <c r="D1190" s="163" t="s">
        <v>193</v>
      </c>
      <c r="E1190" s="186" t="s">
        <v>1</v>
      </c>
      <c r="F1190" s="187" t="s">
        <v>196</v>
      </c>
      <c r="H1190" s="188">
        <v>5</v>
      </c>
      <c r="I1190" s="189"/>
      <c r="L1190" s="185"/>
      <c r="M1190" s="190"/>
      <c r="N1190" s="191"/>
      <c r="O1190" s="191"/>
      <c r="P1190" s="191"/>
      <c r="Q1190" s="191"/>
      <c r="R1190" s="191"/>
      <c r="S1190" s="191"/>
      <c r="T1190" s="192"/>
      <c r="AT1190" s="186" t="s">
        <v>193</v>
      </c>
      <c r="AU1190" s="186" t="s">
        <v>85</v>
      </c>
      <c r="AV1190" s="15" t="s">
        <v>197</v>
      </c>
      <c r="AW1190" s="15" t="s">
        <v>32</v>
      </c>
      <c r="AX1190" s="15" t="s">
        <v>76</v>
      </c>
      <c r="AY1190" s="186" t="s">
        <v>180</v>
      </c>
    </row>
    <row r="1191" spans="1:65" s="16" customFormat="1" ht="11.25">
      <c r="B1191" s="193"/>
      <c r="D1191" s="163" t="s">
        <v>193</v>
      </c>
      <c r="E1191" s="194" t="s">
        <v>1</v>
      </c>
      <c r="F1191" s="195" t="s">
        <v>198</v>
      </c>
      <c r="H1191" s="196">
        <v>5</v>
      </c>
      <c r="I1191" s="197"/>
      <c r="L1191" s="193"/>
      <c r="M1191" s="198"/>
      <c r="N1191" s="199"/>
      <c r="O1191" s="199"/>
      <c r="P1191" s="199"/>
      <c r="Q1191" s="199"/>
      <c r="R1191" s="199"/>
      <c r="S1191" s="199"/>
      <c r="T1191" s="200"/>
      <c r="AT1191" s="194" t="s">
        <v>193</v>
      </c>
      <c r="AU1191" s="194" t="s">
        <v>85</v>
      </c>
      <c r="AV1191" s="16" t="s">
        <v>187</v>
      </c>
      <c r="AW1191" s="16" t="s">
        <v>32</v>
      </c>
      <c r="AX1191" s="16" t="s">
        <v>83</v>
      </c>
      <c r="AY1191" s="194" t="s">
        <v>180</v>
      </c>
    </row>
    <row r="1192" spans="1:65" s="2" customFormat="1" ht="24.2" customHeight="1">
      <c r="A1192" s="33"/>
      <c r="B1192" s="149"/>
      <c r="C1192" s="150" t="s">
        <v>1087</v>
      </c>
      <c r="D1192" s="150" t="s">
        <v>182</v>
      </c>
      <c r="E1192" s="151" t="s">
        <v>1040</v>
      </c>
      <c r="F1192" s="152" t="s">
        <v>1041</v>
      </c>
      <c r="G1192" s="153" t="s">
        <v>423</v>
      </c>
      <c r="H1192" s="154">
        <v>1</v>
      </c>
      <c r="I1192" s="155"/>
      <c r="J1192" s="156">
        <f>ROUND(I1192*H1192,2)</f>
        <v>0</v>
      </c>
      <c r="K1192" s="152" t="s">
        <v>1</v>
      </c>
      <c r="L1192" s="34"/>
      <c r="M1192" s="157" t="s">
        <v>1</v>
      </c>
      <c r="N1192" s="158" t="s">
        <v>41</v>
      </c>
      <c r="O1192" s="59"/>
      <c r="P1192" s="159">
        <f>O1192*H1192</f>
        <v>0</v>
      </c>
      <c r="Q1192" s="159">
        <v>0</v>
      </c>
      <c r="R1192" s="159">
        <f>Q1192*H1192</f>
        <v>0</v>
      </c>
      <c r="S1192" s="159">
        <v>0</v>
      </c>
      <c r="T1192" s="160">
        <f>S1192*H1192</f>
        <v>0</v>
      </c>
      <c r="U1192" s="33"/>
      <c r="V1192" s="33"/>
      <c r="W1192" s="33"/>
      <c r="X1192" s="33"/>
      <c r="Y1192" s="33"/>
      <c r="Z1192" s="33"/>
      <c r="AA1192" s="33"/>
      <c r="AB1192" s="33"/>
      <c r="AC1192" s="33"/>
      <c r="AD1192" s="33"/>
      <c r="AE1192" s="33"/>
      <c r="AR1192" s="161" t="s">
        <v>187</v>
      </c>
      <c r="AT1192" s="161" t="s">
        <v>182</v>
      </c>
      <c r="AU1192" s="161" t="s">
        <v>85</v>
      </c>
      <c r="AY1192" s="18" t="s">
        <v>180</v>
      </c>
      <c r="BE1192" s="162">
        <f>IF(N1192="základní",J1192,0)</f>
        <v>0</v>
      </c>
      <c r="BF1192" s="162">
        <f>IF(N1192="snížená",J1192,0)</f>
        <v>0</v>
      </c>
      <c r="BG1192" s="162">
        <f>IF(N1192="zákl. přenesená",J1192,0)</f>
        <v>0</v>
      </c>
      <c r="BH1192" s="162">
        <f>IF(N1192="sníž. přenesená",J1192,0)</f>
        <v>0</v>
      </c>
      <c r="BI1192" s="162">
        <f>IF(N1192="nulová",J1192,0)</f>
        <v>0</v>
      </c>
      <c r="BJ1192" s="18" t="s">
        <v>83</v>
      </c>
      <c r="BK1192" s="162">
        <f>ROUND(I1192*H1192,2)</f>
        <v>0</v>
      </c>
      <c r="BL1192" s="18" t="s">
        <v>187</v>
      </c>
      <c r="BM1192" s="161" t="s">
        <v>2761</v>
      </c>
    </row>
    <row r="1193" spans="1:65" s="13" customFormat="1" ht="11.25">
      <c r="B1193" s="170"/>
      <c r="D1193" s="163" t="s">
        <v>193</v>
      </c>
      <c r="E1193" s="171" t="s">
        <v>1</v>
      </c>
      <c r="F1193" s="172" t="s">
        <v>1043</v>
      </c>
      <c r="H1193" s="171" t="s">
        <v>1</v>
      </c>
      <c r="I1193" s="173"/>
      <c r="L1193" s="170"/>
      <c r="M1193" s="174"/>
      <c r="N1193" s="175"/>
      <c r="O1193" s="175"/>
      <c r="P1193" s="175"/>
      <c r="Q1193" s="175"/>
      <c r="R1193" s="175"/>
      <c r="S1193" s="175"/>
      <c r="T1193" s="176"/>
      <c r="AT1193" s="171" t="s">
        <v>193</v>
      </c>
      <c r="AU1193" s="171" t="s">
        <v>85</v>
      </c>
      <c r="AV1193" s="13" t="s">
        <v>83</v>
      </c>
      <c r="AW1193" s="13" t="s">
        <v>32</v>
      </c>
      <c r="AX1193" s="13" t="s">
        <v>76</v>
      </c>
      <c r="AY1193" s="171" t="s">
        <v>180</v>
      </c>
    </row>
    <row r="1194" spans="1:65" s="14" customFormat="1" ht="11.25">
      <c r="B1194" s="177"/>
      <c r="D1194" s="163" t="s">
        <v>193</v>
      </c>
      <c r="E1194" s="178" t="s">
        <v>1</v>
      </c>
      <c r="F1194" s="179" t="s">
        <v>83</v>
      </c>
      <c r="H1194" s="180">
        <v>1</v>
      </c>
      <c r="I1194" s="181"/>
      <c r="L1194" s="177"/>
      <c r="M1194" s="182"/>
      <c r="N1194" s="183"/>
      <c r="O1194" s="183"/>
      <c r="P1194" s="183"/>
      <c r="Q1194" s="183"/>
      <c r="R1194" s="183"/>
      <c r="S1194" s="183"/>
      <c r="T1194" s="184"/>
      <c r="AT1194" s="178" t="s">
        <v>193</v>
      </c>
      <c r="AU1194" s="178" t="s">
        <v>85</v>
      </c>
      <c r="AV1194" s="14" t="s">
        <v>85</v>
      </c>
      <c r="AW1194" s="14" t="s">
        <v>32</v>
      </c>
      <c r="AX1194" s="14" t="s">
        <v>76</v>
      </c>
      <c r="AY1194" s="178" t="s">
        <v>180</v>
      </c>
    </row>
    <row r="1195" spans="1:65" s="15" customFormat="1" ht="11.25">
      <c r="B1195" s="185"/>
      <c r="D1195" s="163" t="s">
        <v>193</v>
      </c>
      <c r="E1195" s="186" t="s">
        <v>1</v>
      </c>
      <c r="F1195" s="187" t="s">
        <v>196</v>
      </c>
      <c r="H1195" s="188">
        <v>1</v>
      </c>
      <c r="I1195" s="189"/>
      <c r="L1195" s="185"/>
      <c r="M1195" s="190"/>
      <c r="N1195" s="191"/>
      <c r="O1195" s="191"/>
      <c r="P1195" s="191"/>
      <c r="Q1195" s="191"/>
      <c r="R1195" s="191"/>
      <c r="S1195" s="191"/>
      <c r="T1195" s="192"/>
      <c r="AT1195" s="186" t="s">
        <v>193</v>
      </c>
      <c r="AU1195" s="186" t="s">
        <v>85</v>
      </c>
      <c r="AV1195" s="15" t="s">
        <v>197</v>
      </c>
      <c r="AW1195" s="15" t="s">
        <v>32</v>
      </c>
      <c r="AX1195" s="15" t="s">
        <v>76</v>
      </c>
      <c r="AY1195" s="186" t="s">
        <v>180</v>
      </c>
    </row>
    <row r="1196" spans="1:65" s="16" customFormat="1" ht="11.25">
      <c r="B1196" s="193"/>
      <c r="D1196" s="163" t="s">
        <v>193</v>
      </c>
      <c r="E1196" s="194" t="s">
        <v>1</v>
      </c>
      <c r="F1196" s="195" t="s">
        <v>198</v>
      </c>
      <c r="H1196" s="196">
        <v>1</v>
      </c>
      <c r="I1196" s="197"/>
      <c r="L1196" s="193"/>
      <c r="M1196" s="198"/>
      <c r="N1196" s="199"/>
      <c r="O1196" s="199"/>
      <c r="P1196" s="199"/>
      <c r="Q1196" s="199"/>
      <c r="R1196" s="199"/>
      <c r="S1196" s="199"/>
      <c r="T1196" s="200"/>
      <c r="AT1196" s="194" t="s">
        <v>193</v>
      </c>
      <c r="AU1196" s="194" t="s">
        <v>85</v>
      </c>
      <c r="AV1196" s="16" t="s">
        <v>187</v>
      </c>
      <c r="AW1196" s="16" t="s">
        <v>32</v>
      </c>
      <c r="AX1196" s="16" t="s">
        <v>83</v>
      </c>
      <c r="AY1196" s="194" t="s">
        <v>180</v>
      </c>
    </row>
    <row r="1197" spans="1:65" s="2" customFormat="1" ht="24.2" customHeight="1">
      <c r="A1197" s="33"/>
      <c r="B1197" s="149"/>
      <c r="C1197" s="150" t="s">
        <v>1094</v>
      </c>
      <c r="D1197" s="150" t="s">
        <v>182</v>
      </c>
      <c r="E1197" s="151" t="s">
        <v>1050</v>
      </c>
      <c r="F1197" s="152" t="s">
        <v>1051</v>
      </c>
      <c r="G1197" s="153" t="s">
        <v>423</v>
      </c>
      <c r="H1197" s="154">
        <v>3</v>
      </c>
      <c r="I1197" s="155"/>
      <c r="J1197" s="156">
        <f>ROUND(I1197*H1197,2)</f>
        <v>0</v>
      </c>
      <c r="K1197" s="152" t="s">
        <v>1</v>
      </c>
      <c r="L1197" s="34"/>
      <c r="M1197" s="157" t="s">
        <v>1</v>
      </c>
      <c r="N1197" s="158" t="s">
        <v>41</v>
      </c>
      <c r="O1197" s="59"/>
      <c r="P1197" s="159">
        <f>O1197*H1197</f>
        <v>0</v>
      </c>
      <c r="Q1197" s="159">
        <v>0</v>
      </c>
      <c r="R1197" s="159">
        <f>Q1197*H1197</f>
        <v>0</v>
      </c>
      <c r="S1197" s="159">
        <v>0</v>
      </c>
      <c r="T1197" s="160">
        <f>S1197*H1197</f>
        <v>0</v>
      </c>
      <c r="U1197" s="33"/>
      <c r="V1197" s="33"/>
      <c r="W1197" s="33"/>
      <c r="X1197" s="33"/>
      <c r="Y1197" s="33"/>
      <c r="Z1197" s="33"/>
      <c r="AA1197" s="33"/>
      <c r="AB1197" s="33"/>
      <c r="AC1197" s="33"/>
      <c r="AD1197" s="33"/>
      <c r="AE1197" s="33"/>
      <c r="AR1197" s="161" t="s">
        <v>187</v>
      </c>
      <c r="AT1197" s="161" t="s">
        <v>182</v>
      </c>
      <c r="AU1197" s="161" t="s">
        <v>85</v>
      </c>
      <c r="AY1197" s="18" t="s">
        <v>180</v>
      </c>
      <c r="BE1197" s="162">
        <f>IF(N1197="základní",J1197,0)</f>
        <v>0</v>
      </c>
      <c r="BF1197" s="162">
        <f>IF(N1197="snížená",J1197,0)</f>
        <v>0</v>
      </c>
      <c r="BG1197" s="162">
        <f>IF(N1197="zákl. přenesená",J1197,0)</f>
        <v>0</v>
      </c>
      <c r="BH1197" s="162">
        <f>IF(N1197="sníž. přenesená",J1197,0)</f>
        <v>0</v>
      </c>
      <c r="BI1197" s="162">
        <f>IF(N1197="nulová",J1197,0)</f>
        <v>0</v>
      </c>
      <c r="BJ1197" s="18" t="s">
        <v>83</v>
      </c>
      <c r="BK1197" s="162">
        <f>ROUND(I1197*H1197,2)</f>
        <v>0</v>
      </c>
      <c r="BL1197" s="18" t="s">
        <v>187</v>
      </c>
      <c r="BM1197" s="161" t="s">
        <v>2762</v>
      </c>
    </row>
    <row r="1198" spans="1:65" s="13" customFormat="1" ht="11.25">
      <c r="B1198" s="170"/>
      <c r="D1198" s="163" t="s">
        <v>193</v>
      </c>
      <c r="E1198" s="171" t="s">
        <v>1</v>
      </c>
      <c r="F1198" s="172" t="s">
        <v>1053</v>
      </c>
      <c r="H1198" s="171" t="s">
        <v>1</v>
      </c>
      <c r="I1198" s="173"/>
      <c r="L1198" s="170"/>
      <c r="M1198" s="174"/>
      <c r="N1198" s="175"/>
      <c r="O1198" s="175"/>
      <c r="P1198" s="175"/>
      <c r="Q1198" s="175"/>
      <c r="R1198" s="175"/>
      <c r="S1198" s="175"/>
      <c r="T1198" s="176"/>
      <c r="AT1198" s="171" t="s">
        <v>193</v>
      </c>
      <c r="AU1198" s="171" t="s">
        <v>85</v>
      </c>
      <c r="AV1198" s="13" t="s">
        <v>83</v>
      </c>
      <c r="AW1198" s="13" t="s">
        <v>32</v>
      </c>
      <c r="AX1198" s="13" t="s">
        <v>76</v>
      </c>
      <c r="AY1198" s="171" t="s">
        <v>180</v>
      </c>
    </row>
    <row r="1199" spans="1:65" s="14" customFormat="1" ht="11.25">
      <c r="B1199" s="177"/>
      <c r="D1199" s="163" t="s">
        <v>193</v>
      </c>
      <c r="E1199" s="178" t="s">
        <v>1</v>
      </c>
      <c r="F1199" s="179" t="s">
        <v>197</v>
      </c>
      <c r="H1199" s="180">
        <v>3</v>
      </c>
      <c r="I1199" s="181"/>
      <c r="L1199" s="177"/>
      <c r="M1199" s="182"/>
      <c r="N1199" s="183"/>
      <c r="O1199" s="183"/>
      <c r="P1199" s="183"/>
      <c r="Q1199" s="183"/>
      <c r="R1199" s="183"/>
      <c r="S1199" s="183"/>
      <c r="T1199" s="184"/>
      <c r="AT1199" s="178" t="s">
        <v>193</v>
      </c>
      <c r="AU1199" s="178" t="s">
        <v>85</v>
      </c>
      <c r="AV1199" s="14" t="s">
        <v>85</v>
      </c>
      <c r="AW1199" s="14" t="s">
        <v>32</v>
      </c>
      <c r="AX1199" s="14" t="s">
        <v>76</v>
      </c>
      <c r="AY1199" s="178" t="s">
        <v>180</v>
      </c>
    </row>
    <row r="1200" spans="1:65" s="15" customFormat="1" ht="11.25">
      <c r="B1200" s="185"/>
      <c r="D1200" s="163" t="s">
        <v>193</v>
      </c>
      <c r="E1200" s="186" t="s">
        <v>1</v>
      </c>
      <c r="F1200" s="187" t="s">
        <v>196</v>
      </c>
      <c r="H1200" s="188">
        <v>3</v>
      </c>
      <c r="I1200" s="189"/>
      <c r="L1200" s="185"/>
      <c r="M1200" s="190"/>
      <c r="N1200" s="191"/>
      <c r="O1200" s="191"/>
      <c r="P1200" s="191"/>
      <c r="Q1200" s="191"/>
      <c r="R1200" s="191"/>
      <c r="S1200" s="191"/>
      <c r="T1200" s="192"/>
      <c r="AT1200" s="186" t="s">
        <v>193</v>
      </c>
      <c r="AU1200" s="186" t="s">
        <v>85</v>
      </c>
      <c r="AV1200" s="15" t="s">
        <v>197</v>
      </c>
      <c r="AW1200" s="15" t="s">
        <v>32</v>
      </c>
      <c r="AX1200" s="15" t="s">
        <v>76</v>
      </c>
      <c r="AY1200" s="186" t="s">
        <v>180</v>
      </c>
    </row>
    <row r="1201" spans="1:65" s="16" customFormat="1" ht="11.25">
      <c r="B1201" s="193"/>
      <c r="D1201" s="163" t="s">
        <v>193</v>
      </c>
      <c r="E1201" s="194" t="s">
        <v>1</v>
      </c>
      <c r="F1201" s="195" t="s">
        <v>198</v>
      </c>
      <c r="H1201" s="196">
        <v>3</v>
      </c>
      <c r="I1201" s="197"/>
      <c r="L1201" s="193"/>
      <c r="M1201" s="198"/>
      <c r="N1201" s="199"/>
      <c r="O1201" s="199"/>
      <c r="P1201" s="199"/>
      <c r="Q1201" s="199"/>
      <c r="R1201" s="199"/>
      <c r="S1201" s="199"/>
      <c r="T1201" s="200"/>
      <c r="AT1201" s="194" t="s">
        <v>193</v>
      </c>
      <c r="AU1201" s="194" t="s">
        <v>85</v>
      </c>
      <c r="AV1201" s="16" t="s">
        <v>187</v>
      </c>
      <c r="AW1201" s="16" t="s">
        <v>32</v>
      </c>
      <c r="AX1201" s="16" t="s">
        <v>83</v>
      </c>
      <c r="AY1201" s="194" t="s">
        <v>180</v>
      </c>
    </row>
    <row r="1202" spans="1:65" s="2" customFormat="1" ht="37.9" customHeight="1">
      <c r="A1202" s="33"/>
      <c r="B1202" s="149"/>
      <c r="C1202" s="150" t="s">
        <v>1098</v>
      </c>
      <c r="D1202" s="150" t="s">
        <v>182</v>
      </c>
      <c r="E1202" s="151" t="s">
        <v>1055</v>
      </c>
      <c r="F1202" s="152" t="s">
        <v>1056</v>
      </c>
      <c r="G1202" s="153" t="s">
        <v>423</v>
      </c>
      <c r="H1202" s="154">
        <v>1</v>
      </c>
      <c r="I1202" s="155"/>
      <c r="J1202" s="156">
        <f>ROUND(I1202*H1202,2)</f>
        <v>0</v>
      </c>
      <c r="K1202" s="152" t="s">
        <v>1</v>
      </c>
      <c r="L1202" s="34"/>
      <c r="M1202" s="157" t="s">
        <v>1</v>
      </c>
      <c r="N1202" s="158" t="s">
        <v>41</v>
      </c>
      <c r="O1202" s="59"/>
      <c r="P1202" s="159">
        <f>O1202*H1202</f>
        <v>0</v>
      </c>
      <c r="Q1202" s="159">
        <v>0</v>
      </c>
      <c r="R1202" s="159">
        <f>Q1202*H1202</f>
        <v>0</v>
      </c>
      <c r="S1202" s="159">
        <v>0</v>
      </c>
      <c r="T1202" s="160">
        <f>S1202*H1202</f>
        <v>0</v>
      </c>
      <c r="U1202" s="33"/>
      <c r="V1202" s="33"/>
      <c r="W1202" s="33"/>
      <c r="X1202" s="33"/>
      <c r="Y1202" s="33"/>
      <c r="Z1202" s="33"/>
      <c r="AA1202" s="33"/>
      <c r="AB1202" s="33"/>
      <c r="AC1202" s="33"/>
      <c r="AD1202" s="33"/>
      <c r="AE1202" s="33"/>
      <c r="AR1202" s="161" t="s">
        <v>187</v>
      </c>
      <c r="AT1202" s="161" t="s">
        <v>182</v>
      </c>
      <c r="AU1202" s="161" t="s">
        <v>85</v>
      </c>
      <c r="AY1202" s="18" t="s">
        <v>180</v>
      </c>
      <c r="BE1202" s="162">
        <f>IF(N1202="základní",J1202,0)</f>
        <v>0</v>
      </c>
      <c r="BF1202" s="162">
        <f>IF(N1202="snížená",J1202,0)</f>
        <v>0</v>
      </c>
      <c r="BG1202" s="162">
        <f>IF(N1202="zákl. přenesená",J1202,0)</f>
        <v>0</v>
      </c>
      <c r="BH1202" s="162">
        <f>IF(N1202="sníž. přenesená",J1202,0)</f>
        <v>0</v>
      </c>
      <c r="BI1202" s="162">
        <f>IF(N1202="nulová",J1202,0)</f>
        <v>0</v>
      </c>
      <c r="BJ1202" s="18" t="s">
        <v>83</v>
      </c>
      <c r="BK1202" s="162">
        <f>ROUND(I1202*H1202,2)</f>
        <v>0</v>
      </c>
      <c r="BL1202" s="18" t="s">
        <v>187</v>
      </c>
      <c r="BM1202" s="161" t="s">
        <v>2763</v>
      </c>
    </row>
    <row r="1203" spans="1:65" s="2" customFormat="1" ht="97.5">
      <c r="A1203" s="33"/>
      <c r="B1203" s="34"/>
      <c r="C1203" s="33"/>
      <c r="D1203" s="163" t="s">
        <v>912</v>
      </c>
      <c r="E1203" s="33"/>
      <c r="F1203" s="211" t="s">
        <v>1058</v>
      </c>
      <c r="G1203" s="33"/>
      <c r="H1203" s="33"/>
      <c r="I1203" s="165"/>
      <c r="J1203" s="33"/>
      <c r="K1203" s="33"/>
      <c r="L1203" s="34"/>
      <c r="M1203" s="166"/>
      <c r="N1203" s="167"/>
      <c r="O1203" s="59"/>
      <c r="P1203" s="59"/>
      <c r="Q1203" s="59"/>
      <c r="R1203" s="59"/>
      <c r="S1203" s="59"/>
      <c r="T1203" s="60"/>
      <c r="U1203" s="33"/>
      <c r="V1203" s="33"/>
      <c r="W1203" s="33"/>
      <c r="X1203" s="33"/>
      <c r="Y1203" s="33"/>
      <c r="Z1203" s="33"/>
      <c r="AA1203" s="33"/>
      <c r="AB1203" s="33"/>
      <c r="AC1203" s="33"/>
      <c r="AD1203" s="33"/>
      <c r="AE1203" s="33"/>
      <c r="AT1203" s="18" t="s">
        <v>912</v>
      </c>
      <c r="AU1203" s="18" t="s">
        <v>85</v>
      </c>
    </row>
    <row r="1204" spans="1:65" s="13" customFormat="1" ht="11.25">
      <c r="B1204" s="170"/>
      <c r="D1204" s="163" t="s">
        <v>193</v>
      </c>
      <c r="E1204" s="171" t="s">
        <v>1</v>
      </c>
      <c r="F1204" s="172" t="s">
        <v>1059</v>
      </c>
      <c r="H1204" s="171" t="s">
        <v>1</v>
      </c>
      <c r="I1204" s="173"/>
      <c r="L1204" s="170"/>
      <c r="M1204" s="174"/>
      <c r="N1204" s="175"/>
      <c r="O1204" s="175"/>
      <c r="P1204" s="175"/>
      <c r="Q1204" s="175"/>
      <c r="R1204" s="175"/>
      <c r="S1204" s="175"/>
      <c r="T1204" s="176"/>
      <c r="AT1204" s="171" t="s">
        <v>193</v>
      </c>
      <c r="AU1204" s="171" t="s">
        <v>85</v>
      </c>
      <c r="AV1204" s="13" t="s">
        <v>83</v>
      </c>
      <c r="AW1204" s="13" t="s">
        <v>32</v>
      </c>
      <c r="AX1204" s="13" t="s">
        <v>76</v>
      </c>
      <c r="AY1204" s="171" t="s">
        <v>180</v>
      </c>
    </row>
    <row r="1205" spans="1:65" s="14" customFormat="1" ht="11.25">
      <c r="B1205" s="177"/>
      <c r="D1205" s="163" t="s">
        <v>193</v>
      </c>
      <c r="E1205" s="178" t="s">
        <v>1</v>
      </c>
      <c r="F1205" s="179" t="s">
        <v>83</v>
      </c>
      <c r="H1205" s="180">
        <v>1</v>
      </c>
      <c r="I1205" s="181"/>
      <c r="L1205" s="177"/>
      <c r="M1205" s="182"/>
      <c r="N1205" s="183"/>
      <c r="O1205" s="183"/>
      <c r="P1205" s="183"/>
      <c r="Q1205" s="183"/>
      <c r="R1205" s="183"/>
      <c r="S1205" s="183"/>
      <c r="T1205" s="184"/>
      <c r="AT1205" s="178" t="s">
        <v>193</v>
      </c>
      <c r="AU1205" s="178" t="s">
        <v>85</v>
      </c>
      <c r="AV1205" s="14" t="s">
        <v>85</v>
      </c>
      <c r="AW1205" s="14" t="s">
        <v>32</v>
      </c>
      <c r="AX1205" s="14" t="s">
        <v>76</v>
      </c>
      <c r="AY1205" s="178" t="s">
        <v>180</v>
      </c>
    </row>
    <row r="1206" spans="1:65" s="15" customFormat="1" ht="11.25">
      <c r="B1206" s="185"/>
      <c r="D1206" s="163" t="s">
        <v>193</v>
      </c>
      <c r="E1206" s="186" t="s">
        <v>1</v>
      </c>
      <c r="F1206" s="187" t="s">
        <v>196</v>
      </c>
      <c r="H1206" s="188">
        <v>1</v>
      </c>
      <c r="I1206" s="189"/>
      <c r="L1206" s="185"/>
      <c r="M1206" s="190"/>
      <c r="N1206" s="191"/>
      <c r="O1206" s="191"/>
      <c r="P1206" s="191"/>
      <c r="Q1206" s="191"/>
      <c r="R1206" s="191"/>
      <c r="S1206" s="191"/>
      <c r="T1206" s="192"/>
      <c r="AT1206" s="186" t="s">
        <v>193</v>
      </c>
      <c r="AU1206" s="186" t="s">
        <v>85</v>
      </c>
      <c r="AV1206" s="15" t="s">
        <v>197</v>
      </c>
      <c r="AW1206" s="15" t="s">
        <v>32</v>
      </c>
      <c r="AX1206" s="15" t="s">
        <v>76</v>
      </c>
      <c r="AY1206" s="186" t="s">
        <v>180</v>
      </c>
    </row>
    <row r="1207" spans="1:65" s="16" customFormat="1" ht="11.25">
      <c r="B1207" s="193"/>
      <c r="D1207" s="163" t="s">
        <v>193</v>
      </c>
      <c r="E1207" s="194" t="s">
        <v>1</v>
      </c>
      <c r="F1207" s="195" t="s">
        <v>198</v>
      </c>
      <c r="H1207" s="196">
        <v>1</v>
      </c>
      <c r="I1207" s="197"/>
      <c r="L1207" s="193"/>
      <c r="M1207" s="198"/>
      <c r="N1207" s="199"/>
      <c r="O1207" s="199"/>
      <c r="P1207" s="199"/>
      <c r="Q1207" s="199"/>
      <c r="R1207" s="199"/>
      <c r="S1207" s="199"/>
      <c r="T1207" s="200"/>
      <c r="AT1207" s="194" t="s">
        <v>193</v>
      </c>
      <c r="AU1207" s="194" t="s">
        <v>85</v>
      </c>
      <c r="AV1207" s="16" t="s">
        <v>187</v>
      </c>
      <c r="AW1207" s="16" t="s">
        <v>32</v>
      </c>
      <c r="AX1207" s="16" t="s">
        <v>83</v>
      </c>
      <c r="AY1207" s="194" t="s">
        <v>180</v>
      </c>
    </row>
    <row r="1208" spans="1:65" s="12" customFormat="1" ht="22.9" customHeight="1">
      <c r="B1208" s="136"/>
      <c r="D1208" s="137" t="s">
        <v>75</v>
      </c>
      <c r="E1208" s="147" t="s">
        <v>1060</v>
      </c>
      <c r="F1208" s="147" t="s">
        <v>1061</v>
      </c>
      <c r="I1208" s="139"/>
      <c r="J1208" s="148">
        <f>BK1208</f>
        <v>0</v>
      </c>
      <c r="L1208" s="136"/>
      <c r="M1208" s="141"/>
      <c r="N1208" s="142"/>
      <c r="O1208" s="142"/>
      <c r="P1208" s="143">
        <f>SUM(P1209:P1250)</f>
        <v>0</v>
      </c>
      <c r="Q1208" s="142"/>
      <c r="R1208" s="143">
        <f>SUM(R1209:R1250)</f>
        <v>6.0952104359999995</v>
      </c>
      <c r="S1208" s="142"/>
      <c r="T1208" s="144">
        <f>SUM(T1209:T1250)</f>
        <v>0</v>
      </c>
      <c r="AR1208" s="137" t="s">
        <v>85</v>
      </c>
      <c r="AT1208" s="145" t="s">
        <v>75</v>
      </c>
      <c r="AU1208" s="145" t="s">
        <v>83</v>
      </c>
      <c r="AY1208" s="137" t="s">
        <v>180</v>
      </c>
      <c r="BK1208" s="146">
        <f>SUM(BK1209:BK1250)</f>
        <v>0</v>
      </c>
    </row>
    <row r="1209" spans="1:65" s="2" customFormat="1" ht="16.5" customHeight="1">
      <c r="A1209" s="33"/>
      <c r="B1209" s="149"/>
      <c r="C1209" s="150" t="s">
        <v>1104</v>
      </c>
      <c r="D1209" s="150" t="s">
        <v>182</v>
      </c>
      <c r="E1209" s="151" t="s">
        <v>1063</v>
      </c>
      <c r="F1209" s="152" t="s">
        <v>1064</v>
      </c>
      <c r="G1209" s="153" t="s">
        <v>185</v>
      </c>
      <c r="H1209" s="154">
        <v>158.94</v>
      </c>
      <c r="I1209" s="155"/>
      <c r="J1209" s="156">
        <f>ROUND(I1209*H1209,2)</f>
        <v>0</v>
      </c>
      <c r="K1209" s="152" t="s">
        <v>186</v>
      </c>
      <c r="L1209" s="34"/>
      <c r="M1209" s="157" t="s">
        <v>1</v>
      </c>
      <c r="N1209" s="158" t="s">
        <v>41</v>
      </c>
      <c r="O1209" s="59"/>
      <c r="P1209" s="159">
        <f>O1209*H1209</f>
        <v>0</v>
      </c>
      <c r="Q1209" s="159">
        <v>2.9999999999999997E-4</v>
      </c>
      <c r="R1209" s="159">
        <f>Q1209*H1209</f>
        <v>4.7681999999999995E-2</v>
      </c>
      <c r="S1209" s="159">
        <v>0</v>
      </c>
      <c r="T1209" s="160">
        <f>S1209*H1209</f>
        <v>0</v>
      </c>
      <c r="U1209" s="33"/>
      <c r="V1209" s="33"/>
      <c r="W1209" s="33"/>
      <c r="X1209" s="33"/>
      <c r="Y1209" s="33"/>
      <c r="Z1209" s="33"/>
      <c r="AA1209" s="33"/>
      <c r="AB1209" s="33"/>
      <c r="AC1209" s="33"/>
      <c r="AD1209" s="33"/>
      <c r="AE1209" s="33"/>
      <c r="AR1209" s="161" t="s">
        <v>341</v>
      </c>
      <c r="AT1209" s="161" t="s">
        <v>182</v>
      </c>
      <c r="AU1209" s="161" t="s">
        <v>85</v>
      </c>
      <c r="AY1209" s="18" t="s">
        <v>180</v>
      </c>
      <c r="BE1209" s="162">
        <f>IF(N1209="základní",J1209,0)</f>
        <v>0</v>
      </c>
      <c r="BF1209" s="162">
        <f>IF(N1209="snížená",J1209,0)</f>
        <v>0</v>
      </c>
      <c r="BG1209" s="162">
        <f>IF(N1209="zákl. přenesená",J1209,0)</f>
        <v>0</v>
      </c>
      <c r="BH1209" s="162">
        <f>IF(N1209="sníž. přenesená",J1209,0)</f>
        <v>0</v>
      </c>
      <c r="BI1209" s="162">
        <f>IF(N1209="nulová",J1209,0)</f>
        <v>0</v>
      </c>
      <c r="BJ1209" s="18" t="s">
        <v>83</v>
      </c>
      <c r="BK1209" s="162">
        <f>ROUND(I1209*H1209,2)</f>
        <v>0</v>
      </c>
      <c r="BL1209" s="18" t="s">
        <v>341</v>
      </c>
      <c r="BM1209" s="161" t="s">
        <v>2764</v>
      </c>
    </row>
    <row r="1210" spans="1:65" s="2" customFormat="1" ht="19.5">
      <c r="A1210" s="33"/>
      <c r="B1210" s="34"/>
      <c r="C1210" s="33"/>
      <c r="D1210" s="163" t="s">
        <v>189</v>
      </c>
      <c r="E1210" s="33"/>
      <c r="F1210" s="164" t="s">
        <v>1066</v>
      </c>
      <c r="G1210" s="33"/>
      <c r="H1210" s="33"/>
      <c r="I1210" s="165"/>
      <c r="J1210" s="33"/>
      <c r="K1210" s="33"/>
      <c r="L1210" s="34"/>
      <c r="M1210" s="166"/>
      <c r="N1210" s="167"/>
      <c r="O1210" s="59"/>
      <c r="P1210" s="59"/>
      <c r="Q1210" s="59"/>
      <c r="R1210" s="59"/>
      <c r="S1210" s="59"/>
      <c r="T1210" s="60"/>
      <c r="U1210" s="33"/>
      <c r="V1210" s="33"/>
      <c r="W1210" s="33"/>
      <c r="X1210" s="33"/>
      <c r="Y1210" s="33"/>
      <c r="Z1210" s="33"/>
      <c r="AA1210" s="33"/>
      <c r="AB1210" s="33"/>
      <c r="AC1210" s="33"/>
      <c r="AD1210" s="33"/>
      <c r="AE1210" s="33"/>
      <c r="AT1210" s="18" t="s">
        <v>189</v>
      </c>
      <c r="AU1210" s="18" t="s">
        <v>85</v>
      </c>
    </row>
    <row r="1211" spans="1:65" s="2" customFormat="1" ht="11.25">
      <c r="A1211" s="33"/>
      <c r="B1211" s="34"/>
      <c r="C1211" s="33"/>
      <c r="D1211" s="168" t="s">
        <v>191</v>
      </c>
      <c r="E1211" s="33"/>
      <c r="F1211" s="169" t="s">
        <v>1067</v>
      </c>
      <c r="G1211" s="33"/>
      <c r="H1211" s="33"/>
      <c r="I1211" s="165"/>
      <c r="J1211" s="33"/>
      <c r="K1211" s="33"/>
      <c r="L1211" s="34"/>
      <c r="M1211" s="166"/>
      <c r="N1211" s="167"/>
      <c r="O1211" s="59"/>
      <c r="P1211" s="59"/>
      <c r="Q1211" s="59"/>
      <c r="R1211" s="59"/>
      <c r="S1211" s="59"/>
      <c r="T1211" s="60"/>
      <c r="U1211" s="33"/>
      <c r="V1211" s="33"/>
      <c r="W1211" s="33"/>
      <c r="X1211" s="33"/>
      <c r="Y1211" s="33"/>
      <c r="Z1211" s="33"/>
      <c r="AA1211" s="33"/>
      <c r="AB1211" s="33"/>
      <c r="AC1211" s="33"/>
      <c r="AD1211" s="33"/>
      <c r="AE1211" s="33"/>
      <c r="AT1211" s="18" t="s">
        <v>191</v>
      </c>
      <c r="AU1211" s="18" t="s">
        <v>85</v>
      </c>
    </row>
    <row r="1212" spans="1:65" s="2" customFormat="1" ht="21.75" customHeight="1">
      <c r="A1212" s="33"/>
      <c r="B1212" s="149"/>
      <c r="C1212" s="150" t="s">
        <v>575</v>
      </c>
      <c r="D1212" s="150" t="s">
        <v>182</v>
      </c>
      <c r="E1212" s="151" t="s">
        <v>1069</v>
      </c>
      <c r="F1212" s="152" t="s">
        <v>1070</v>
      </c>
      <c r="G1212" s="153" t="s">
        <v>185</v>
      </c>
      <c r="H1212" s="154">
        <v>158.94</v>
      </c>
      <c r="I1212" s="155"/>
      <c r="J1212" s="156">
        <f>ROUND(I1212*H1212,2)</f>
        <v>0</v>
      </c>
      <c r="K1212" s="152" t="s">
        <v>186</v>
      </c>
      <c r="L1212" s="34"/>
      <c r="M1212" s="157" t="s">
        <v>1</v>
      </c>
      <c r="N1212" s="158" t="s">
        <v>41</v>
      </c>
      <c r="O1212" s="59"/>
      <c r="P1212" s="159">
        <f>O1212*H1212</f>
        <v>0</v>
      </c>
      <c r="Q1212" s="159">
        <v>4.4999999999999997E-3</v>
      </c>
      <c r="R1212" s="159">
        <f>Q1212*H1212</f>
        <v>0.71522999999999992</v>
      </c>
      <c r="S1212" s="159">
        <v>0</v>
      </c>
      <c r="T1212" s="160">
        <f>S1212*H1212</f>
        <v>0</v>
      </c>
      <c r="U1212" s="33"/>
      <c r="V1212" s="33"/>
      <c r="W1212" s="33"/>
      <c r="X1212" s="33"/>
      <c r="Y1212" s="33"/>
      <c r="Z1212" s="33"/>
      <c r="AA1212" s="33"/>
      <c r="AB1212" s="33"/>
      <c r="AC1212" s="33"/>
      <c r="AD1212" s="33"/>
      <c r="AE1212" s="33"/>
      <c r="AR1212" s="161" t="s">
        <v>341</v>
      </c>
      <c r="AT1212" s="161" t="s">
        <v>182</v>
      </c>
      <c r="AU1212" s="161" t="s">
        <v>85</v>
      </c>
      <c r="AY1212" s="18" t="s">
        <v>180</v>
      </c>
      <c r="BE1212" s="162">
        <f>IF(N1212="základní",J1212,0)</f>
        <v>0</v>
      </c>
      <c r="BF1212" s="162">
        <f>IF(N1212="snížená",J1212,0)</f>
        <v>0</v>
      </c>
      <c r="BG1212" s="162">
        <f>IF(N1212="zákl. přenesená",J1212,0)</f>
        <v>0</v>
      </c>
      <c r="BH1212" s="162">
        <f>IF(N1212="sníž. přenesená",J1212,0)</f>
        <v>0</v>
      </c>
      <c r="BI1212" s="162">
        <f>IF(N1212="nulová",J1212,0)</f>
        <v>0</v>
      </c>
      <c r="BJ1212" s="18" t="s">
        <v>83</v>
      </c>
      <c r="BK1212" s="162">
        <f>ROUND(I1212*H1212,2)</f>
        <v>0</v>
      </c>
      <c r="BL1212" s="18" t="s">
        <v>341</v>
      </c>
      <c r="BM1212" s="161" t="s">
        <v>2765</v>
      </c>
    </row>
    <row r="1213" spans="1:65" s="2" customFormat="1" ht="19.5">
      <c r="A1213" s="33"/>
      <c r="B1213" s="34"/>
      <c r="C1213" s="33"/>
      <c r="D1213" s="163" t="s">
        <v>189</v>
      </c>
      <c r="E1213" s="33"/>
      <c r="F1213" s="164" t="s">
        <v>1072</v>
      </c>
      <c r="G1213" s="33"/>
      <c r="H1213" s="33"/>
      <c r="I1213" s="165"/>
      <c r="J1213" s="33"/>
      <c r="K1213" s="33"/>
      <c r="L1213" s="34"/>
      <c r="M1213" s="166"/>
      <c r="N1213" s="167"/>
      <c r="O1213" s="59"/>
      <c r="P1213" s="59"/>
      <c r="Q1213" s="59"/>
      <c r="R1213" s="59"/>
      <c r="S1213" s="59"/>
      <c r="T1213" s="60"/>
      <c r="U1213" s="33"/>
      <c r="V1213" s="33"/>
      <c r="W1213" s="33"/>
      <c r="X1213" s="33"/>
      <c r="Y1213" s="33"/>
      <c r="Z1213" s="33"/>
      <c r="AA1213" s="33"/>
      <c r="AB1213" s="33"/>
      <c r="AC1213" s="33"/>
      <c r="AD1213" s="33"/>
      <c r="AE1213" s="33"/>
      <c r="AT1213" s="18" t="s">
        <v>189</v>
      </c>
      <c r="AU1213" s="18" t="s">
        <v>85</v>
      </c>
    </row>
    <row r="1214" spans="1:65" s="2" customFormat="1" ht="11.25">
      <c r="A1214" s="33"/>
      <c r="B1214" s="34"/>
      <c r="C1214" s="33"/>
      <c r="D1214" s="168" t="s">
        <v>191</v>
      </c>
      <c r="E1214" s="33"/>
      <c r="F1214" s="169" t="s">
        <v>1073</v>
      </c>
      <c r="G1214" s="33"/>
      <c r="H1214" s="33"/>
      <c r="I1214" s="165"/>
      <c r="J1214" s="33"/>
      <c r="K1214" s="33"/>
      <c r="L1214" s="34"/>
      <c r="M1214" s="166"/>
      <c r="N1214" s="167"/>
      <c r="O1214" s="59"/>
      <c r="P1214" s="59"/>
      <c r="Q1214" s="59"/>
      <c r="R1214" s="59"/>
      <c r="S1214" s="59"/>
      <c r="T1214" s="60"/>
      <c r="U1214" s="33"/>
      <c r="V1214" s="33"/>
      <c r="W1214" s="33"/>
      <c r="X1214" s="33"/>
      <c r="Y1214" s="33"/>
      <c r="Z1214" s="33"/>
      <c r="AA1214" s="33"/>
      <c r="AB1214" s="33"/>
      <c r="AC1214" s="33"/>
      <c r="AD1214" s="33"/>
      <c r="AE1214" s="33"/>
      <c r="AT1214" s="18" t="s">
        <v>191</v>
      </c>
      <c r="AU1214" s="18" t="s">
        <v>85</v>
      </c>
    </row>
    <row r="1215" spans="1:65" s="2" customFormat="1" ht="24.2" customHeight="1">
      <c r="A1215" s="33"/>
      <c r="B1215" s="149"/>
      <c r="C1215" s="150" t="s">
        <v>1117</v>
      </c>
      <c r="D1215" s="150" t="s">
        <v>182</v>
      </c>
      <c r="E1215" s="151" t="s">
        <v>1075</v>
      </c>
      <c r="F1215" s="152" t="s">
        <v>1076</v>
      </c>
      <c r="G1215" s="153" t="s">
        <v>508</v>
      </c>
      <c r="H1215" s="154">
        <v>166.887</v>
      </c>
      <c r="I1215" s="155"/>
      <c r="J1215" s="156">
        <f>ROUND(I1215*H1215,2)</f>
        <v>0</v>
      </c>
      <c r="K1215" s="152" t="s">
        <v>186</v>
      </c>
      <c r="L1215" s="34"/>
      <c r="M1215" s="157" t="s">
        <v>1</v>
      </c>
      <c r="N1215" s="158" t="s">
        <v>41</v>
      </c>
      <c r="O1215" s="59"/>
      <c r="P1215" s="159">
        <f>O1215*H1215</f>
        <v>0</v>
      </c>
      <c r="Q1215" s="159">
        <v>4.28E-4</v>
      </c>
      <c r="R1215" s="159">
        <f>Q1215*H1215</f>
        <v>7.1427636000000003E-2</v>
      </c>
      <c r="S1215" s="159">
        <v>0</v>
      </c>
      <c r="T1215" s="160">
        <f>S1215*H1215</f>
        <v>0</v>
      </c>
      <c r="U1215" s="33"/>
      <c r="V1215" s="33"/>
      <c r="W1215" s="33"/>
      <c r="X1215" s="33"/>
      <c r="Y1215" s="33"/>
      <c r="Z1215" s="33"/>
      <c r="AA1215" s="33"/>
      <c r="AB1215" s="33"/>
      <c r="AC1215" s="33"/>
      <c r="AD1215" s="33"/>
      <c r="AE1215" s="33"/>
      <c r="AR1215" s="161" t="s">
        <v>341</v>
      </c>
      <c r="AT1215" s="161" t="s">
        <v>182</v>
      </c>
      <c r="AU1215" s="161" t="s">
        <v>85</v>
      </c>
      <c r="AY1215" s="18" t="s">
        <v>180</v>
      </c>
      <c r="BE1215" s="162">
        <f>IF(N1215="základní",J1215,0)</f>
        <v>0</v>
      </c>
      <c r="BF1215" s="162">
        <f>IF(N1215="snížená",J1215,0)</f>
        <v>0</v>
      </c>
      <c r="BG1215" s="162">
        <f>IF(N1215="zákl. přenesená",J1215,0)</f>
        <v>0</v>
      </c>
      <c r="BH1215" s="162">
        <f>IF(N1215="sníž. přenesená",J1215,0)</f>
        <v>0</v>
      </c>
      <c r="BI1215" s="162">
        <f>IF(N1215="nulová",J1215,0)</f>
        <v>0</v>
      </c>
      <c r="BJ1215" s="18" t="s">
        <v>83</v>
      </c>
      <c r="BK1215" s="162">
        <f>ROUND(I1215*H1215,2)</f>
        <v>0</v>
      </c>
      <c r="BL1215" s="18" t="s">
        <v>341</v>
      </c>
      <c r="BM1215" s="161" t="s">
        <v>2766</v>
      </c>
    </row>
    <row r="1216" spans="1:65" s="2" customFormat="1" ht="19.5">
      <c r="A1216" s="33"/>
      <c r="B1216" s="34"/>
      <c r="C1216" s="33"/>
      <c r="D1216" s="163" t="s">
        <v>189</v>
      </c>
      <c r="E1216" s="33"/>
      <c r="F1216" s="164" t="s">
        <v>1078</v>
      </c>
      <c r="G1216" s="33"/>
      <c r="H1216" s="33"/>
      <c r="I1216" s="165"/>
      <c r="J1216" s="33"/>
      <c r="K1216" s="33"/>
      <c r="L1216" s="34"/>
      <c r="M1216" s="166"/>
      <c r="N1216" s="167"/>
      <c r="O1216" s="59"/>
      <c r="P1216" s="59"/>
      <c r="Q1216" s="59"/>
      <c r="R1216" s="59"/>
      <c r="S1216" s="59"/>
      <c r="T1216" s="60"/>
      <c r="U1216" s="33"/>
      <c r="V1216" s="33"/>
      <c r="W1216" s="33"/>
      <c r="X1216" s="33"/>
      <c r="Y1216" s="33"/>
      <c r="Z1216" s="33"/>
      <c r="AA1216" s="33"/>
      <c r="AB1216" s="33"/>
      <c r="AC1216" s="33"/>
      <c r="AD1216" s="33"/>
      <c r="AE1216" s="33"/>
      <c r="AT1216" s="18" t="s">
        <v>189</v>
      </c>
      <c r="AU1216" s="18" t="s">
        <v>85</v>
      </c>
    </row>
    <row r="1217" spans="1:65" s="2" customFormat="1" ht="11.25">
      <c r="A1217" s="33"/>
      <c r="B1217" s="34"/>
      <c r="C1217" s="33"/>
      <c r="D1217" s="168" t="s">
        <v>191</v>
      </c>
      <c r="E1217" s="33"/>
      <c r="F1217" s="169" t="s">
        <v>1079</v>
      </c>
      <c r="G1217" s="33"/>
      <c r="H1217" s="33"/>
      <c r="I1217" s="165"/>
      <c r="J1217" s="33"/>
      <c r="K1217" s="33"/>
      <c r="L1217" s="34"/>
      <c r="M1217" s="166"/>
      <c r="N1217" s="167"/>
      <c r="O1217" s="59"/>
      <c r="P1217" s="59"/>
      <c r="Q1217" s="59"/>
      <c r="R1217" s="59"/>
      <c r="S1217" s="59"/>
      <c r="T1217" s="60"/>
      <c r="U1217" s="33"/>
      <c r="V1217" s="33"/>
      <c r="W1217" s="33"/>
      <c r="X1217" s="33"/>
      <c r="Y1217" s="33"/>
      <c r="Z1217" s="33"/>
      <c r="AA1217" s="33"/>
      <c r="AB1217" s="33"/>
      <c r="AC1217" s="33"/>
      <c r="AD1217" s="33"/>
      <c r="AE1217" s="33"/>
      <c r="AT1217" s="18" t="s">
        <v>191</v>
      </c>
      <c r="AU1217" s="18" t="s">
        <v>85</v>
      </c>
    </row>
    <row r="1218" spans="1:65" s="13" customFormat="1" ht="11.25">
      <c r="B1218" s="170"/>
      <c r="D1218" s="163" t="s">
        <v>193</v>
      </c>
      <c r="E1218" s="171" t="s">
        <v>1</v>
      </c>
      <c r="F1218" s="172" t="s">
        <v>1080</v>
      </c>
      <c r="H1218" s="171" t="s">
        <v>1</v>
      </c>
      <c r="I1218" s="173"/>
      <c r="L1218" s="170"/>
      <c r="M1218" s="174"/>
      <c r="N1218" s="175"/>
      <c r="O1218" s="175"/>
      <c r="P1218" s="175"/>
      <c r="Q1218" s="175"/>
      <c r="R1218" s="175"/>
      <c r="S1218" s="175"/>
      <c r="T1218" s="176"/>
      <c r="AT1218" s="171" t="s">
        <v>193</v>
      </c>
      <c r="AU1218" s="171" t="s">
        <v>85</v>
      </c>
      <c r="AV1218" s="13" t="s">
        <v>83</v>
      </c>
      <c r="AW1218" s="13" t="s">
        <v>32</v>
      </c>
      <c r="AX1218" s="13" t="s">
        <v>76</v>
      </c>
      <c r="AY1218" s="171" t="s">
        <v>180</v>
      </c>
    </row>
    <row r="1219" spans="1:65" s="14" customFormat="1" ht="11.25">
      <c r="B1219" s="177"/>
      <c r="D1219" s="163" t="s">
        <v>193</v>
      </c>
      <c r="E1219" s="178" t="s">
        <v>1</v>
      </c>
      <c r="F1219" s="179" t="s">
        <v>2767</v>
      </c>
      <c r="H1219" s="180">
        <v>166.887</v>
      </c>
      <c r="I1219" s="181"/>
      <c r="L1219" s="177"/>
      <c r="M1219" s="182"/>
      <c r="N1219" s="183"/>
      <c r="O1219" s="183"/>
      <c r="P1219" s="183"/>
      <c r="Q1219" s="183"/>
      <c r="R1219" s="183"/>
      <c r="S1219" s="183"/>
      <c r="T1219" s="184"/>
      <c r="AT1219" s="178" t="s">
        <v>193</v>
      </c>
      <c r="AU1219" s="178" t="s">
        <v>85</v>
      </c>
      <c r="AV1219" s="14" t="s">
        <v>85</v>
      </c>
      <c r="AW1219" s="14" t="s">
        <v>32</v>
      </c>
      <c r="AX1219" s="14" t="s">
        <v>76</v>
      </c>
      <c r="AY1219" s="178" t="s">
        <v>180</v>
      </c>
    </row>
    <row r="1220" spans="1:65" s="15" customFormat="1" ht="11.25">
      <c r="B1220" s="185"/>
      <c r="D1220" s="163" t="s">
        <v>193</v>
      </c>
      <c r="E1220" s="186" t="s">
        <v>1</v>
      </c>
      <c r="F1220" s="187" t="s">
        <v>196</v>
      </c>
      <c r="H1220" s="188">
        <v>166.887</v>
      </c>
      <c r="I1220" s="189"/>
      <c r="L1220" s="185"/>
      <c r="M1220" s="190"/>
      <c r="N1220" s="191"/>
      <c r="O1220" s="191"/>
      <c r="P1220" s="191"/>
      <c r="Q1220" s="191"/>
      <c r="R1220" s="191"/>
      <c r="S1220" s="191"/>
      <c r="T1220" s="192"/>
      <c r="AT1220" s="186" t="s">
        <v>193</v>
      </c>
      <c r="AU1220" s="186" t="s">
        <v>85</v>
      </c>
      <c r="AV1220" s="15" t="s">
        <v>197</v>
      </c>
      <c r="AW1220" s="15" t="s">
        <v>32</v>
      </c>
      <c r="AX1220" s="15" t="s">
        <v>76</v>
      </c>
      <c r="AY1220" s="186" t="s">
        <v>180</v>
      </c>
    </row>
    <row r="1221" spans="1:65" s="16" customFormat="1" ht="11.25">
      <c r="B1221" s="193"/>
      <c r="D1221" s="163" t="s">
        <v>193</v>
      </c>
      <c r="E1221" s="194" t="s">
        <v>1</v>
      </c>
      <c r="F1221" s="195" t="s">
        <v>198</v>
      </c>
      <c r="H1221" s="196">
        <v>166.887</v>
      </c>
      <c r="I1221" s="197"/>
      <c r="L1221" s="193"/>
      <c r="M1221" s="198"/>
      <c r="N1221" s="199"/>
      <c r="O1221" s="199"/>
      <c r="P1221" s="199"/>
      <c r="Q1221" s="199"/>
      <c r="R1221" s="199"/>
      <c r="S1221" s="199"/>
      <c r="T1221" s="200"/>
      <c r="AT1221" s="194" t="s">
        <v>193</v>
      </c>
      <c r="AU1221" s="194" t="s">
        <v>85</v>
      </c>
      <c r="AV1221" s="16" t="s">
        <v>187</v>
      </c>
      <c r="AW1221" s="16" t="s">
        <v>32</v>
      </c>
      <c r="AX1221" s="16" t="s">
        <v>83</v>
      </c>
      <c r="AY1221" s="194" t="s">
        <v>180</v>
      </c>
    </row>
    <row r="1222" spans="1:65" s="2" customFormat="1" ht="24.2" customHeight="1">
      <c r="A1222" s="33"/>
      <c r="B1222" s="149"/>
      <c r="C1222" s="201" t="s">
        <v>1124</v>
      </c>
      <c r="D1222" s="201" t="s">
        <v>315</v>
      </c>
      <c r="E1222" s="202" t="s">
        <v>1083</v>
      </c>
      <c r="F1222" s="203" t="s">
        <v>1084</v>
      </c>
      <c r="G1222" s="204" t="s">
        <v>508</v>
      </c>
      <c r="H1222" s="205">
        <v>183</v>
      </c>
      <c r="I1222" s="206"/>
      <c r="J1222" s="207">
        <f>ROUND(I1222*H1222,2)</f>
        <v>0</v>
      </c>
      <c r="K1222" s="203" t="s">
        <v>186</v>
      </c>
      <c r="L1222" s="208"/>
      <c r="M1222" s="209" t="s">
        <v>1</v>
      </c>
      <c r="N1222" s="210" t="s">
        <v>41</v>
      </c>
      <c r="O1222" s="59"/>
      <c r="P1222" s="159">
        <f>O1222*H1222</f>
        <v>0</v>
      </c>
      <c r="Q1222" s="159">
        <v>1.98E-3</v>
      </c>
      <c r="R1222" s="159">
        <f>Q1222*H1222</f>
        <v>0.36234</v>
      </c>
      <c r="S1222" s="159">
        <v>0</v>
      </c>
      <c r="T1222" s="160">
        <f>S1222*H1222</f>
        <v>0</v>
      </c>
      <c r="U1222" s="33"/>
      <c r="V1222" s="33"/>
      <c r="W1222" s="33"/>
      <c r="X1222" s="33"/>
      <c r="Y1222" s="33"/>
      <c r="Z1222" s="33"/>
      <c r="AA1222" s="33"/>
      <c r="AB1222" s="33"/>
      <c r="AC1222" s="33"/>
      <c r="AD1222" s="33"/>
      <c r="AE1222" s="33"/>
      <c r="AR1222" s="161" t="s">
        <v>489</v>
      </c>
      <c r="AT1222" s="161" t="s">
        <v>315</v>
      </c>
      <c r="AU1222" s="161" t="s">
        <v>85</v>
      </c>
      <c r="AY1222" s="18" t="s">
        <v>180</v>
      </c>
      <c r="BE1222" s="162">
        <f>IF(N1222="základní",J1222,0)</f>
        <v>0</v>
      </c>
      <c r="BF1222" s="162">
        <f>IF(N1222="snížená",J1222,0)</f>
        <v>0</v>
      </c>
      <c r="BG1222" s="162">
        <f>IF(N1222="zákl. přenesená",J1222,0)</f>
        <v>0</v>
      </c>
      <c r="BH1222" s="162">
        <f>IF(N1222="sníž. přenesená",J1222,0)</f>
        <v>0</v>
      </c>
      <c r="BI1222" s="162">
        <f>IF(N1222="nulová",J1222,0)</f>
        <v>0</v>
      </c>
      <c r="BJ1222" s="18" t="s">
        <v>83</v>
      </c>
      <c r="BK1222" s="162">
        <f>ROUND(I1222*H1222,2)</f>
        <v>0</v>
      </c>
      <c r="BL1222" s="18" t="s">
        <v>341</v>
      </c>
      <c r="BM1222" s="161" t="s">
        <v>2768</v>
      </c>
    </row>
    <row r="1223" spans="1:65" s="2" customFormat="1" ht="19.5">
      <c r="A1223" s="33"/>
      <c r="B1223" s="34"/>
      <c r="C1223" s="33"/>
      <c r="D1223" s="163" t="s">
        <v>189</v>
      </c>
      <c r="E1223" s="33"/>
      <c r="F1223" s="164" t="s">
        <v>1084</v>
      </c>
      <c r="G1223" s="33"/>
      <c r="H1223" s="33"/>
      <c r="I1223" s="165"/>
      <c r="J1223" s="33"/>
      <c r="K1223" s="33"/>
      <c r="L1223" s="34"/>
      <c r="M1223" s="166"/>
      <c r="N1223" s="167"/>
      <c r="O1223" s="59"/>
      <c r="P1223" s="59"/>
      <c r="Q1223" s="59"/>
      <c r="R1223" s="59"/>
      <c r="S1223" s="59"/>
      <c r="T1223" s="60"/>
      <c r="U1223" s="33"/>
      <c r="V1223" s="33"/>
      <c r="W1223" s="33"/>
      <c r="X1223" s="33"/>
      <c r="Y1223" s="33"/>
      <c r="Z1223" s="33"/>
      <c r="AA1223" s="33"/>
      <c r="AB1223" s="33"/>
      <c r="AC1223" s="33"/>
      <c r="AD1223" s="33"/>
      <c r="AE1223" s="33"/>
      <c r="AT1223" s="18" t="s">
        <v>189</v>
      </c>
      <c r="AU1223" s="18" t="s">
        <v>85</v>
      </c>
    </row>
    <row r="1224" spans="1:65" s="13" customFormat="1" ht="11.25">
      <c r="B1224" s="170"/>
      <c r="D1224" s="163" t="s">
        <v>193</v>
      </c>
      <c r="E1224" s="171" t="s">
        <v>1</v>
      </c>
      <c r="F1224" s="172" t="s">
        <v>320</v>
      </c>
      <c r="H1224" s="171" t="s">
        <v>1</v>
      </c>
      <c r="I1224" s="173"/>
      <c r="L1224" s="170"/>
      <c r="M1224" s="174"/>
      <c r="N1224" s="175"/>
      <c r="O1224" s="175"/>
      <c r="P1224" s="175"/>
      <c r="Q1224" s="175"/>
      <c r="R1224" s="175"/>
      <c r="S1224" s="175"/>
      <c r="T1224" s="176"/>
      <c r="AT1224" s="171" t="s">
        <v>193</v>
      </c>
      <c r="AU1224" s="171" t="s">
        <v>85</v>
      </c>
      <c r="AV1224" s="13" t="s">
        <v>83</v>
      </c>
      <c r="AW1224" s="13" t="s">
        <v>32</v>
      </c>
      <c r="AX1224" s="13" t="s">
        <v>76</v>
      </c>
      <c r="AY1224" s="171" t="s">
        <v>180</v>
      </c>
    </row>
    <row r="1225" spans="1:65" s="14" customFormat="1" ht="11.25">
      <c r="B1225" s="177"/>
      <c r="D1225" s="163" t="s">
        <v>193</v>
      </c>
      <c r="E1225" s="178" t="s">
        <v>1</v>
      </c>
      <c r="F1225" s="179" t="s">
        <v>2769</v>
      </c>
      <c r="H1225" s="180">
        <v>183</v>
      </c>
      <c r="I1225" s="181"/>
      <c r="L1225" s="177"/>
      <c r="M1225" s="182"/>
      <c r="N1225" s="183"/>
      <c r="O1225" s="183"/>
      <c r="P1225" s="183"/>
      <c r="Q1225" s="183"/>
      <c r="R1225" s="183"/>
      <c r="S1225" s="183"/>
      <c r="T1225" s="184"/>
      <c r="AT1225" s="178" t="s">
        <v>193</v>
      </c>
      <c r="AU1225" s="178" t="s">
        <v>85</v>
      </c>
      <c r="AV1225" s="14" t="s">
        <v>85</v>
      </c>
      <c r="AW1225" s="14" t="s">
        <v>32</v>
      </c>
      <c r="AX1225" s="14" t="s">
        <v>76</v>
      </c>
      <c r="AY1225" s="178" t="s">
        <v>180</v>
      </c>
    </row>
    <row r="1226" spans="1:65" s="15" customFormat="1" ht="11.25">
      <c r="B1226" s="185"/>
      <c r="D1226" s="163" t="s">
        <v>193</v>
      </c>
      <c r="E1226" s="186" t="s">
        <v>1</v>
      </c>
      <c r="F1226" s="187" t="s">
        <v>196</v>
      </c>
      <c r="H1226" s="188">
        <v>183</v>
      </c>
      <c r="I1226" s="189"/>
      <c r="L1226" s="185"/>
      <c r="M1226" s="190"/>
      <c r="N1226" s="191"/>
      <c r="O1226" s="191"/>
      <c r="P1226" s="191"/>
      <c r="Q1226" s="191"/>
      <c r="R1226" s="191"/>
      <c r="S1226" s="191"/>
      <c r="T1226" s="192"/>
      <c r="AT1226" s="186" t="s">
        <v>193</v>
      </c>
      <c r="AU1226" s="186" t="s">
        <v>85</v>
      </c>
      <c r="AV1226" s="15" t="s">
        <v>197</v>
      </c>
      <c r="AW1226" s="15" t="s">
        <v>32</v>
      </c>
      <c r="AX1226" s="15" t="s">
        <v>76</v>
      </c>
      <c r="AY1226" s="186" t="s">
        <v>180</v>
      </c>
    </row>
    <row r="1227" spans="1:65" s="16" customFormat="1" ht="11.25">
      <c r="B1227" s="193"/>
      <c r="D1227" s="163" t="s">
        <v>193</v>
      </c>
      <c r="E1227" s="194" t="s">
        <v>1</v>
      </c>
      <c r="F1227" s="195" t="s">
        <v>198</v>
      </c>
      <c r="H1227" s="196">
        <v>183</v>
      </c>
      <c r="I1227" s="197"/>
      <c r="L1227" s="193"/>
      <c r="M1227" s="198"/>
      <c r="N1227" s="199"/>
      <c r="O1227" s="199"/>
      <c r="P1227" s="199"/>
      <c r="Q1227" s="199"/>
      <c r="R1227" s="199"/>
      <c r="S1227" s="199"/>
      <c r="T1227" s="200"/>
      <c r="AT1227" s="194" t="s">
        <v>193</v>
      </c>
      <c r="AU1227" s="194" t="s">
        <v>85</v>
      </c>
      <c r="AV1227" s="16" t="s">
        <v>187</v>
      </c>
      <c r="AW1227" s="16" t="s">
        <v>32</v>
      </c>
      <c r="AX1227" s="16" t="s">
        <v>83</v>
      </c>
      <c r="AY1227" s="194" t="s">
        <v>180</v>
      </c>
    </row>
    <row r="1228" spans="1:65" s="2" customFormat="1" ht="33" customHeight="1">
      <c r="A1228" s="33"/>
      <c r="B1228" s="149"/>
      <c r="C1228" s="150" t="s">
        <v>1132</v>
      </c>
      <c r="D1228" s="150" t="s">
        <v>182</v>
      </c>
      <c r="E1228" s="151" t="s">
        <v>1088</v>
      </c>
      <c r="F1228" s="152" t="s">
        <v>1089</v>
      </c>
      <c r="G1228" s="153" t="s">
        <v>185</v>
      </c>
      <c r="H1228" s="154">
        <v>158.94</v>
      </c>
      <c r="I1228" s="155"/>
      <c r="J1228" s="156">
        <f>ROUND(I1228*H1228,2)</f>
        <v>0</v>
      </c>
      <c r="K1228" s="152" t="s">
        <v>186</v>
      </c>
      <c r="L1228" s="34"/>
      <c r="M1228" s="157" t="s">
        <v>1</v>
      </c>
      <c r="N1228" s="158" t="s">
        <v>41</v>
      </c>
      <c r="O1228" s="59"/>
      <c r="P1228" s="159">
        <f>O1228*H1228</f>
        <v>0</v>
      </c>
      <c r="Q1228" s="159">
        <v>6.0000000000000001E-3</v>
      </c>
      <c r="R1228" s="159">
        <f>Q1228*H1228</f>
        <v>0.95364000000000004</v>
      </c>
      <c r="S1228" s="159">
        <v>0</v>
      </c>
      <c r="T1228" s="160">
        <f>S1228*H1228</f>
        <v>0</v>
      </c>
      <c r="U1228" s="33"/>
      <c r="V1228" s="33"/>
      <c r="W1228" s="33"/>
      <c r="X1228" s="33"/>
      <c r="Y1228" s="33"/>
      <c r="Z1228" s="33"/>
      <c r="AA1228" s="33"/>
      <c r="AB1228" s="33"/>
      <c r="AC1228" s="33"/>
      <c r="AD1228" s="33"/>
      <c r="AE1228" s="33"/>
      <c r="AR1228" s="161" t="s">
        <v>341</v>
      </c>
      <c r="AT1228" s="161" t="s">
        <v>182</v>
      </c>
      <c r="AU1228" s="161" t="s">
        <v>85</v>
      </c>
      <c r="AY1228" s="18" t="s">
        <v>180</v>
      </c>
      <c r="BE1228" s="162">
        <f>IF(N1228="základní",J1228,0)</f>
        <v>0</v>
      </c>
      <c r="BF1228" s="162">
        <f>IF(N1228="snížená",J1228,0)</f>
        <v>0</v>
      </c>
      <c r="BG1228" s="162">
        <f>IF(N1228="zákl. přenesená",J1228,0)</f>
        <v>0</v>
      </c>
      <c r="BH1228" s="162">
        <f>IF(N1228="sníž. přenesená",J1228,0)</f>
        <v>0</v>
      </c>
      <c r="BI1228" s="162">
        <f>IF(N1228="nulová",J1228,0)</f>
        <v>0</v>
      </c>
      <c r="BJ1228" s="18" t="s">
        <v>83</v>
      </c>
      <c r="BK1228" s="162">
        <f>ROUND(I1228*H1228,2)</f>
        <v>0</v>
      </c>
      <c r="BL1228" s="18" t="s">
        <v>341</v>
      </c>
      <c r="BM1228" s="161" t="s">
        <v>2770</v>
      </c>
    </row>
    <row r="1229" spans="1:65" s="2" customFormat="1" ht="29.25">
      <c r="A1229" s="33"/>
      <c r="B1229" s="34"/>
      <c r="C1229" s="33"/>
      <c r="D1229" s="163" t="s">
        <v>189</v>
      </c>
      <c r="E1229" s="33"/>
      <c r="F1229" s="164" t="s">
        <v>1091</v>
      </c>
      <c r="G1229" s="33"/>
      <c r="H1229" s="33"/>
      <c r="I1229" s="165"/>
      <c r="J1229" s="33"/>
      <c r="K1229" s="33"/>
      <c r="L1229" s="34"/>
      <c r="M1229" s="166"/>
      <c r="N1229" s="167"/>
      <c r="O1229" s="59"/>
      <c r="P1229" s="59"/>
      <c r="Q1229" s="59"/>
      <c r="R1229" s="59"/>
      <c r="S1229" s="59"/>
      <c r="T1229" s="60"/>
      <c r="U1229" s="33"/>
      <c r="V1229" s="33"/>
      <c r="W1229" s="33"/>
      <c r="X1229" s="33"/>
      <c r="Y1229" s="33"/>
      <c r="Z1229" s="33"/>
      <c r="AA1229" s="33"/>
      <c r="AB1229" s="33"/>
      <c r="AC1229" s="33"/>
      <c r="AD1229" s="33"/>
      <c r="AE1229" s="33"/>
      <c r="AT1229" s="18" t="s">
        <v>189</v>
      </c>
      <c r="AU1229" s="18" t="s">
        <v>85</v>
      </c>
    </row>
    <row r="1230" spans="1:65" s="2" customFormat="1" ht="11.25">
      <c r="A1230" s="33"/>
      <c r="B1230" s="34"/>
      <c r="C1230" s="33"/>
      <c r="D1230" s="168" t="s">
        <v>191</v>
      </c>
      <c r="E1230" s="33"/>
      <c r="F1230" s="169" t="s">
        <v>1092</v>
      </c>
      <c r="G1230" s="33"/>
      <c r="H1230" s="33"/>
      <c r="I1230" s="165"/>
      <c r="J1230" s="33"/>
      <c r="K1230" s="33"/>
      <c r="L1230" s="34"/>
      <c r="M1230" s="166"/>
      <c r="N1230" s="167"/>
      <c r="O1230" s="59"/>
      <c r="P1230" s="59"/>
      <c r="Q1230" s="59"/>
      <c r="R1230" s="59"/>
      <c r="S1230" s="59"/>
      <c r="T1230" s="60"/>
      <c r="U1230" s="33"/>
      <c r="V1230" s="33"/>
      <c r="W1230" s="33"/>
      <c r="X1230" s="33"/>
      <c r="Y1230" s="33"/>
      <c r="Z1230" s="33"/>
      <c r="AA1230" s="33"/>
      <c r="AB1230" s="33"/>
      <c r="AC1230" s="33"/>
      <c r="AD1230" s="33"/>
      <c r="AE1230" s="33"/>
      <c r="AT1230" s="18" t="s">
        <v>191</v>
      </c>
      <c r="AU1230" s="18" t="s">
        <v>85</v>
      </c>
    </row>
    <row r="1231" spans="1:65" s="13" customFormat="1" ht="11.25">
      <c r="B1231" s="170"/>
      <c r="D1231" s="163" t="s">
        <v>193</v>
      </c>
      <c r="E1231" s="171" t="s">
        <v>1</v>
      </c>
      <c r="F1231" s="172" t="s">
        <v>1093</v>
      </c>
      <c r="H1231" s="171" t="s">
        <v>1</v>
      </c>
      <c r="I1231" s="173"/>
      <c r="L1231" s="170"/>
      <c r="M1231" s="174"/>
      <c r="N1231" s="175"/>
      <c r="O1231" s="175"/>
      <c r="P1231" s="175"/>
      <c r="Q1231" s="175"/>
      <c r="R1231" s="175"/>
      <c r="S1231" s="175"/>
      <c r="T1231" s="176"/>
      <c r="AT1231" s="171" t="s">
        <v>193</v>
      </c>
      <c r="AU1231" s="171" t="s">
        <v>85</v>
      </c>
      <c r="AV1231" s="13" t="s">
        <v>83</v>
      </c>
      <c r="AW1231" s="13" t="s">
        <v>32</v>
      </c>
      <c r="AX1231" s="13" t="s">
        <v>76</v>
      </c>
      <c r="AY1231" s="171" t="s">
        <v>180</v>
      </c>
    </row>
    <row r="1232" spans="1:65" s="13" customFormat="1" ht="11.25">
      <c r="B1232" s="170"/>
      <c r="D1232" s="163" t="s">
        <v>193</v>
      </c>
      <c r="E1232" s="171" t="s">
        <v>1</v>
      </c>
      <c r="F1232" s="172" t="s">
        <v>208</v>
      </c>
      <c r="H1232" s="171" t="s">
        <v>1</v>
      </c>
      <c r="I1232" s="173"/>
      <c r="L1232" s="170"/>
      <c r="M1232" s="174"/>
      <c r="N1232" s="175"/>
      <c r="O1232" s="175"/>
      <c r="P1232" s="175"/>
      <c r="Q1232" s="175"/>
      <c r="R1232" s="175"/>
      <c r="S1232" s="175"/>
      <c r="T1232" s="176"/>
      <c r="AT1232" s="171" t="s">
        <v>193</v>
      </c>
      <c r="AU1232" s="171" t="s">
        <v>85</v>
      </c>
      <c r="AV1232" s="13" t="s">
        <v>83</v>
      </c>
      <c r="AW1232" s="13" t="s">
        <v>32</v>
      </c>
      <c r="AX1232" s="13" t="s">
        <v>76</v>
      </c>
      <c r="AY1232" s="171" t="s">
        <v>180</v>
      </c>
    </row>
    <row r="1233" spans="1:65" s="14" customFormat="1" ht="11.25">
      <c r="B1233" s="177"/>
      <c r="D1233" s="163" t="s">
        <v>193</v>
      </c>
      <c r="E1233" s="178" t="s">
        <v>1</v>
      </c>
      <c r="F1233" s="179" t="s">
        <v>2629</v>
      </c>
      <c r="H1233" s="180">
        <v>158.94</v>
      </c>
      <c r="I1233" s="181"/>
      <c r="L1233" s="177"/>
      <c r="M1233" s="182"/>
      <c r="N1233" s="183"/>
      <c r="O1233" s="183"/>
      <c r="P1233" s="183"/>
      <c r="Q1233" s="183"/>
      <c r="R1233" s="183"/>
      <c r="S1233" s="183"/>
      <c r="T1233" s="184"/>
      <c r="AT1233" s="178" t="s">
        <v>193</v>
      </c>
      <c r="AU1233" s="178" t="s">
        <v>85</v>
      </c>
      <c r="AV1233" s="14" t="s">
        <v>85</v>
      </c>
      <c r="AW1233" s="14" t="s">
        <v>32</v>
      </c>
      <c r="AX1233" s="14" t="s">
        <v>76</v>
      </c>
      <c r="AY1233" s="178" t="s">
        <v>180</v>
      </c>
    </row>
    <row r="1234" spans="1:65" s="15" customFormat="1" ht="11.25">
      <c r="B1234" s="185"/>
      <c r="D1234" s="163" t="s">
        <v>193</v>
      </c>
      <c r="E1234" s="186" t="s">
        <v>1</v>
      </c>
      <c r="F1234" s="187" t="s">
        <v>196</v>
      </c>
      <c r="H1234" s="188">
        <v>158.94</v>
      </c>
      <c r="I1234" s="189"/>
      <c r="L1234" s="185"/>
      <c r="M1234" s="190"/>
      <c r="N1234" s="191"/>
      <c r="O1234" s="191"/>
      <c r="P1234" s="191"/>
      <c r="Q1234" s="191"/>
      <c r="R1234" s="191"/>
      <c r="S1234" s="191"/>
      <c r="T1234" s="192"/>
      <c r="AT1234" s="186" t="s">
        <v>193</v>
      </c>
      <c r="AU1234" s="186" t="s">
        <v>85</v>
      </c>
      <c r="AV1234" s="15" t="s">
        <v>197</v>
      </c>
      <c r="AW1234" s="15" t="s">
        <v>32</v>
      </c>
      <c r="AX1234" s="15" t="s">
        <v>76</v>
      </c>
      <c r="AY1234" s="186" t="s">
        <v>180</v>
      </c>
    </row>
    <row r="1235" spans="1:65" s="16" customFormat="1" ht="11.25">
      <c r="B1235" s="193"/>
      <c r="D1235" s="163" t="s">
        <v>193</v>
      </c>
      <c r="E1235" s="194" t="s">
        <v>1</v>
      </c>
      <c r="F1235" s="195" t="s">
        <v>198</v>
      </c>
      <c r="H1235" s="196">
        <v>158.94</v>
      </c>
      <c r="I1235" s="197"/>
      <c r="L1235" s="193"/>
      <c r="M1235" s="198"/>
      <c r="N1235" s="199"/>
      <c r="O1235" s="199"/>
      <c r="P1235" s="199"/>
      <c r="Q1235" s="199"/>
      <c r="R1235" s="199"/>
      <c r="S1235" s="199"/>
      <c r="T1235" s="200"/>
      <c r="AT1235" s="194" t="s">
        <v>193</v>
      </c>
      <c r="AU1235" s="194" t="s">
        <v>85</v>
      </c>
      <c r="AV1235" s="16" t="s">
        <v>187</v>
      </c>
      <c r="AW1235" s="16" t="s">
        <v>32</v>
      </c>
      <c r="AX1235" s="16" t="s">
        <v>83</v>
      </c>
      <c r="AY1235" s="194" t="s">
        <v>180</v>
      </c>
    </row>
    <row r="1236" spans="1:65" s="2" customFormat="1" ht="24.2" customHeight="1">
      <c r="A1236" s="33"/>
      <c r="B1236" s="149"/>
      <c r="C1236" s="201" t="s">
        <v>1140</v>
      </c>
      <c r="D1236" s="201" t="s">
        <v>315</v>
      </c>
      <c r="E1236" s="202" t="s">
        <v>1095</v>
      </c>
      <c r="F1236" s="203" t="s">
        <v>1096</v>
      </c>
      <c r="G1236" s="204" t="s">
        <v>185</v>
      </c>
      <c r="H1236" s="205">
        <v>174.834</v>
      </c>
      <c r="I1236" s="206"/>
      <c r="J1236" s="207">
        <f>ROUND(I1236*H1236,2)</f>
        <v>0</v>
      </c>
      <c r="K1236" s="203" t="s">
        <v>186</v>
      </c>
      <c r="L1236" s="208"/>
      <c r="M1236" s="209" t="s">
        <v>1</v>
      </c>
      <c r="N1236" s="210" t="s">
        <v>41</v>
      </c>
      <c r="O1236" s="59"/>
      <c r="P1236" s="159">
        <f>O1236*H1236</f>
        <v>0</v>
      </c>
      <c r="Q1236" s="159">
        <v>2.1999999999999999E-2</v>
      </c>
      <c r="R1236" s="159">
        <f>Q1236*H1236</f>
        <v>3.8463479999999999</v>
      </c>
      <c r="S1236" s="159">
        <v>0</v>
      </c>
      <c r="T1236" s="160">
        <f>S1236*H1236</f>
        <v>0</v>
      </c>
      <c r="U1236" s="33"/>
      <c r="V1236" s="33"/>
      <c r="W1236" s="33"/>
      <c r="X1236" s="33"/>
      <c r="Y1236" s="33"/>
      <c r="Z1236" s="33"/>
      <c r="AA1236" s="33"/>
      <c r="AB1236" s="33"/>
      <c r="AC1236" s="33"/>
      <c r="AD1236" s="33"/>
      <c r="AE1236" s="33"/>
      <c r="AR1236" s="161" t="s">
        <v>489</v>
      </c>
      <c r="AT1236" s="161" t="s">
        <v>315</v>
      </c>
      <c r="AU1236" s="161" t="s">
        <v>85</v>
      </c>
      <c r="AY1236" s="18" t="s">
        <v>180</v>
      </c>
      <c r="BE1236" s="162">
        <f>IF(N1236="základní",J1236,0)</f>
        <v>0</v>
      </c>
      <c r="BF1236" s="162">
        <f>IF(N1236="snížená",J1236,0)</f>
        <v>0</v>
      </c>
      <c r="BG1236" s="162">
        <f>IF(N1236="zákl. přenesená",J1236,0)</f>
        <v>0</v>
      </c>
      <c r="BH1236" s="162">
        <f>IF(N1236="sníž. přenesená",J1236,0)</f>
        <v>0</v>
      </c>
      <c r="BI1236" s="162">
        <f>IF(N1236="nulová",J1236,0)</f>
        <v>0</v>
      </c>
      <c r="BJ1236" s="18" t="s">
        <v>83</v>
      </c>
      <c r="BK1236" s="162">
        <f>ROUND(I1236*H1236,2)</f>
        <v>0</v>
      </c>
      <c r="BL1236" s="18" t="s">
        <v>341</v>
      </c>
      <c r="BM1236" s="161" t="s">
        <v>2771</v>
      </c>
    </row>
    <row r="1237" spans="1:65" s="2" customFormat="1" ht="19.5">
      <c r="A1237" s="33"/>
      <c r="B1237" s="34"/>
      <c r="C1237" s="33"/>
      <c r="D1237" s="163" t="s">
        <v>189</v>
      </c>
      <c r="E1237" s="33"/>
      <c r="F1237" s="164" t="s">
        <v>1096</v>
      </c>
      <c r="G1237" s="33"/>
      <c r="H1237" s="33"/>
      <c r="I1237" s="165"/>
      <c r="J1237" s="33"/>
      <c r="K1237" s="33"/>
      <c r="L1237" s="34"/>
      <c r="M1237" s="166"/>
      <c r="N1237" s="167"/>
      <c r="O1237" s="59"/>
      <c r="P1237" s="59"/>
      <c r="Q1237" s="59"/>
      <c r="R1237" s="59"/>
      <c r="S1237" s="59"/>
      <c r="T1237" s="60"/>
      <c r="U1237" s="33"/>
      <c r="V1237" s="33"/>
      <c r="W1237" s="33"/>
      <c r="X1237" s="33"/>
      <c r="Y1237" s="33"/>
      <c r="Z1237" s="33"/>
      <c r="AA1237" s="33"/>
      <c r="AB1237" s="33"/>
      <c r="AC1237" s="33"/>
      <c r="AD1237" s="33"/>
      <c r="AE1237" s="33"/>
      <c r="AT1237" s="18" t="s">
        <v>189</v>
      </c>
      <c r="AU1237" s="18" t="s">
        <v>85</v>
      </c>
    </row>
    <row r="1238" spans="1:65" s="13" customFormat="1" ht="11.25">
      <c r="B1238" s="170"/>
      <c r="D1238" s="163" t="s">
        <v>193</v>
      </c>
      <c r="E1238" s="171" t="s">
        <v>1</v>
      </c>
      <c r="F1238" s="172" t="s">
        <v>320</v>
      </c>
      <c r="H1238" s="171" t="s">
        <v>1</v>
      </c>
      <c r="I1238" s="173"/>
      <c r="L1238" s="170"/>
      <c r="M1238" s="174"/>
      <c r="N1238" s="175"/>
      <c r="O1238" s="175"/>
      <c r="P1238" s="175"/>
      <c r="Q1238" s="175"/>
      <c r="R1238" s="175"/>
      <c r="S1238" s="175"/>
      <c r="T1238" s="176"/>
      <c r="AT1238" s="171" t="s">
        <v>193</v>
      </c>
      <c r="AU1238" s="171" t="s">
        <v>85</v>
      </c>
      <c r="AV1238" s="13" t="s">
        <v>83</v>
      </c>
      <c r="AW1238" s="13" t="s">
        <v>32</v>
      </c>
      <c r="AX1238" s="13" t="s">
        <v>76</v>
      </c>
      <c r="AY1238" s="171" t="s">
        <v>180</v>
      </c>
    </row>
    <row r="1239" spans="1:65" s="14" customFormat="1" ht="11.25">
      <c r="B1239" s="177"/>
      <c r="D1239" s="163" t="s">
        <v>193</v>
      </c>
      <c r="E1239" s="178" t="s">
        <v>1</v>
      </c>
      <c r="F1239" s="179" t="s">
        <v>2772</v>
      </c>
      <c r="H1239" s="180">
        <v>174.834</v>
      </c>
      <c r="I1239" s="181"/>
      <c r="L1239" s="177"/>
      <c r="M1239" s="182"/>
      <c r="N1239" s="183"/>
      <c r="O1239" s="183"/>
      <c r="P1239" s="183"/>
      <c r="Q1239" s="183"/>
      <c r="R1239" s="183"/>
      <c r="S1239" s="183"/>
      <c r="T1239" s="184"/>
      <c r="AT1239" s="178" t="s">
        <v>193</v>
      </c>
      <c r="AU1239" s="178" t="s">
        <v>85</v>
      </c>
      <c r="AV1239" s="14" t="s">
        <v>85</v>
      </c>
      <c r="AW1239" s="14" t="s">
        <v>32</v>
      </c>
      <c r="AX1239" s="14" t="s">
        <v>76</v>
      </c>
      <c r="AY1239" s="178" t="s">
        <v>180</v>
      </c>
    </row>
    <row r="1240" spans="1:65" s="15" customFormat="1" ht="11.25">
      <c r="B1240" s="185"/>
      <c r="D1240" s="163" t="s">
        <v>193</v>
      </c>
      <c r="E1240" s="186" t="s">
        <v>1</v>
      </c>
      <c r="F1240" s="187" t="s">
        <v>196</v>
      </c>
      <c r="H1240" s="188">
        <v>174.834</v>
      </c>
      <c r="I1240" s="189"/>
      <c r="L1240" s="185"/>
      <c r="M1240" s="190"/>
      <c r="N1240" s="191"/>
      <c r="O1240" s="191"/>
      <c r="P1240" s="191"/>
      <c r="Q1240" s="191"/>
      <c r="R1240" s="191"/>
      <c r="S1240" s="191"/>
      <c r="T1240" s="192"/>
      <c r="AT1240" s="186" t="s">
        <v>193</v>
      </c>
      <c r="AU1240" s="186" t="s">
        <v>85</v>
      </c>
      <c r="AV1240" s="15" t="s">
        <v>197</v>
      </c>
      <c r="AW1240" s="15" t="s">
        <v>32</v>
      </c>
      <c r="AX1240" s="15" t="s">
        <v>76</v>
      </c>
      <c r="AY1240" s="186" t="s">
        <v>180</v>
      </c>
    </row>
    <row r="1241" spans="1:65" s="16" customFormat="1" ht="11.25">
      <c r="B1241" s="193"/>
      <c r="D1241" s="163" t="s">
        <v>193</v>
      </c>
      <c r="E1241" s="194" t="s">
        <v>1</v>
      </c>
      <c r="F1241" s="195" t="s">
        <v>198</v>
      </c>
      <c r="H1241" s="196">
        <v>174.834</v>
      </c>
      <c r="I1241" s="197"/>
      <c r="L1241" s="193"/>
      <c r="M1241" s="198"/>
      <c r="N1241" s="199"/>
      <c r="O1241" s="199"/>
      <c r="P1241" s="199"/>
      <c r="Q1241" s="199"/>
      <c r="R1241" s="199"/>
      <c r="S1241" s="199"/>
      <c r="T1241" s="200"/>
      <c r="AT1241" s="194" t="s">
        <v>193</v>
      </c>
      <c r="AU1241" s="194" t="s">
        <v>85</v>
      </c>
      <c r="AV1241" s="16" t="s">
        <v>187</v>
      </c>
      <c r="AW1241" s="16" t="s">
        <v>32</v>
      </c>
      <c r="AX1241" s="16" t="s">
        <v>83</v>
      </c>
      <c r="AY1241" s="194" t="s">
        <v>180</v>
      </c>
    </row>
    <row r="1242" spans="1:65" s="2" customFormat="1" ht="24.2" customHeight="1">
      <c r="A1242" s="33"/>
      <c r="B1242" s="149"/>
      <c r="C1242" s="150" t="s">
        <v>1146</v>
      </c>
      <c r="D1242" s="150" t="s">
        <v>182</v>
      </c>
      <c r="E1242" s="151" t="s">
        <v>1099</v>
      </c>
      <c r="F1242" s="152" t="s">
        <v>1100</v>
      </c>
      <c r="G1242" s="153" t="s">
        <v>185</v>
      </c>
      <c r="H1242" s="154">
        <v>158.94</v>
      </c>
      <c r="I1242" s="155"/>
      <c r="J1242" s="156">
        <f>ROUND(I1242*H1242,2)</f>
        <v>0</v>
      </c>
      <c r="K1242" s="152" t="s">
        <v>186</v>
      </c>
      <c r="L1242" s="34"/>
      <c r="M1242" s="157" t="s">
        <v>1</v>
      </c>
      <c r="N1242" s="158" t="s">
        <v>41</v>
      </c>
      <c r="O1242" s="59"/>
      <c r="P1242" s="159">
        <f>O1242*H1242</f>
        <v>0</v>
      </c>
      <c r="Q1242" s="159">
        <v>0</v>
      </c>
      <c r="R1242" s="159">
        <f>Q1242*H1242</f>
        <v>0</v>
      </c>
      <c r="S1242" s="159">
        <v>0</v>
      </c>
      <c r="T1242" s="160">
        <f>S1242*H1242</f>
        <v>0</v>
      </c>
      <c r="U1242" s="33"/>
      <c r="V1242" s="33"/>
      <c r="W1242" s="33"/>
      <c r="X1242" s="33"/>
      <c r="Y1242" s="33"/>
      <c r="Z1242" s="33"/>
      <c r="AA1242" s="33"/>
      <c r="AB1242" s="33"/>
      <c r="AC1242" s="33"/>
      <c r="AD1242" s="33"/>
      <c r="AE1242" s="33"/>
      <c r="AR1242" s="161" t="s">
        <v>341</v>
      </c>
      <c r="AT1242" s="161" t="s">
        <v>182</v>
      </c>
      <c r="AU1242" s="161" t="s">
        <v>85</v>
      </c>
      <c r="AY1242" s="18" t="s">
        <v>180</v>
      </c>
      <c r="BE1242" s="162">
        <f>IF(N1242="základní",J1242,0)</f>
        <v>0</v>
      </c>
      <c r="BF1242" s="162">
        <f>IF(N1242="snížená",J1242,0)</f>
        <v>0</v>
      </c>
      <c r="BG1242" s="162">
        <f>IF(N1242="zákl. přenesená",J1242,0)</f>
        <v>0</v>
      </c>
      <c r="BH1242" s="162">
        <f>IF(N1242="sníž. přenesená",J1242,0)</f>
        <v>0</v>
      </c>
      <c r="BI1242" s="162">
        <f>IF(N1242="nulová",J1242,0)</f>
        <v>0</v>
      </c>
      <c r="BJ1242" s="18" t="s">
        <v>83</v>
      </c>
      <c r="BK1242" s="162">
        <f>ROUND(I1242*H1242,2)</f>
        <v>0</v>
      </c>
      <c r="BL1242" s="18" t="s">
        <v>341</v>
      </c>
      <c r="BM1242" s="161" t="s">
        <v>2773</v>
      </c>
    </row>
    <row r="1243" spans="1:65" s="2" customFormat="1" ht="19.5">
      <c r="A1243" s="33"/>
      <c r="B1243" s="34"/>
      <c r="C1243" s="33"/>
      <c r="D1243" s="163" t="s">
        <v>189</v>
      </c>
      <c r="E1243" s="33"/>
      <c r="F1243" s="164" t="s">
        <v>1102</v>
      </c>
      <c r="G1243" s="33"/>
      <c r="H1243" s="33"/>
      <c r="I1243" s="165"/>
      <c r="J1243" s="33"/>
      <c r="K1243" s="33"/>
      <c r="L1243" s="34"/>
      <c r="M1243" s="166"/>
      <c r="N1243" s="167"/>
      <c r="O1243" s="59"/>
      <c r="P1243" s="59"/>
      <c r="Q1243" s="59"/>
      <c r="R1243" s="59"/>
      <c r="S1243" s="59"/>
      <c r="T1243" s="60"/>
      <c r="U1243" s="33"/>
      <c r="V1243" s="33"/>
      <c r="W1243" s="33"/>
      <c r="X1243" s="33"/>
      <c r="Y1243" s="33"/>
      <c r="Z1243" s="33"/>
      <c r="AA1243" s="33"/>
      <c r="AB1243" s="33"/>
      <c r="AC1243" s="33"/>
      <c r="AD1243" s="33"/>
      <c r="AE1243" s="33"/>
      <c r="AT1243" s="18" t="s">
        <v>189</v>
      </c>
      <c r="AU1243" s="18" t="s">
        <v>85</v>
      </c>
    </row>
    <row r="1244" spans="1:65" s="2" customFormat="1" ht="11.25">
      <c r="A1244" s="33"/>
      <c r="B1244" s="34"/>
      <c r="C1244" s="33"/>
      <c r="D1244" s="168" t="s">
        <v>191</v>
      </c>
      <c r="E1244" s="33"/>
      <c r="F1244" s="169" t="s">
        <v>1103</v>
      </c>
      <c r="G1244" s="33"/>
      <c r="H1244" s="33"/>
      <c r="I1244" s="165"/>
      <c r="J1244" s="33"/>
      <c r="K1244" s="33"/>
      <c r="L1244" s="34"/>
      <c r="M1244" s="166"/>
      <c r="N1244" s="167"/>
      <c r="O1244" s="59"/>
      <c r="P1244" s="59"/>
      <c r="Q1244" s="59"/>
      <c r="R1244" s="59"/>
      <c r="S1244" s="59"/>
      <c r="T1244" s="60"/>
      <c r="U1244" s="33"/>
      <c r="V1244" s="33"/>
      <c r="W1244" s="33"/>
      <c r="X1244" s="33"/>
      <c r="Y1244" s="33"/>
      <c r="Z1244" s="33"/>
      <c r="AA1244" s="33"/>
      <c r="AB1244" s="33"/>
      <c r="AC1244" s="33"/>
      <c r="AD1244" s="33"/>
      <c r="AE1244" s="33"/>
      <c r="AT1244" s="18" t="s">
        <v>191</v>
      </c>
      <c r="AU1244" s="18" t="s">
        <v>85</v>
      </c>
    </row>
    <row r="1245" spans="1:65" s="2" customFormat="1" ht="33" customHeight="1">
      <c r="A1245" s="33"/>
      <c r="B1245" s="149"/>
      <c r="C1245" s="150" t="s">
        <v>1166</v>
      </c>
      <c r="D1245" s="150" t="s">
        <v>182</v>
      </c>
      <c r="E1245" s="151" t="s">
        <v>1105</v>
      </c>
      <c r="F1245" s="152" t="s">
        <v>1106</v>
      </c>
      <c r="G1245" s="153" t="s">
        <v>185</v>
      </c>
      <c r="H1245" s="154">
        <v>158.94</v>
      </c>
      <c r="I1245" s="155"/>
      <c r="J1245" s="156">
        <f>ROUND(I1245*H1245,2)</f>
        <v>0</v>
      </c>
      <c r="K1245" s="152" t="s">
        <v>186</v>
      </c>
      <c r="L1245" s="34"/>
      <c r="M1245" s="157" t="s">
        <v>1</v>
      </c>
      <c r="N1245" s="158" t="s">
        <v>41</v>
      </c>
      <c r="O1245" s="59"/>
      <c r="P1245" s="159">
        <f>O1245*H1245</f>
        <v>0</v>
      </c>
      <c r="Q1245" s="159">
        <v>6.2E-4</v>
      </c>
      <c r="R1245" s="159">
        <f>Q1245*H1245</f>
        <v>9.85428E-2</v>
      </c>
      <c r="S1245" s="159">
        <v>0</v>
      </c>
      <c r="T1245" s="160">
        <f>S1245*H1245</f>
        <v>0</v>
      </c>
      <c r="U1245" s="33"/>
      <c r="V1245" s="33"/>
      <c r="W1245" s="33"/>
      <c r="X1245" s="33"/>
      <c r="Y1245" s="33"/>
      <c r="Z1245" s="33"/>
      <c r="AA1245" s="33"/>
      <c r="AB1245" s="33"/>
      <c r="AC1245" s="33"/>
      <c r="AD1245" s="33"/>
      <c r="AE1245" s="33"/>
      <c r="AR1245" s="161" t="s">
        <v>341</v>
      </c>
      <c r="AT1245" s="161" t="s">
        <v>182</v>
      </c>
      <c r="AU1245" s="161" t="s">
        <v>85</v>
      </c>
      <c r="AY1245" s="18" t="s">
        <v>180</v>
      </c>
      <c r="BE1245" s="162">
        <f>IF(N1245="základní",J1245,0)</f>
        <v>0</v>
      </c>
      <c r="BF1245" s="162">
        <f>IF(N1245="snížená",J1245,0)</f>
        <v>0</v>
      </c>
      <c r="BG1245" s="162">
        <f>IF(N1245="zákl. přenesená",J1245,0)</f>
        <v>0</v>
      </c>
      <c r="BH1245" s="162">
        <f>IF(N1245="sníž. přenesená",J1245,0)</f>
        <v>0</v>
      </c>
      <c r="BI1245" s="162">
        <f>IF(N1245="nulová",J1245,0)</f>
        <v>0</v>
      </c>
      <c r="BJ1245" s="18" t="s">
        <v>83</v>
      </c>
      <c r="BK1245" s="162">
        <f>ROUND(I1245*H1245,2)</f>
        <v>0</v>
      </c>
      <c r="BL1245" s="18" t="s">
        <v>341</v>
      </c>
      <c r="BM1245" s="161" t="s">
        <v>2774</v>
      </c>
    </row>
    <row r="1246" spans="1:65" s="2" customFormat="1" ht="19.5">
      <c r="A1246" s="33"/>
      <c r="B1246" s="34"/>
      <c r="C1246" s="33"/>
      <c r="D1246" s="163" t="s">
        <v>189</v>
      </c>
      <c r="E1246" s="33"/>
      <c r="F1246" s="164" t="s">
        <v>1108</v>
      </c>
      <c r="G1246" s="33"/>
      <c r="H1246" s="33"/>
      <c r="I1246" s="165"/>
      <c r="J1246" s="33"/>
      <c r="K1246" s="33"/>
      <c r="L1246" s="34"/>
      <c r="M1246" s="166"/>
      <c r="N1246" s="167"/>
      <c r="O1246" s="59"/>
      <c r="P1246" s="59"/>
      <c r="Q1246" s="59"/>
      <c r="R1246" s="59"/>
      <c r="S1246" s="59"/>
      <c r="T1246" s="60"/>
      <c r="U1246" s="33"/>
      <c r="V1246" s="33"/>
      <c r="W1246" s="33"/>
      <c r="X1246" s="33"/>
      <c r="Y1246" s="33"/>
      <c r="Z1246" s="33"/>
      <c r="AA1246" s="33"/>
      <c r="AB1246" s="33"/>
      <c r="AC1246" s="33"/>
      <c r="AD1246" s="33"/>
      <c r="AE1246" s="33"/>
      <c r="AT1246" s="18" t="s">
        <v>189</v>
      </c>
      <c r="AU1246" s="18" t="s">
        <v>85</v>
      </c>
    </row>
    <row r="1247" spans="1:65" s="2" customFormat="1" ht="11.25">
      <c r="A1247" s="33"/>
      <c r="B1247" s="34"/>
      <c r="C1247" s="33"/>
      <c r="D1247" s="168" t="s">
        <v>191</v>
      </c>
      <c r="E1247" s="33"/>
      <c r="F1247" s="169" t="s">
        <v>1109</v>
      </c>
      <c r="G1247" s="33"/>
      <c r="H1247" s="33"/>
      <c r="I1247" s="165"/>
      <c r="J1247" s="33"/>
      <c r="K1247" s="33"/>
      <c r="L1247" s="34"/>
      <c r="M1247" s="166"/>
      <c r="N1247" s="167"/>
      <c r="O1247" s="59"/>
      <c r="P1247" s="59"/>
      <c r="Q1247" s="59"/>
      <c r="R1247" s="59"/>
      <c r="S1247" s="59"/>
      <c r="T1247" s="60"/>
      <c r="U1247" s="33"/>
      <c r="V1247" s="33"/>
      <c r="W1247" s="33"/>
      <c r="X1247" s="33"/>
      <c r="Y1247" s="33"/>
      <c r="Z1247" s="33"/>
      <c r="AA1247" s="33"/>
      <c r="AB1247" s="33"/>
      <c r="AC1247" s="33"/>
      <c r="AD1247" s="33"/>
      <c r="AE1247" s="33"/>
      <c r="AT1247" s="18" t="s">
        <v>191</v>
      </c>
      <c r="AU1247" s="18" t="s">
        <v>85</v>
      </c>
    </row>
    <row r="1248" spans="1:65" s="2" customFormat="1" ht="24.2" customHeight="1">
      <c r="A1248" s="33"/>
      <c r="B1248" s="149"/>
      <c r="C1248" s="150" t="s">
        <v>1173</v>
      </c>
      <c r="D1248" s="150" t="s">
        <v>182</v>
      </c>
      <c r="E1248" s="151" t="s">
        <v>1110</v>
      </c>
      <c r="F1248" s="152" t="s">
        <v>1111</v>
      </c>
      <c r="G1248" s="153" t="s">
        <v>318</v>
      </c>
      <c r="H1248" s="154">
        <v>6.0949999999999998</v>
      </c>
      <c r="I1248" s="155"/>
      <c r="J1248" s="156">
        <f>ROUND(I1248*H1248,2)</f>
        <v>0</v>
      </c>
      <c r="K1248" s="152" t="s">
        <v>186</v>
      </c>
      <c r="L1248" s="34"/>
      <c r="M1248" s="157" t="s">
        <v>1</v>
      </c>
      <c r="N1248" s="158" t="s">
        <v>41</v>
      </c>
      <c r="O1248" s="59"/>
      <c r="P1248" s="159">
        <f>O1248*H1248</f>
        <v>0</v>
      </c>
      <c r="Q1248" s="159">
        <v>0</v>
      </c>
      <c r="R1248" s="159">
        <f>Q1248*H1248</f>
        <v>0</v>
      </c>
      <c r="S1248" s="159">
        <v>0</v>
      </c>
      <c r="T1248" s="160">
        <f>S1248*H1248</f>
        <v>0</v>
      </c>
      <c r="U1248" s="33"/>
      <c r="V1248" s="33"/>
      <c r="W1248" s="33"/>
      <c r="X1248" s="33"/>
      <c r="Y1248" s="33"/>
      <c r="Z1248" s="33"/>
      <c r="AA1248" s="33"/>
      <c r="AB1248" s="33"/>
      <c r="AC1248" s="33"/>
      <c r="AD1248" s="33"/>
      <c r="AE1248" s="33"/>
      <c r="AR1248" s="161" t="s">
        <v>341</v>
      </c>
      <c r="AT1248" s="161" t="s">
        <v>182</v>
      </c>
      <c r="AU1248" s="161" t="s">
        <v>85</v>
      </c>
      <c r="AY1248" s="18" t="s">
        <v>180</v>
      </c>
      <c r="BE1248" s="162">
        <f>IF(N1248="základní",J1248,0)</f>
        <v>0</v>
      </c>
      <c r="BF1248" s="162">
        <f>IF(N1248="snížená",J1248,0)</f>
        <v>0</v>
      </c>
      <c r="BG1248" s="162">
        <f>IF(N1248="zákl. přenesená",J1248,0)</f>
        <v>0</v>
      </c>
      <c r="BH1248" s="162">
        <f>IF(N1248="sníž. přenesená",J1248,0)</f>
        <v>0</v>
      </c>
      <c r="BI1248" s="162">
        <f>IF(N1248="nulová",J1248,0)</f>
        <v>0</v>
      </c>
      <c r="BJ1248" s="18" t="s">
        <v>83</v>
      </c>
      <c r="BK1248" s="162">
        <f>ROUND(I1248*H1248,2)</f>
        <v>0</v>
      </c>
      <c r="BL1248" s="18" t="s">
        <v>341</v>
      </c>
      <c r="BM1248" s="161" t="s">
        <v>2775</v>
      </c>
    </row>
    <row r="1249" spans="1:65" s="2" customFormat="1" ht="29.25">
      <c r="A1249" s="33"/>
      <c r="B1249" s="34"/>
      <c r="C1249" s="33"/>
      <c r="D1249" s="163" t="s">
        <v>189</v>
      </c>
      <c r="E1249" s="33"/>
      <c r="F1249" s="164" t="s">
        <v>1113</v>
      </c>
      <c r="G1249" s="33"/>
      <c r="H1249" s="33"/>
      <c r="I1249" s="165"/>
      <c r="J1249" s="33"/>
      <c r="K1249" s="33"/>
      <c r="L1249" s="34"/>
      <c r="M1249" s="166"/>
      <c r="N1249" s="167"/>
      <c r="O1249" s="59"/>
      <c r="P1249" s="59"/>
      <c r="Q1249" s="59"/>
      <c r="R1249" s="59"/>
      <c r="S1249" s="59"/>
      <c r="T1249" s="60"/>
      <c r="U1249" s="33"/>
      <c r="V1249" s="33"/>
      <c r="W1249" s="33"/>
      <c r="X1249" s="33"/>
      <c r="Y1249" s="33"/>
      <c r="Z1249" s="33"/>
      <c r="AA1249" s="33"/>
      <c r="AB1249" s="33"/>
      <c r="AC1249" s="33"/>
      <c r="AD1249" s="33"/>
      <c r="AE1249" s="33"/>
      <c r="AT1249" s="18" t="s">
        <v>189</v>
      </c>
      <c r="AU1249" s="18" t="s">
        <v>85</v>
      </c>
    </row>
    <row r="1250" spans="1:65" s="2" customFormat="1" ht="11.25">
      <c r="A1250" s="33"/>
      <c r="B1250" s="34"/>
      <c r="C1250" s="33"/>
      <c r="D1250" s="168" t="s">
        <v>191</v>
      </c>
      <c r="E1250" s="33"/>
      <c r="F1250" s="169" t="s">
        <v>1114</v>
      </c>
      <c r="G1250" s="33"/>
      <c r="H1250" s="33"/>
      <c r="I1250" s="165"/>
      <c r="J1250" s="33"/>
      <c r="K1250" s="33"/>
      <c r="L1250" s="34"/>
      <c r="M1250" s="166"/>
      <c r="N1250" s="167"/>
      <c r="O1250" s="59"/>
      <c r="P1250" s="59"/>
      <c r="Q1250" s="59"/>
      <c r="R1250" s="59"/>
      <c r="S1250" s="59"/>
      <c r="T1250" s="60"/>
      <c r="U1250" s="33"/>
      <c r="V1250" s="33"/>
      <c r="W1250" s="33"/>
      <c r="X1250" s="33"/>
      <c r="Y1250" s="33"/>
      <c r="Z1250" s="33"/>
      <c r="AA1250" s="33"/>
      <c r="AB1250" s="33"/>
      <c r="AC1250" s="33"/>
      <c r="AD1250" s="33"/>
      <c r="AE1250" s="33"/>
      <c r="AT1250" s="18" t="s">
        <v>191</v>
      </c>
      <c r="AU1250" s="18" t="s">
        <v>85</v>
      </c>
    </row>
    <row r="1251" spans="1:65" s="12" customFormat="1" ht="22.9" customHeight="1">
      <c r="B1251" s="136"/>
      <c r="D1251" s="137" t="s">
        <v>75</v>
      </c>
      <c r="E1251" s="147" t="s">
        <v>1115</v>
      </c>
      <c r="F1251" s="147" t="s">
        <v>1116</v>
      </c>
      <c r="I1251" s="139"/>
      <c r="J1251" s="148">
        <f>BK1251</f>
        <v>0</v>
      </c>
      <c r="L1251" s="136"/>
      <c r="M1251" s="141"/>
      <c r="N1251" s="142"/>
      <c r="O1251" s="142"/>
      <c r="P1251" s="143">
        <f>SUM(P1252:P1340)</f>
        <v>0</v>
      </c>
      <c r="Q1251" s="142"/>
      <c r="R1251" s="143">
        <f>SUM(R1252:R1340)</f>
        <v>10.4018877</v>
      </c>
      <c r="S1251" s="142"/>
      <c r="T1251" s="144">
        <f>SUM(T1252:T1340)</f>
        <v>1.9693230000000002</v>
      </c>
      <c r="AR1251" s="137" t="s">
        <v>85</v>
      </c>
      <c r="AT1251" s="145" t="s">
        <v>75</v>
      </c>
      <c r="AU1251" s="145" t="s">
        <v>83</v>
      </c>
      <c r="AY1251" s="137" t="s">
        <v>180</v>
      </c>
      <c r="BK1251" s="146">
        <f>SUM(BK1252:BK1340)</f>
        <v>0</v>
      </c>
    </row>
    <row r="1252" spans="1:65" s="2" customFormat="1" ht="21.75" customHeight="1">
      <c r="A1252" s="33"/>
      <c r="B1252" s="149"/>
      <c r="C1252" s="150" t="s">
        <v>1178</v>
      </c>
      <c r="D1252" s="150" t="s">
        <v>182</v>
      </c>
      <c r="E1252" s="151" t="s">
        <v>1118</v>
      </c>
      <c r="F1252" s="152" t="s">
        <v>1119</v>
      </c>
      <c r="G1252" s="153" t="s">
        <v>185</v>
      </c>
      <c r="H1252" s="154">
        <v>489.13</v>
      </c>
      <c r="I1252" s="155"/>
      <c r="J1252" s="156">
        <f>ROUND(I1252*H1252,2)</f>
        <v>0</v>
      </c>
      <c r="K1252" s="152" t="s">
        <v>186</v>
      </c>
      <c r="L1252" s="34"/>
      <c r="M1252" s="157" t="s">
        <v>1</v>
      </c>
      <c r="N1252" s="158" t="s">
        <v>41</v>
      </c>
      <c r="O1252" s="59"/>
      <c r="P1252" s="159">
        <f>O1252*H1252</f>
        <v>0</v>
      </c>
      <c r="Q1252" s="159">
        <v>0</v>
      </c>
      <c r="R1252" s="159">
        <f>Q1252*H1252</f>
        <v>0</v>
      </c>
      <c r="S1252" s="159">
        <v>0</v>
      </c>
      <c r="T1252" s="160">
        <f>S1252*H1252</f>
        <v>0</v>
      </c>
      <c r="U1252" s="33"/>
      <c r="V1252" s="33"/>
      <c r="W1252" s="33"/>
      <c r="X1252" s="33"/>
      <c r="Y1252" s="33"/>
      <c r="Z1252" s="33"/>
      <c r="AA1252" s="33"/>
      <c r="AB1252" s="33"/>
      <c r="AC1252" s="33"/>
      <c r="AD1252" s="33"/>
      <c r="AE1252" s="33"/>
      <c r="AR1252" s="161" t="s">
        <v>341</v>
      </c>
      <c r="AT1252" s="161" t="s">
        <v>182</v>
      </c>
      <c r="AU1252" s="161" t="s">
        <v>85</v>
      </c>
      <c r="AY1252" s="18" t="s">
        <v>180</v>
      </c>
      <c r="BE1252" s="162">
        <f>IF(N1252="základní",J1252,0)</f>
        <v>0</v>
      </c>
      <c r="BF1252" s="162">
        <f>IF(N1252="snížená",J1252,0)</f>
        <v>0</v>
      </c>
      <c r="BG1252" s="162">
        <f>IF(N1252="zákl. přenesená",J1252,0)</f>
        <v>0</v>
      </c>
      <c r="BH1252" s="162">
        <f>IF(N1252="sníž. přenesená",J1252,0)</f>
        <v>0</v>
      </c>
      <c r="BI1252" s="162">
        <f>IF(N1252="nulová",J1252,0)</f>
        <v>0</v>
      </c>
      <c r="BJ1252" s="18" t="s">
        <v>83</v>
      </c>
      <c r="BK1252" s="162">
        <f>ROUND(I1252*H1252,2)</f>
        <v>0</v>
      </c>
      <c r="BL1252" s="18" t="s">
        <v>341</v>
      </c>
      <c r="BM1252" s="161" t="s">
        <v>2776</v>
      </c>
    </row>
    <row r="1253" spans="1:65" s="2" customFormat="1" ht="19.5">
      <c r="A1253" s="33"/>
      <c r="B1253" s="34"/>
      <c r="C1253" s="33"/>
      <c r="D1253" s="163" t="s">
        <v>189</v>
      </c>
      <c r="E1253" s="33"/>
      <c r="F1253" s="164" t="s">
        <v>1121</v>
      </c>
      <c r="G1253" s="33"/>
      <c r="H1253" s="33"/>
      <c r="I1253" s="165"/>
      <c r="J1253" s="33"/>
      <c r="K1253" s="33"/>
      <c r="L1253" s="34"/>
      <c r="M1253" s="166"/>
      <c r="N1253" s="167"/>
      <c r="O1253" s="59"/>
      <c r="P1253" s="59"/>
      <c r="Q1253" s="59"/>
      <c r="R1253" s="59"/>
      <c r="S1253" s="59"/>
      <c r="T1253" s="60"/>
      <c r="U1253" s="33"/>
      <c r="V1253" s="33"/>
      <c r="W1253" s="33"/>
      <c r="X1253" s="33"/>
      <c r="Y1253" s="33"/>
      <c r="Z1253" s="33"/>
      <c r="AA1253" s="33"/>
      <c r="AB1253" s="33"/>
      <c r="AC1253" s="33"/>
      <c r="AD1253" s="33"/>
      <c r="AE1253" s="33"/>
      <c r="AT1253" s="18" t="s">
        <v>189</v>
      </c>
      <c r="AU1253" s="18" t="s">
        <v>85</v>
      </c>
    </row>
    <row r="1254" spans="1:65" s="2" customFormat="1" ht="11.25">
      <c r="A1254" s="33"/>
      <c r="B1254" s="34"/>
      <c r="C1254" s="33"/>
      <c r="D1254" s="168" t="s">
        <v>191</v>
      </c>
      <c r="E1254" s="33"/>
      <c r="F1254" s="169" t="s">
        <v>1122</v>
      </c>
      <c r="G1254" s="33"/>
      <c r="H1254" s="33"/>
      <c r="I1254" s="165"/>
      <c r="J1254" s="33"/>
      <c r="K1254" s="33"/>
      <c r="L1254" s="34"/>
      <c r="M1254" s="166"/>
      <c r="N1254" s="167"/>
      <c r="O1254" s="59"/>
      <c r="P1254" s="59"/>
      <c r="Q1254" s="59"/>
      <c r="R1254" s="59"/>
      <c r="S1254" s="59"/>
      <c r="T1254" s="60"/>
      <c r="U1254" s="33"/>
      <c r="V1254" s="33"/>
      <c r="W1254" s="33"/>
      <c r="X1254" s="33"/>
      <c r="Y1254" s="33"/>
      <c r="Z1254" s="33"/>
      <c r="AA1254" s="33"/>
      <c r="AB1254" s="33"/>
      <c r="AC1254" s="33"/>
      <c r="AD1254" s="33"/>
      <c r="AE1254" s="33"/>
      <c r="AT1254" s="18" t="s">
        <v>191</v>
      </c>
      <c r="AU1254" s="18" t="s">
        <v>85</v>
      </c>
    </row>
    <row r="1255" spans="1:65" s="13" customFormat="1" ht="11.25">
      <c r="B1255" s="170"/>
      <c r="D1255" s="163" t="s">
        <v>193</v>
      </c>
      <c r="E1255" s="171" t="s">
        <v>1</v>
      </c>
      <c r="F1255" s="172" t="s">
        <v>1123</v>
      </c>
      <c r="H1255" s="171" t="s">
        <v>1</v>
      </c>
      <c r="I1255" s="173"/>
      <c r="L1255" s="170"/>
      <c r="M1255" s="174"/>
      <c r="N1255" s="175"/>
      <c r="O1255" s="175"/>
      <c r="P1255" s="175"/>
      <c r="Q1255" s="175"/>
      <c r="R1255" s="175"/>
      <c r="S1255" s="175"/>
      <c r="T1255" s="176"/>
      <c r="AT1255" s="171" t="s">
        <v>193</v>
      </c>
      <c r="AU1255" s="171" t="s">
        <v>85</v>
      </c>
      <c r="AV1255" s="13" t="s">
        <v>83</v>
      </c>
      <c r="AW1255" s="13" t="s">
        <v>32</v>
      </c>
      <c r="AX1255" s="13" t="s">
        <v>76</v>
      </c>
      <c r="AY1255" s="171" t="s">
        <v>180</v>
      </c>
    </row>
    <row r="1256" spans="1:65" s="13" customFormat="1" ht="11.25">
      <c r="B1256" s="170"/>
      <c r="D1256" s="163" t="s">
        <v>193</v>
      </c>
      <c r="E1256" s="171" t="s">
        <v>1</v>
      </c>
      <c r="F1256" s="172" t="s">
        <v>210</v>
      </c>
      <c r="H1256" s="171" t="s">
        <v>1</v>
      </c>
      <c r="I1256" s="173"/>
      <c r="L1256" s="170"/>
      <c r="M1256" s="174"/>
      <c r="N1256" s="175"/>
      <c r="O1256" s="175"/>
      <c r="P1256" s="175"/>
      <c r="Q1256" s="175"/>
      <c r="R1256" s="175"/>
      <c r="S1256" s="175"/>
      <c r="T1256" s="176"/>
      <c r="AT1256" s="171" t="s">
        <v>193</v>
      </c>
      <c r="AU1256" s="171" t="s">
        <v>85</v>
      </c>
      <c r="AV1256" s="13" t="s">
        <v>83</v>
      </c>
      <c r="AW1256" s="13" t="s">
        <v>32</v>
      </c>
      <c r="AX1256" s="13" t="s">
        <v>76</v>
      </c>
      <c r="AY1256" s="171" t="s">
        <v>180</v>
      </c>
    </row>
    <row r="1257" spans="1:65" s="14" customFormat="1" ht="11.25">
      <c r="B1257" s="177"/>
      <c r="D1257" s="163" t="s">
        <v>193</v>
      </c>
      <c r="E1257" s="178" t="s">
        <v>1</v>
      </c>
      <c r="F1257" s="179" t="s">
        <v>2630</v>
      </c>
      <c r="H1257" s="180">
        <v>489.13</v>
      </c>
      <c r="I1257" s="181"/>
      <c r="L1257" s="177"/>
      <c r="M1257" s="182"/>
      <c r="N1257" s="183"/>
      <c r="O1257" s="183"/>
      <c r="P1257" s="183"/>
      <c r="Q1257" s="183"/>
      <c r="R1257" s="183"/>
      <c r="S1257" s="183"/>
      <c r="T1257" s="184"/>
      <c r="AT1257" s="178" t="s">
        <v>193</v>
      </c>
      <c r="AU1257" s="178" t="s">
        <v>85</v>
      </c>
      <c r="AV1257" s="14" t="s">
        <v>85</v>
      </c>
      <c r="AW1257" s="14" t="s">
        <v>32</v>
      </c>
      <c r="AX1257" s="14" t="s">
        <v>76</v>
      </c>
      <c r="AY1257" s="178" t="s">
        <v>180</v>
      </c>
    </row>
    <row r="1258" spans="1:65" s="15" customFormat="1" ht="11.25">
      <c r="B1258" s="185"/>
      <c r="D1258" s="163" t="s">
        <v>193</v>
      </c>
      <c r="E1258" s="186" t="s">
        <v>1</v>
      </c>
      <c r="F1258" s="187" t="s">
        <v>196</v>
      </c>
      <c r="H1258" s="188">
        <v>489.13</v>
      </c>
      <c r="I1258" s="189"/>
      <c r="L1258" s="185"/>
      <c r="M1258" s="190"/>
      <c r="N1258" s="191"/>
      <c r="O1258" s="191"/>
      <c r="P1258" s="191"/>
      <c r="Q1258" s="191"/>
      <c r="R1258" s="191"/>
      <c r="S1258" s="191"/>
      <c r="T1258" s="192"/>
      <c r="AT1258" s="186" t="s">
        <v>193</v>
      </c>
      <c r="AU1258" s="186" t="s">
        <v>85</v>
      </c>
      <c r="AV1258" s="15" t="s">
        <v>197</v>
      </c>
      <c r="AW1258" s="15" t="s">
        <v>32</v>
      </c>
      <c r="AX1258" s="15" t="s">
        <v>76</v>
      </c>
      <c r="AY1258" s="186" t="s">
        <v>180</v>
      </c>
    </row>
    <row r="1259" spans="1:65" s="16" customFormat="1" ht="11.25">
      <c r="B1259" s="193"/>
      <c r="D1259" s="163" t="s">
        <v>193</v>
      </c>
      <c r="E1259" s="194" t="s">
        <v>1</v>
      </c>
      <c r="F1259" s="195" t="s">
        <v>198</v>
      </c>
      <c r="H1259" s="196">
        <v>489.13</v>
      </c>
      <c r="I1259" s="197"/>
      <c r="L1259" s="193"/>
      <c r="M1259" s="198"/>
      <c r="N1259" s="199"/>
      <c r="O1259" s="199"/>
      <c r="P1259" s="199"/>
      <c r="Q1259" s="199"/>
      <c r="R1259" s="199"/>
      <c r="S1259" s="199"/>
      <c r="T1259" s="200"/>
      <c r="AT1259" s="194" t="s">
        <v>193</v>
      </c>
      <c r="AU1259" s="194" t="s">
        <v>85</v>
      </c>
      <c r="AV1259" s="16" t="s">
        <v>187</v>
      </c>
      <c r="AW1259" s="16" t="s">
        <v>32</v>
      </c>
      <c r="AX1259" s="16" t="s">
        <v>83</v>
      </c>
      <c r="AY1259" s="194" t="s">
        <v>180</v>
      </c>
    </row>
    <row r="1260" spans="1:65" s="2" customFormat="1" ht="16.5" customHeight="1">
      <c r="A1260" s="33"/>
      <c r="B1260" s="149"/>
      <c r="C1260" s="150" t="s">
        <v>1185</v>
      </c>
      <c r="D1260" s="150" t="s">
        <v>182</v>
      </c>
      <c r="E1260" s="151" t="s">
        <v>1125</v>
      </c>
      <c r="F1260" s="152" t="s">
        <v>1126</v>
      </c>
      <c r="G1260" s="153" t="s">
        <v>185</v>
      </c>
      <c r="H1260" s="154">
        <v>489.13</v>
      </c>
      <c r="I1260" s="155"/>
      <c r="J1260" s="156">
        <f>ROUND(I1260*H1260,2)</f>
        <v>0</v>
      </c>
      <c r="K1260" s="152" t="s">
        <v>186</v>
      </c>
      <c r="L1260" s="34"/>
      <c r="M1260" s="157" t="s">
        <v>1</v>
      </c>
      <c r="N1260" s="158" t="s">
        <v>41</v>
      </c>
      <c r="O1260" s="59"/>
      <c r="P1260" s="159">
        <f>O1260*H1260</f>
        <v>0</v>
      </c>
      <c r="Q1260" s="159">
        <v>0</v>
      </c>
      <c r="R1260" s="159">
        <f>Q1260*H1260</f>
        <v>0</v>
      </c>
      <c r="S1260" s="159">
        <v>0</v>
      </c>
      <c r="T1260" s="160">
        <f>S1260*H1260</f>
        <v>0</v>
      </c>
      <c r="U1260" s="33"/>
      <c r="V1260" s="33"/>
      <c r="W1260" s="33"/>
      <c r="X1260" s="33"/>
      <c r="Y1260" s="33"/>
      <c r="Z1260" s="33"/>
      <c r="AA1260" s="33"/>
      <c r="AB1260" s="33"/>
      <c r="AC1260" s="33"/>
      <c r="AD1260" s="33"/>
      <c r="AE1260" s="33"/>
      <c r="AR1260" s="161" t="s">
        <v>341</v>
      </c>
      <c r="AT1260" s="161" t="s">
        <v>182</v>
      </c>
      <c r="AU1260" s="161" t="s">
        <v>85</v>
      </c>
      <c r="AY1260" s="18" t="s">
        <v>180</v>
      </c>
      <c r="BE1260" s="162">
        <f>IF(N1260="základní",J1260,0)</f>
        <v>0</v>
      </c>
      <c r="BF1260" s="162">
        <f>IF(N1260="snížená",J1260,0)</f>
        <v>0</v>
      </c>
      <c r="BG1260" s="162">
        <f>IF(N1260="zákl. přenesená",J1260,0)</f>
        <v>0</v>
      </c>
      <c r="BH1260" s="162">
        <f>IF(N1260="sníž. přenesená",J1260,0)</f>
        <v>0</v>
      </c>
      <c r="BI1260" s="162">
        <f>IF(N1260="nulová",J1260,0)</f>
        <v>0</v>
      </c>
      <c r="BJ1260" s="18" t="s">
        <v>83</v>
      </c>
      <c r="BK1260" s="162">
        <f>ROUND(I1260*H1260,2)</f>
        <v>0</v>
      </c>
      <c r="BL1260" s="18" t="s">
        <v>341</v>
      </c>
      <c r="BM1260" s="161" t="s">
        <v>2777</v>
      </c>
    </row>
    <row r="1261" spans="1:65" s="2" customFormat="1" ht="11.25">
      <c r="A1261" s="33"/>
      <c r="B1261" s="34"/>
      <c r="C1261" s="33"/>
      <c r="D1261" s="163" t="s">
        <v>189</v>
      </c>
      <c r="E1261" s="33"/>
      <c r="F1261" s="164" t="s">
        <v>1128</v>
      </c>
      <c r="G1261" s="33"/>
      <c r="H1261" s="33"/>
      <c r="I1261" s="165"/>
      <c r="J1261" s="33"/>
      <c r="K1261" s="33"/>
      <c r="L1261" s="34"/>
      <c r="M1261" s="166"/>
      <c r="N1261" s="167"/>
      <c r="O1261" s="59"/>
      <c r="P1261" s="59"/>
      <c r="Q1261" s="59"/>
      <c r="R1261" s="59"/>
      <c r="S1261" s="59"/>
      <c r="T1261" s="60"/>
      <c r="U1261" s="33"/>
      <c r="V1261" s="33"/>
      <c r="W1261" s="33"/>
      <c r="X1261" s="33"/>
      <c r="Y1261" s="33"/>
      <c r="Z1261" s="33"/>
      <c r="AA1261" s="33"/>
      <c r="AB1261" s="33"/>
      <c r="AC1261" s="33"/>
      <c r="AD1261" s="33"/>
      <c r="AE1261" s="33"/>
      <c r="AT1261" s="18" t="s">
        <v>189</v>
      </c>
      <c r="AU1261" s="18" t="s">
        <v>85</v>
      </c>
    </row>
    <row r="1262" spans="1:65" s="2" customFormat="1" ht="11.25">
      <c r="A1262" s="33"/>
      <c r="B1262" s="34"/>
      <c r="C1262" s="33"/>
      <c r="D1262" s="168" t="s">
        <v>191</v>
      </c>
      <c r="E1262" s="33"/>
      <c r="F1262" s="169" t="s">
        <v>1129</v>
      </c>
      <c r="G1262" s="33"/>
      <c r="H1262" s="33"/>
      <c r="I1262" s="165"/>
      <c r="J1262" s="33"/>
      <c r="K1262" s="33"/>
      <c r="L1262" s="34"/>
      <c r="M1262" s="166"/>
      <c r="N1262" s="167"/>
      <c r="O1262" s="59"/>
      <c r="P1262" s="59"/>
      <c r="Q1262" s="59"/>
      <c r="R1262" s="59"/>
      <c r="S1262" s="59"/>
      <c r="T1262" s="60"/>
      <c r="U1262" s="33"/>
      <c r="V1262" s="33"/>
      <c r="W1262" s="33"/>
      <c r="X1262" s="33"/>
      <c r="Y1262" s="33"/>
      <c r="Z1262" s="33"/>
      <c r="AA1262" s="33"/>
      <c r="AB1262" s="33"/>
      <c r="AC1262" s="33"/>
      <c r="AD1262" s="33"/>
      <c r="AE1262" s="33"/>
      <c r="AT1262" s="18" t="s">
        <v>191</v>
      </c>
      <c r="AU1262" s="18" t="s">
        <v>85</v>
      </c>
    </row>
    <row r="1263" spans="1:65" s="13" customFormat="1" ht="11.25">
      <c r="B1263" s="170"/>
      <c r="D1263" s="163" t="s">
        <v>193</v>
      </c>
      <c r="E1263" s="171" t="s">
        <v>1</v>
      </c>
      <c r="F1263" s="172" t="s">
        <v>1130</v>
      </c>
      <c r="H1263" s="171" t="s">
        <v>1</v>
      </c>
      <c r="I1263" s="173"/>
      <c r="L1263" s="170"/>
      <c r="M1263" s="174"/>
      <c r="N1263" s="175"/>
      <c r="O1263" s="175"/>
      <c r="P1263" s="175"/>
      <c r="Q1263" s="175"/>
      <c r="R1263" s="175"/>
      <c r="S1263" s="175"/>
      <c r="T1263" s="176"/>
      <c r="AT1263" s="171" t="s">
        <v>193</v>
      </c>
      <c r="AU1263" s="171" t="s">
        <v>85</v>
      </c>
      <c r="AV1263" s="13" t="s">
        <v>83</v>
      </c>
      <c r="AW1263" s="13" t="s">
        <v>32</v>
      </c>
      <c r="AX1263" s="13" t="s">
        <v>76</v>
      </c>
      <c r="AY1263" s="171" t="s">
        <v>180</v>
      </c>
    </row>
    <row r="1264" spans="1:65" s="14" customFormat="1" ht="11.25">
      <c r="B1264" s="177"/>
      <c r="D1264" s="163" t="s">
        <v>193</v>
      </c>
      <c r="E1264" s="178" t="s">
        <v>1</v>
      </c>
      <c r="F1264" s="179" t="s">
        <v>2630</v>
      </c>
      <c r="H1264" s="180">
        <v>489.13</v>
      </c>
      <c r="I1264" s="181"/>
      <c r="L1264" s="177"/>
      <c r="M1264" s="182"/>
      <c r="N1264" s="183"/>
      <c r="O1264" s="183"/>
      <c r="P1264" s="183"/>
      <c r="Q1264" s="183"/>
      <c r="R1264" s="183"/>
      <c r="S1264" s="183"/>
      <c r="T1264" s="184"/>
      <c r="AT1264" s="178" t="s">
        <v>193</v>
      </c>
      <c r="AU1264" s="178" t="s">
        <v>85</v>
      </c>
      <c r="AV1264" s="14" t="s">
        <v>85</v>
      </c>
      <c r="AW1264" s="14" t="s">
        <v>32</v>
      </c>
      <c r="AX1264" s="14" t="s">
        <v>76</v>
      </c>
      <c r="AY1264" s="178" t="s">
        <v>180</v>
      </c>
    </row>
    <row r="1265" spans="1:65" s="15" customFormat="1" ht="11.25">
      <c r="B1265" s="185"/>
      <c r="D1265" s="163" t="s">
        <v>193</v>
      </c>
      <c r="E1265" s="186" t="s">
        <v>1</v>
      </c>
      <c r="F1265" s="187" t="s">
        <v>196</v>
      </c>
      <c r="H1265" s="188">
        <v>489.13</v>
      </c>
      <c r="I1265" s="189"/>
      <c r="L1265" s="185"/>
      <c r="M1265" s="190"/>
      <c r="N1265" s="191"/>
      <c r="O1265" s="191"/>
      <c r="P1265" s="191"/>
      <c r="Q1265" s="191"/>
      <c r="R1265" s="191"/>
      <c r="S1265" s="191"/>
      <c r="T1265" s="192"/>
      <c r="AT1265" s="186" t="s">
        <v>193</v>
      </c>
      <c r="AU1265" s="186" t="s">
        <v>85</v>
      </c>
      <c r="AV1265" s="15" t="s">
        <v>197</v>
      </c>
      <c r="AW1265" s="15" t="s">
        <v>32</v>
      </c>
      <c r="AX1265" s="15" t="s">
        <v>76</v>
      </c>
      <c r="AY1265" s="186" t="s">
        <v>180</v>
      </c>
    </row>
    <row r="1266" spans="1:65" s="16" customFormat="1" ht="11.25">
      <c r="B1266" s="193"/>
      <c r="D1266" s="163" t="s">
        <v>193</v>
      </c>
      <c r="E1266" s="194" t="s">
        <v>1</v>
      </c>
      <c r="F1266" s="195" t="s">
        <v>198</v>
      </c>
      <c r="H1266" s="196">
        <v>489.13</v>
      </c>
      <c r="I1266" s="197"/>
      <c r="L1266" s="193"/>
      <c r="M1266" s="198"/>
      <c r="N1266" s="199"/>
      <c r="O1266" s="199"/>
      <c r="P1266" s="199"/>
      <c r="Q1266" s="199"/>
      <c r="R1266" s="199"/>
      <c r="S1266" s="199"/>
      <c r="T1266" s="200"/>
      <c r="AT1266" s="194" t="s">
        <v>193</v>
      </c>
      <c r="AU1266" s="194" t="s">
        <v>85</v>
      </c>
      <c r="AV1266" s="16" t="s">
        <v>187</v>
      </c>
      <c r="AW1266" s="16" t="s">
        <v>32</v>
      </c>
      <c r="AX1266" s="16" t="s">
        <v>83</v>
      </c>
      <c r="AY1266" s="194" t="s">
        <v>180</v>
      </c>
    </row>
    <row r="1267" spans="1:65" s="2" customFormat="1" ht="24.2" customHeight="1">
      <c r="A1267" s="33"/>
      <c r="B1267" s="149"/>
      <c r="C1267" s="150" t="s">
        <v>1190</v>
      </c>
      <c r="D1267" s="150" t="s">
        <v>182</v>
      </c>
      <c r="E1267" s="151" t="s">
        <v>1133</v>
      </c>
      <c r="F1267" s="152" t="s">
        <v>1134</v>
      </c>
      <c r="G1267" s="153" t="s">
        <v>185</v>
      </c>
      <c r="H1267" s="154">
        <v>978.26</v>
      </c>
      <c r="I1267" s="155"/>
      <c r="J1267" s="156">
        <f>ROUND(I1267*H1267,2)</f>
        <v>0</v>
      </c>
      <c r="K1267" s="152" t="s">
        <v>186</v>
      </c>
      <c r="L1267" s="34"/>
      <c r="M1267" s="157" t="s">
        <v>1</v>
      </c>
      <c r="N1267" s="158" t="s">
        <v>41</v>
      </c>
      <c r="O1267" s="59"/>
      <c r="P1267" s="159">
        <f>O1267*H1267</f>
        <v>0</v>
      </c>
      <c r="Q1267" s="159">
        <v>3.0000000000000001E-5</v>
      </c>
      <c r="R1267" s="159">
        <f>Q1267*H1267</f>
        <v>2.93478E-2</v>
      </c>
      <c r="S1267" s="159">
        <v>0</v>
      </c>
      <c r="T1267" s="160">
        <f>S1267*H1267</f>
        <v>0</v>
      </c>
      <c r="U1267" s="33"/>
      <c r="V1267" s="33"/>
      <c r="W1267" s="33"/>
      <c r="X1267" s="33"/>
      <c r="Y1267" s="33"/>
      <c r="Z1267" s="33"/>
      <c r="AA1267" s="33"/>
      <c r="AB1267" s="33"/>
      <c r="AC1267" s="33"/>
      <c r="AD1267" s="33"/>
      <c r="AE1267" s="33"/>
      <c r="AR1267" s="161" t="s">
        <v>341</v>
      </c>
      <c r="AT1267" s="161" t="s">
        <v>182</v>
      </c>
      <c r="AU1267" s="161" t="s">
        <v>85</v>
      </c>
      <c r="AY1267" s="18" t="s">
        <v>180</v>
      </c>
      <c r="BE1267" s="162">
        <f>IF(N1267="základní",J1267,0)</f>
        <v>0</v>
      </c>
      <c r="BF1267" s="162">
        <f>IF(N1267="snížená",J1267,0)</f>
        <v>0</v>
      </c>
      <c r="BG1267" s="162">
        <f>IF(N1267="zákl. přenesená",J1267,0)</f>
        <v>0</v>
      </c>
      <c r="BH1267" s="162">
        <f>IF(N1267="sníž. přenesená",J1267,0)</f>
        <v>0</v>
      </c>
      <c r="BI1267" s="162">
        <f>IF(N1267="nulová",J1267,0)</f>
        <v>0</v>
      </c>
      <c r="BJ1267" s="18" t="s">
        <v>83</v>
      </c>
      <c r="BK1267" s="162">
        <f>ROUND(I1267*H1267,2)</f>
        <v>0</v>
      </c>
      <c r="BL1267" s="18" t="s">
        <v>341</v>
      </c>
      <c r="BM1267" s="161" t="s">
        <v>2778</v>
      </c>
    </row>
    <row r="1268" spans="1:65" s="2" customFormat="1" ht="19.5">
      <c r="A1268" s="33"/>
      <c r="B1268" s="34"/>
      <c r="C1268" s="33"/>
      <c r="D1268" s="163" t="s">
        <v>189</v>
      </c>
      <c r="E1268" s="33"/>
      <c r="F1268" s="164" t="s">
        <v>1136</v>
      </c>
      <c r="G1268" s="33"/>
      <c r="H1268" s="33"/>
      <c r="I1268" s="165"/>
      <c r="J1268" s="33"/>
      <c r="K1268" s="33"/>
      <c r="L1268" s="34"/>
      <c r="M1268" s="166"/>
      <c r="N1268" s="167"/>
      <c r="O1268" s="59"/>
      <c r="P1268" s="59"/>
      <c r="Q1268" s="59"/>
      <c r="R1268" s="59"/>
      <c r="S1268" s="59"/>
      <c r="T1268" s="60"/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T1268" s="18" t="s">
        <v>189</v>
      </c>
      <c r="AU1268" s="18" t="s">
        <v>85</v>
      </c>
    </row>
    <row r="1269" spans="1:65" s="2" customFormat="1" ht="11.25">
      <c r="A1269" s="33"/>
      <c r="B1269" s="34"/>
      <c r="C1269" s="33"/>
      <c r="D1269" s="168" t="s">
        <v>191</v>
      </c>
      <c r="E1269" s="33"/>
      <c r="F1269" s="169" t="s">
        <v>1137</v>
      </c>
      <c r="G1269" s="33"/>
      <c r="H1269" s="33"/>
      <c r="I1269" s="165"/>
      <c r="J1269" s="33"/>
      <c r="K1269" s="33"/>
      <c r="L1269" s="34"/>
      <c r="M1269" s="166"/>
      <c r="N1269" s="167"/>
      <c r="O1269" s="59"/>
      <c r="P1269" s="59"/>
      <c r="Q1269" s="59"/>
      <c r="R1269" s="59"/>
      <c r="S1269" s="59"/>
      <c r="T1269" s="60"/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  <c r="AT1269" s="18" t="s">
        <v>191</v>
      </c>
      <c r="AU1269" s="18" t="s">
        <v>85</v>
      </c>
    </row>
    <row r="1270" spans="1:65" s="13" customFormat="1" ht="11.25">
      <c r="B1270" s="170"/>
      <c r="D1270" s="163" t="s">
        <v>193</v>
      </c>
      <c r="E1270" s="171" t="s">
        <v>1</v>
      </c>
      <c r="F1270" s="172" t="s">
        <v>1138</v>
      </c>
      <c r="H1270" s="171" t="s">
        <v>1</v>
      </c>
      <c r="I1270" s="173"/>
      <c r="L1270" s="170"/>
      <c r="M1270" s="174"/>
      <c r="N1270" s="175"/>
      <c r="O1270" s="175"/>
      <c r="P1270" s="175"/>
      <c r="Q1270" s="175"/>
      <c r="R1270" s="175"/>
      <c r="S1270" s="175"/>
      <c r="T1270" s="176"/>
      <c r="AT1270" s="171" t="s">
        <v>193</v>
      </c>
      <c r="AU1270" s="171" t="s">
        <v>85</v>
      </c>
      <c r="AV1270" s="13" t="s">
        <v>83</v>
      </c>
      <c r="AW1270" s="13" t="s">
        <v>32</v>
      </c>
      <c r="AX1270" s="13" t="s">
        <v>76</v>
      </c>
      <c r="AY1270" s="171" t="s">
        <v>180</v>
      </c>
    </row>
    <row r="1271" spans="1:65" s="13" customFormat="1" ht="11.25">
      <c r="B1271" s="170"/>
      <c r="D1271" s="163" t="s">
        <v>193</v>
      </c>
      <c r="E1271" s="171" t="s">
        <v>1</v>
      </c>
      <c r="F1271" s="172" t="s">
        <v>210</v>
      </c>
      <c r="H1271" s="171" t="s">
        <v>1</v>
      </c>
      <c r="I1271" s="173"/>
      <c r="L1271" s="170"/>
      <c r="M1271" s="174"/>
      <c r="N1271" s="175"/>
      <c r="O1271" s="175"/>
      <c r="P1271" s="175"/>
      <c r="Q1271" s="175"/>
      <c r="R1271" s="175"/>
      <c r="S1271" s="175"/>
      <c r="T1271" s="176"/>
      <c r="AT1271" s="171" t="s">
        <v>193</v>
      </c>
      <c r="AU1271" s="171" t="s">
        <v>85</v>
      </c>
      <c r="AV1271" s="13" t="s">
        <v>83</v>
      </c>
      <c r="AW1271" s="13" t="s">
        <v>32</v>
      </c>
      <c r="AX1271" s="13" t="s">
        <v>76</v>
      </c>
      <c r="AY1271" s="171" t="s">
        <v>180</v>
      </c>
    </row>
    <row r="1272" spans="1:65" s="14" customFormat="1" ht="11.25">
      <c r="B1272" s="177"/>
      <c r="D1272" s="163" t="s">
        <v>193</v>
      </c>
      <c r="E1272" s="178" t="s">
        <v>1</v>
      </c>
      <c r="F1272" s="179" t="s">
        <v>2630</v>
      </c>
      <c r="H1272" s="180">
        <v>489.13</v>
      </c>
      <c r="I1272" s="181"/>
      <c r="L1272" s="177"/>
      <c r="M1272" s="182"/>
      <c r="N1272" s="183"/>
      <c r="O1272" s="183"/>
      <c r="P1272" s="183"/>
      <c r="Q1272" s="183"/>
      <c r="R1272" s="183"/>
      <c r="S1272" s="183"/>
      <c r="T1272" s="184"/>
      <c r="AT1272" s="178" t="s">
        <v>193</v>
      </c>
      <c r="AU1272" s="178" t="s">
        <v>85</v>
      </c>
      <c r="AV1272" s="14" t="s">
        <v>85</v>
      </c>
      <c r="AW1272" s="14" t="s">
        <v>32</v>
      </c>
      <c r="AX1272" s="14" t="s">
        <v>76</v>
      </c>
      <c r="AY1272" s="178" t="s">
        <v>180</v>
      </c>
    </row>
    <row r="1273" spans="1:65" s="13" customFormat="1" ht="11.25">
      <c r="B1273" s="170"/>
      <c r="D1273" s="163" t="s">
        <v>193</v>
      </c>
      <c r="E1273" s="171" t="s">
        <v>1</v>
      </c>
      <c r="F1273" s="172" t="s">
        <v>1139</v>
      </c>
      <c r="H1273" s="171" t="s">
        <v>1</v>
      </c>
      <c r="I1273" s="173"/>
      <c r="L1273" s="170"/>
      <c r="M1273" s="174"/>
      <c r="N1273" s="175"/>
      <c r="O1273" s="175"/>
      <c r="P1273" s="175"/>
      <c r="Q1273" s="175"/>
      <c r="R1273" s="175"/>
      <c r="S1273" s="175"/>
      <c r="T1273" s="176"/>
      <c r="AT1273" s="171" t="s">
        <v>193</v>
      </c>
      <c r="AU1273" s="171" t="s">
        <v>85</v>
      </c>
      <c r="AV1273" s="13" t="s">
        <v>83</v>
      </c>
      <c r="AW1273" s="13" t="s">
        <v>32</v>
      </c>
      <c r="AX1273" s="13" t="s">
        <v>76</v>
      </c>
      <c r="AY1273" s="171" t="s">
        <v>180</v>
      </c>
    </row>
    <row r="1274" spans="1:65" s="14" customFormat="1" ht="11.25">
      <c r="B1274" s="177"/>
      <c r="D1274" s="163" t="s">
        <v>193</v>
      </c>
      <c r="E1274" s="178" t="s">
        <v>1</v>
      </c>
      <c r="F1274" s="179" t="s">
        <v>2630</v>
      </c>
      <c r="H1274" s="180">
        <v>489.13</v>
      </c>
      <c r="I1274" s="181"/>
      <c r="L1274" s="177"/>
      <c r="M1274" s="182"/>
      <c r="N1274" s="183"/>
      <c r="O1274" s="183"/>
      <c r="P1274" s="183"/>
      <c r="Q1274" s="183"/>
      <c r="R1274" s="183"/>
      <c r="S1274" s="183"/>
      <c r="T1274" s="184"/>
      <c r="AT1274" s="178" t="s">
        <v>193</v>
      </c>
      <c r="AU1274" s="178" t="s">
        <v>85</v>
      </c>
      <c r="AV1274" s="14" t="s">
        <v>85</v>
      </c>
      <c r="AW1274" s="14" t="s">
        <v>32</v>
      </c>
      <c r="AX1274" s="14" t="s">
        <v>76</v>
      </c>
      <c r="AY1274" s="178" t="s">
        <v>180</v>
      </c>
    </row>
    <row r="1275" spans="1:65" s="15" customFormat="1" ht="11.25">
      <c r="B1275" s="185"/>
      <c r="D1275" s="163" t="s">
        <v>193</v>
      </c>
      <c r="E1275" s="186" t="s">
        <v>1</v>
      </c>
      <c r="F1275" s="187" t="s">
        <v>196</v>
      </c>
      <c r="H1275" s="188">
        <v>978.26</v>
      </c>
      <c r="I1275" s="189"/>
      <c r="L1275" s="185"/>
      <c r="M1275" s="190"/>
      <c r="N1275" s="191"/>
      <c r="O1275" s="191"/>
      <c r="P1275" s="191"/>
      <c r="Q1275" s="191"/>
      <c r="R1275" s="191"/>
      <c r="S1275" s="191"/>
      <c r="T1275" s="192"/>
      <c r="AT1275" s="186" t="s">
        <v>193</v>
      </c>
      <c r="AU1275" s="186" t="s">
        <v>85</v>
      </c>
      <c r="AV1275" s="15" t="s">
        <v>197</v>
      </c>
      <c r="AW1275" s="15" t="s">
        <v>32</v>
      </c>
      <c r="AX1275" s="15" t="s">
        <v>76</v>
      </c>
      <c r="AY1275" s="186" t="s">
        <v>180</v>
      </c>
    </row>
    <row r="1276" spans="1:65" s="16" customFormat="1" ht="11.25">
      <c r="B1276" s="193"/>
      <c r="D1276" s="163" t="s">
        <v>193</v>
      </c>
      <c r="E1276" s="194" t="s">
        <v>1</v>
      </c>
      <c r="F1276" s="195" t="s">
        <v>198</v>
      </c>
      <c r="H1276" s="196">
        <v>978.26</v>
      </c>
      <c r="I1276" s="197"/>
      <c r="L1276" s="193"/>
      <c r="M1276" s="198"/>
      <c r="N1276" s="199"/>
      <c r="O1276" s="199"/>
      <c r="P1276" s="199"/>
      <c r="Q1276" s="199"/>
      <c r="R1276" s="199"/>
      <c r="S1276" s="199"/>
      <c r="T1276" s="200"/>
      <c r="AT1276" s="194" t="s">
        <v>193</v>
      </c>
      <c r="AU1276" s="194" t="s">
        <v>85</v>
      </c>
      <c r="AV1276" s="16" t="s">
        <v>187</v>
      </c>
      <c r="AW1276" s="16" t="s">
        <v>32</v>
      </c>
      <c r="AX1276" s="16" t="s">
        <v>83</v>
      </c>
      <c r="AY1276" s="194" t="s">
        <v>180</v>
      </c>
    </row>
    <row r="1277" spans="1:65" s="2" customFormat="1" ht="37.9" customHeight="1">
      <c r="A1277" s="33"/>
      <c r="B1277" s="149"/>
      <c r="C1277" s="150" t="s">
        <v>1196</v>
      </c>
      <c r="D1277" s="150" t="s">
        <v>182</v>
      </c>
      <c r="E1277" s="151" t="s">
        <v>1141</v>
      </c>
      <c r="F1277" s="152" t="s">
        <v>1142</v>
      </c>
      <c r="G1277" s="153" t="s">
        <v>185</v>
      </c>
      <c r="H1277" s="154">
        <v>489.13</v>
      </c>
      <c r="I1277" s="155"/>
      <c r="J1277" s="156">
        <f>ROUND(I1277*H1277,2)</f>
        <v>0</v>
      </c>
      <c r="K1277" s="152" t="s">
        <v>186</v>
      </c>
      <c r="L1277" s="34"/>
      <c r="M1277" s="157" t="s">
        <v>1</v>
      </c>
      <c r="N1277" s="158" t="s">
        <v>41</v>
      </c>
      <c r="O1277" s="59"/>
      <c r="P1277" s="159">
        <f>O1277*H1277</f>
        <v>0</v>
      </c>
      <c r="Q1277" s="159">
        <v>1.4999999999999999E-2</v>
      </c>
      <c r="R1277" s="159">
        <f>Q1277*H1277</f>
        <v>7.3369499999999999</v>
      </c>
      <c r="S1277" s="159">
        <v>0</v>
      </c>
      <c r="T1277" s="160">
        <f>S1277*H1277</f>
        <v>0</v>
      </c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  <c r="AR1277" s="161" t="s">
        <v>341</v>
      </c>
      <c r="AT1277" s="161" t="s">
        <v>182</v>
      </c>
      <c r="AU1277" s="161" t="s">
        <v>85</v>
      </c>
      <c r="AY1277" s="18" t="s">
        <v>180</v>
      </c>
      <c r="BE1277" s="162">
        <f>IF(N1277="základní",J1277,0)</f>
        <v>0</v>
      </c>
      <c r="BF1277" s="162">
        <f>IF(N1277="snížená",J1277,0)</f>
        <v>0</v>
      </c>
      <c r="BG1277" s="162">
        <f>IF(N1277="zákl. přenesená",J1277,0)</f>
        <v>0</v>
      </c>
      <c r="BH1277" s="162">
        <f>IF(N1277="sníž. přenesená",J1277,0)</f>
        <v>0</v>
      </c>
      <c r="BI1277" s="162">
        <f>IF(N1277="nulová",J1277,0)</f>
        <v>0</v>
      </c>
      <c r="BJ1277" s="18" t="s">
        <v>83</v>
      </c>
      <c r="BK1277" s="162">
        <f>ROUND(I1277*H1277,2)</f>
        <v>0</v>
      </c>
      <c r="BL1277" s="18" t="s">
        <v>341</v>
      </c>
      <c r="BM1277" s="161" t="s">
        <v>2779</v>
      </c>
    </row>
    <row r="1278" spans="1:65" s="2" customFormat="1" ht="29.25">
      <c r="A1278" s="33"/>
      <c r="B1278" s="34"/>
      <c r="C1278" s="33"/>
      <c r="D1278" s="163" t="s">
        <v>189</v>
      </c>
      <c r="E1278" s="33"/>
      <c r="F1278" s="164" t="s">
        <v>1144</v>
      </c>
      <c r="G1278" s="33"/>
      <c r="H1278" s="33"/>
      <c r="I1278" s="165"/>
      <c r="J1278" s="33"/>
      <c r="K1278" s="33"/>
      <c r="L1278" s="34"/>
      <c r="M1278" s="166"/>
      <c r="N1278" s="167"/>
      <c r="O1278" s="59"/>
      <c r="P1278" s="59"/>
      <c r="Q1278" s="59"/>
      <c r="R1278" s="59"/>
      <c r="S1278" s="59"/>
      <c r="T1278" s="60"/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T1278" s="18" t="s">
        <v>189</v>
      </c>
      <c r="AU1278" s="18" t="s">
        <v>85</v>
      </c>
    </row>
    <row r="1279" spans="1:65" s="2" customFormat="1" ht="11.25">
      <c r="A1279" s="33"/>
      <c r="B1279" s="34"/>
      <c r="C1279" s="33"/>
      <c r="D1279" s="168" t="s">
        <v>191</v>
      </c>
      <c r="E1279" s="33"/>
      <c r="F1279" s="169" t="s">
        <v>1145</v>
      </c>
      <c r="G1279" s="33"/>
      <c r="H1279" s="33"/>
      <c r="I1279" s="165"/>
      <c r="J1279" s="33"/>
      <c r="K1279" s="33"/>
      <c r="L1279" s="34"/>
      <c r="M1279" s="166"/>
      <c r="N1279" s="167"/>
      <c r="O1279" s="59"/>
      <c r="P1279" s="59"/>
      <c r="Q1279" s="59"/>
      <c r="R1279" s="59"/>
      <c r="S1279" s="59"/>
      <c r="T1279" s="60"/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T1279" s="18" t="s">
        <v>191</v>
      </c>
      <c r="AU1279" s="18" t="s">
        <v>85</v>
      </c>
    </row>
    <row r="1280" spans="1:65" s="13" customFormat="1" ht="11.25">
      <c r="B1280" s="170"/>
      <c r="D1280" s="163" t="s">
        <v>193</v>
      </c>
      <c r="E1280" s="171" t="s">
        <v>1</v>
      </c>
      <c r="F1280" s="172" t="s">
        <v>1138</v>
      </c>
      <c r="H1280" s="171" t="s">
        <v>1</v>
      </c>
      <c r="I1280" s="173"/>
      <c r="L1280" s="170"/>
      <c r="M1280" s="174"/>
      <c r="N1280" s="175"/>
      <c r="O1280" s="175"/>
      <c r="P1280" s="175"/>
      <c r="Q1280" s="175"/>
      <c r="R1280" s="175"/>
      <c r="S1280" s="175"/>
      <c r="T1280" s="176"/>
      <c r="AT1280" s="171" t="s">
        <v>193</v>
      </c>
      <c r="AU1280" s="171" t="s">
        <v>85</v>
      </c>
      <c r="AV1280" s="13" t="s">
        <v>83</v>
      </c>
      <c r="AW1280" s="13" t="s">
        <v>32</v>
      </c>
      <c r="AX1280" s="13" t="s">
        <v>76</v>
      </c>
      <c r="AY1280" s="171" t="s">
        <v>180</v>
      </c>
    </row>
    <row r="1281" spans="1:65" s="13" customFormat="1" ht="11.25">
      <c r="B1281" s="170"/>
      <c r="D1281" s="163" t="s">
        <v>193</v>
      </c>
      <c r="E1281" s="171" t="s">
        <v>1</v>
      </c>
      <c r="F1281" s="172" t="s">
        <v>210</v>
      </c>
      <c r="H1281" s="171" t="s">
        <v>1</v>
      </c>
      <c r="I1281" s="173"/>
      <c r="L1281" s="170"/>
      <c r="M1281" s="174"/>
      <c r="N1281" s="175"/>
      <c r="O1281" s="175"/>
      <c r="P1281" s="175"/>
      <c r="Q1281" s="175"/>
      <c r="R1281" s="175"/>
      <c r="S1281" s="175"/>
      <c r="T1281" s="176"/>
      <c r="AT1281" s="171" t="s">
        <v>193</v>
      </c>
      <c r="AU1281" s="171" t="s">
        <v>85</v>
      </c>
      <c r="AV1281" s="13" t="s">
        <v>83</v>
      </c>
      <c r="AW1281" s="13" t="s">
        <v>32</v>
      </c>
      <c r="AX1281" s="13" t="s">
        <v>76</v>
      </c>
      <c r="AY1281" s="171" t="s">
        <v>180</v>
      </c>
    </row>
    <row r="1282" spans="1:65" s="14" customFormat="1" ht="11.25">
      <c r="B1282" s="177"/>
      <c r="D1282" s="163" t="s">
        <v>193</v>
      </c>
      <c r="E1282" s="178" t="s">
        <v>1</v>
      </c>
      <c r="F1282" s="179" t="s">
        <v>2630</v>
      </c>
      <c r="H1282" s="180">
        <v>489.13</v>
      </c>
      <c r="I1282" s="181"/>
      <c r="L1282" s="177"/>
      <c r="M1282" s="182"/>
      <c r="N1282" s="183"/>
      <c r="O1282" s="183"/>
      <c r="P1282" s="183"/>
      <c r="Q1282" s="183"/>
      <c r="R1282" s="183"/>
      <c r="S1282" s="183"/>
      <c r="T1282" s="184"/>
      <c r="AT1282" s="178" t="s">
        <v>193</v>
      </c>
      <c r="AU1282" s="178" t="s">
        <v>85</v>
      </c>
      <c r="AV1282" s="14" t="s">
        <v>85</v>
      </c>
      <c r="AW1282" s="14" t="s">
        <v>32</v>
      </c>
      <c r="AX1282" s="14" t="s">
        <v>76</v>
      </c>
      <c r="AY1282" s="178" t="s">
        <v>180</v>
      </c>
    </row>
    <row r="1283" spans="1:65" s="15" customFormat="1" ht="11.25">
      <c r="B1283" s="185"/>
      <c r="D1283" s="163" t="s">
        <v>193</v>
      </c>
      <c r="E1283" s="186" t="s">
        <v>1</v>
      </c>
      <c r="F1283" s="187" t="s">
        <v>196</v>
      </c>
      <c r="H1283" s="188">
        <v>489.13</v>
      </c>
      <c r="I1283" s="189"/>
      <c r="L1283" s="185"/>
      <c r="M1283" s="190"/>
      <c r="N1283" s="191"/>
      <c r="O1283" s="191"/>
      <c r="P1283" s="191"/>
      <c r="Q1283" s="191"/>
      <c r="R1283" s="191"/>
      <c r="S1283" s="191"/>
      <c r="T1283" s="192"/>
      <c r="AT1283" s="186" t="s">
        <v>193</v>
      </c>
      <c r="AU1283" s="186" t="s">
        <v>85</v>
      </c>
      <c r="AV1283" s="15" t="s">
        <v>197</v>
      </c>
      <c r="AW1283" s="15" t="s">
        <v>32</v>
      </c>
      <c r="AX1283" s="15" t="s">
        <v>76</v>
      </c>
      <c r="AY1283" s="186" t="s">
        <v>180</v>
      </c>
    </row>
    <row r="1284" spans="1:65" s="16" customFormat="1" ht="11.25">
      <c r="B1284" s="193"/>
      <c r="D1284" s="163" t="s">
        <v>193</v>
      </c>
      <c r="E1284" s="194" t="s">
        <v>1</v>
      </c>
      <c r="F1284" s="195" t="s">
        <v>198</v>
      </c>
      <c r="H1284" s="196">
        <v>489.13</v>
      </c>
      <c r="I1284" s="197"/>
      <c r="L1284" s="193"/>
      <c r="M1284" s="198"/>
      <c r="N1284" s="199"/>
      <c r="O1284" s="199"/>
      <c r="P1284" s="199"/>
      <c r="Q1284" s="199"/>
      <c r="R1284" s="199"/>
      <c r="S1284" s="199"/>
      <c r="T1284" s="200"/>
      <c r="AT1284" s="194" t="s">
        <v>193</v>
      </c>
      <c r="AU1284" s="194" t="s">
        <v>85</v>
      </c>
      <c r="AV1284" s="16" t="s">
        <v>187</v>
      </c>
      <c r="AW1284" s="16" t="s">
        <v>32</v>
      </c>
      <c r="AX1284" s="16" t="s">
        <v>83</v>
      </c>
      <c r="AY1284" s="194" t="s">
        <v>180</v>
      </c>
    </row>
    <row r="1285" spans="1:65" s="2" customFormat="1" ht="24.2" customHeight="1">
      <c r="A1285" s="33"/>
      <c r="B1285" s="149"/>
      <c r="C1285" s="150" t="s">
        <v>1204</v>
      </c>
      <c r="D1285" s="150" t="s">
        <v>182</v>
      </c>
      <c r="E1285" s="151" t="s">
        <v>1147</v>
      </c>
      <c r="F1285" s="152" t="s">
        <v>1148</v>
      </c>
      <c r="G1285" s="153" t="s">
        <v>185</v>
      </c>
      <c r="H1285" s="154">
        <v>656.44100000000003</v>
      </c>
      <c r="I1285" s="155"/>
      <c r="J1285" s="156">
        <f>ROUND(I1285*H1285,2)</f>
        <v>0</v>
      </c>
      <c r="K1285" s="152" t="s">
        <v>186</v>
      </c>
      <c r="L1285" s="34"/>
      <c r="M1285" s="157" t="s">
        <v>1</v>
      </c>
      <c r="N1285" s="158" t="s">
        <v>41</v>
      </c>
      <c r="O1285" s="59"/>
      <c r="P1285" s="159">
        <f>O1285*H1285</f>
        <v>0</v>
      </c>
      <c r="Q1285" s="159">
        <v>0</v>
      </c>
      <c r="R1285" s="159">
        <f>Q1285*H1285</f>
        <v>0</v>
      </c>
      <c r="S1285" s="159">
        <v>3.0000000000000001E-3</v>
      </c>
      <c r="T1285" s="160">
        <f>S1285*H1285</f>
        <v>1.9693230000000002</v>
      </c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R1285" s="161" t="s">
        <v>341</v>
      </c>
      <c r="AT1285" s="161" t="s">
        <v>182</v>
      </c>
      <c r="AU1285" s="161" t="s">
        <v>85</v>
      </c>
      <c r="AY1285" s="18" t="s">
        <v>180</v>
      </c>
      <c r="BE1285" s="162">
        <f>IF(N1285="základní",J1285,0)</f>
        <v>0</v>
      </c>
      <c r="BF1285" s="162">
        <f>IF(N1285="snížená",J1285,0)</f>
        <v>0</v>
      </c>
      <c r="BG1285" s="162">
        <f>IF(N1285="zákl. přenesená",J1285,0)</f>
        <v>0</v>
      </c>
      <c r="BH1285" s="162">
        <f>IF(N1285="sníž. přenesená",J1285,0)</f>
        <v>0</v>
      </c>
      <c r="BI1285" s="162">
        <f>IF(N1285="nulová",J1285,0)</f>
        <v>0</v>
      </c>
      <c r="BJ1285" s="18" t="s">
        <v>83</v>
      </c>
      <c r="BK1285" s="162">
        <f>ROUND(I1285*H1285,2)</f>
        <v>0</v>
      </c>
      <c r="BL1285" s="18" t="s">
        <v>341</v>
      </c>
      <c r="BM1285" s="161" t="s">
        <v>2780</v>
      </c>
    </row>
    <row r="1286" spans="1:65" s="2" customFormat="1" ht="11.25">
      <c r="A1286" s="33"/>
      <c r="B1286" s="34"/>
      <c r="C1286" s="33"/>
      <c r="D1286" s="163" t="s">
        <v>189</v>
      </c>
      <c r="E1286" s="33"/>
      <c r="F1286" s="164" t="s">
        <v>1150</v>
      </c>
      <c r="G1286" s="33"/>
      <c r="H1286" s="33"/>
      <c r="I1286" s="165"/>
      <c r="J1286" s="33"/>
      <c r="K1286" s="33"/>
      <c r="L1286" s="34"/>
      <c r="M1286" s="166"/>
      <c r="N1286" s="167"/>
      <c r="O1286" s="59"/>
      <c r="P1286" s="59"/>
      <c r="Q1286" s="59"/>
      <c r="R1286" s="59"/>
      <c r="S1286" s="59"/>
      <c r="T1286" s="60"/>
      <c r="U1286" s="33"/>
      <c r="V1286" s="33"/>
      <c r="W1286" s="33"/>
      <c r="X1286" s="33"/>
      <c r="Y1286" s="33"/>
      <c r="Z1286" s="33"/>
      <c r="AA1286" s="33"/>
      <c r="AB1286" s="33"/>
      <c r="AC1286" s="33"/>
      <c r="AD1286" s="33"/>
      <c r="AE1286" s="33"/>
      <c r="AT1286" s="18" t="s">
        <v>189</v>
      </c>
      <c r="AU1286" s="18" t="s">
        <v>85</v>
      </c>
    </row>
    <row r="1287" spans="1:65" s="2" customFormat="1" ht="11.25">
      <c r="A1287" s="33"/>
      <c r="B1287" s="34"/>
      <c r="C1287" s="33"/>
      <c r="D1287" s="168" t="s">
        <v>191</v>
      </c>
      <c r="E1287" s="33"/>
      <c r="F1287" s="169" t="s">
        <v>1151</v>
      </c>
      <c r="G1287" s="33"/>
      <c r="H1287" s="33"/>
      <c r="I1287" s="165"/>
      <c r="J1287" s="33"/>
      <c r="K1287" s="33"/>
      <c r="L1287" s="34"/>
      <c r="M1287" s="166"/>
      <c r="N1287" s="167"/>
      <c r="O1287" s="59"/>
      <c r="P1287" s="59"/>
      <c r="Q1287" s="59"/>
      <c r="R1287" s="59"/>
      <c r="S1287" s="59"/>
      <c r="T1287" s="60"/>
      <c r="U1287" s="33"/>
      <c r="V1287" s="33"/>
      <c r="W1287" s="33"/>
      <c r="X1287" s="33"/>
      <c r="Y1287" s="33"/>
      <c r="Z1287" s="33"/>
      <c r="AA1287" s="33"/>
      <c r="AB1287" s="33"/>
      <c r="AC1287" s="33"/>
      <c r="AD1287" s="33"/>
      <c r="AE1287" s="33"/>
      <c r="AT1287" s="18" t="s">
        <v>191</v>
      </c>
      <c r="AU1287" s="18" t="s">
        <v>85</v>
      </c>
    </row>
    <row r="1288" spans="1:65" s="13" customFormat="1" ht="11.25">
      <c r="B1288" s="170"/>
      <c r="D1288" s="163" t="s">
        <v>193</v>
      </c>
      <c r="E1288" s="171" t="s">
        <v>1</v>
      </c>
      <c r="F1288" s="172" t="s">
        <v>1152</v>
      </c>
      <c r="H1288" s="171" t="s">
        <v>1</v>
      </c>
      <c r="I1288" s="173"/>
      <c r="L1288" s="170"/>
      <c r="M1288" s="174"/>
      <c r="N1288" s="175"/>
      <c r="O1288" s="175"/>
      <c r="P1288" s="175"/>
      <c r="Q1288" s="175"/>
      <c r="R1288" s="175"/>
      <c r="S1288" s="175"/>
      <c r="T1288" s="176"/>
      <c r="AT1288" s="171" t="s">
        <v>193</v>
      </c>
      <c r="AU1288" s="171" t="s">
        <v>85</v>
      </c>
      <c r="AV1288" s="13" t="s">
        <v>83</v>
      </c>
      <c r="AW1288" s="13" t="s">
        <v>32</v>
      </c>
      <c r="AX1288" s="13" t="s">
        <v>76</v>
      </c>
      <c r="AY1288" s="171" t="s">
        <v>180</v>
      </c>
    </row>
    <row r="1289" spans="1:65" s="13" customFormat="1" ht="11.25">
      <c r="B1289" s="170"/>
      <c r="D1289" s="163" t="s">
        <v>193</v>
      </c>
      <c r="E1289" s="171" t="s">
        <v>1</v>
      </c>
      <c r="F1289" s="172" t="s">
        <v>2373</v>
      </c>
      <c r="H1289" s="171" t="s">
        <v>1</v>
      </c>
      <c r="I1289" s="173"/>
      <c r="L1289" s="170"/>
      <c r="M1289" s="174"/>
      <c r="N1289" s="175"/>
      <c r="O1289" s="175"/>
      <c r="P1289" s="175"/>
      <c r="Q1289" s="175"/>
      <c r="R1289" s="175"/>
      <c r="S1289" s="175"/>
      <c r="T1289" s="176"/>
      <c r="AT1289" s="171" t="s">
        <v>193</v>
      </c>
      <c r="AU1289" s="171" t="s">
        <v>85</v>
      </c>
      <c r="AV1289" s="13" t="s">
        <v>83</v>
      </c>
      <c r="AW1289" s="13" t="s">
        <v>32</v>
      </c>
      <c r="AX1289" s="13" t="s">
        <v>76</v>
      </c>
      <c r="AY1289" s="171" t="s">
        <v>180</v>
      </c>
    </row>
    <row r="1290" spans="1:65" s="14" customFormat="1" ht="11.25">
      <c r="B1290" s="177"/>
      <c r="D1290" s="163" t="s">
        <v>193</v>
      </c>
      <c r="E1290" s="178" t="s">
        <v>1</v>
      </c>
      <c r="F1290" s="179" t="s">
        <v>2781</v>
      </c>
      <c r="H1290" s="180">
        <v>53.567999999999998</v>
      </c>
      <c r="I1290" s="181"/>
      <c r="L1290" s="177"/>
      <c r="M1290" s="182"/>
      <c r="N1290" s="183"/>
      <c r="O1290" s="183"/>
      <c r="P1290" s="183"/>
      <c r="Q1290" s="183"/>
      <c r="R1290" s="183"/>
      <c r="S1290" s="183"/>
      <c r="T1290" s="184"/>
      <c r="AT1290" s="178" t="s">
        <v>193</v>
      </c>
      <c r="AU1290" s="178" t="s">
        <v>85</v>
      </c>
      <c r="AV1290" s="14" t="s">
        <v>85</v>
      </c>
      <c r="AW1290" s="14" t="s">
        <v>32</v>
      </c>
      <c r="AX1290" s="14" t="s">
        <v>76</v>
      </c>
      <c r="AY1290" s="178" t="s">
        <v>180</v>
      </c>
    </row>
    <row r="1291" spans="1:65" s="14" customFormat="1" ht="11.25">
      <c r="B1291" s="177"/>
      <c r="D1291" s="163" t="s">
        <v>193</v>
      </c>
      <c r="E1291" s="178" t="s">
        <v>1</v>
      </c>
      <c r="F1291" s="179" t="s">
        <v>2782</v>
      </c>
      <c r="H1291" s="180">
        <v>53.790999999999997</v>
      </c>
      <c r="I1291" s="181"/>
      <c r="L1291" s="177"/>
      <c r="M1291" s="182"/>
      <c r="N1291" s="183"/>
      <c r="O1291" s="183"/>
      <c r="P1291" s="183"/>
      <c r="Q1291" s="183"/>
      <c r="R1291" s="183"/>
      <c r="S1291" s="183"/>
      <c r="T1291" s="184"/>
      <c r="AT1291" s="178" t="s">
        <v>193</v>
      </c>
      <c r="AU1291" s="178" t="s">
        <v>85</v>
      </c>
      <c r="AV1291" s="14" t="s">
        <v>85</v>
      </c>
      <c r="AW1291" s="14" t="s">
        <v>32</v>
      </c>
      <c r="AX1291" s="14" t="s">
        <v>76</v>
      </c>
      <c r="AY1291" s="178" t="s">
        <v>180</v>
      </c>
    </row>
    <row r="1292" spans="1:65" s="14" customFormat="1" ht="11.25">
      <c r="B1292" s="177"/>
      <c r="D1292" s="163" t="s">
        <v>193</v>
      </c>
      <c r="E1292" s="178" t="s">
        <v>1</v>
      </c>
      <c r="F1292" s="179" t="s">
        <v>2783</v>
      </c>
      <c r="H1292" s="180">
        <v>54.125999999999998</v>
      </c>
      <c r="I1292" s="181"/>
      <c r="L1292" s="177"/>
      <c r="M1292" s="182"/>
      <c r="N1292" s="183"/>
      <c r="O1292" s="183"/>
      <c r="P1292" s="183"/>
      <c r="Q1292" s="183"/>
      <c r="R1292" s="183"/>
      <c r="S1292" s="183"/>
      <c r="T1292" s="184"/>
      <c r="AT1292" s="178" t="s">
        <v>193</v>
      </c>
      <c r="AU1292" s="178" t="s">
        <v>85</v>
      </c>
      <c r="AV1292" s="14" t="s">
        <v>85</v>
      </c>
      <c r="AW1292" s="14" t="s">
        <v>32</v>
      </c>
      <c r="AX1292" s="14" t="s">
        <v>76</v>
      </c>
      <c r="AY1292" s="178" t="s">
        <v>180</v>
      </c>
    </row>
    <row r="1293" spans="1:65" s="14" customFormat="1" ht="11.25">
      <c r="B1293" s="177"/>
      <c r="D1293" s="163" t="s">
        <v>193</v>
      </c>
      <c r="E1293" s="178" t="s">
        <v>1</v>
      </c>
      <c r="F1293" s="179" t="s">
        <v>2781</v>
      </c>
      <c r="H1293" s="180">
        <v>53.567999999999998</v>
      </c>
      <c r="I1293" s="181"/>
      <c r="L1293" s="177"/>
      <c r="M1293" s="182"/>
      <c r="N1293" s="183"/>
      <c r="O1293" s="183"/>
      <c r="P1293" s="183"/>
      <c r="Q1293" s="183"/>
      <c r="R1293" s="183"/>
      <c r="S1293" s="183"/>
      <c r="T1293" s="184"/>
      <c r="AT1293" s="178" t="s">
        <v>193</v>
      </c>
      <c r="AU1293" s="178" t="s">
        <v>85</v>
      </c>
      <c r="AV1293" s="14" t="s">
        <v>85</v>
      </c>
      <c r="AW1293" s="14" t="s">
        <v>32</v>
      </c>
      <c r="AX1293" s="14" t="s">
        <v>76</v>
      </c>
      <c r="AY1293" s="178" t="s">
        <v>180</v>
      </c>
    </row>
    <row r="1294" spans="1:65" s="14" customFormat="1" ht="11.25">
      <c r="B1294" s="177"/>
      <c r="D1294" s="163" t="s">
        <v>193</v>
      </c>
      <c r="E1294" s="178" t="s">
        <v>1</v>
      </c>
      <c r="F1294" s="179" t="s">
        <v>2784</v>
      </c>
      <c r="H1294" s="180">
        <v>52.619</v>
      </c>
      <c r="I1294" s="181"/>
      <c r="L1294" s="177"/>
      <c r="M1294" s="182"/>
      <c r="N1294" s="183"/>
      <c r="O1294" s="183"/>
      <c r="P1294" s="183"/>
      <c r="Q1294" s="183"/>
      <c r="R1294" s="183"/>
      <c r="S1294" s="183"/>
      <c r="T1294" s="184"/>
      <c r="AT1294" s="178" t="s">
        <v>193</v>
      </c>
      <c r="AU1294" s="178" t="s">
        <v>85</v>
      </c>
      <c r="AV1294" s="14" t="s">
        <v>85</v>
      </c>
      <c r="AW1294" s="14" t="s">
        <v>32</v>
      </c>
      <c r="AX1294" s="14" t="s">
        <v>76</v>
      </c>
      <c r="AY1294" s="178" t="s">
        <v>180</v>
      </c>
    </row>
    <row r="1295" spans="1:65" s="14" customFormat="1" ht="11.25">
      <c r="B1295" s="177"/>
      <c r="D1295" s="163" t="s">
        <v>193</v>
      </c>
      <c r="E1295" s="178" t="s">
        <v>1</v>
      </c>
      <c r="F1295" s="179" t="s">
        <v>2785</v>
      </c>
      <c r="H1295" s="180">
        <v>46.76</v>
      </c>
      <c r="I1295" s="181"/>
      <c r="L1295" s="177"/>
      <c r="M1295" s="182"/>
      <c r="N1295" s="183"/>
      <c r="O1295" s="183"/>
      <c r="P1295" s="183"/>
      <c r="Q1295" s="183"/>
      <c r="R1295" s="183"/>
      <c r="S1295" s="183"/>
      <c r="T1295" s="184"/>
      <c r="AT1295" s="178" t="s">
        <v>193</v>
      </c>
      <c r="AU1295" s="178" t="s">
        <v>85</v>
      </c>
      <c r="AV1295" s="14" t="s">
        <v>85</v>
      </c>
      <c r="AW1295" s="14" t="s">
        <v>32</v>
      </c>
      <c r="AX1295" s="14" t="s">
        <v>76</v>
      </c>
      <c r="AY1295" s="178" t="s">
        <v>180</v>
      </c>
    </row>
    <row r="1296" spans="1:65" s="14" customFormat="1" ht="11.25">
      <c r="B1296" s="177"/>
      <c r="D1296" s="163" t="s">
        <v>193</v>
      </c>
      <c r="E1296" s="178" t="s">
        <v>1</v>
      </c>
      <c r="F1296" s="179" t="s">
        <v>2786</v>
      </c>
      <c r="H1296" s="180">
        <v>59.723999999999997</v>
      </c>
      <c r="I1296" s="181"/>
      <c r="L1296" s="177"/>
      <c r="M1296" s="182"/>
      <c r="N1296" s="183"/>
      <c r="O1296" s="183"/>
      <c r="P1296" s="183"/>
      <c r="Q1296" s="183"/>
      <c r="R1296" s="183"/>
      <c r="S1296" s="183"/>
      <c r="T1296" s="184"/>
      <c r="AT1296" s="178" t="s">
        <v>193</v>
      </c>
      <c r="AU1296" s="178" t="s">
        <v>85</v>
      </c>
      <c r="AV1296" s="14" t="s">
        <v>85</v>
      </c>
      <c r="AW1296" s="14" t="s">
        <v>32</v>
      </c>
      <c r="AX1296" s="14" t="s">
        <v>76</v>
      </c>
      <c r="AY1296" s="178" t="s">
        <v>180</v>
      </c>
    </row>
    <row r="1297" spans="1:65" s="14" customFormat="1" ht="11.25">
      <c r="B1297" s="177"/>
      <c r="D1297" s="163" t="s">
        <v>193</v>
      </c>
      <c r="E1297" s="178" t="s">
        <v>1</v>
      </c>
      <c r="F1297" s="179" t="s">
        <v>2787</v>
      </c>
      <c r="H1297" s="180">
        <v>59.392000000000003</v>
      </c>
      <c r="I1297" s="181"/>
      <c r="L1297" s="177"/>
      <c r="M1297" s="182"/>
      <c r="N1297" s="183"/>
      <c r="O1297" s="183"/>
      <c r="P1297" s="183"/>
      <c r="Q1297" s="183"/>
      <c r="R1297" s="183"/>
      <c r="S1297" s="183"/>
      <c r="T1297" s="184"/>
      <c r="AT1297" s="178" t="s">
        <v>193</v>
      </c>
      <c r="AU1297" s="178" t="s">
        <v>85</v>
      </c>
      <c r="AV1297" s="14" t="s">
        <v>85</v>
      </c>
      <c r="AW1297" s="14" t="s">
        <v>32</v>
      </c>
      <c r="AX1297" s="14" t="s">
        <v>76</v>
      </c>
      <c r="AY1297" s="178" t="s">
        <v>180</v>
      </c>
    </row>
    <row r="1298" spans="1:65" s="14" customFormat="1" ht="11.25">
      <c r="B1298" s="177"/>
      <c r="D1298" s="163" t="s">
        <v>193</v>
      </c>
      <c r="E1298" s="178" t="s">
        <v>1</v>
      </c>
      <c r="F1298" s="179" t="s">
        <v>2788</v>
      </c>
      <c r="H1298" s="180">
        <v>42.9</v>
      </c>
      <c r="I1298" s="181"/>
      <c r="L1298" s="177"/>
      <c r="M1298" s="182"/>
      <c r="N1298" s="183"/>
      <c r="O1298" s="183"/>
      <c r="P1298" s="183"/>
      <c r="Q1298" s="183"/>
      <c r="R1298" s="183"/>
      <c r="S1298" s="183"/>
      <c r="T1298" s="184"/>
      <c r="AT1298" s="178" t="s">
        <v>193</v>
      </c>
      <c r="AU1298" s="178" t="s">
        <v>85</v>
      </c>
      <c r="AV1298" s="14" t="s">
        <v>85</v>
      </c>
      <c r="AW1298" s="14" t="s">
        <v>32</v>
      </c>
      <c r="AX1298" s="14" t="s">
        <v>76</v>
      </c>
      <c r="AY1298" s="178" t="s">
        <v>180</v>
      </c>
    </row>
    <row r="1299" spans="1:65" s="14" customFormat="1" ht="11.25">
      <c r="B1299" s="177"/>
      <c r="D1299" s="163" t="s">
        <v>193</v>
      </c>
      <c r="E1299" s="178" t="s">
        <v>1</v>
      </c>
      <c r="F1299" s="179" t="s">
        <v>2789</v>
      </c>
      <c r="H1299" s="180">
        <v>60.17</v>
      </c>
      <c r="I1299" s="181"/>
      <c r="L1299" s="177"/>
      <c r="M1299" s="182"/>
      <c r="N1299" s="183"/>
      <c r="O1299" s="183"/>
      <c r="P1299" s="183"/>
      <c r="Q1299" s="183"/>
      <c r="R1299" s="183"/>
      <c r="S1299" s="183"/>
      <c r="T1299" s="184"/>
      <c r="AT1299" s="178" t="s">
        <v>193</v>
      </c>
      <c r="AU1299" s="178" t="s">
        <v>85</v>
      </c>
      <c r="AV1299" s="14" t="s">
        <v>85</v>
      </c>
      <c r="AW1299" s="14" t="s">
        <v>32</v>
      </c>
      <c r="AX1299" s="14" t="s">
        <v>76</v>
      </c>
      <c r="AY1299" s="178" t="s">
        <v>180</v>
      </c>
    </row>
    <row r="1300" spans="1:65" s="14" customFormat="1" ht="11.25">
      <c r="B1300" s="177"/>
      <c r="D1300" s="163" t="s">
        <v>193</v>
      </c>
      <c r="E1300" s="178" t="s">
        <v>1</v>
      </c>
      <c r="F1300" s="179" t="s">
        <v>2790</v>
      </c>
      <c r="H1300" s="180">
        <v>59.552999999999997</v>
      </c>
      <c r="I1300" s="181"/>
      <c r="L1300" s="177"/>
      <c r="M1300" s="182"/>
      <c r="N1300" s="183"/>
      <c r="O1300" s="183"/>
      <c r="P1300" s="183"/>
      <c r="Q1300" s="183"/>
      <c r="R1300" s="183"/>
      <c r="S1300" s="183"/>
      <c r="T1300" s="184"/>
      <c r="AT1300" s="178" t="s">
        <v>193</v>
      </c>
      <c r="AU1300" s="178" t="s">
        <v>85</v>
      </c>
      <c r="AV1300" s="14" t="s">
        <v>85</v>
      </c>
      <c r="AW1300" s="14" t="s">
        <v>32</v>
      </c>
      <c r="AX1300" s="14" t="s">
        <v>76</v>
      </c>
      <c r="AY1300" s="178" t="s">
        <v>180</v>
      </c>
    </row>
    <row r="1301" spans="1:65" s="14" customFormat="1" ht="11.25">
      <c r="B1301" s="177"/>
      <c r="D1301" s="163" t="s">
        <v>193</v>
      </c>
      <c r="E1301" s="178" t="s">
        <v>1</v>
      </c>
      <c r="F1301" s="179" t="s">
        <v>2791</v>
      </c>
      <c r="H1301" s="180">
        <v>3.91</v>
      </c>
      <c r="I1301" s="181"/>
      <c r="L1301" s="177"/>
      <c r="M1301" s="182"/>
      <c r="N1301" s="183"/>
      <c r="O1301" s="183"/>
      <c r="P1301" s="183"/>
      <c r="Q1301" s="183"/>
      <c r="R1301" s="183"/>
      <c r="S1301" s="183"/>
      <c r="T1301" s="184"/>
      <c r="AT1301" s="178" t="s">
        <v>193</v>
      </c>
      <c r="AU1301" s="178" t="s">
        <v>85</v>
      </c>
      <c r="AV1301" s="14" t="s">
        <v>85</v>
      </c>
      <c r="AW1301" s="14" t="s">
        <v>32</v>
      </c>
      <c r="AX1301" s="14" t="s">
        <v>76</v>
      </c>
      <c r="AY1301" s="178" t="s">
        <v>180</v>
      </c>
    </row>
    <row r="1302" spans="1:65" s="14" customFormat="1" ht="11.25">
      <c r="B1302" s="177"/>
      <c r="D1302" s="163" t="s">
        <v>193</v>
      </c>
      <c r="E1302" s="178" t="s">
        <v>1</v>
      </c>
      <c r="F1302" s="179" t="s">
        <v>2792</v>
      </c>
      <c r="H1302" s="180">
        <v>35.36</v>
      </c>
      <c r="I1302" s="181"/>
      <c r="L1302" s="177"/>
      <c r="M1302" s="182"/>
      <c r="N1302" s="183"/>
      <c r="O1302" s="183"/>
      <c r="P1302" s="183"/>
      <c r="Q1302" s="183"/>
      <c r="R1302" s="183"/>
      <c r="S1302" s="183"/>
      <c r="T1302" s="184"/>
      <c r="AT1302" s="178" t="s">
        <v>193</v>
      </c>
      <c r="AU1302" s="178" t="s">
        <v>85</v>
      </c>
      <c r="AV1302" s="14" t="s">
        <v>85</v>
      </c>
      <c r="AW1302" s="14" t="s">
        <v>32</v>
      </c>
      <c r="AX1302" s="14" t="s">
        <v>76</v>
      </c>
      <c r="AY1302" s="178" t="s">
        <v>180</v>
      </c>
    </row>
    <row r="1303" spans="1:65" s="14" customFormat="1" ht="11.25">
      <c r="B1303" s="177"/>
      <c r="D1303" s="163" t="s">
        <v>193</v>
      </c>
      <c r="E1303" s="178" t="s">
        <v>1</v>
      </c>
      <c r="F1303" s="179" t="s">
        <v>2793</v>
      </c>
      <c r="H1303" s="180">
        <v>5.5519999999999996</v>
      </c>
      <c r="I1303" s="181"/>
      <c r="L1303" s="177"/>
      <c r="M1303" s="182"/>
      <c r="N1303" s="183"/>
      <c r="O1303" s="183"/>
      <c r="P1303" s="183"/>
      <c r="Q1303" s="183"/>
      <c r="R1303" s="183"/>
      <c r="S1303" s="183"/>
      <c r="T1303" s="184"/>
      <c r="AT1303" s="178" t="s">
        <v>193</v>
      </c>
      <c r="AU1303" s="178" t="s">
        <v>85</v>
      </c>
      <c r="AV1303" s="14" t="s">
        <v>85</v>
      </c>
      <c r="AW1303" s="14" t="s">
        <v>32</v>
      </c>
      <c r="AX1303" s="14" t="s">
        <v>76</v>
      </c>
      <c r="AY1303" s="178" t="s">
        <v>180</v>
      </c>
    </row>
    <row r="1304" spans="1:65" s="14" customFormat="1" ht="11.25">
      <c r="B1304" s="177"/>
      <c r="D1304" s="163" t="s">
        <v>193</v>
      </c>
      <c r="E1304" s="178" t="s">
        <v>1</v>
      </c>
      <c r="F1304" s="179" t="s">
        <v>2794</v>
      </c>
      <c r="H1304" s="180">
        <v>10.656000000000001</v>
      </c>
      <c r="I1304" s="181"/>
      <c r="L1304" s="177"/>
      <c r="M1304" s="182"/>
      <c r="N1304" s="183"/>
      <c r="O1304" s="183"/>
      <c r="P1304" s="183"/>
      <c r="Q1304" s="183"/>
      <c r="R1304" s="183"/>
      <c r="S1304" s="183"/>
      <c r="T1304" s="184"/>
      <c r="AT1304" s="178" t="s">
        <v>193</v>
      </c>
      <c r="AU1304" s="178" t="s">
        <v>85</v>
      </c>
      <c r="AV1304" s="14" t="s">
        <v>85</v>
      </c>
      <c r="AW1304" s="14" t="s">
        <v>32</v>
      </c>
      <c r="AX1304" s="14" t="s">
        <v>76</v>
      </c>
      <c r="AY1304" s="178" t="s">
        <v>180</v>
      </c>
    </row>
    <row r="1305" spans="1:65" s="14" customFormat="1" ht="11.25">
      <c r="B1305" s="177"/>
      <c r="D1305" s="163" t="s">
        <v>193</v>
      </c>
      <c r="E1305" s="178" t="s">
        <v>1</v>
      </c>
      <c r="F1305" s="179" t="s">
        <v>2795</v>
      </c>
      <c r="H1305" s="180">
        <v>4.7919999999999998</v>
      </c>
      <c r="I1305" s="181"/>
      <c r="L1305" s="177"/>
      <c r="M1305" s="182"/>
      <c r="N1305" s="183"/>
      <c r="O1305" s="183"/>
      <c r="P1305" s="183"/>
      <c r="Q1305" s="183"/>
      <c r="R1305" s="183"/>
      <c r="S1305" s="183"/>
      <c r="T1305" s="184"/>
      <c r="AT1305" s="178" t="s">
        <v>193</v>
      </c>
      <c r="AU1305" s="178" t="s">
        <v>85</v>
      </c>
      <c r="AV1305" s="14" t="s">
        <v>85</v>
      </c>
      <c r="AW1305" s="14" t="s">
        <v>32</v>
      </c>
      <c r="AX1305" s="14" t="s">
        <v>76</v>
      </c>
      <c r="AY1305" s="178" t="s">
        <v>180</v>
      </c>
    </row>
    <row r="1306" spans="1:65" s="15" customFormat="1" ht="11.25">
      <c r="B1306" s="185"/>
      <c r="D1306" s="163" t="s">
        <v>193</v>
      </c>
      <c r="E1306" s="186" t="s">
        <v>1</v>
      </c>
      <c r="F1306" s="187" t="s">
        <v>196</v>
      </c>
      <c r="H1306" s="188">
        <v>656.44100000000003</v>
      </c>
      <c r="I1306" s="189"/>
      <c r="L1306" s="185"/>
      <c r="M1306" s="190"/>
      <c r="N1306" s="191"/>
      <c r="O1306" s="191"/>
      <c r="P1306" s="191"/>
      <c r="Q1306" s="191"/>
      <c r="R1306" s="191"/>
      <c r="S1306" s="191"/>
      <c r="T1306" s="192"/>
      <c r="AT1306" s="186" t="s">
        <v>193</v>
      </c>
      <c r="AU1306" s="186" t="s">
        <v>85</v>
      </c>
      <c r="AV1306" s="15" t="s">
        <v>197</v>
      </c>
      <c r="AW1306" s="15" t="s">
        <v>32</v>
      </c>
      <c r="AX1306" s="15" t="s">
        <v>76</v>
      </c>
      <c r="AY1306" s="186" t="s">
        <v>180</v>
      </c>
    </row>
    <row r="1307" spans="1:65" s="16" customFormat="1" ht="11.25">
      <c r="B1307" s="193"/>
      <c r="D1307" s="163" t="s">
        <v>193</v>
      </c>
      <c r="E1307" s="194" t="s">
        <v>1</v>
      </c>
      <c r="F1307" s="195" t="s">
        <v>198</v>
      </c>
      <c r="H1307" s="196">
        <v>656.44100000000003</v>
      </c>
      <c r="I1307" s="197"/>
      <c r="L1307" s="193"/>
      <c r="M1307" s="198"/>
      <c r="N1307" s="199"/>
      <c r="O1307" s="199"/>
      <c r="P1307" s="199"/>
      <c r="Q1307" s="199"/>
      <c r="R1307" s="199"/>
      <c r="S1307" s="199"/>
      <c r="T1307" s="200"/>
      <c r="AT1307" s="194" t="s">
        <v>193</v>
      </c>
      <c r="AU1307" s="194" t="s">
        <v>85</v>
      </c>
      <c r="AV1307" s="16" t="s">
        <v>187</v>
      </c>
      <c r="AW1307" s="16" t="s">
        <v>32</v>
      </c>
      <c r="AX1307" s="16" t="s">
        <v>83</v>
      </c>
      <c r="AY1307" s="194" t="s">
        <v>180</v>
      </c>
    </row>
    <row r="1308" spans="1:65" s="2" customFormat="1" ht="21.75" customHeight="1">
      <c r="A1308" s="33"/>
      <c r="B1308" s="149"/>
      <c r="C1308" s="150" t="s">
        <v>1214</v>
      </c>
      <c r="D1308" s="150" t="s">
        <v>182</v>
      </c>
      <c r="E1308" s="151" t="s">
        <v>1167</v>
      </c>
      <c r="F1308" s="152" t="s">
        <v>1168</v>
      </c>
      <c r="G1308" s="153" t="s">
        <v>185</v>
      </c>
      <c r="H1308" s="154">
        <v>489.13</v>
      </c>
      <c r="I1308" s="155"/>
      <c r="J1308" s="156">
        <f>ROUND(I1308*H1308,2)</f>
        <v>0</v>
      </c>
      <c r="K1308" s="152" t="s">
        <v>186</v>
      </c>
      <c r="L1308" s="34"/>
      <c r="M1308" s="157" t="s">
        <v>1</v>
      </c>
      <c r="N1308" s="158" t="s">
        <v>41</v>
      </c>
      <c r="O1308" s="59"/>
      <c r="P1308" s="159">
        <f>O1308*H1308</f>
        <v>0</v>
      </c>
      <c r="Q1308" s="159">
        <v>2.9999999999999997E-4</v>
      </c>
      <c r="R1308" s="159">
        <f>Q1308*H1308</f>
        <v>0.14673899999999998</v>
      </c>
      <c r="S1308" s="159">
        <v>0</v>
      </c>
      <c r="T1308" s="160">
        <f>S1308*H1308</f>
        <v>0</v>
      </c>
      <c r="U1308" s="33"/>
      <c r="V1308" s="33"/>
      <c r="W1308" s="33"/>
      <c r="X1308" s="33"/>
      <c r="Y1308" s="33"/>
      <c r="Z1308" s="33"/>
      <c r="AA1308" s="33"/>
      <c r="AB1308" s="33"/>
      <c r="AC1308" s="33"/>
      <c r="AD1308" s="33"/>
      <c r="AE1308" s="33"/>
      <c r="AR1308" s="161" t="s">
        <v>341</v>
      </c>
      <c r="AT1308" s="161" t="s">
        <v>182</v>
      </c>
      <c r="AU1308" s="161" t="s">
        <v>85</v>
      </c>
      <c r="AY1308" s="18" t="s">
        <v>180</v>
      </c>
      <c r="BE1308" s="162">
        <f>IF(N1308="základní",J1308,0)</f>
        <v>0</v>
      </c>
      <c r="BF1308" s="162">
        <f>IF(N1308="snížená",J1308,0)</f>
        <v>0</v>
      </c>
      <c r="BG1308" s="162">
        <f>IF(N1308="zákl. přenesená",J1308,0)</f>
        <v>0</v>
      </c>
      <c r="BH1308" s="162">
        <f>IF(N1308="sníž. přenesená",J1308,0)</f>
        <v>0</v>
      </c>
      <c r="BI1308" s="162">
        <f>IF(N1308="nulová",J1308,0)</f>
        <v>0</v>
      </c>
      <c r="BJ1308" s="18" t="s">
        <v>83</v>
      </c>
      <c r="BK1308" s="162">
        <f>ROUND(I1308*H1308,2)</f>
        <v>0</v>
      </c>
      <c r="BL1308" s="18" t="s">
        <v>341</v>
      </c>
      <c r="BM1308" s="161" t="s">
        <v>2796</v>
      </c>
    </row>
    <row r="1309" spans="1:65" s="2" customFormat="1" ht="19.5">
      <c r="A1309" s="33"/>
      <c r="B1309" s="34"/>
      <c r="C1309" s="33"/>
      <c r="D1309" s="163" t="s">
        <v>189</v>
      </c>
      <c r="E1309" s="33"/>
      <c r="F1309" s="164" t="s">
        <v>1170</v>
      </c>
      <c r="G1309" s="33"/>
      <c r="H1309" s="33"/>
      <c r="I1309" s="165"/>
      <c r="J1309" s="33"/>
      <c r="K1309" s="33"/>
      <c r="L1309" s="34"/>
      <c r="M1309" s="166"/>
      <c r="N1309" s="167"/>
      <c r="O1309" s="59"/>
      <c r="P1309" s="59"/>
      <c r="Q1309" s="59"/>
      <c r="R1309" s="59"/>
      <c r="S1309" s="59"/>
      <c r="T1309" s="60"/>
      <c r="U1309" s="33"/>
      <c r="V1309" s="33"/>
      <c r="W1309" s="33"/>
      <c r="X1309" s="33"/>
      <c r="Y1309" s="33"/>
      <c r="Z1309" s="33"/>
      <c r="AA1309" s="33"/>
      <c r="AB1309" s="33"/>
      <c r="AC1309" s="33"/>
      <c r="AD1309" s="33"/>
      <c r="AE1309" s="33"/>
      <c r="AT1309" s="18" t="s">
        <v>189</v>
      </c>
      <c r="AU1309" s="18" t="s">
        <v>85</v>
      </c>
    </row>
    <row r="1310" spans="1:65" s="2" customFormat="1" ht="11.25">
      <c r="A1310" s="33"/>
      <c r="B1310" s="34"/>
      <c r="C1310" s="33"/>
      <c r="D1310" s="168" t="s">
        <v>191</v>
      </c>
      <c r="E1310" s="33"/>
      <c r="F1310" s="169" t="s">
        <v>1171</v>
      </c>
      <c r="G1310" s="33"/>
      <c r="H1310" s="33"/>
      <c r="I1310" s="165"/>
      <c r="J1310" s="33"/>
      <c r="K1310" s="33"/>
      <c r="L1310" s="34"/>
      <c r="M1310" s="166"/>
      <c r="N1310" s="167"/>
      <c r="O1310" s="59"/>
      <c r="P1310" s="59"/>
      <c r="Q1310" s="59"/>
      <c r="R1310" s="59"/>
      <c r="S1310" s="59"/>
      <c r="T1310" s="60"/>
      <c r="U1310" s="33"/>
      <c r="V1310" s="33"/>
      <c r="W1310" s="33"/>
      <c r="X1310" s="33"/>
      <c r="Y1310" s="33"/>
      <c r="Z1310" s="33"/>
      <c r="AA1310" s="33"/>
      <c r="AB1310" s="33"/>
      <c r="AC1310" s="33"/>
      <c r="AD1310" s="33"/>
      <c r="AE1310" s="33"/>
      <c r="AT1310" s="18" t="s">
        <v>191</v>
      </c>
      <c r="AU1310" s="18" t="s">
        <v>85</v>
      </c>
    </row>
    <row r="1311" spans="1:65" s="13" customFormat="1" ht="11.25">
      <c r="B1311" s="170"/>
      <c r="D1311" s="163" t="s">
        <v>193</v>
      </c>
      <c r="E1311" s="171" t="s">
        <v>1</v>
      </c>
      <c r="F1311" s="172" t="s">
        <v>1172</v>
      </c>
      <c r="H1311" s="171" t="s">
        <v>1</v>
      </c>
      <c r="I1311" s="173"/>
      <c r="L1311" s="170"/>
      <c r="M1311" s="174"/>
      <c r="N1311" s="175"/>
      <c r="O1311" s="175"/>
      <c r="P1311" s="175"/>
      <c r="Q1311" s="175"/>
      <c r="R1311" s="175"/>
      <c r="S1311" s="175"/>
      <c r="T1311" s="176"/>
      <c r="AT1311" s="171" t="s">
        <v>193</v>
      </c>
      <c r="AU1311" s="171" t="s">
        <v>85</v>
      </c>
      <c r="AV1311" s="13" t="s">
        <v>83</v>
      </c>
      <c r="AW1311" s="13" t="s">
        <v>32</v>
      </c>
      <c r="AX1311" s="13" t="s">
        <v>76</v>
      </c>
      <c r="AY1311" s="171" t="s">
        <v>180</v>
      </c>
    </row>
    <row r="1312" spans="1:65" s="13" customFormat="1" ht="11.25">
      <c r="B1312" s="170"/>
      <c r="D1312" s="163" t="s">
        <v>193</v>
      </c>
      <c r="E1312" s="171" t="s">
        <v>1</v>
      </c>
      <c r="F1312" s="172" t="s">
        <v>210</v>
      </c>
      <c r="H1312" s="171" t="s">
        <v>1</v>
      </c>
      <c r="I1312" s="173"/>
      <c r="L1312" s="170"/>
      <c r="M1312" s="174"/>
      <c r="N1312" s="175"/>
      <c r="O1312" s="175"/>
      <c r="P1312" s="175"/>
      <c r="Q1312" s="175"/>
      <c r="R1312" s="175"/>
      <c r="S1312" s="175"/>
      <c r="T1312" s="176"/>
      <c r="AT1312" s="171" t="s">
        <v>193</v>
      </c>
      <c r="AU1312" s="171" t="s">
        <v>85</v>
      </c>
      <c r="AV1312" s="13" t="s">
        <v>83</v>
      </c>
      <c r="AW1312" s="13" t="s">
        <v>32</v>
      </c>
      <c r="AX1312" s="13" t="s">
        <v>76</v>
      </c>
      <c r="AY1312" s="171" t="s">
        <v>180</v>
      </c>
    </row>
    <row r="1313" spans="1:65" s="14" customFormat="1" ht="11.25">
      <c r="B1313" s="177"/>
      <c r="D1313" s="163" t="s">
        <v>193</v>
      </c>
      <c r="E1313" s="178" t="s">
        <v>1</v>
      </c>
      <c r="F1313" s="179" t="s">
        <v>2630</v>
      </c>
      <c r="H1313" s="180">
        <v>489.13</v>
      </c>
      <c r="I1313" s="181"/>
      <c r="L1313" s="177"/>
      <c r="M1313" s="182"/>
      <c r="N1313" s="183"/>
      <c r="O1313" s="183"/>
      <c r="P1313" s="183"/>
      <c r="Q1313" s="183"/>
      <c r="R1313" s="183"/>
      <c r="S1313" s="183"/>
      <c r="T1313" s="184"/>
      <c r="AT1313" s="178" t="s">
        <v>193</v>
      </c>
      <c r="AU1313" s="178" t="s">
        <v>85</v>
      </c>
      <c r="AV1313" s="14" t="s">
        <v>85</v>
      </c>
      <c r="AW1313" s="14" t="s">
        <v>32</v>
      </c>
      <c r="AX1313" s="14" t="s">
        <v>76</v>
      </c>
      <c r="AY1313" s="178" t="s">
        <v>180</v>
      </c>
    </row>
    <row r="1314" spans="1:65" s="15" customFormat="1" ht="11.25">
      <c r="B1314" s="185"/>
      <c r="D1314" s="163" t="s">
        <v>193</v>
      </c>
      <c r="E1314" s="186" t="s">
        <v>1</v>
      </c>
      <c r="F1314" s="187" t="s">
        <v>196</v>
      </c>
      <c r="H1314" s="188">
        <v>489.13</v>
      </c>
      <c r="I1314" s="189"/>
      <c r="L1314" s="185"/>
      <c r="M1314" s="190"/>
      <c r="N1314" s="191"/>
      <c r="O1314" s="191"/>
      <c r="P1314" s="191"/>
      <c r="Q1314" s="191"/>
      <c r="R1314" s="191"/>
      <c r="S1314" s="191"/>
      <c r="T1314" s="192"/>
      <c r="AT1314" s="186" t="s">
        <v>193</v>
      </c>
      <c r="AU1314" s="186" t="s">
        <v>85</v>
      </c>
      <c r="AV1314" s="15" t="s">
        <v>197</v>
      </c>
      <c r="AW1314" s="15" t="s">
        <v>32</v>
      </c>
      <c r="AX1314" s="15" t="s">
        <v>76</v>
      </c>
      <c r="AY1314" s="186" t="s">
        <v>180</v>
      </c>
    </row>
    <row r="1315" spans="1:65" s="16" customFormat="1" ht="11.25">
      <c r="B1315" s="193"/>
      <c r="D1315" s="163" t="s">
        <v>193</v>
      </c>
      <c r="E1315" s="194" t="s">
        <v>1</v>
      </c>
      <c r="F1315" s="195" t="s">
        <v>198</v>
      </c>
      <c r="H1315" s="196">
        <v>489.13</v>
      </c>
      <c r="I1315" s="197"/>
      <c r="L1315" s="193"/>
      <c r="M1315" s="198"/>
      <c r="N1315" s="199"/>
      <c r="O1315" s="199"/>
      <c r="P1315" s="199"/>
      <c r="Q1315" s="199"/>
      <c r="R1315" s="199"/>
      <c r="S1315" s="199"/>
      <c r="T1315" s="200"/>
      <c r="AT1315" s="194" t="s">
        <v>193</v>
      </c>
      <c r="AU1315" s="194" t="s">
        <v>85</v>
      </c>
      <c r="AV1315" s="16" t="s">
        <v>187</v>
      </c>
      <c r="AW1315" s="16" t="s">
        <v>32</v>
      </c>
      <c r="AX1315" s="16" t="s">
        <v>83</v>
      </c>
      <c r="AY1315" s="194" t="s">
        <v>180</v>
      </c>
    </row>
    <row r="1316" spans="1:65" s="2" customFormat="1" ht="44.25" customHeight="1">
      <c r="A1316" s="33"/>
      <c r="B1316" s="149"/>
      <c r="C1316" s="201" t="s">
        <v>1221</v>
      </c>
      <c r="D1316" s="201" t="s">
        <v>315</v>
      </c>
      <c r="E1316" s="202" t="s">
        <v>1174</v>
      </c>
      <c r="F1316" s="203" t="s">
        <v>1175</v>
      </c>
      <c r="G1316" s="204" t="s">
        <v>185</v>
      </c>
      <c r="H1316" s="205">
        <v>538.04300000000001</v>
      </c>
      <c r="I1316" s="206"/>
      <c r="J1316" s="207">
        <f>ROUND(I1316*H1316,2)</f>
        <v>0</v>
      </c>
      <c r="K1316" s="203" t="s">
        <v>186</v>
      </c>
      <c r="L1316" s="208"/>
      <c r="M1316" s="209" t="s">
        <v>1</v>
      </c>
      <c r="N1316" s="210" t="s">
        <v>41</v>
      </c>
      <c r="O1316" s="59"/>
      <c r="P1316" s="159">
        <f>O1316*H1316</f>
        <v>0</v>
      </c>
      <c r="Q1316" s="159">
        <v>5.1000000000000004E-3</v>
      </c>
      <c r="R1316" s="159">
        <f>Q1316*H1316</f>
        <v>2.7440193000000002</v>
      </c>
      <c r="S1316" s="159">
        <v>0</v>
      </c>
      <c r="T1316" s="160">
        <f>S1316*H1316</f>
        <v>0</v>
      </c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  <c r="AR1316" s="161" t="s">
        <v>489</v>
      </c>
      <c r="AT1316" s="161" t="s">
        <v>315</v>
      </c>
      <c r="AU1316" s="161" t="s">
        <v>85</v>
      </c>
      <c r="AY1316" s="18" t="s">
        <v>180</v>
      </c>
      <c r="BE1316" s="162">
        <f>IF(N1316="základní",J1316,0)</f>
        <v>0</v>
      </c>
      <c r="BF1316" s="162">
        <f>IF(N1316="snížená",J1316,0)</f>
        <v>0</v>
      </c>
      <c r="BG1316" s="162">
        <f>IF(N1316="zákl. přenesená",J1316,0)</f>
        <v>0</v>
      </c>
      <c r="BH1316" s="162">
        <f>IF(N1316="sníž. přenesená",J1316,0)</f>
        <v>0</v>
      </c>
      <c r="BI1316" s="162">
        <f>IF(N1316="nulová",J1316,0)</f>
        <v>0</v>
      </c>
      <c r="BJ1316" s="18" t="s">
        <v>83</v>
      </c>
      <c r="BK1316" s="162">
        <f>ROUND(I1316*H1316,2)</f>
        <v>0</v>
      </c>
      <c r="BL1316" s="18" t="s">
        <v>341</v>
      </c>
      <c r="BM1316" s="161" t="s">
        <v>2797</v>
      </c>
    </row>
    <row r="1317" spans="1:65" s="2" customFormat="1" ht="29.25">
      <c r="A1317" s="33"/>
      <c r="B1317" s="34"/>
      <c r="C1317" s="33"/>
      <c r="D1317" s="163" t="s">
        <v>189</v>
      </c>
      <c r="E1317" s="33"/>
      <c r="F1317" s="164" t="s">
        <v>1175</v>
      </c>
      <c r="G1317" s="33"/>
      <c r="H1317" s="33"/>
      <c r="I1317" s="165"/>
      <c r="J1317" s="33"/>
      <c r="K1317" s="33"/>
      <c r="L1317" s="34"/>
      <c r="M1317" s="166"/>
      <c r="N1317" s="167"/>
      <c r="O1317" s="59"/>
      <c r="P1317" s="59"/>
      <c r="Q1317" s="59"/>
      <c r="R1317" s="59"/>
      <c r="S1317" s="59"/>
      <c r="T1317" s="60"/>
      <c r="U1317" s="33"/>
      <c r="V1317" s="33"/>
      <c r="W1317" s="33"/>
      <c r="X1317" s="33"/>
      <c r="Y1317" s="33"/>
      <c r="Z1317" s="33"/>
      <c r="AA1317" s="33"/>
      <c r="AB1317" s="33"/>
      <c r="AC1317" s="33"/>
      <c r="AD1317" s="33"/>
      <c r="AE1317" s="33"/>
      <c r="AT1317" s="18" t="s">
        <v>189</v>
      </c>
      <c r="AU1317" s="18" t="s">
        <v>85</v>
      </c>
    </row>
    <row r="1318" spans="1:65" s="13" customFormat="1" ht="11.25">
      <c r="B1318" s="170"/>
      <c r="D1318" s="163" t="s">
        <v>193</v>
      </c>
      <c r="E1318" s="171" t="s">
        <v>1</v>
      </c>
      <c r="F1318" s="172" t="s">
        <v>320</v>
      </c>
      <c r="H1318" s="171" t="s">
        <v>1</v>
      </c>
      <c r="I1318" s="173"/>
      <c r="L1318" s="170"/>
      <c r="M1318" s="174"/>
      <c r="N1318" s="175"/>
      <c r="O1318" s="175"/>
      <c r="P1318" s="175"/>
      <c r="Q1318" s="175"/>
      <c r="R1318" s="175"/>
      <c r="S1318" s="175"/>
      <c r="T1318" s="176"/>
      <c r="AT1318" s="171" t="s">
        <v>193</v>
      </c>
      <c r="AU1318" s="171" t="s">
        <v>85</v>
      </c>
      <c r="AV1318" s="13" t="s">
        <v>83</v>
      </c>
      <c r="AW1318" s="13" t="s">
        <v>32</v>
      </c>
      <c r="AX1318" s="13" t="s">
        <v>76</v>
      </c>
      <c r="AY1318" s="171" t="s">
        <v>180</v>
      </c>
    </row>
    <row r="1319" spans="1:65" s="14" customFormat="1" ht="11.25">
      <c r="B1319" s="177"/>
      <c r="D1319" s="163" t="s">
        <v>193</v>
      </c>
      <c r="E1319" s="178" t="s">
        <v>1</v>
      </c>
      <c r="F1319" s="179" t="s">
        <v>2798</v>
      </c>
      <c r="H1319" s="180">
        <v>538.04300000000001</v>
      </c>
      <c r="I1319" s="181"/>
      <c r="L1319" s="177"/>
      <c r="M1319" s="182"/>
      <c r="N1319" s="183"/>
      <c r="O1319" s="183"/>
      <c r="P1319" s="183"/>
      <c r="Q1319" s="183"/>
      <c r="R1319" s="183"/>
      <c r="S1319" s="183"/>
      <c r="T1319" s="184"/>
      <c r="AT1319" s="178" t="s">
        <v>193</v>
      </c>
      <c r="AU1319" s="178" t="s">
        <v>85</v>
      </c>
      <c r="AV1319" s="14" t="s">
        <v>85</v>
      </c>
      <c r="AW1319" s="14" t="s">
        <v>32</v>
      </c>
      <c r="AX1319" s="14" t="s">
        <v>76</v>
      </c>
      <c r="AY1319" s="178" t="s">
        <v>180</v>
      </c>
    </row>
    <row r="1320" spans="1:65" s="15" customFormat="1" ht="11.25">
      <c r="B1320" s="185"/>
      <c r="D1320" s="163" t="s">
        <v>193</v>
      </c>
      <c r="E1320" s="186" t="s">
        <v>1</v>
      </c>
      <c r="F1320" s="187" t="s">
        <v>196</v>
      </c>
      <c r="H1320" s="188">
        <v>538.04300000000001</v>
      </c>
      <c r="I1320" s="189"/>
      <c r="L1320" s="185"/>
      <c r="M1320" s="190"/>
      <c r="N1320" s="191"/>
      <c r="O1320" s="191"/>
      <c r="P1320" s="191"/>
      <c r="Q1320" s="191"/>
      <c r="R1320" s="191"/>
      <c r="S1320" s="191"/>
      <c r="T1320" s="192"/>
      <c r="AT1320" s="186" t="s">
        <v>193</v>
      </c>
      <c r="AU1320" s="186" t="s">
        <v>85</v>
      </c>
      <c r="AV1320" s="15" t="s">
        <v>197</v>
      </c>
      <c r="AW1320" s="15" t="s">
        <v>32</v>
      </c>
      <c r="AX1320" s="15" t="s">
        <v>76</v>
      </c>
      <c r="AY1320" s="186" t="s">
        <v>180</v>
      </c>
    </row>
    <row r="1321" spans="1:65" s="16" customFormat="1" ht="11.25">
      <c r="B1321" s="193"/>
      <c r="D1321" s="163" t="s">
        <v>193</v>
      </c>
      <c r="E1321" s="194" t="s">
        <v>1</v>
      </c>
      <c r="F1321" s="195" t="s">
        <v>198</v>
      </c>
      <c r="H1321" s="196">
        <v>538.04300000000001</v>
      </c>
      <c r="I1321" s="197"/>
      <c r="L1321" s="193"/>
      <c r="M1321" s="198"/>
      <c r="N1321" s="199"/>
      <c r="O1321" s="199"/>
      <c r="P1321" s="199"/>
      <c r="Q1321" s="199"/>
      <c r="R1321" s="199"/>
      <c r="S1321" s="199"/>
      <c r="T1321" s="200"/>
      <c r="AT1321" s="194" t="s">
        <v>193</v>
      </c>
      <c r="AU1321" s="194" t="s">
        <v>85</v>
      </c>
      <c r="AV1321" s="16" t="s">
        <v>187</v>
      </c>
      <c r="AW1321" s="16" t="s">
        <v>32</v>
      </c>
      <c r="AX1321" s="16" t="s">
        <v>83</v>
      </c>
      <c r="AY1321" s="194" t="s">
        <v>180</v>
      </c>
    </row>
    <row r="1322" spans="1:65" s="2" customFormat="1" ht="16.5" customHeight="1">
      <c r="A1322" s="33"/>
      <c r="B1322" s="149"/>
      <c r="C1322" s="150" t="s">
        <v>1227</v>
      </c>
      <c r="D1322" s="150" t="s">
        <v>182</v>
      </c>
      <c r="E1322" s="151" t="s">
        <v>1179</v>
      </c>
      <c r="F1322" s="152" t="s">
        <v>1180</v>
      </c>
      <c r="G1322" s="153" t="s">
        <v>508</v>
      </c>
      <c r="H1322" s="154">
        <v>513.58699999999999</v>
      </c>
      <c r="I1322" s="155"/>
      <c r="J1322" s="156">
        <f>ROUND(I1322*H1322,2)</f>
        <v>0</v>
      </c>
      <c r="K1322" s="152" t="s">
        <v>186</v>
      </c>
      <c r="L1322" s="34"/>
      <c r="M1322" s="157" t="s">
        <v>1</v>
      </c>
      <c r="N1322" s="158" t="s">
        <v>41</v>
      </c>
      <c r="O1322" s="59"/>
      <c r="P1322" s="159">
        <f>O1322*H1322</f>
        <v>0</v>
      </c>
      <c r="Q1322" s="159">
        <v>1.0000000000000001E-5</v>
      </c>
      <c r="R1322" s="159">
        <f>Q1322*H1322</f>
        <v>5.1358700000000007E-3</v>
      </c>
      <c r="S1322" s="159">
        <v>0</v>
      </c>
      <c r="T1322" s="160">
        <f>S1322*H1322</f>
        <v>0</v>
      </c>
      <c r="U1322" s="33"/>
      <c r="V1322" s="33"/>
      <c r="W1322" s="33"/>
      <c r="X1322" s="33"/>
      <c r="Y1322" s="33"/>
      <c r="Z1322" s="33"/>
      <c r="AA1322" s="33"/>
      <c r="AB1322" s="33"/>
      <c r="AC1322" s="33"/>
      <c r="AD1322" s="33"/>
      <c r="AE1322" s="33"/>
      <c r="AR1322" s="161" t="s">
        <v>341</v>
      </c>
      <c r="AT1322" s="161" t="s">
        <v>182</v>
      </c>
      <c r="AU1322" s="161" t="s">
        <v>85</v>
      </c>
      <c r="AY1322" s="18" t="s">
        <v>180</v>
      </c>
      <c r="BE1322" s="162">
        <f>IF(N1322="základní",J1322,0)</f>
        <v>0</v>
      </c>
      <c r="BF1322" s="162">
        <f>IF(N1322="snížená",J1322,0)</f>
        <v>0</v>
      </c>
      <c r="BG1322" s="162">
        <f>IF(N1322="zákl. přenesená",J1322,0)</f>
        <v>0</v>
      </c>
      <c r="BH1322" s="162">
        <f>IF(N1322="sníž. přenesená",J1322,0)</f>
        <v>0</v>
      </c>
      <c r="BI1322" s="162">
        <f>IF(N1322="nulová",J1322,0)</f>
        <v>0</v>
      </c>
      <c r="BJ1322" s="18" t="s">
        <v>83</v>
      </c>
      <c r="BK1322" s="162">
        <f>ROUND(I1322*H1322,2)</f>
        <v>0</v>
      </c>
      <c r="BL1322" s="18" t="s">
        <v>341</v>
      </c>
      <c r="BM1322" s="161" t="s">
        <v>2799</v>
      </c>
    </row>
    <row r="1323" spans="1:65" s="2" customFormat="1" ht="11.25">
      <c r="A1323" s="33"/>
      <c r="B1323" s="34"/>
      <c r="C1323" s="33"/>
      <c r="D1323" s="163" t="s">
        <v>189</v>
      </c>
      <c r="E1323" s="33"/>
      <c r="F1323" s="164" t="s">
        <v>1182</v>
      </c>
      <c r="G1323" s="33"/>
      <c r="H1323" s="33"/>
      <c r="I1323" s="165"/>
      <c r="J1323" s="33"/>
      <c r="K1323" s="33"/>
      <c r="L1323" s="34"/>
      <c r="M1323" s="166"/>
      <c r="N1323" s="167"/>
      <c r="O1323" s="59"/>
      <c r="P1323" s="59"/>
      <c r="Q1323" s="59"/>
      <c r="R1323" s="59"/>
      <c r="S1323" s="59"/>
      <c r="T1323" s="60"/>
      <c r="U1323" s="33"/>
      <c r="V1323" s="33"/>
      <c r="W1323" s="33"/>
      <c r="X1323" s="33"/>
      <c r="Y1323" s="33"/>
      <c r="Z1323" s="33"/>
      <c r="AA1323" s="33"/>
      <c r="AB1323" s="33"/>
      <c r="AC1323" s="33"/>
      <c r="AD1323" s="33"/>
      <c r="AE1323" s="33"/>
      <c r="AT1323" s="18" t="s">
        <v>189</v>
      </c>
      <c r="AU1323" s="18" t="s">
        <v>85</v>
      </c>
    </row>
    <row r="1324" spans="1:65" s="2" customFormat="1" ht="11.25">
      <c r="A1324" s="33"/>
      <c r="B1324" s="34"/>
      <c r="C1324" s="33"/>
      <c r="D1324" s="168" t="s">
        <v>191</v>
      </c>
      <c r="E1324" s="33"/>
      <c r="F1324" s="169" t="s">
        <v>1183</v>
      </c>
      <c r="G1324" s="33"/>
      <c r="H1324" s="33"/>
      <c r="I1324" s="165"/>
      <c r="J1324" s="33"/>
      <c r="K1324" s="33"/>
      <c r="L1324" s="34"/>
      <c r="M1324" s="166"/>
      <c r="N1324" s="167"/>
      <c r="O1324" s="59"/>
      <c r="P1324" s="59"/>
      <c r="Q1324" s="59"/>
      <c r="R1324" s="59"/>
      <c r="S1324" s="59"/>
      <c r="T1324" s="60"/>
      <c r="U1324" s="33"/>
      <c r="V1324" s="33"/>
      <c r="W1324" s="33"/>
      <c r="X1324" s="33"/>
      <c r="Y1324" s="33"/>
      <c r="Z1324" s="33"/>
      <c r="AA1324" s="33"/>
      <c r="AB1324" s="33"/>
      <c r="AC1324" s="33"/>
      <c r="AD1324" s="33"/>
      <c r="AE1324" s="33"/>
      <c r="AT1324" s="18" t="s">
        <v>191</v>
      </c>
      <c r="AU1324" s="18" t="s">
        <v>85</v>
      </c>
    </row>
    <row r="1325" spans="1:65" s="13" customFormat="1" ht="11.25">
      <c r="B1325" s="170"/>
      <c r="D1325" s="163" t="s">
        <v>193</v>
      </c>
      <c r="E1325" s="171" t="s">
        <v>1</v>
      </c>
      <c r="F1325" s="172" t="s">
        <v>1184</v>
      </c>
      <c r="H1325" s="171" t="s">
        <v>1</v>
      </c>
      <c r="I1325" s="173"/>
      <c r="L1325" s="170"/>
      <c r="M1325" s="174"/>
      <c r="N1325" s="175"/>
      <c r="O1325" s="175"/>
      <c r="P1325" s="175"/>
      <c r="Q1325" s="175"/>
      <c r="R1325" s="175"/>
      <c r="S1325" s="175"/>
      <c r="T1325" s="176"/>
      <c r="AT1325" s="171" t="s">
        <v>193</v>
      </c>
      <c r="AU1325" s="171" t="s">
        <v>85</v>
      </c>
      <c r="AV1325" s="13" t="s">
        <v>83</v>
      </c>
      <c r="AW1325" s="13" t="s">
        <v>32</v>
      </c>
      <c r="AX1325" s="13" t="s">
        <v>76</v>
      </c>
      <c r="AY1325" s="171" t="s">
        <v>180</v>
      </c>
    </row>
    <row r="1326" spans="1:65" s="14" customFormat="1" ht="11.25">
      <c r="B1326" s="177"/>
      <c r="D1326" s="163" t="s">
        <v>193</v>
      </c>
      <c r="E1326" s="178" t="s">
        <v>1</v>
      </c>
      <c r="F1326" s="179" t="s">
        <v>2800</v>
      </c>
      <c r="H1326" s="180">
        <v>513.58699999999999</v>
      </c>
      <c r="I1326" s="181"/>
      <c r="L1326" s="177"/>
      <c r="M1326" s="182"/>
      <c r="N1326" s="183"/>
      <c r="O1326" s="183"/>
      <c r="P1326" s="183"/>
      <c r="Q1326" s="183"/>
      <c r="R1326" s="183"/>
      <c r="S1326" s="183"/>
      <c r="T1326" s="184"/>
      <c r="AT1326" s="178" t="s">
        <v>193</v>
      </c>
      <c r="AU1326" s="178" t="s">
        <v>85</v>
      </c>
      <c r="AV1326" s="14" t="s">
        <v>85</v>
      </c>
      <c r="AW1326" s="14" t="s">
        <v>32</v>
      </c>
      <c r="AX1326" s="14" t="s">
        <v>76</v>
      </c>
      <c r="AY1326" s="178" t="s">
        <v>180</v>
      </c>
    </row>
    <row r="1327" spans="1:65" s="15" customFormat="1" ht="11.25">
      <c r="B1327" s="185"/>
      <c r="D1327" s="163" t="s">
        <v>193</v>
      </c>
      <c r="E1327" s="186" t="s">
        <v>1</v>
      </c>
      <c r="F1327" s="187" t="s">
        <v>196</v>
      </c>
      <c r="H1327" s="188">
        <v>513.58699999999999</v>
      </c>
      <c r="I1327" s="189"/>
      <c r="L1327" s="185"/>
      <c r="M1327" s="190"/>
      <c r="N1327" s="191"/>
      <c r="O1327" s="191"/>
      <c r="P1327" s="191"/>
      <c r="Q1327" s="191"/>
      <c r="R1327" s="191"/>
      <c r="S1327" s="191"/>
      <c r="T1327" s="192"/>
      <c r="AT1327" s="186" t="s">
        <v>193</v>
      </c>
      <c r="AU1327" s="186" t="s">
        <v>85</v>
      </c>
      <c r="AV1327" s="15" t="s">
        <v>197</v>
      </c>
      <c r="AW1327" s="15" t="s">
        <v>32</v>
      </c>
      <c r="AX1327" s="15" t="s">
        <v>76</v>
      </c>
      <c r="AY1327" s="186" t="s">
        <v>180</v>
      </c>
    </row>
    <row r="1328" spans="1:65" s="16" customFormat="1" ht="11.25">
      <c r="B1328" s="193"/>
      <c r="D1328" s="163" t="s">
        <v>193</v>
      </c>
      <c r="E1328" s="194" t="s">
        <v>1</v>
      </c>
      <c r="F1328" s="195" t="s">
        <v>198</v>
      </c>
      <c r="H1328" s="196">
        <v>513.58699999999999</v>
      </c>
      <c r="I1328" s="197"/>
      <c r="L1328" s="193"/>
      <c r="M1328" s="198"/>
      <c r="N1328" s="199"/>
      <c r="O1328" s="199"/>
      <c r="P1328" s="199"/>
      <c r="Q1328" s="199"/>
      <c r="R1328" s="199"/>
      <c r="S1328" s="199"/>
      <c r="T1328" s="200"/>
      <c r="AT1328" s="194" t="s">
        <v>193</v>
      </c>
      <c r="AU1328" s="194" t="s">
        <v>85</v>
      </c>
      <c r="AV1328" s="16" t="s">
        <v>187</v>
      </c>
      <c r="AW1328" s="16" t="s">
        <v>32</v>
      </c>
      <c r="AX1328" s="16" t="s">
        <v>83</v>
      </c>
      <c r="AY1328" s="194" t="s">
        <v>180</v>
      </c>
    </row>
    <row r="1329" spans="1:65" s="2" customFormat="1" ht="16.5" customHeight="1">
      <c r="A1329" s="33"/>
      <c r="B1329" s="149"/>
      <c r="C1329" s="201" t="s">
        <v>1233</v>
      </c>
      <c r="D1329" s="201" t="s">
        <v>315</v>
      </c>
      <c r="E1329" s="202" t="s">
        <v>1186</v>
      </c>
      <c r="F1329" s="203" t="s">
        <v>1187</v>
      </c>
      <c r="G1329" s="204" t="s">
        <v>508</v>
      </c>
      <c r="H1329" s="205">
        <v>564.94600000000003</v>
      </c>
      <c r="I1329" s="206"/>
      <c r="J1329" s="207">
        <f>ROUND(I1329*H1329,2)</f>
        <v>0</v>
      </c>
      <c r="K1329" s="203" t="s">
        <v>186</v>
      </c>
      <c r="L1329" s="208"/>
      <c r="M1329" s="209" t="s">
        <v>1</v>
      </c>
      <c r="N1329" s="210" t="s">
        <v>41</v>
      </c>
      <c r="O1329" s="59"/>
      <c r="P1329" s="159">
        <f>O1329*H1329</f>
        <v>0</v>
      </c>
      <c r="Q1329" s="159">
        <v>2.2000000000000001E-4</v>
      </c>
      <c r="R1329" s="159">
        <f>Q1329*H1329</f>
        <v>0.12428812000000002</v>
      </c>
      <c r="S1329" s="159">
        <v>0</v>
      </c>
      <c r="T1329" s="160">
        <f>S1329*H1329</f>
        <v>0</v>
      </c>
      <c r="U1329" s="33"/>
      <c r="V1329" s="33"/>
      <c r="W1329" s="33"/>
      <c r="X1329" s="33"/>
      <c r="Y1329" s="33"/>
      <c r="Z1329" s="33"/>
      <c r="AA1329" s="33"/>
      <c r="AB1329" s="33"/>
      <c r="AC1329" s="33"/>
      <c r="AD1329" s="33"/>
      <c r="AE1329" s="33"/>
      <c r="AR1329" s="161" t="s">
        <v>489</v>
      </c>
      <c r="AT1329" s="161" t="s">
        <v>315</v>
      </c>
      <c r="AU1329" s="161" t="s">
        <v>85</v>
      </c>
      <c r="AY1329" s="18" t="s">
        <v>180</v>
      </c>
      <c r="BE1329" s="162">
        <f>IF(N1329="základní",J1329,0)</f>
        <v>0</v>
      </c>
      <c r="BF1329" s="162">
        <f>IF(N1329="snížená",J1329,0)</f>
        <v>0</v>
      </c>
      <c r="BG1329" s="162">
        <f>IF(N1329="zákl. přenesená",J1329,0)</f>
        <v>0</v>
      </c>
      <c r="BH1329" s="162">
        <f>IF(N1329="sníž. přenesená",J1329,0)</f>
        <v>0</v>
      </c>
      <c r="BI1329" s="162">
        <f>IF(N1329="nulová",J1329,0)</f>
        <v>0</v>
      </c>
      <c r="BJ1329" s="18" t="s">
        <v>83</v>
      </c>
      <c r="BK1329" s="162">
        <f>ROUND(I1329*H1329,2)</f>
        <v>0</v>
      </c>
      <c r="BL1329" s="18" t="s">
        <v>341</v>
      </c>
      <c r="BM1329" s="161" t="s">
        <v>2801</v>
      </c>
    </row>
    <row r="1330" spans="1:65" s="2" customFormat="1" ht="11.25">
      <c r="A1330" s="33"/>
      <c r="B1330" s="34"/>
      <c r="C1330" s="33"/>
      <c r="D1330" s="163" t="s">
        <v>189</v>
      </c>
      <c r="E1330" s="33"/>
      <c r="F1330" s="164" t="s">
        <v>1187</v>
      </c>
      <c r="G1330" s="33"/>
      <c r="H1330" s="33"/>
      <c r="I1330" s="165"/>
      <c r="J1330" s="33"/>
      <c r="K1330" s="33"/>
      <c r="L1330" s="34"/>
      <c r="M1330" s="166"/>
      <c r="N1330" s="167"/>
      <c r="O1330" s="59"/>
      <c r="P1330" s="59"/>
      <c r="Q1330" s="59"/>
      <c r="R1330" s="59"/>
      <c r="S1330" s="59"/>
      <c r="T1330" s="60"/>
      <c r="U1330" s="33"/>
      <c r="V1330" s="33"/>
      <c r="W1330" s="33"/>
      <c r="X1330" s="33"/>
      <c r="Y1330" s="33"/>
      <c r="Z1330" s="33"/>
      <c r="AA1330" s="33"/>
      <c r="AB1330" s="33"/>
      <c r="AC1330" s="33"/>
      <c r="AD1330" s="33"/>
      <c r="AE1330" s="33"/>
      <c r="AT1330" s="18" t="s">
        <v>189</v>
      </c>
      <c r="AU1330" s="18" t="s">
        <v>85</v>
      </c>
    </row>
    <row r="1331" spans="1:65" s="13" customFormat="1" ht="11.25">
      <c r="B1331" s="170"/>
      <c r="D1331" s="163" t="s">
        <v>193</v>
      </c>
      <c r="E1331" s="171" t="s">
        <v>1</v>
      </c>
      <c r="F1331" s="172" t="s">
        <v>320</v>
      </c>
      <c r="H1331" s="171" t="s">
        <v>1</v>
      </c>
      <c r="I1331" s="173"/>
      <c r="L1331" s="170"/>
      <c r="M1331" s="174"/>
      <c r="N1331" s="175"/>
      <c r="O1331" s="175"/>
      <c r="P1331" s="175"/>
      <c r="Q1331" s="175"/>
      <c r="R1331" s="175"/>
      <c r="S1331" s="175"/>
      <c r="T1331" s="176"/>
      <c r="AT1331" s="171" t="s">
        <v>193</v>
      </c>
      <c r="AU1331" s="171" t="s">
        <v>85</v>
      </c>
      <c r="AV1331" s="13" t="s">
        <v>83</v>
      </c>
      <c r="AW1331" s="13" t="s">
        <v>32</v>
      </c>
      <c r="AX1331" s="13" t="s">
        <v>76</v>
      </c>
      <c r="AY1331" s="171" t="s">
        <v>180</v>
      </c>
    </row>
    <row r="1332" spans="1:65" s="14" customFormat="1" ht="11.25">
      <c r="B1332" s="177"/>
      <c r="D1332" s="163" t="s">
        <v>193</v>
      </c>
      <c r="E1332" s="178" t="s">
        <v>1</v>
      </c>
      <c r="F1332" s="179" t="s">
        <v>2802</v>
      </c>
      <c r="H1332" s="180">
        <v>564.94600000000003</v>
      </c>
      <c r="I1332" s="181"/>
      <c r="L1332" s="177"/>
      <c r="M1332" s="182"/>
      <c r="N1332" s="183"/>
      <c r="O1332" s="183"/>
      <c r="P1332" s="183"/>
      <c r="Q1332" s="183"/>
      <c r="R1332" s="183"/>
      <c r="S1332" s="183"/>
      <c r="T1332" s="184"/>
      <c r="AT1332" s="178" t="s">
        <v>193</v>
      </c>
      <c r="AU1332" s="178" t="s">
        <v>85</v>
      </c>
      <c r="AV1332" s="14" t="s">
        <v>85</v>
      </c>
      <c r="AW1332" s="14" t="s">
        <v>32</v>
      </c>
      <c r="AX1332" s="14" t="s">
        <v>76</v>
      </c>
      <c r="AY1332" s="178" t="s">
        <v>180</v>
      </c>
    </row>
    <row r="1333" spans="1:65" s="15" customFormat="1" ht="11.25">
      <c r="B1333" s="185"/>
      <c r="D1333" s="163" t="s">
        <v>193</v>
      </c>
      <c r="E1333" s="186" t="s">
        <v>1</v>
      </c>
      <c r="F1333" s="187" t="s">
        <v>196</v>
      </c>
      <c r="H1333" s="188">
        <v>564.94600000000003</v>
      </c>
      <c r="I1333" s="189"/>
      <c r="L1333" s="185"/>
      <c r="M1333" s="190"/>
      <c r="N1333" s="191"/>
      <c r="O1333" s="191"/>
      <c r="P1333" s="191"/>
      <c r="Q1333" s="191"/>
      <c r="R1333" s="191"/>
      <c r="S1333" s="191"/>
      <c r="T1333" s="192"/>
      <c r="AT1333" s="186" t="s">
        <v>193</v>
      </c>
      <c r="AU1333" s="186" t="s">
        <v>85</v>
      </c>
      <c r="AV1333" s="15" t="s">
        <v>197</v>
      </c>
      <c r="AW1333" s="15" t="s">
        <v>32</v>
      </c>
      <c r="AX1333" s="15" t="s">
        <v>76</v>
      </c>
      <c r="AY1333" s="186" t="s">
        <v>180</v>
      </c>
    </row>
    <row r="1334" spans="1:65" s="16" customFormat="1" ht="11.25">
      <c r="B1334" s="193"/>
      <c r="D1334" s="163" t="s">
        <v>193</v>
      </c>
      <c r="E1334" s="194" t="s">
        <v>1</v>
      </c>
      <c r="F1334" s="195" t="s">
        <v>198</v>
      </c>
      <c r="H1334" s="196">
        <v>564.94600000000003</v>
      </c>
      <c r="I1334" s="197"/>
      <c r="L1334" s="193"/>
      <c r="M1334" s="198"/>
      <c r="N1334" s="199"/>
      <c r="O1334" s="199"/>
      <c r="P1334" s="199"/>
      <c r="Q1334" s="199"/>
      <c r="R1334" s="199"/>
      <c r="S1334" s="199"/>
      <c r="T1334" s="200"/>
      <c r="AT1334" s="194" t="s">
        <v>193</v>
      </c>
      <c r="AU1334" s="194" t="s">
        <v>85</v>
      </c>
      <c r="AV1334" s="16" t="s">
        <v>187</v>
      </c>
      <c r="AW1334" s="16" t="s">
        <v>32</v>
      </c>
      <c r="AX1334" s="16" t="s">
        <v>83</v>
      </c>
      <c r="AY1334" s="194" t="s">
        <v>180</v>
      </c>
    </row>
    <row r="1335" spans="1:65" s="2" customFormat="1" ht="16.5" customHeight="1">
      <c r="A1335" s="33"/>
      <c r="B1335" s="149"/>
      <c r="C1335" s="150" t="s">
        <v>563</v>
      </c>
      <c r="D1335" s="150" t="s">
        <v>182</v>
      </c>
      <c r="E1335" s="151" t="s">
        <v>1191</v>
      </c>
      <c r="F1335" s="152" t="s">
        <v>1192</v>
      </c>
      <c r="G1335" s="153" t="s">
        <v>508</v>
      </c>
      <c r="H1335" s="154">
        <v>513.58699999999999</v>
      </c>
      <c r="I1335" s="155"/>
      <c r="J1335" s="156">
        <f>ROUND(I1335*H1335,2)</f>
        <v>0</v>
      </c>
      <c r="K1335" s="152" t="s">
        <v>186</v>
      </c>
      <c r="L1335" s="34"/>
      <c r="M1335" s="157" t="s">
        <v>1</v>
      </c>
      <c r="N1335" s="158" t="s">
        <v>41</v>
      </c>
      <c r="O1335" s="59"/>
      <c r="P1335" s="159">
        <f>O1335*H1335</f>
        <v>0</v>
      </c>
      <c r="Q1335" s="159">
        <v>3.0000000000000001E-5</v>
      </c>
      <c r="R1335" s="159">
        <f>Q1335*H1335</f>
        <v>1.540761E-2</v>
      </c>
      <c r="S1335" s="159">
        <v>0</v>
      </c>
      <c r="T1335" s="160">
        <f>S1335*H1335</f>
        <v>0</v>
      </c>
      <c r="U1335" s="33"/>
      <c r="V1335" s="33"/>
      <c r="W1335" s="33"/>
      <c r="X1335" s="33"/>
      <c r="Y1335" s="33"/>
      <c r="Z1335" s="33"/>
      <c r="AA1335" s="33"/>
      <c r="AB1335" s="33"/>
      <c r="AC1335" s="33"/>
      <c r="AD1335" s="33"/>
      <c r="AE1335" s="33"/>
      <c r="AR1335" s="161" t="s">
        <v>341</v>
      </c>
      <c r="AT1335" s="161" t="s">
        <v>182</v>
      </c>
      <c r="AU1335" s="161" t="s">
        <v>85</v>
      </c>
      <c r="AY1335" s="18" t="s">
        <v>180</v>
      </c>
      <c r="BE1335" s="162">
        <f>IF(N1335="základní",J1335,0)</f>
        <v>0</v>
      </c>
      <c r="BF1335" s="162">
        <f>IF(N1335="snížená",J1335,0)</f>
        <v>0</v>
      </c>
      <c r="BG1335" s="162">
        <f>IF(N1335="zákl. přenesená",J1335,0)</f>
        <v>0</v>
      </c>
      <c r="BH1335" s="162">
        <f>IF(N1335="sníž. přenesená",J1335,0)</f>
        <v>0</v>
      </c>
      <c r="BI1335" s="162">
        <f>IF(N1335="nulová",J1335,0)</f>
        <v>0</v>
      </c>
      <c r="BJ1335" s="18" t="s">
        <v>83</v>
      </c>
      <c r="BK1335" s="162">
        <f>ROUND(I1335*H1335,2)</f>
        <v>0</v>
      </c>
      <c r="BL1335" s="18" t="s">
        <v>341</v>
      </c>
      <c r="BM1335" s="161" t="s">
        <v>2803</v>
      </c>
    </row>
    <row r="1336" spans="1:65" s="2" customFormat="1" ht="11.25">
      <c r="A1336" s="33"/>
      <c r="B1336" s="34"/>
      <c r="C1336" s="33"/>
      <c r="D1336" s="163" t="s">
        <v>189</v>
      </c>
      <c r="E1336" s="33"/>
      <c r="F1336" s="164" t="s">
        <v>1194</v>
      </c>
      <c r="G1336" s="33"/>
      <c r="H1336" s="33"/>
      <c r="I1336" s="165"/>
      <c r="J1336" s="33"/>
      <c r="K1336" s="33"/>
      <c r="L1336" s="34"/>
      <c r="M1336" s="166"/>
      <c r="N1336" s="167"/>
      <c r="O1336" s="59"/>
      <c r="P1336" s="59"/>
      <c r="Q1336" s="59"/>
      <c r="R1336" s="59"/>
      <c r="S1336" s="59"/>
      <c r="T1336" s="60"/>
      <c r="U1336" s="33"/>
      <c r="V1336" s="33"/>
      <c r="W1336" s="33"/>
      <c r="X1336" s="33"/>
      <c r="Y1336" s="33"/>
      <c r="Z1336" s="33"/>
      <c r="AA1336" s="33"/>
      <c r="AB1336" s="33"/>
      <c r="AC1336" s="33"/>
      <c r="AD1336" s="33"/>
      <c r="AE1336" s="33"/>
      <c r="AT1336" s="18" t="s">
        <v>189</v>
      </c>
      <c r="AU1336" s="18" t="s">
        <v>85</v>
      </c>
    </row>
    <row r="1337" spans="1:65" s="2" customFormat="1" ht="11.25">
      <c r="A1337" s="33"/>
      <c r="B1337" s="34"/>
      <c r="C1337" s="33"/>
      <c r="D1337" s="168" t="s">
        <v>191</v>
      </c>
      <c r="E1337" s="33"/>
      <c r="F1337" s="169" t="s">
        <v>1195</v>
      </c>
      <c r="G1337" s="33"/>
      <c r="H1337" s="33"/>
      <c r="I1337" s="165"/>
      <c r="J1337" s="33"/>
      <c r="K1337" s="33"/>
      <c r="L1337" s="34"/>
      <c r="M1337" s="166"/>
      <c r="N1337" s="167"/>
      <c r="O1337" s="59"/>
      <c r="P1337" s="59"/>
      <c r="Q1337" s="59"/>
      <c r="R1337" s="59"/>
      <c r="S1337" s="59"/>
      <c r="T1337" s="60"/>
      <c r="U1337" s="33"/>
      <c r="V1337" s="33"/>
      <c r="W1337" s="33"/>
      <c r="X1337" s="33"/>
      <c r="Y1337" s="33"/>
      <c r="Z1337" s="33"/>
      <c r="AA1337" s="33"/>
      <c r="AB1337" s="33"/>
      <c r="AC1337" s="33"/>
      <c r="AD1337" s="33"/>
      <c r="AE1337" s="33"/>
      <c r="AT1337" s="18" t="s">
        <v>191</v>
      </c>
      <c r="AU1337" s="18" t="s">
        <v>85</v>
      </c>
    </row>
    <row r="1338" spans="1:65" s="2" customFormat="1" ht="24.2" customHeight="1">
      <c r="A1338" s="33"/>
      <c r="B1338" s="149"/>
      <c r="C1338" s="150" t="s">
        <v>1246</v>
      </c>
      <c r="D1338" s="150" t="s">
        <v>182</v>
      </c>
      <c r="E1338" s="151" t="s">
        <v>1197</v>
      </c>
      <c r="F1338" s="152" t="s">
        <v>1198</v>
      </c>
      <c r="G1338" s="153" t="s">
        <v>318</v>
      </c>
      <c r="H1338" s="154">
        <v>10.401999999999999</v>
      </c>
      <c r="I1338" s="155"/>
      <c r="J1338" s="156">
        <f>ROUND(I1338*H1338,2)</f>
        <v>0</v>
      </c>
      <c r="K1338" s="152" t="s">
        <v>186</v>
      </c>
      <c r="L1338" s="34"/>
      <c r="M1338" s="157" t="s">
        <v>1</v>
      </c>
      <c r="N1338" s="158" t="s">
        <v>41</v>
      </c>
      <c r="O1338" s="59"/>
      <c r="P1338" s="159">
        <f>O1338*H1338</f>
        <v>0</v>
      </c>
      <c r="Q1338" s="159">
        <v>0</v>
      </c>
      <c r="R1338" s="159">
        <f>Q1338*H1338</f>
        <v>0</v>
      </c>
      <c r="S1338" s="159">
        <v>0</v>
      </c>
      <c r="T1338" s="160">
        <f>S1338*H1338</f>
        <v>0</v>
      </c>
      <c r="U1338" s="33"/>
      <c r="V1338" s="33"/>
      <c r="W1338" s="33"/>
      <c r="X1338" s="33"/>
      <c r="Y1338" s="33"/>
      <c r="Z1338" s="33"/>
      <c r="AA1338" s="33"/>
      <c r="AB1338" s="33"/>
      <c r="AC1338" s="33"/>
      <c r="AD1338" s="33"/>
      <c r="AE1338" s="33"/>
      <c r="AR1338" s="161" t="s">
        <v>341</v>
      </c>
      <c r="AT1338" s="161" t="s">
        <v>182</v>
      </c>
      <c r="AU1338" s="161" t="s">
        <v>85</v>
      </c>
      <c r="AY1338" s="18" t="s">
        <v>180</v>
      </c>
      <c r="BE1338" s="162">
        <f>IF(N1338="základní",J1338,0)</f>
        <v>0</v>
      </c>
      <c r="BF1338" s="162">
        <f>IF(N1338="snížená",J1338,0)</f>
        <v>0</v>
      </c>
      <c r="BG1338" s="162">
        <f>IF(N1338="zákl. přenesená",J1338,0)</f>
        <v>0</v>
      </c>
      <c r="BH1338" s="162">
        <f>IF(N1338="sníž. přenesená",J1338,0)</f>
        <v>0</v>
      </c>
      <c r="BI1338" s="162">
        <f>IF(N1338="nulová",J1338,0)</f>
        <v>0</v>
      </c>
      <c r="BJ1338" s="18" t="s">
        <v>83</v>
      </c>
      <c r="BK1338" s="162">
        <f>ROUND(I1338*H1338,2)</f>
        <v>0</v>
      </c>
      <c r="BL1338" s="18" t="s">
        <v>341</v>
      </c>
      <c r="BM1338" s="161" t="s">
        <v>2804</v>
      </c>
    </row>
    <row r="1339" spans="1:65" s="2" customFormat="1" ht="29.25">
      <c r="A1339" s="33"/>
      <c r="B1339" s="34"/>
      <c r="C1339" s="33"/>
      <c r="D1339" s="163" t="s">
        <v>189</v>
      </c>
      <c r="E1339" s="33"/>
      <c r="F1339" s="164" t="s">
        <v>1200</v>
      </c>
      <c r="G1339" s="33"/>
      <c r="H1339" s="33"/>
      <c r="I1339" s="165"/>
      <c r="J1339" s="33"/>
      <c r="K1339" s="33"/>
      <c r="L1339" s="34"/>
      <c r="M1339" s="166"/>
      <c r="N1339" s="167"/>
      <c r="O1339" s="59"/>
      <c r="P1339" s="59"/>
      <c r="Q1339" s="59"/>
      <c r="R1339" s="59"/>
      <c r="S1339" s="59"/>
      <c r="T1339" s="60"/>
      <c r="U1339" s="33"/>
      <c r="V1339" s="33"/>
      <c r="W1339" s="33"/>
      <c r="X1339" s="33"/>
      <c r="Y1339" s="33"/>
      <c r="Z1339" s="33"/>
      <c r="AA1339" s="33"/>
      <c r="AB1339" s="33"/>
      <c r="AC1339" s="33"/>
      <c r="AD1339" s="33"/>
      <c r="AE1339" s="33"/>
      <c r="AT1339" s="18" t="s">
        <v>189</v>
      </c>
      <c r="AU1339" s="18" t="s">
        <v>85</v>
      </c>
    </row>
    <row r="1340" spans="1:65" s="2" customFormat="1" ht="11.25">
      <c r="A1340" s="33"/>
      <c r="B1340" s="34"/>
      <c r="C1340" s="33"/>
      <c r="D1340" s="168" t="s">
        <v>191</v>
      </c>
      <c r="E1340" s="33"/>
      <c r="F1340" s="169" t="s">
        <v>1201</v>
      </c>
      <c r="G1340" s="33"/>
      <c r="H1340" s="33"/>
      <c r="I1340" s="165"/>
      <c r="J1340" s="33"/>
      <c r="K1340" s="33"/>
      <c r="L1340" s="34"/>
      <c r="M1340" s="166"/>
      <c r="N1340" s="167"/>
      <c r="O1340" s="59"/>
      <c r="P1340" s="59"/>
      <c r="Q1340" s="59"/>
      <c r="R1340" s="59"/>
      <c r="S1340" s="59"/>
      <c r="T1340" s="60"/>
      <c r="U1340" s="33"/>
      <c r="V1340" s="33"/>
      <c r="W1340" s="33"/>
      <c r="X1340" s="33"/>
      <c r="Y1340" s="33"/>
      <c r="Z1340" s="33"/>
      <c r="AA1340" s="33"/>
      <c r="AB1340" s="33"/>
      <c r="AC1340" s="33"/>
      <c r="AD1340" s="33"/>
      <c r="AE1340" s="33"/>
      <c r="AT1340" s="18" t="s">
        <v>191</v>
      </c>
      <c r="AU1340" s="18" t="s">
        <v>85</v>
      </c>
    </row>
    <row r="1341" spans="1:65" s="12" customFormat="1" ht="22.9" customHeight="1">
      <c r="B1341" s="136"/>
      <c r="D1341" s="137" t="s">
        <v>75</v>
      </c>
      <c r="E1341" s="147" t="s">
        <v>1202</v>
      </c>
      <c r="F1341" s="147" t="s">
        <v>1203</v>
      </c>
      <c r="I1341" s="139"/>
      <c r="J1341" s="148">
        <f>BK1341</f>
        <v>0</v>
      </c>
      <c r="L1341" s="136"/>
      <c r="M1341" s="141"/>
      <c r="N1341" s="142"/>
      <c r="O1341" s="142"/>
      <c r="P1341" s="143">
        <f>SUM(P1342:P1386)</f>
        <v>0</v>
      </c>
      <c r="Q1341" s="142"/>
      <c r="R1341" s="143">
        <f>SUM(R1342:R1386)</f>
        <v>0.23769000000000001</v>
      </c>
      <c r="S1341" s="142"/>
      <c r="T1341" s="144">
        <f>SUM(T1342:T1386)</f>
        <v>0</v>
      </c>
      <c r="AR1341" s="137" t="s">
        <v>85</v>
      </c>
      <c r="AT1341" s="145" t="s">
        <v>75</v>
      </c>
      <c r="AU1341" s="145" t="s">
        <v>83</v>
      </c>
      <c r="AY1341" s="137" t="s">
        <v>180</v>
      </c>
      <c r="BK1341" s="146">
        <f>SUM(BK1342:BK1386)</f>
        <v>0</v>
      </c>
    </row>
    <row r="1342" spans="1:65" s="2" customFormat="1" ht="24.2" customHeight="1">
      <c r="A1342" s="33"/>
      <c r="B1342" s="149"/>
      <c r="C1342" s="150" t="s">
        <v>1256</v>
      </c>
      <c r="D1342" s="150" t="s">
        <v>182</v>
      </c>
      <c r="E1342" s="151" t="s">
        <v>1205</v>
      </c>
      <c r="F1342" s="152" t="s">
        <v>1206</v>
      </c>
      <c r="G1342" s="153" t="s">
        <v>185</v>
      </c>
      <c r="H1342" s="154">
        <v>8.5500000000000007</v>
      </c>
      <c r="I1342" s="155"/>
      <c r="J1342" s="156">
        <f>ROUND(I1342*H1342,2)</f>
        <v>0</v>
      </c>
      <c r="K1342" s="152" t="s">
        <v>186</v>
      </c>
      <c r="L1342" s="34"/>
      <c r="M1342" s="157" t="s">
        <v>1</v>
      </c>
      <c r="N1342" s="158" t="s">
        <v>41</v>
      </c>
      <c r="O1342" s="59"/>
      <c r="P1342" s="159">
        <f>O1342*H1342</f>
        <v>0</v>
      </c>
      <c r="Q1342" s="159">
        <v>8.9999999999999993E-3</v>
      </c>
      <c r="R1342" s="159">
        <f>Q1342*H1342</f>
        <v>7.6950000000000005E-2</v>
      </c>
      <c r="S1342" s="159">
        <v>0</v>
      </c>
      <c r="T1342" s="160">
        <f>S1342*H1342</f>
        <v>0</v>
      </c>
      <c r="U1342" s="33"/>
      <c r="V1342" s="33"/>
      <c r="W1342" s="33"/>
      <c r="X1342" s="33"/>
      <c r="Y1342" s="33"/>
      <c r="Z1342" s="33"/>
      <c r="AA1342" s="33"/>
      <c r="AB1342" s="33"/>
      <c r="AC1342" s="33"/>
      <c r="AD1342" s="33"/>
      <c r="AE1342" s="33"/>
      <c r="AR1342" s="161" t="s">
        <v>341</v>
      </c>
      <c r="AT1342" s="161" t="s">
        <v>182</v>
      </c>
      <c r="AU1342" s="161" t="s">
        <v>85</v>
      </c>
      <c r="AY1342" s="18" t="s">
        <v>180</v>
      </c>
      <c r="BE1342" s="162">
        <f>IF(N1342="základní",J1342,0)</f>
        <v>0</v>
      </c>
      <c r="BF1342" s="162">
        <f>IF(N1342="snížená",J1342,0)</f>
        <v>0</v>
      </c>
      <c r="BG1342" s="162">
        <f>IF(N1342="zákl. přenesená",J1342,0)</f>
        <v>0</v>
      </c>
      <c r="BH1342" s="162">
        <f>IF(N1342="sníž. přenesená",J1342,0)</f>
        <v>0</v>
      </c>
      <c r="BI1342" s="162">
        <f>IF(N1342="nulová",J1342,0)</f>
        <v>0</v>
      </c>
      <c r="BJ1342" s="18" t="s">
        <v>83</v>
      </c>
      <c r="BK1342" s="162">
        <f>ROUND(I1342*H1342,2)</f>
        <v>0</v>
      </c>
      <c r="BL1342" s="18" t="s">
        <v>341</v>
      </c>
      <c r="BM1342" s="161" t="s">
        <v>2805</v>
      </c>
    </row>
    <row r="1343" spans="1:65" s="2" customFormat="1" ht="19.5">
      <c r="A1343" s="33"/>
      <c r="B1343" s="34"/>
      <c r="C1343" s="33"/>
      <c r="D1343" s="163" t="s">
        <v>189</v>
      </c>
      <c r="E1343" s="33"/>
      <c r="F1343" s="164" t="s">
        <v>1208</v>
      </c>
      <c r="G1343" s="33"/>
      <c r="H1343" s="33"/>
      <c r="I1343" s="165"/>
      <c r="J1343" s="33"/>
      <c r="K1343" s="33"/>
      <c r="L1343" s="34"/>
      <c r="M1343" s="166"/>
      <c r="N1343" s="167"/>
      <c r="O1343" s="59"/>
      <c r="P1343" s="59"/>
      <c r="Q1343" s="59"/>
      <c r="R1343" s="59"/>
      <c r="S1343" s="59"/>
      <c r="T1343" s="60"/>
      <c r="U1343" s="33"/>
      <c r="V1343" s="33"/>
      <c r="W1343" s="33"/>
      <c r="X1343" s="33"/>
      <c r="Y1343" s="33"/>
      <c r="Z1343" s="33"/>
      <c r="AA1343" s="33"/>
      <c r="AB1343" s="33"/>
      <c r="AC1343" s="33"/>
      <c r="AD1343" s="33"/>
      <c r="AE1343" s="33"/>
      <c r="AT1343" s="18" t="s">
        <v>189</v>
      </c>
      <c r="AU1343" s="18" t="s">
        <v>85</v>
      </c>
    </row>
    <row r="1344" spans="1:65" s="2" customFormat="1" ht="11.25">
      <c r="A1344" s="33"/>
      <c r="B1344" s="34"/>
      <c r="C1344" s="33"/>
      <c r="D1344" s="168" t="s">
        <v>191</v>
      </c>
      <c r="E1344" s="33"/>
      <c r="F1344" s="169" t="s">
        <v>1209</v>
      </c>
      <c r="G1344" s="33"/>
      <c r="H1344" s="33"/>
      <c r="I1344" s="165"/>
      <c r="J1344" s="33"/>
      <c r="K1344" s="33"/>
      <c r="L1344" s="34"/>
      <c r="M1344" s="166"/>
      <c r="N1344" s="167"/>
      <c r="O1344" s="59"/>
      <c r="P1344" s="59"/>
      <c r="Q1344" s="59"/>
      <c r="R1344" s="59"/>
      <c r="S1344" s="59"/>
      <c r="T1344" s="60"/>
      <c r="U1344" s="33"/>
      <c r="V1344" s="33"/>
      <c r="W1344" s="33"/>
      <c r="X1344" s="33"/>
      <c r="Y1344" s="33"/>
      <c r="Z1344" s="33"/>
      <c r="AA1344" s="33"/>
      <c r="AB1344" s="33"/>
      <c r="AC1344" s="33"/>
      <c r="AD1344" s="33"/>
      <c r="AE1344" s="33"/>
      <c r="AT1344" s="18" t="s">
        <v>191</v>
      </c>
      <c r="AU1344" s="18" t="s">
        <v>85</v>
      </c>
    </row>
    <row r="1345" spans="1:65" s="13" customFormat="1" ht="11.25">
      <c r="B1345" s="170"/>
      <c r="D1345" s="163" t="s">
        <v>193</v>
      </c>
      <c r="E1345" s="171" t="s">
        <v>1</v>
      </c>
      <c r="F1345" s="172" t="s">
        <v>1210</v>
      </c>
      <c r="H1345" s="171" t="s">
        <v>1</v>
      </c>
      <c r="I1345" s="173"/>
      <c r="L1345" s="170"/>
      <c r="M1345" s="174"/>
      <c r="N1345" s="175"/>
      <c r="O1345" s="175"/>
      <c r="P1345" s="175"/>
      <c r="Q1345" s="175"/>
      <c r="R1345" s="175"/>
      <c r="S1345" s="175"/>
      <c r="T1345" s="176"/>
      <c r="AT1345" s="171" t="s">
        <v>193</v>
      </c>
      <c r="AU1345" s="171" t="s">
        <v>85</v>
      </c>
      <c r="AV1345" s="13" t="s">
        <v>83</v>
      </c>
      <c r="AW1345" s="13" t="s">
        <v>32</v>
      </c>
      <c r="AX1345" s="13" t="s">
        <v>76</v>
      </c>
      <c r="AY1345" s="171" t="s">
        <v>180</v>
      </c>
    </row>
    <row r="1346" spans="1:65" s="13" customFormat="1" ht="11.25">
      <c r="B1346" s="170"/>
      <c r="D1346" s="163" t="s">
        <v>193</v>
      </c>
      <c r="E1346" s="171" t="s">
        <v>1</v>
      </c>
      <c r="F1346" s="172" t="s">
        <v>1211</v>
      </c>
      <c r="H1346" s="171" t="s">
        <v>1</v>
      </c>
      <c r="I1346" s="173"/>
      <c r="L1346" s="170"/>
      <c r="M1346" s="174"/>
      <c r="N1346" s="175"/>
      <c r="O1346" s="175"/>
      <c r="P1346" s="175"/>
      <c r="Q1346" s="175"/>
      <c r="R1346" s="175"/>
      <c r="S1346" s="175"/>
      <c r="T1346" s="176"/>
      <c r="AT1346" s="171" t="s">
        <v>193</v>
      </c>
      <c r="AU1346" s="171" t="s">
        <v>85</v>
      </c>
      <c r="AV1346" s="13" t="s">
        <v>83</v>
      </c>
      <c r="AW1346" s="13" t="s">
        <v>32</v>
      </c>
      <c r="AX1346" s="13" t="s">
        <v>76</v>
      </c>
      <c r="AY1346" s="171" t="s">
        <v>180</v>
      </c>
    </row>
    <row r="1347" spans="1:65" s="13" customFormat="1" ht="11.25">
      <c r="B1347" s="170"/>
      <c r="D1347" s="163" t="s">
        <v>193</v>
      </c>
      <c r="E1347" s="171" t="s">
        <v>1</v>
      </c>
      <c r="F1347" s="172" t="s">
        <v>1212</v>
      </c>
      <c r="H1347" s="171" t="s">
        <v>1</v>
      </c>
      <c r="I1347" s="173"/>
      <c r="L1347" s="170"/>
      <c r="M1347" s="174"/>
      <c r="N1347" s="175"/>
      <c r="O1347" s="175"/>
      <c r="P1347" s="175"/>
      <c r="Q1347" s="175"/>
      <c r="R1347" s="175"/>
      <c r="S1347" s="175"/>
      <c r="T1347" s="176"/>
      <c r="AT1347" s="171" t="s">
        <v>193</v>
      </c>
      <c r="AU1347" s="171" t="s">
        <v>85</v>
      </c>
      <c r="AV1347" s="13" t="s">
        <v>83</v>
      </c>
      <c r="AW1347" s="13" t="s">
        <v>32</v>
      </c>
      <c r="AX1347" s="13" t="s">
        <v>76</v>
      </c>
      <c r="AY1347" s="171" t="s">
        <v>180</v>
      </c>
    </row>
    <row r="1348" spans="1:65" s="14" customFormat="1" ht="11.25">
      <c r="B1348" s="177"/>
      <c r="D1348" s="163" t="s">
        <v>193</v>
      </c>
      <c r="E1348" s="178" t="s">
        <v>1</v>
      </c>
      <c r="F1348" s="179" t="s">
        <v>2806</v>
      </c>
      <c r="H1348" s="180">
        <v>8.5500000000000007</v>
      </c>
      <c r="I1348" s="181"/>
      <c r="L1348" s="177"/>
      <c r="M1348" s="182"/>
      <c r="N1348" s="183"/>
      <c r="O1348" s="183"/>
      <c r="P1348" s="183"/>
      <c r="Q1348" s="183"/>
      <c r="R1348" s="183"/>
      <c r="S1348" s="183"/>
      <c r="T1348" s="184"/>
      <c r="AT1348" s="178" t="s">
        <v>193</v>
      </c>
      <c r="AU1348" s="178" t="s">
        <v>85</v>
      </c>
      <c r="AV1348" s="14" t="s">
        <v>85</v>
      </c>
      <c r="AW1348" s="14" t="s">
        <v>32</v>
      </c>
      <c r="AX1348" s="14" t="s">
        <v>76</v>
      </c>
      <c r="AY1348" s="178" t="s">
        <v>180</v>
      </c>
    </row>
    <row r="1349" spans="1:65" s="15" customFormat="1" ht="11.25">
      <c r="B1349" s="185"/>
      <c r="D1349" s="163" t="s">
        <v>193</v>
      </c>
      <c r="E1349" s="186" t="s">
        <v>1</v>
      </c>
      <c r="F1349" s="187" t="s">
        <v>196</v>
      </c>
      <c r="H1349" s="188">
        <v>8.5500000000000007</v>
      </c>
      <c r="I1349" s="189"/>
      <c r="L1349" s="185"/>
      <c r="M1349" s="190"/>
      <c r="N1349" s="191"/>
      <c r="O1349" s="191"/>
      <c r="P1349" s="191"/>
      <c r="Q1349" s="191"/>
      <c r="R1349" s="191"/>
      <c r="S1349" s="191"/>
      <c r="T1349" s="192"/>
      <c r="AT1349" s="186" t="s">
        <v>193</v>
      </c>
      <c r="AU1349" s="186" t="s">
        <v>85</v>
      </c>
      <c r="AV1349" s="15" t="s">
        <v>197</v>
      </c>
      <c r="AW1349" s="15" t="s">
        <v>32</v>
      </c>
      <c r="AX1349" s="15" t="s">
        <v>76</v>
      </c>
      <c r="AY1349" s="186" t="s">
        <v>180</v>
      </c>
    </row>
    <row r="1350" spans="1:65" s="16" customFormat="1" ht="11.25">
      <c r="B1350" s="193"/>
      <c r="D1350" s="163" t="s">
        <v>193</v>
      </c>
      <c r="E1350" s="194" t="s">
        <v>1</v>
      </c>
      <c r="F1350" s="195" t="s">
        <v>198</v>
      </c>
      <c r="H1350" s="196">
        <v>8.5500000000000007</v>
      </c>
      <c r="I1350" s="197"/>
      <c r="L1350" s="193"/>
      <c r="M1350" s="198"/>
      <c r="N1350" s="199"/>
      <c r="O1350" s="199"/>
      <c r="P1350" s="199"/>
      <c r="Q1350" s="199"/>
      <c r="R1350" s="199"/>
      <c r="S1350" s="199"/>
      <c r="T1350" s="200"/>
      <c r="AT1350" s="194" t="s">
        <v>193</v>
      </c>
      <c r="AU1350" s="194" t="s">
        <v>85</v>
      </c>
      <c r="AV1350" s="16" t="s">
        <v>187</v>
      </c>
      <c r="AW1350" s="16" t="s">
        <v>32</v>
      </c>
      <c r="AX1350" s="16" t="s">
        <v>83</v>
      </c>
      <c r="AY1350" s="194" t="s">
        <v>180</v>
      </c>
    </row>
    <row r="1351" spans="1:65" s="2" customFormat="1" ht="33" customHeight="1">
      <c r="A1351" s="33"/>
      <c r="B1351" s="149"/>
      <c r="C1351" s="150" t="s">
        <v>1261</v>
      </c>
      <c r="D1351" s="150" t="s">
        <v>182</v>
      </c>
      <c r="E1351" s="151" t="s">
        <v>1215</v>
      </c>
      <c r="F1351" s="152" t="s">
        <v>1216</v>
      </c>
      <c r="G1351" s="153" t="s">
        <v>185</v>
      </c>
      <c r="H1351" s="154">
        <v>59.85</v>
      </c>
      <c r="I1351" s="155"/>
      <c r="J1351" s="156">
        <f>ROUND(I1351*H1351,2)</f>
        <v>0</v>
      </c>
      <c r="K1351" s="152" t="s">
        <v>186</v>
      </c>
      <c r="L1351" s="34"/>
      <c r="M1351" s="157" t="s">
        <v>1</v>
      </c>
      <c r="N1351" s="158" t="s">
        <v>41</v>
      </c>
      <c r="O1351" s="59"/>
      <c r="P1351" s="159">
        <f>O1351*H1351</f>
        <v>0</v>
      </c>
      <c r="Q1351" s="159">
        <v>1.8E-3</v>
      </c>
      <c r="R1351" s="159">
        <f>Q1351*H1351</f>
        <v>0.10773000000000001</v>
      </c>
      <c r="S1351" s="159">
        <v>0</v>
      </c>
      <c r="T1351" s="160">
        <f>S1351*H1351</f>
        <v>0</v>
      </c>
      <c r="U1351" s="33"/>
      <c r="V1351" s="33"/>
      <c r="W1351" s="33"/>
      <c r="X1351" s="33"/>
      <c r="Y1351" s="33"/>
      <c r="Z1351" s="33"/>
      <c r="AA1351" s="33"/>
      <c r="AB1351" s="33"/>
      <c r="AC1351" s="33"/>
      <c r="AD1351" s="33"/>
      <c r="AE1351" s="33"/>
      <c r="AR1351" s="161" t="s">
        <v>341</v>
      </c>
      <c r="AT1351" s="161" t="s">
        <v>182</v>
      </c>
      <c r="AU1351" s="161" t="s">
        <v>85</v>
      </c>
      <c r="AY1351" s="18" t="s">
        <v>180</v>
      </c>
      <c r="BE1351" s="162">
        <f>IF(N1351="základní",J1351,0)</f>
        <v>0</v>
      </c>
      <c r="BF1351" s="162">
        <f>IF(N1351="snížená",J1351,0)</f>
        <v>0</v>
      </c>
      <c r="BG1351" s="162">
        <f>IF(N1351="zákl. přenesená",J1351,0)</f>
        <v>0</v>
      </c>
      <c r="BH1351" s="162">
        <f>IF(N1351="sníž. přenesená",J1351,0)</f>
        <v>0</v>
      </c>
      <c r="BI1351" s="162">
        <f>IF(N1351="nulová",J1351,0)</f>
        <v>0</v>
      </c>
      <c r="BJ1351" s="18" t="s">
        <v>83</v>
      </c>
      <c r="BK1351" s="162">
        <f>ROUND(I1351*H1351,2)</f>
        <v>0</v>
      </c>
      <c r="BL1351" s="18" t="s">
        <v>341</v>
      </c>
      <c r="BM1351" s="161" t="s">
        <v>2807</v>
      </c>
    </row>
    <row r="1352" spans="1:65" s="2" customFormat="1" ht="29.25">
      <c r="A1352" s="33"/>
      <c r="B1352" s="34"/>
      <c r="C1352" s="33"/>
      <c r="D1352" s="163" t="s">
        <v>189</v>
      </c>
      <c r="E1352" s="33"/>
      <c r="F1352" s="164" t="s">
        <v>1218</v>
      </c>
      <c r="G1352" s="33"/>
      <c r="H1352" s="33"/>
      <c r="I1352" s="165"/>
      <c r="J1352" s="33"/>
      <c r="K1352" s="33"/>
      <c r="L1352" s="34"/>
      <c r="M1352" s="166"/>
      <c r="N1352" s="167"/>
      <c r="O1352" s="59"/>
      <c r="P1352" s="59"/>
      <c r="Q1352" s="59"/>
      <c r="R1352" s="59"/>
      <c r="S1352" s="59"/>
      <c r="T1352" s="60"/>
      <c r="U1352" s="33"/>
      <c r="V1352" s="33"/>
      <c r="W1352" s="33"/>
      <c r="X1352" s="33"/>
      <c r="Y1352" s="33"/>
      <c r="Z1352" s="33"/>
      <c r="AA1352" s="33"/>
      <c r="AB1352" s="33"/>
      <c r="AC1352" s="33"/>
      <c r="AD1352" s="33"/>
      <c r="AE1352" s="33"/>
      <c r="AT1352" s="18" t="s">
        <v>189</v>
      </c>
      <c r="AU1352" s="18" t="s">
        <v>85</v>
      </c>
    </row>
    <row r="1353" spans="1:65" s="2" customFormat="1" ht="11.25">
      <c r="A1353" s="33"/>
      <c r="B1353" s="34"/>
      <c r="C1353" s="33"/>
      <c r="D1353" s="168" t="s">
        <v>191</v>
      </c>
      <c r="E1353" s="33"/>
      <c r="F1353" s="169" t="s">
        <v>1219</v>
      </c>
      <c r="G1353" s="33"/>
      <c r="H1353" s="33"/>
      <c r="I1353" s="165"/>
      <c r="J1353" s="33"/>
      <c r="K1353" s="33"/>
      <c r="L1353" s="34"/>
      <c r="M1353" s="166"/>
      <c r="N1353" s="167"/>
      <c r="O1353" s="59"/>
      <c r="P1353" s="59"/>
      <c r="Q1353" s="59"/>
      <c r="R1353" s="59"/>
      <c r="S1353" s="59"/>
      <c r="T1353" s="60"/>
      <c r="U1353" s="33"/>
      <c r="V1353" s="33"/>
      <c r="W1353" s="33"/>
      <c r="X1353" s="33"/>
      <c r="Y1353" s="33"/>
      <c r="Z1353" s="33"/>
      <c r="AA1353" s="33"/>
      <c r="AB1353" s="33"/>
      <c r="AC1353" s="33"/>
      <c r="AD1353" s="33"/>
      <c r="AE1353" s="33"/>
      <c r="AT1353" s="18" t="s">
        <v>191</v>
      </c>
      <c r="AU1353" s="18" t="s">
        <v>85</v>
      </c>
    </row>
    <row r="1354" spans="1:65" s="13" customFormat="1" ht="11.25">
      <c r="B1354" s="170"/>
      <c r="D1354" s="163" t="s">
        <v>193</v>
      </c>
      <c r="E1354" s="171" t="s">
        <v>1</v>
      </c>
      <c r="F1354" s="172" t="s">
        <v>1210</v>
      </c>
      <c r="H1354" s="171" t="s">
        <v>1</v>
      </c>
      <c r="I1354" s="173"/>
      <c r="L1354" s="170"/>
      <c r="M1354" s="174"/>
      <c r="N1354" s="175"/>
      <c r="O1354" s="175"/>
      <c r="P1354" s="175"/>
      <c r="Q1354" s="175"/>
      <c r="R1354" s="175"/>
      <c r="S1354" s="175"/>
      <c r="T1354" s="176"/>
      <c r="AT1354" s="171" t="s">
        <v>193</v>
      </c>
      <c r="AU1354" s="171" t="s">
        <v>85</v>
      </c>
      <c r="AV1354" s="13" t="s">
        <v>83</v>
      </c>
      <c r="AW1354" s="13" t="s">
        <v>32</v>
      </c>
      <c r="AX1354" s="13" t="s">
        <v>76</v>
      </c>
      <c r="AY1354" s="171" t="s">
        <v>180</v>
      </c>
    </row>
    <row r="1355" spans="1:65" s="13" customFormat="1" ht="11.25">
      <c r="B1355" s="170"/>
      <c r="D1355" s="163" t="s">
        <v>193</v>
      </c>
      <c r="E1355" s="171" t="s">
        <v>1</v>
      </c>
      <c r="F1355" s="172" t="s">
        <v>1211</v>
      </c>
      <c r="H1355" s="171" t="s">
        <v>1</v>
      </c>
      <c r="I1355" s="173"/>
      <c r="L1355" s="170"/>
      <c r="M1355" s="174"/>
      <c r="N1355" s="175"/>
      <c r="O1355" s="175"/>
      <c r="P1355" s="175"/>
      <c r="Q1355" s="175"/>
      <c r="R1355" s="175"/>
      <c r="S1355" s="175"/>
      <c r="T1355" s="176"/>
      <c r="AT1355" s="171" t="s">
        <v>193</v>
      </c>
      <c r="AU1355" s="171" t="s">
        <v>85</v>
      </c>
      <c r="AV1355" s="13" t="s">
        <v>83</v>
      </c>
      <c r="AW1355" s="13" t="s">
        <v>32</v>
      </c>
      <c r="AX1355" s="13" t="s">
        <v>76</v>
      </c>
      <c r="AY1355" s="171" t="s">
        <v>180</v>
      </c>
    </row>
    <row r="1356" spans="1:65" s="13" customFormat="1" ht="11.25">
      <c r="B1356" s="170"/>
      <c r="D1356" s="163" t="s">
        <v>193</v>
      </c>
      <c r="E1356" s="171" t="s">
        <v>1</v>
      </c>
      <c r="F1356" s="172" t="s">
        <v>1212</v>
      </c>
      <c r="H1356" s="171" t="s">
        <v>1</v>
      </c>
      <c r="I1356" s="173"/>
      <c r="L1356" s="170"/>
      <c r="M1356" s="174"/>
      <c r="N1356" s="175"/>
      <c r="O1356" s="175"/>
      <c r="P1356" s="175"/>
      <c r="Q1356" s="175"/>
      <c r="R1356" s="175"/>
      <c r="S1356" s="175"/>
      <c r="T1356" s="176"/>
      <c r="AT1356" s="171" t="s">
        <v>193</v>
      </c>
      <c r="AU1356" s="171" t="s">
        <v>85</v>
      </c>
      <c r="AV1356" s="13" t="s">
        <v>83</v>
      </c>
      <c r="AW1356" s="13" t="s">
        <v>32</v>
      </c>
      <c r="AX1356" s="13" t="s">
        <v>76</v>
      </c>
      <c r="AY1356" s="171" t="s">
        <v>180</v>
      </c>
    </row>
    <row r="1357" spans="1:65" s="14" customFormat="1" ht="11.25">
      <c r="B1357" s="177"/>
      <c r="D1357" s="163" t="s">
        <v>193</v>
      </c>
      <c r="E1357" s="178" t="s">
        <v>1</v>
      </c>
      <c r="F1357" s="179" t="s">
        <v>2808</v>
      </c>
      <c r="H1357" s="180">
        <v>59.85</v>
      </c>
      <c r="I1357" s="181"/>
      <c r="L1357" s="177"/>
      <c r="M1357" s="182"/>
      <c r="N1357" s="183"/>
      <c r="O1357" s="183"/>
      <c r="P1357" s="183"/>
      <c r="Q1357" s="183"/>
      <c r="R1357" s="183"/>
      <c r="S1357" s="183"/>
      <c r="T1357" s="184"/>
      <c r="AT1357" s="178" t="s">
        <v>193</v>
      </c>
      <c r="AU1357" s="178" t="s">
        <v>85</v>
      </c>
      <c r="AV1357" s="14" t="s">
        <v>85</v>
      </c>
      <c r="AW1357" s="14" t="s">
        <v>32</v>
      </c>
      <c r="AX1357" s="14" t="s">
        <v>76</v>
      </c>
      <c r="AY1357" s="178" t="s">
        <v>180</v>
      </c>
    </row>
    <row r="1358" spans="1:65" s="15" customFormat="1" ht="11.25">
      <c r="B1358" s="185"/>
      <c r="D1358" s="163" t="s">
        <v>193</v>
      </c>
      <c r="E1358" s="186" t="s">
        <v>1</v>
      </c>
      <c r="F1358" s="187" t="s">
        <v>196</v>
      </c>
      <c r="H1358" s="188">
        <v>59.85</v>
      </c>
      <c r="I1358" s="189"/>
      <c r="L1358" s="185"/>
      <c r="M1358" s="190"/>
      <c r="N1358" s="191"/>
      <c r="O1358" s="191"/>
      <c r="P1358" s="191"/>
      <c r="Q1358" s="191"/>
      <c r="R1358" s="191"/>
      <c r="S1358" s="191"/>
      <c r="T1358" s="192"/>
      <c r="AT1358" s="186" t="s">
        <v>193</v>
      </c>
      <c r="AU1358" s="186" t="s">
        <v>85</v>
      </c>
      <c r="AV1358" s="15" t="s">
        <v>197</v>
      </c>
      <c r="AW1358" s="15" t="s">
        <v>32</v>
      </c>
      <c r="AX1358" s="15" t="s">
        <v>76</v>
      </c>
      <c r="AY1358" s="186" t="s">
        <v>180</v>
      </c>
    </row>
    <row r="1359" spans="1:65" s="16" customFormat="1" ht="11.25">
      <c r="B1359" s="193"/>
      <c r="D1359" s="163" t="s">
        <v>193</v>
      </c>
      <c r="E1359" s="194" t="s">
        <v>1</v>
      </c>
      <c r="F1359" s="195" t="s">
        <v>198</v>
      </c>
      <c r="H1359" s="196">
        <v>59.85</v>
      </c>
      <c r="I1359" s="197"/>
      <c r="L1359" s="193"/>
      <c r="M1359" s="198"/>
      <c r="N1359" s="199"/>
      <c r="O1359" s="199"/>
      <c r="P1359" s="199"/>
      <c r="Q1359" s="199"/>
      <c r="R1359" s="199"/>
      <c r="S1359" s="199"/>
      <c r="T1359" s="200"/>
      <c r="AT1359" s="194" t="s">
        <v>193</v>
      </c>
      <c r="AU1359" s="194" t="s">
        <v>85</v>
      </c>
      <c r="AV1359" s="16" t="s">
        <v>187</v>
      </c>
      <c r="AW1359" s="16" t="s">
        <v>32</v>
      </c>
      <c r="AX1359" s="16" t="s">
        <v>83</v>
      </c>
      <c r="AY1359" s="194" t="s">
        <v>180</v>
      </c>
    </row>
    <row r="1360" spans="1:65" s="2" customFormat="1" ht="21.75" customHeight="1">
      <c r="A1360" s="33"/>
      <c r="B1360" s="149"/>
      <c r="C1360" s="150" t="s">
        <v>1267</v>
      </c>
      <c r="D1360" s="150" t="s">
        <v>182</v>
      </c>
      <c r="E1360" s="151" t="s">
        <v>1222</v>
      </c>
      <c r="F1360" s="152" t="s">
        <v>1223</v>
      </c>
      <c r="G1360" s="153" t="s">
        <v>185</v>
      </c>
      <c r="H1360" s="154">
        <v>8.5500000000000007</v>
      </c>
      <c r="I1360" s="155"/>
      <c r="J1360" s="156">
        <f>ROUND(I1360*H1360,2)</f>
        <v>0</v>
      </c>
      <c r="K1360" s="152" t="s">
        <v>186</v>
      </c>
      <c r="L1360" s="34"/>
      <c r="M1360" s="157" t="s">
        <v>1</v>
      </c>
      <c r="N1360" s="158" t="s">
        <v>41</v>
      </c>
      <c r="O1360" s="59"/>
      <c r="P1360" s="159">
        <f>O1360*H1360</f>
        <v>0</v>
      </c>
      <c r="Q1360" s="159">
        <v>5.5000000000000003E-4</v>
      </c>
      <c r="R1360" s="159">
        <f>Q1360*H1360</f>
        <v>4.702500000000001E-3</v>
      </c>
      <c r="S1360" s="159">
        <v>0</v>
      </c>
      <c r="T1360" s="160">
        <f>S1360*H1360</f>
        <v>0</v>
      </c>
      <c r="U1360" s="33"/>
      <c r="V1360" s="33"/>
      <c r="W1360" s="33"/>
      <c r="X1360" s="33"/>
      <c r="Y1360" s="33"/>
      <c r="Z1360" s="33"/>
      <c r="AA1360" s="33"/>
      <c r="AB1360" s="33"/>
      <c r="AC1360" s="33"/>
      <c r="AD1360" s="33"/>
      <c r="AE1360" s="33"/>
      <c r="AR1360" s="161" t="s">
        <v>341</v>
      </c>
      <c r="AT1360" s="161" t="s">
        <v>182</v>
      </c>
      <c r="AU1360" s="161" t="s">
        <v>85</v>
      </c>
      <c r="AY1360" s="18" t="s">
        <v>180</v>
      </c>
      <c r="BE1360" s="162">
        <f>IF(N1360="základní",J1360,0)</f>
        <v>0</v>
      </c>
      <c r="BF1360" s="162">
        <f>IF(N1360="snížená",J1360,0)</f>
        <v>0</v>
      </c>
      <c r="BG1360" s="162">
        <f>IF(N1360="zákl. přenesená",J1360,0)</f>
        <v>0</v>
      </c>
      <c r="BH1360" s="162">
        <f>IF(N1360="sníž. přenesená",J1360,0)</f>
        <v>0</v>
      </c>
      <c r="BI1360" s="162">
        <f>IF(N1360="nulová",J1360,0)</f>
        <v>0</v>
      </c>
      <c r="BJ1360" s="18" t="s">
        <v>83</v>
      </c>
      <c r="BK1360" s="162">
        <f>ROUND(I1360*H1360,2)</f>
        <v>0</v>
      </c>
      <c r="BL1360" s="18" t="s">
        <v>341</v>
      </c>
      <c r="BM1360" s="161" t="s">
        <v>2809</v>
      </c>
    </row>
    <row r="1361" spans="1:65" s="2" customFormat="1" ht="11.25">
      <c r="A1361" s="33"/>
      <c r="B1361" s="34"/>
      <c r="C1361" s="33"/>
      <c r="D1361" s="163" t="s">
        <v>189</v>
      </c>
      <c r="E1361" s="33"/>
      <c r="F1361" s="164" t="s">
        <v>1225</v>
      </c>
      <c r="G1361" s="33"/>
      <c r="H1361" s="33"/>
      <c r="I1361" s="165"/>
      <c r="J1361" s="33"/>
      <c r="K1361" s="33"/>
      <c r="L1361" s="34"/>
      <c r="M1361" s="166"/>
      <c r="N1361" s="167"/>
      <c r="O1361" s="59"/>
      <c r="P1361" s="59"/>
      <c r="Q1361" s="59"/>
      <c r="R1361" s="59"/>
      <c r="S1361" s="59"/>
      <c r="T1361" s="60"/>
      <c r="U1361" s="33"/>
      <c r="V1361" s="33"/>
      <c r="W1361" s="33"/>
      <c r="X1361" s="33"/>
      <c r="Y1361" s="33"/>
      <c r="Z1361" s="33"/>
      <c r="AA1361" s="33"/>
      <c r="AB1361" s="33"/>
      <c r="AC1361" s="33"/>
      <c r="AD1361" s="33"/>
      <c r="AE1361" s="33"/>
      <c r="AT1361" s="18" t="s">
        <v>189</v>
      </c>
      <c r="AU1361" s="18" t="s">
        <v>85</v>
      </c>
    </row>
    <row r="1362" spans="1:65" s="2" customFormat="1" ht="11.25">
      <c r="A1362" s="33"/>
      <c r="B1362" s="34"/>
      <c r="C1362" s="33"/>
      <c r="D1362" s="168" t="s">
        <v>191</v>
      </c>
      <c r="E1362" s="33"/>
      <c r="F1362" s="169" t="s">
        <v>1226</v>
      </c>
      <c r="G1362" s="33"/>
      <c r="H1362" s="33"/>
      <c r="I1362" s="165"/>
      <c r="J1362" s="33"/>
      <c r="K1362" s="33"/>
      <c r="L1362" s="34"/>
      <c r="M1362" s="166"/>
      <c r="N1362" s="167"/>
      <c r="O1362" s="59"/>
      <c r="P1362" s="59"/>
      <c r="Q1362" s="59"/>
      <c r="R1362" s="59"/>
      <c r="S1362" s="59"/>
      <c r="T1362" s="60"/>
      <c r="U1362" s="33"/>
      <c r="V1362" s="33"/>
      <c r="W1362" s="33"/>
      <c r="X1362" s="33"/>
      <c r="Y1362" s="33"/>
      <c r="Z1362" s="33"/>
      <c r="AA1362" s="33"/>
      <c r="AB1362" s="33"/>
      <c r="AC1362" s="33"/>
      <c r="AD1362" s="33"/>
      <c r="AE1362" s="33"/>
      <c r="AT1362" s="18" t="s">
        <v>191</v>
      </c>
      <c r="AU1362" s="18" t="s">
        <v>85</v>
      </c>
    </row>
    <row r="1363" spans="1:65" s="13" customFormat="1" ht="11.25">
      <c r="B1363" s="170"/>
      <c r="D1363" s="163" t="s">
        <v>193</v>
      </c>
      <c r="E1363" s="171" t="s">
        <v>1</v>
      </c>
      <c r="F1363" s="172" t="s">
        <v>1210</v>
      </c>
      <c r="H1363" s="171" t="s">
        <v>1</v>
      </c>
      <c r="I1363" s="173"/>
      <c r="L1363" s="170"/>
      <c r="M1363" s="174"/>
      <c r="N1363" s="175"/>
      <c r="O1363" s="175"/>
      <c r="P1363" s="175"/>
      <c r="Q1363" s="175"/>
      <c r="R1363" s="175"/>
      <c r="S1363" s="175"/>
      <c r="T1363" s="176"/>
      <c r="AT1363" s="171" t="s">
        <v>193</v>
      </c>
      <c r="AU1363" s="171" t="s">
        <v>85</v>
      </c>
      <c r="AV1363" s="13" t="s">
        <v>83</v>
      </c>
      <c r="AW1363" s="13" t="s">
        <v>32</v>
      </c>
      <c r="AX1363" s="13" t="s">
        <v>76</v>
      </c>
      <c r="AY1363" s="171" t="s">
        <v>180</v>
      </c>
    </row>
    <row r="1364" spans="1:65" s="13" customFormat="1" ht="11.25">
      <c r="B1364" s="170"/>
      <c r="D1364" s="163" t="s">
        <v>193</v>
      </c>
      <c r="E1364" s="171" t="s">
        <v>1</v>
      </c>
      <c r="F1364" s="172" t="s">
        <v>1211</v>
      </c>
      <c r="H1364" s="171" t="s">
        <v>1</v>
      </c>
      <c r="I1364" s="173"/>
      <c r="L1364" s="170"/>
      <c r="M1364" s="174"/>
      <c r="N1364" s="175"/>
      <c r="O1364" s="175"/>
      <c r="P1364" s="175"/>
      <c r="Q1364" s="175"/>
      <c r="R1364" s="175"/>
      <c r="S1364" s="175"/>
      <c r="T1364" s="176"/>
      <c r="AT1364" s="171" t="s">
        <v>193</v>
      </c>
      <c r="AU1364" s="171" t="s">
        <v>85</v>
      </c>
      <c r="AV1364" s="13" t="s">
        <v>83</v>
      </c>
      <c r="AW1364" s="13" t="s">
        <v>32</v>
      </c>
      <c r="AX1364" s="13" t="s">
        <v>76</v>
      </c>
      <c r="AY1364" s="171" t="s">
        <v>180</v>
      </c>
    </row>
    <row r="1365" spans="1:65" s="13" customFormat="1" ht="11.25">
      <c r="B1365" s="170"/>
      <c r="D1365" s="163" t="s">
        <v>193</v>
      </c>
      <c r="E1365" s="171" t="s">
        <v>1</v>
      </c>
      <c r="F1365" s="172" t="s">
        <v>1212</v>
      </c>
      <c r="H1365" s="171" t="s">
        <v>1</v>
      </c>
      <c r="I1365" s="173"/>
      <c r="L1365" s="170"/>
      <c r="M1365" s="174"/>
      <c r="N1365" s="175"/>
      <c r="O1365" s="175"/>
      <c r="P1365" s="175"/>
      <c r="Q1365" s="175"/>
      <c r="R1365" s="175"/>
      <c r="S1365" s="175"/>
      <c r="T1365" s="176"/>
      <c r="AT1365" s="171" t="s">
        <v>193</v>
      </c>
      <c r="AU1365" s="171" t="s">
        <v>85</v>
      </c>
      <c r="AV1365" s="13" t="s">
        <v>83</v>
      </c>
      <c r="AW1365" s="13" t="s">
        <v>32</v>
      </c>
      <c r="AX1365" s="13" t="s">
        <v>76</v>
      </c>
      <c r="AY1365" s="171" t="s">
        <v>180</v>
      </c>
    </row>
    <row r="1366" spans="1:65" s="14" customFormat="1" ht="11.25">
      <c r="B1366" s="177"/>
      <c r="D1366" s="163" t="s">
        <v>193</v>
      </c>
      <c r="E1366" s="178" t="s">
        <v>1</v>
      </c>
      <c r="F1366" s="179" t="s">
        <v>2806</v>
      </c>
      <c r="H1366" s="180">
        <v>8.5500000000000007</v>
      </c>
      <c r="I1366" s="181"/>
      <c r="L1366" s="177"/>
      <c r="M1366" s="182"/>
      <c r="N1366" s="183"/>
      <c r="O1366" s="183"/>
      <c r="P1366" s="183"/>
      <c r="Q1366" s="183"/>
      <c r="R1366" s="183"/>
      <c r="S1366" s="183"/>
      <c r="T1366" s="184"/>
      <c r="AT1366" s="178" t="s">
        <v>193</v>
      </c>
      <c r="AU1366" s="178" t="s">
        <v>85</v>
      </c>
      <c r="AV1366" s="14" t="s">
        <v>85</v>
      </c>
      <c r="AW1366" s="14" t="s">
        <v>32</v>
      </c>
      <c r="AX1366" s="14" t="s">
        <v>76</v>
      </c>
      <c r="AY1366" s="178" t="s">
        <v>180</v>
      </c>
    </row>
    <row r="1367" spans="1:65" s="15" customFormat="1" ht="11.25">
      <c r="B1367" s="185"/>
      <c r="D1367" s="163" t="s">
        <v>193</v>
      </c>
      <c r="E1367" s="186" t="s">
        <v>1</v>
      </c>
      <c r="F1367" s="187" t="s">
        <v>196</v>
      </c>
      <c r="H1367" s="188">
        <v>8.5500000000000007</v>
      </c>
      <c r="I1367" s="189"/>
      <c r="L1367" s="185"/>
      <c r="M1367" s="190"/>
      <c r="N1367" s="191"/>
      <c r="O1367" s="191"/>
      <c r="P1367" s="191"/>
      <c r="Q1367" s="191"/>
      <c r="R1367" s="191"/>
      <c r="S1367" s="191"/>
      <c r="T1367" s="192"/>
      <c r="AT1367" s="186" t="s">
        <v>193</v>
      </c>
      <c r="AU1367" s="186" t="s">
        <v>85</v>
      </c>
      <c r="AV1367" s="15" t="s">
        <v>197</v>
      </c>
      <c r="AW1367" s="15" t="s">
        <v>32</v>
      </c>
      <c r="AX1367" s="15" t="s">
        <v>76</v>
      </c>
      <c r="AY1367" s="186" t="s">
        <v>180</v>
      </c>
    </row>
    <row r="1368" spans="1:65" s="16" customFormat="1" ht="11.25">
      <c r="B1368" s="193"/>
      <c r="D1368" s="163" t="s">
        <v>193</v>
      </c>
      <c r="E1368" s="194" t="s">
        <v>1</v>
      </c>
      <c r="F1368" s="195" t="s">
        <v>198</v>
      </c>
      <c r="H1368" s="196">
        <v>8.5500000000000007</v>
      </c>
      <c r="I1368" s="197"/>
      <c r="L1368" s="193"/>
      <c r="M1368" s="198"/>
      <c r="N1368" s="199"/>
      <c r="O1368" s="199"/>
      <c r="P1368" s="199"/>
      <c r="Q1368" s="199"/>
      <c r="R1368" s="199"/>
      <c r="S1368" s="199"/>
      <c r="T1368" s="200"/>
      <c r="AT1368" s="194" t="s">
        <v>193</v>
      </c>
      <c r="AU1368" s="194" t="s">
        <v>85</v>
      </c>
      <c r="AV1368" s="16" t="s">
        <v>187</v>
      </c>
      <c r="AW1368" s="16" t="s">
        <v>32</v>
      </c>
      <c r="AX1368" s="16" t="s">
        <v>83</v>
      </c>
      <c r="AY1368" s="194" t="s">
        <v>180</v>
      </c>
    </row>
    <row r="1369" spans="1:65" s="2" customFormat="1" ht="24.2" customHeight="1">
      <c r="A1369" s="33"/>
      <c r="B1369" s="149"/>
      <c r="C1369" s="150" t="s">
        <v>1273</v>
      </c>
      <c r="D1369" s="150" t="s">
        <v>182</v>
      </c>
      <c r="E1369" s="151" t="s">
        <v>1228</v>
      </c>
      <c r="F1369" s="152" t="s">
        <v>1229</v>
      </c>
      <c r="G1369" s="153" t="s">
        <v>185</v>
      </c>
      <c r="H1369" s="154">
        <v>8.5500000000000007</v>
      </c>
      <c r="I1369" s="155"/>
      <c r="J1369" s="156">
        <f>ROUND(I1369*H1369,2)</f>
        <v>0</v>
      </c>
      <c r="K1369" s="152" t="s">
        <v>186</v>
      </c>
      <c r="L1369" s="34"/>
      <c r="M1369" s="157" t="s">
        <v>1</v>
      </c>
      <c r="N1369" s="158" t="s">
        <v>41</v>
      </c>
      <c r="O1369" s="59"/>
      <c r="P1369" s="159">
        <f>O1369*H1369</f>
        <v>0</v>
      </c>
      <c r="Q1369" s="159">
        <v>5.4000000000000003E-3</v>
      </c>
      <c r="R1369" s="159">
        <f>Q1369*H1369</f>
        <v>4.617000000000001E-2</v>
      </c>
      <c r="S1369" s="159">
        <v>0</v>
      </c>
      <c r="T1369" s="160">
        <f>S1369*H1369</f>
        <v>0</v>
      </c>
      <c r="U1369" s="33"/>
      <c r="V1369" s="33"/>
      <c r="W1369" s="33"/>
      <c r="X1369" s="33"/>
      <c r="Y1369" s="33"/>
      <c r="Z1369" s="33"/>
      <c r="AA1369" s="33"/>
      <c r="AB1369" s="33"/>
      <c r="AC1369" s="33"/>
      <c r="AD1369" s="33"/>
      <c r="AE1369" s="33"/>
      <c r="AR1369" s="161" t="s">
        <v>341</v>
      </c>
      <c r="AT1369" s="161" t="s">
        <v>182</v>
      </c>
      <c r="AU1369" s="161" t="s">
        <v>85</v>
      </c>
      <c r="AY1369" s="18" t="s">
        <v>180</v>
      </c>
      <c r="BE1369" s="162">
        <f>IF(N1369="základní",J1369,0)</f>
        <v>0</v>
      </c>
      <c r="BF1369" s="162">
        <f>IF(N1369="snížená",J1369,0)</f>
        <v>0</v>
      </c>
      <c r="BG1369" s="162">
        <f>IF(N1369="zákl. přenesená",J1369,0)</f>
        <v>0</v>
      </c>
      <c r="BH1369" s="162">
        <f>IF(N1369="sníž. přenesená",J1369,0)</f>
        <v>0</v>
      </c>
      <c r="BI1369" s="162">
        <f>IF(N1369="nulová",J1369,0)</f>
        <v>0</v>
      </c>
      <c r="BJ1369" s="18" t="s">
        <v>83</v>
      </c>
      <c r="BK1369" s="162">
        <f>ROUND(I1369*H1369,2)</f>
        <v>0</v>
      </c>
      <c r="BL1369" s="18" t="s">
        <v>341</v>
      </c>
      <c r="BM1369" s="161" t="s">
        <v>2810</v>
      </c>
    </row>
    <row r="1370" spans="1:65" s="2" customFormat="1" ht="11.25">
      <c r="A1370" s="33"/>
      <c r="B1370" s="34"/>
      <c r="C1370" s="33"/>
      <c r="D1370" s="163" t="s">
        <v>189</v>
      </c>
      <c r="E1370" s="33"/>
      <c r="F1370" s="164" t="s">
        <v>1231</v>
      </c>
      <c r="G1370" s="33"/>
      <c r="H1370" s="33"/>
      <c r="I1370" s="165"/>
      <c r="J1370" s="33"/>
      <c r="K1370" s="33"/>
      <c r="L1370" s="34"/>
      <c r="M1370" s="166"/>
      <c r="N1370" s="167"/>
      <c r="O1370" s="59"/>
      <c r="P1370" s="59"/>
      <c r="Q1370" s="59"/>
      <c r="R1370" s="59"/>
      <c r="S1370" s="59"/>
      <c r="T1370" s="60"/>
      <c r="U1370" s="33"/>
      <c r="V1370" s="33"/>
      <c r="W1370" s="33"/>
      <c r="X1370" s="33"/>
      <c r="Y1370" s="33"/>
      <c r="Z1370" s="33"/>
      <c r="AA1370" s="33"/>
      <c r="AB1370" s="33"/>
      <c r="AC1370" s="33"/>
      <c r="AD1370" s="33"/>
      <c r="AE1370" s="33"/>
      <c r="AT1370" s="18" t="s">
        <v>189</v>
      </c>
      <c r="AU1370" s="18" t="s">
        <v>85</v>
      </c>
    </row>
    <row r="1371" spans="1:65" s="2" customFormat="1" ht="11.25">
      <c r="A1371" s="33"/>
      <c r="B1371" s="34"/>
      <c r="C1371" s="33"/>
      <c r="D1371" s="168" t="s">
        <v>191</v>
      </c>
      <c r="E1371" s="33"/>
      <c r="F1371" s="169" t="s">
        <v>1232</v>
      </c>
      <c r="G1371" s="33"/>
      <c r="H1371" s="33"/>
      <c r="I1371" s="165"/>
      <c r="J1371" s="33"/>
      <c r="K1371" s="33"/>
      <c r="L1371" s="34"/>
      <c r="M1371" s="166"/>
      <c r="N1371" s="167"/>
      <c r="O1371" s="59"/>
      <c r="P1371" s="59"/>
      <c r="Q1371" s="59"/>
      <c r="R1371" s="59"/>
      <c r="S1371" s="59"/>
      <c r="T1371" s="60"/>
      <c r="U1371" s="33"/>
      <c r="V1371" s="33"/>
      <c r="W1371" s="33"/>
      <c r="X1371" s="33"/>
      <c r="Y1371" s="33"/>
      <c r="Z1371" s="33"/>
      <c r="AA1371" s="33"/>
      <c r="AB1371" s="33"/>
      <c r="AC1371" s="33"/>
      <c r="AD1371" s="33"/>
      <c r="AE1371" s="33"/>
      <c r="AT1371" s="18" t="s">
        <v>191</v>
      </c>
      <c r="AU1371" s="18" t="s">
        <v>85</v>
      </c>
    </row>
    <row r="1372" spans="1:65" s="13" customFormat="1" ht="11.25">
      <c r="B1372" s="170"/>
      <c r="D1372" s="163" t="s">
        <v>193</v>
      </c>
      <c r="E1372" s="171" t="s">
        <v>1</v>
      </c>
      <c r="F1372" s="172" t="s">
        <v>1210</v>
      </c>
      <c r="H1372" s="171" t="s">
        <v>1</v>
      </c>
      <c r="I1372" s="173"/>
      <c r="L1372" s="170"/>
      <c r="M1372" s="174"/>
      <c r="N1372" s="175"/>
      <c r="O1372" s="175"/>
      <c r="P1372" s="175"/>
      <c r="Q1372" s="175"/>
      <c r="R1372" s="175"/>
      <c r="S1372" s="175"/>
      <c r="T1372" s="176"/>
      <c r="AT1372" s="171" t="s">
        <v>193</v>
      </c>
      <c r="AU1372" s="171" t="s">
        <v>85</v>
      </c>
      <c r="AV1372" s="13" t="s">
        <v>83</v>
      </c>
      <c r="AW1372" s="13" t="s">
        <v>32</v>
      </c>
      <c r="AX1372" s="13" t="s">
        <v>76</v>
      </c>
      <c r="AY1372" s="171" t="s">
        <v>180</v>
      </c>
    </row>
    <row r="1373" spans="1:65" s="13" customFormat="1" ht="11.25">
      <c r="B1373" s="170"/>
      <c r="D1373" s="163" t="s">
        <v>193</v>
      </c>
      <c r="E1373" s="171" t="s">
        <v>1</v>
      </c>
      <c r="F1373" s="172" t="s">
        <v>2811</v>
      </c>
      <c r="H1373" s="171" t="s">
        <v>1</v>
      </c>
      <c r="I1373" s="173"/>
      <c r="L1373" s="170"/>
      <c r="M1373" s="174"/>
      <c r="N1373" s="175"/>
      <c r="O1373" s="175"/>
      <c r="P1373" s="175"/>
      <c r="Q1373" s="175"/>
      <c r="R1373" s="175"/>
      <c r="S1373" s="175"/>
      <c r="T1373" s="176"/>
      <c r="AT1373" s="171" t="s">
        <v>193</v>
      </c>
      <c r="AU1373" s="171" t="s">
        <v>85</v>
      </c>
      <c r="AV1373" s="13" t="s">
        <v>83</v>
      </c>
      <c r="AW1373" s="13" t="s">
        <v>32</v>
      </c>
      <c r="AX1373" s="13" t="s">
        <v>76</v>
      </c>
      <c r="AY1373" s="171" t="s">
        <v>180</v>
      </c>
    </row>
    <row r="1374" spans="1:65" s="13" customFormat="1" ht="11.25">
      <c r="B1374" s="170"/>
      <c r="D1374" s="163" t="s">
        <v>193</v>
      </c>
      <c r="E1374" s="171" t="s">
        <v>1</v>
      </c>
      <c r="F1374" s="172" t="s">
        <v>1212</v>
      </c>
      <c r="H1374" s="171" t="s">
        <v>1</v>
      </c>
      <c r="I1374" s="173"/>
      <c r="L1374" s="170"/>
      <c r="M1374" s="174"/>
      <c r="N1374" s="175"/>
      <c r="O1374" s="175"/>
      <c r="P1374" s="175"/>
      <c r="Q1374" s="175"/>
      <c r="R1374" s="175"/>
      <c r="S1374" s="175"/>
      <c r="T1374" s="176"/>
      <c r="AT1374" s="171" t="s">
        <v>193</v>
      </c>
      <c r="AU1374" s="171" t="s">
        <v>85</v>
      </c>
      <c r="AV1374" s="13" t="s">
        <v>83</v>
      </c>
      <c r="AW1374" s="13" t="s">
        <v>32</v>
      </c>
      <c r="AX1374" s="13" t="s">
        <v>76</v>
      </c>
      <c r="AY1374" s="171" t="s">
        <v>180</v>
      </c>
    </row>
    <row r="1375" spans="1:65" s="14" customFormat="1" ht="11.25">
      <c r="B1375" s="177"/>
      <c r="D1375" s="163" t="s">
        <v>193</v>
      </c>
      <c r="E1375" s="178" t="s">
        <v>1</v>
      </c>
      <c r="F1375" s="179" t="s">
        <v>2806</v>
      </c>
      <c r="H1375" s="180">
        <v>8.5500000000000007</v>
      </c>
      <c r="I1375" s="181"/>
      <c r="L1375" s="177"/>
      <c r="M1375" s="182"/>
      <c r="N1375" s="183"/>
      <c r="O1375" s="183"/>
      <c r="P1375" s="183"/>
      <c r="Q1375" s="183"/>
      <c r="R1375" s="183"/>
      <c r="S1375" s="183"/>
      <c r="T1375" s="184"/>
      <c r="AT1375" s="178" t="s">
        <v>193</v>
      </c>
      <c r="AU1375" s="178" t="s">
        <v>85</v>
      </c>
      <c r="AV1375" s="14" t="s">
        <v>85</v>
      </c>
      <c r="AW1375" s="14" t="s">
        <v>32</v>
      </c>
      <c r="AX1375" s="14" t="s">
        <v>76</v>
      </c>
      <c r="AY1375" s="178" t="s">
        <v>180</v>
      </c>
    </row>
    <row r="1376" spans="1:65" s="15" customFormat="1" ht="11.25">
      <c r="B1376" s="185"/>
      <c r="D1376" s="163" t="s">
        <v>193</v>
      </c>
      <c r="E1376" s="186" t="s">
        <v>1</v>
      </c>
      <c r="F1376" s="187" t="s">
        <v>196</v>
      </c>
      <c r="H1376" s="188">
        <v>8.5500000000000007</v>
      </c>
      <c r="I1376" s="189"/>
      <c r="L1376" s="185"/>
      <c r="M1376" s="190"/>
      <c r="N1376" s="191"/>
      <c r="O1376" s="191"/>
      <c r="P1376" s="191"/>
      <c r="Q1376" s="191"/>
      <c r="R1376" s="191"/>
      <c r="S1376" s="191"/>
      <c r="T1376" s="192"/>
      <c r="AT1376" s="186" t="s">
        <v>193</v>
      </c>
      <c r="AU1376" s="186" t="s">
        <v>85</v>
      </c>
      <c r="AV1376" s="15" t="s">
        <v>197</v>
      </c>
      <c r="AW1376" s="15" t="s">
        <v>32</v>
      </c>
      <c r="AX1376" s="15" t="s">
        <v>76</v>
      </c>
      <c r="AY1376" s="186" t="s">
        <v>180</v>
      </c>
    </row>
    <row r="1377" spans="1:65" s="16" customFormat="1" ht="11.25">
      <c r="B1377" s="193"/>
      <c r="D1377" s="163" t="s">
        <v>193</v>
      </c>
      <c r="E1377" s="194" t="s">
        <v>1</v>
      </c>
      <c r="F1377" s="195" t="s">
        <v>198</v>
      </c>
      <c r="H1377" s="196">
        <v>8.5500000000000007</v>
      </c>
      <c r="I1377" s="197"/>
      <c r="L1377" s="193"/>
      <c r="M1377" s="198"/>
      <c r="N1377" s="199"/>
      <c r="O1377" s="199"/>
      <c r="P1377" s="199"/>
      <c r="Q1377" s="199"/>
      <c r="R1377" s="199"/>
      <c r="S1377" s="199"/>
      <c r="T1377" s="200"/>
      <c r="AT1377" s="194" t="s">
        <v>193</v>
      </c>
      <c r="AU1377" s="194" t="s">
        <v>85</v>
      </c>
      <c r="AV1377" s="16" t="s">
        <v>187</v>
      </c>
      <c r="AW1377" s="16" t="s">
        <v>32</v>
      </c>
      <c r="AX1377" s="16" t="s">
        <v>83</v>
      </c>
      <c r="AY1377" s="194" t="s">
        <v>180</v>
      </c>
    </row>
    <row r="1378" spans="1:65" s="2" customFormat="1" ht="16.5" customHeight="1">
      <c r="A1378" s="33"/>
      <c r="B1378" s="149"/>
      <c r="C1378" s="150" t="s">
        <v>1283</v>
      </c>
      <c r="D1378" s="150" t="s">
        <v>182</v>
      </c>
      <c r="E1378" s="151" t="s">
        <v>1234</v>
      </c>
      <c r="F1378" s="152" t="s">
        <v>1235</v>
      </c>
      <c r="G1378" s="153" t="s">
        <v>185</v>
      </c>
      <c r="H1378" s="154">
        <v>8.5500000000000007</v>
      </c>
      <c r="I1378" s="155"/>
      <c r="J1378" s="156">
        <f>ROUND(I1378*H1378,2)</f>
        <v>0</v>
      </c>
      <c r="K1378" s="152" t="s">
        <v>186</v>
      </c>
      <c r="L1378" s="34"/>
      <c r="M1378" s="157" t="s">
        <v>1</v>
      </c>
      <c r="N1378" s="158" t="s">
        <v>41</v>
      </c>
      <c r="O1378" s="59"/>
      <c r="P1378" s="159">
        <f>O1378*H1378</f>
        <v>0</v>
      </c>
      <c r="Q1378" s="159">
        <v>2.5000000000000001E-4</v>
      </c>
      <c r="R1378" s="159">
        <f>Q1378*H1378</f>
        <v>2.1375000000000001E-3</v>
      </c>
      <c r="S1378" s="159">
        <v>0</v>
      </c>
      <c r="T1378" s="160">
        <f>S1378*H1378</f>
        <v>0</v>
      </c>
      <c r="U1378" s="33"/>
      <c r="V1378" s="33"/>
      <c r="W1378" s="33"/>
      <c r="X1378" s="33"/>
      <c r="Y1378" s="33"/>
      <c r="Z1378" s="33"/>
      <c r="AA1378" s="33"/>
      <c r="AB1378" s="33"/>
      <c r="AC1378" s="33"/>
      <c r="AD1378" s="33"/>
      <c r="AE1378" s="33"/>
      <c r="AR1378" s="161" t="s">
        <v>341</v>
      </c>
      <c r="AT1378" s="161" t="s">
        <v>182</v>
      </c>
      <c r="AU1378" s="161" t="s">
        <v>85</v>
      </c>
      <c r="AY1378" s="18" t="s">
        <v>180</v>
      </c>
      <c r="BE1378" s="162">
        <f>IF(N1378="základní",J1378,0)</f>
        <v>0</v>
      </c>
      <c r="BF1378" s="162">
        <f>IF(N1378="snížená",J1378,0)</f>
        <v>0</v>
      </c>
      <c r="BG1378" s="162">
        <f>IF(N1378="zákl. přenesená",J1378,0)</f>
        <v>0</v>
      </c>
      <c r="BH1378" s="162">
        <f>IF(N1378="sníž. přenesená",J1378,0)</f>
        <v>0</v>
      </c>
      <c r="BI1378" s="162">
        <f>IF(N1378="nulová",J1378,0)</f>
        <v>0</v>
      </c>
      <c r="BJ1378" s="18" t="s">
        <v>83</v>
      </c>
      <c r="BK1378" s="162">
        <f>ROUND(I1378*H1378,2)</f>
        <v>0</v>
      </c>
      <c r="BL1378" s="18" t="s">
        <v>341</v>
      </c>
      <c r="BM1378" s="161" t="s">
        <v>2812</v>
      </c>
    </row>
    <row r="1379" spans="1:65" s="2" customFormat="1" ht="11.25">
      <c r="A1379" s="33"/>
      <c r="B1379" s="34"/>
      <c r="C1379" s="33"/>
      <c r="D1379" s="163" t="s">
        <v>189</v>
      </c>
      <c r="E1379" s="33"/>
      <c r="F1379" s="164" t="s">
        <v>1237</v>
      </c>
      <c r="G1379" s="33"/>
      <c r="H1379" s="33"/>
      <c r="I1379" s="165"/>
      <c r="J1379" s="33"/>
      <c r="K1379" s="33"/>
      <c r="L1379" s="34"/>
      <c r="M1379" s="166"/>
      <c r="N1379" s="167"/>
      <c r="O1379" s="59"/>
      <c r="P1379" s="59"/>
      <c r="Q1379" s="59"/>
      <c r="R1379" s="59"/>
      <c r="S1379" s="59"/>
      <c r="T1379" s="60"/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  <c r="AT1379" s="18" t="s">
        <v>189</v>
      </c>
      <c r="AU1379" s="18" t="s">
        <v>85</v>
      </c>
    </row>
    <row r="1380" spans="1:65" s="2" customFormat="1" ht="11.25">
      <c r="A1380" s="33"/>
      <c r="B1380" s="34"/>
      <c r="C1380" s="33"/>
      <c r="D1380" s="168" t="s">
        <v>191</v>
      </c>
      <c r="E1380" s="33"/>
      <c r="F1380" s="169" t="s">
        <v>1238</v>
      </c>
      <c r="G1380" s="33"/>
      <c r="H1380" s="33"/>
      <c r="I1380" s="165"/>
      <c r="J1380" s="33"/>
      <c r="K1380" s="33"/>
      <c r="L1380" s="34"/>
      <c r="M1380" s="166"/>
      <c r="N1380" s="167"/>
      <c r="O1380" s="59"/>
      <c r="P1380" s="59"/>
      <c r="Q1380" s="59"/>
      <c r="R1380" s="59"/>
      <c r="S1380" s="59"/>
      <c r="T1380" s="60"/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  <c r="AT1380" s="18" t="s">
        <v>191</v>
      </c>
      <c r="AU1380" s="18" t="s">
        <v>85</v>
      </c>
    </row>
    <row r="1381" spans="1:65" s="13" customFormat="1" ht="11.25">
      <c r="B1381" s="170"/>
      <c r="D1381" s="163" t="s">
        <v>193</v>
      </c>
      <c r="E1381" s="171" t="s">
        <v>1</v>
      </c>
      <c r="F1381" s="172" t="s">
        <v>1210</v>
      </c>
      <c r="H1381" s="171" t="s">
        <v>1</v>
      </c>
      <c r="I1381" s="173"/>
      <c r="L1381" s="170"/>
      <c r="M1381" s="174"/>
      <c r="N1381" s="175"/>
      <c r="O1381" s="175"/>
      <c r="P1381" s="175"/>
      <c r="Q1381" s="175"/>
      <c r="R1381" s="175"/>
      <c r="S1381" s="175"/>
      <c r="T1381" s="176"/>
      <c r="AT1381" s="171" t="s">
        <v>193</v>
      </c>
      <c r="AU1381" s="171" t="s">
        <v>85</v>
      </c>
      <c r="AV1381" s="13" t="s">
        <v>83</v>
      </c>
      <c r="AW1381" s="13" t="s">
        <v>32</v>
      </c>
      <c r="AX1381" s="13" t="s">
        <v>76</v>
      </c>
      <c r="AY1381" s="171" t="s">
        <v>180</v>
      </c>
    </row>
    <row r="1382" spans="1:65" s="13" customFormat="1" ht="11.25">
      <c r="B1382" s="170"/>
      <c r="D1382" s="163" t="s">
        <v>193</v>
      </c>
      <c r="E1382" s="171" t="s">
        <v>1</v>
      </c>
      <c r="F1382" s="172" t="s">
        <v>1211</v>
      </c>
      <c r="H1382" s="171" t="s">
        <v>1</v>
      </c>
      <c r="I1382" s="173"/>
      <c r="L1382" s="170"/>
      <c r="M1382" s="174"/>
      <c r="N1382" s="175"/>
      <c r="O1382" s="175"/>
      <c r="P1382" s="175"/>
      <c r="Q1382" s="175"/>
      <c r="R1382" s="175"/>
      <c r="S1382" s="175"/>
      <c r="T1382" s="176"/>
      <c r="AT1382" s="171" t="s">
        <v>193</v>
      </c>
      <c r="AU1382" s="171" t="s">
        <v>85</v>
      </c>
      <c r="AV1382" s="13" t="s">
        <v>83</v>
      </c>
      <c r="AW1382" s="13" t="s">
        <v>32</v>
      </c>
      <c r="AX1382" s="13" t="s">
        <v>76</v>
      </c>
      <c r="AY1382" s="171" t="s">
        <v>180</v>
      </c>
    </row>
    <row r="1383" spans="1:65" s="13" customFormat="1" ht="11.25">
      <c r="B1383" s="170"/>
      <c r="D1383" s="163" t="s">
        <v>193</v>
      </c>
      <c r="E1383" s="171" t="s">
        <v>1</v>
      </c>
      <c r="F1383" s="172" t="s">
        <v>1212</v>
      </c>
      <c r="H1383" s="171" t="s">
        <v>1</v>
      </c>
      <c r="I1383" s="173"/>
      <c r="L1383" s="170"/>
      <c r="M1383" s="174"/>
      <c r="N1383" s="175"/>
      <c r="O1383" s="175"/>
      <c r="P1383" s="175"/>
      <c r="Q1383" s="175"/>
      <c r="R1383" s="175"/>
      <c r="S1383" s="175"/>
      <c r="T1383" s="176"/>
      <c r="AT1383" s="171" t="s">
        <v>193</v>
      </c>
      <c r="AU1383" s="171" t="s">
        <v>85</v>
      </c>
      <c r="AV1383" s="13" t="s">
        <v>83</v>
      </c>
      <c r="AW1383" s="13" t="s">
        <v>32</v>
      </c>
      <c r="AX1383" s="13" t="s">
        <v>76</v>
      </c>
      <c r="AY1383" s="171" t="s">
        <v>180</v>
      </c>
    </row>
    <row r="1384" spans="1:65" s="14" customFormat="1" ht="11.25">
      <c r="B1384" s="177"/>
      <c r="D1384" s="163" t="s">
        <v>193</v>
      </c>
      <c r="E1384" s="178" t="s">
        <v>1</v>
      </c>
      <c r="F1384" s="179" t="s">
        <v>2806</v>
      </c>
      <c r="H1384" s="180">
        <v>8.5500000000000007</v>
      </c>
      <c r="I1384" s="181"/>
      <c r="L1384" s="177"/>
      <c r="M1384" s="182"/>
      <c r="N1384" s="183"/>
      <c r="O1384" s="183"/>
      <c r="P1384" s="183"/>
      <c r="Q1384" s="183"/>
      <c r="R1384" s="183"/>
      <c r="S1384" s="183"/>
      <c r="T1384" s="184"/>
      <c r="AT1384" s="178" t="s">
        <v>193</v>
      </c>
      <c r="AU1384" s="178" t="s">
        <v>85</v>
      </c>
      <c r="AV1384" s="14" t="s">
        <v>85</v>
      </c>
      <c r="AW1384" s="14" t="s">
        <v>32</v>
      </c>
      <c r="AX1384" s="14" t="s">
        <v>76</v>
      </c>
      <c r="AY1384" s="178" t="s">
        <v>180</v>
      </c>
    </row>
    <row r="1385" spans="1:65" s="15" customFormat="1" ht="11.25">
      <c r="B1385" s="185"/>
      <c r="D1385" s="163" t="s">
        <v>193</v>
      </c>
      <c r="E1385" s="186" t="s">
        <v>1</v>
      </c>
      <c r="F1385" s="187" t="s">
        <v>196</v>
      </c>
      <c r="H1385" s="188">
        <v>8.5500000000000007</v>
      </c>
      <c r="I1385" s="189"/>
      <c r="L1385" s="185"/>
      <c r="M1385" s="190"/>
      <c r="N1385" s="191"/>
      <c r="O1385" s="191"/>
      <c r="P1385" s="191"/>
      <c r="Q1385" s="191"/>
      <c r="R1385" s="191"/>
      <c r="S1385" s="191"/>
      <c r="T1385" s="192"/>
      <c r="AT1385" s="186" t="s">
        <v>193</v>
      </c>
      <c r="AU1385" s="186" t="s">
        <v>85</v>
      </c>
      <c r="AV1385" s="15" t="s">
        <v>197</v>
      </c>
      <c r="AW1385" s="15" t="s">
        <v>32</v>
      </c>
      <c r="AX1385" s="15" t="s">
        <v>76</v>
      </c>
      <c r="AY1385" s="186" t="s">
        <v>180</v>
      </c>
    </row>
    <row r="1386" spans="1:65" s="16" customFormat="1" ht="11.25">
      <c r="B1386" s="193"/>
      <c r="D1386" s="163" t="s">
        <v>193</v>
      </c>
      <c r="E1386" s="194" t="s">
        <v>1</v>
      </c>
      <c r="F1386" s="195" t="s">
        <v>198</v>
      </c>
      <c r="H1386" s="196">
        <v>8.5500000000000007</v>
      </c>
      <c r="I1386" s="197"/>
      <c r="L1386" s="193"/>
      <c r="M1386" s="198"/>
      <c r="N1386" s="199"/>
      <c r="O1386" s="199"/>
      <c r="P1386" s="199"/>
      <c r="Q1386" s="199"/>
      <c r="R1386" s="199"/>
      <c r="S1386" s="199"/>
      <c r="T1386" s="200"/>
      <c r="AT1386" s="194" t="s">
        <v>193</v>
      </c>
      <c r="AU1386" s="194" t="s">
        <v>85</v>
      </c>
      <c r="AV1386" s="16" t="s">
        <v>187</v>
      </c>
      <c r="AW1386" s="16" t="s">
        <v>32</v>
      </c>
      <c r="AX1386" s="16" t="s">
        <v>83</v>
      </c>
      <c r="AY1386" s="194" t="s">
        <v>180</v>
      </c>
    </row>
    <row r="1387" spans="1:65" s="12" customFormat="1" ht="22.9" customHeight="1">
      <c r="B1387" s="136"/>
      <c r="D1387" s="137" t="s">
        <v>75</v>
      </c>
      <c r="E1387" s="147" t="s">
        <v>1239</v>
      </c>
      <c r="F1387" s="147" t="s">
        <v>1240</v>
      </c>
      <c r="I1387" s="139"/>
      <c r="J1387" s="148">
        <f>BK1387</f>
        <v>0</v>
      </c>
      <c r="L1387" s="136"/>
      <c r="M1387" s="141"/>
      <c r="N1387" s="142"/>
      <c r="O1387" s="142"/>
      <c r="P1387" s="143">
        <f>SUM(P1388:P1433)</f>
        <v>0</v>
      </c>
      <c r="Q1387" s="142"/>
      <c r="R1387" s="143">
        <f>SUM(R1388:R1433)</f>
        <v>0.69101699999999999</v>
      </c>
      <c r="S1387" s="142"/>
      <c r="T1387" s="144">
        <f>SUM(T1388:T1433)</f>
        <v>0</v>
      </c>
      <c r="AR1387" s="137" t="s">
        <v>85</v>
      </c>
      <c r="AT1387" s="145" t="s">
        <v>75</v>
      </c>
      <c r="AU1387" s="145" t="s">
        <v>83</v>
      </c>
      <c r="AY1387" s="137" t="s">
        <v>180</v>
      </c>
      <c r="BK1387" s="146">
        <f>SUM(BK1388:BK1433)</f>
        <v>0</v>
      </c>
    </row>
    <row r="1388" spans="1:65" s="2" customFormat="1" ht="16.5" customHeight="1">
      <c r="A1388" s="33"/>
      <c r="B1388" s="149"/>
      <c r="C1388" s="150" t="s">
        <v>1291</v>
      </c>
      <c r="D1388" s="150" t="s">
        <v>182</v>
      </c>
      <c r="E1388" s="151" t="s">
        <v>1241</v>
      </c>
      <c r="F1388" s="152" t="s">
        <v>1242</v>
      </c>
      <c r="G1388" s="153" t="s">
        <v>185</v>
      </c>
      <c r="H1388" s="154">
        <v>32.700000000000003</v>
      </c>
      <c r="I1388" s="155"/>
      <c r="J1388" s="156">
        <f>ROUND(I1388*H1388,2)</f>
        <v>0</v>
      </c>
      <c r="K1388" s="152" t="s">
        <v>186</v>
      </c>
      <c r="L1388" s="34"/>
      <c r="M1388" s="157" t="s">
        <v>1</v>
      </c>
      <c r="N1388" s="158" t="s">
        <v>41</v>
      </c>
      <c r="O1388" s="59"/>
      <c r="P1388" s="159">
        <f>O1388*H1388</f>
        <v>0</v>
      </c>
      <c r="Q1388" s="159">
        <v>2.9999999999999997E-4</v>
      </c>
      <c r="R1388" s="159">
        <f>Q1388*H1388</f>
        <v>9.8099999999999993E-3</v>
      </c>
      <c r="S1388" s="159">
        <v>0</v>
      </c>
      <c r="T1388" s="160">
        <f>S1388*H1388</f>
        <v>0</v>
      </c>
      <c r="U1388" s="33"/>
      <c r="V1388" s="33"/>
      <c r="W1388" s="33"/>
      <c r="X1388" s="33"/>
      <c r="Y1388" s="33"/>
      <c r="Z1388" s="33"/>
      <c r="AA1388" s="33"/>
      <c r="AB1388" s="33"/>
      <c r="AC1388" s="33"/>
      <c r="AD1388" s="33"/>
      <c r="AE1388" s="33"/>
      <c r="AR1388" s="161" t="s">
        <v>341</v>
      </c>
      <c r="AT1388" s="161" t="s">
        <v>182</v>
      </c>
      <c r="AU1388" s="161" t="s">
        <v>85</v>
      </c>
      <c r="AY1388" s="18" t="s">
        <v>180</v>
      </c>
      <c r="BE1388" s="162">
        <f>IF(N1388="základní",J1388,0)</f>
        <v>0</v>
      </c>
      <c r="BF1388" s="162">
        <f>IF(N1388="snížená",J1388,0)</f>
        <v>0</v>
      </c>
      <c r="BG1388" s="162">
        <f>IF(N1388="zákl. přenesená",J1388,0)</f>
        <v>0</v>
      </c>
      <c r="BH1388" s="162">
        <f>IF(N1388="sníž. přenesená",J1388,0)</f>
        <v>0</v>
      </c>
      <c r="BI1388" s="162">
        <f>IF(N1388="nulová",J1388,0)</f>
        <v>0</v>
      </c>
      <c r="BJ1388" s="18" t="s">
        <v>83</v>
      </c>
      <c r="BK1388" s="162">
        <f>ROUND(I1388*H1388,2)</f>
        <v>0</v>
      </c>
      <c r="BL1388" s="18" t="s">
        <v>341</v>
      </c>
      <c r="BM1388" s="161" t="s">
        <v>2813</v>
      </c>
    </row>
    <row r="1389" spans="1:65" s="2" customFormat="1" ht="19.5">
      <c r="A1389" s="33"/>
      <c r="B1389" s="34"/>
      <c r="C1389" s="33"/>
      <c r="D1389" s="163" t="s">
        <v>189</v>
      </c>
      <c r="E1389" s="33"/>
      <c r="F1389" s="164" t="s">
        <v>1244</v>
      </c>
      <c r="G1389" s="33"/>
      <c r="H1389" s="33"/>
      <c r="I1389" s="165"/>
      <c r="J1389" s="33"/>
      <c r="K1389" s="33"/>
      <c r="L1389" s="34"/>
      <c r="M1389" s="166"/>
      <c r="N1389" s="167"/>
      <c r="O1389" s="59"/>
      <c r="P1389" s="59"/>
      <c r="Q1389" s="59"/>
      <c r="R1389" s="59"/>
      <c r="S1389" s="59"/>
      <c r="T1389" s="60"/>
      <c r="U1389" s="33"/>
      <c r="V1389" s="33"/>
      <c r="W1389" s="33"/>
      <c r="X1389" s="33"/>
      <c r="Y1389" s="33"/>
      <c r="Z1389" s="33"/>
      <c r="AA1389" s="33"/>
      <c r="AB1389" s="33"/>
      <c r="AC1389" s="33"/>
      <c r="AD1389" s="33"/>
      <c r="AE1389" s="33"/>
      <c r="AT1389" s="18" t="s">
        <v>189</v>
      </c>
      <c r="AU1389" s="18" t="s">
        <v>85</v>
      </c>
    </row>
    <row r="1390" spans="1:65" s="2" customFormat="1" ht="11.25">
      <c r="A1390" s="33"/>
      <c r="B1390" s="34"/>
      <c r="C1390" s="33"/>
      <c r="D1390" s="168" t="s">
        <v>191</v>
      </c>
      <c r="E1390" s="33"/>
      <c r="F1390" s="169" t="s">
        <v>1245</v>
      </c>
      <c r="G1390" s="33"/>
      <c r="H1390" s="33"/>
      <c r="I1390" s="165"/>
      <c r="J1390" s="33"/>
      <c r="K1390" s="33"/>
      <c r="L1390" s="34"/>
      <c r="M1390" s="166"/>
      <c r="N1390" s="167"/>
      <c r="O1390" s="59"/>
      <c r="P1390" s="59"/>
      <c r="Q1390" s="59"/>
      <c r="R1390" s="59"/>
      <c r="S1390" s="59"/>
      <c r="T1390" s="60"/>
      <c r="U1390" s="33"/>
      <c r="V1390" s="33"/>
      <c r="W1390" s="33"/>
      <c r="X1390" s="33"/>
      <c r="Y1390" s="33"/>
      <c r="Z1390" s="33"/>
      <c r="AA1390" s="33"/>
      <c r="AB1390" s="33"/>
      <c r="AC1390" s="33"/>
      <c r="AD1390" s="33"/>
      <c r="AE1390" s="33"/>
      <c r="AT1390" s="18" t="s">
        <v>191</v>
      </c>
      <c r="AU1390" s="18" t="s">
        <v>85</v>
      </c>
    </row>
    <row r="1391" spans="1:65" s="2" customFormat="1" ht="33" customHeight="1">
      <c r="A1391" s="33"/>
      <c r="B1391" s="149"/>
      <c r="C1391" s="150" t="s">
        <v>1297</v>
      </c>
      <c r="D1391" s="150" t="s">
        <v>182</v>
      </c>
      <c r="E1391" s="151" t="s">
        <v>1247</v>
      </c>
      <c r="F1391" s="152" t="s">
        <v>1248</v>
      </c>
      <c r="G1391" s="153" t="s">
        <v>185</v>
      </c>
      <c r="H1391" s="154">
        <v>32.700000000000003</v>
      </c>
      <c r="I1391" s="155"/>
      <c r="J1391" s="156">
        <f>ROUND(I1391*H1391,2)</f>
        <v>0</v>
      </c>
      <c r="K1391" s="152" t="s">
        <v>186</v>
      </c>
      <c r="L1391" s="34"/>
      <c r="M1391" s="157" t="s">
        <v>1</v>
      </c>
      <c r="N1391" s="158" t="s">
        <v>41</v>
      </c>
      <c r="O1391" s="59"/>
      <c r="P1391" s="159">
        <f>O1391*H1391</f>
        <v>0</v>
      </c>
      <c r="Q1391" s="159">
        <v>6.0000000000000001E-3</v>
      </c>
      <c r="R1391" s="159">
        <f>Q1391*H1391</f>
        <v>0.19620000000000001</v>
      </c>
      <c r="S1391" s="159">
        <v>0</v>
      </c>
      <c r="T1391" s="160">
        <f>S1391*H1391</f>
        <v>0</v>
      </c>
      <c r="U1391" s="33"/>
      <c r="V1391" s="33"/>
      <c r="W1391" s="33"/>
      <c r="X1391" s="33"/>
      <c r="Y1391" s="33"/>
      <c r="Z1391" s="33"/>
      <c r="AA1391" s="33"/>
      <c r="AB1391" s="33"/>
      <c r="AC1391" s="33"/>
      <c r="AD1391" s="33"/>
      <c r="AE1391" s="33"/>
      <c r="AR1391" s="161" t="s">
        <v>341</v>
      </c>
      <c r="AT1391" s="161" t="s">
        <v>182</v>
      </c>
      <c r="AU1391" s="161" t="s">
        <v>85</v>
      </c>
      <c r="AY1391" s="18" t="s">
        <v>180</v>
      </c>
      <c r="BE1391" s="162">
        <f>IF(N1391="základní",J1391,0)</f>
        <v>0</v>
      </c>
      <c r="BF1391" s="162">
        <f>IF(N1391="snížená",J1391,0)</f>
        <v>0</v>
      </c>
      <c r="BG1391" s="162">
        <f>IF(N1391="zákl. přenesená",J1391,0)</f>
        <v>0</v>
      </c>
      <c r="BH1391" s="162">
        <f>IF(N1391="sníž. přenesená",J1391,0)</f>
        <v>0</v>
      </c>
      <c r="BI1391" s="162">
        <f>IF(N1391="nulová",J1391,0)</f>
        <v>0</v>
      </c>
      <c r="BJ1391" s="18" t="s">
        <v>83</v>
      </c>
      <c r="BK1391" s="162">
        <f>ROUND(I1391*H1391,2)</f>
        <v>0</v>
      </c>
      <c r="BL1391" s="18" t="s">
        <v>341</v>
      </c>
      <c r="BM1391" s="161" t="s">
        <v>2814</v>
      </c>
    </row>
    <row r="1392" spans="1:65" s="2" customFormat="1" ht="19.5">
      <c r="A1392" s="33"/>
      <c r="B1392" s="34"/>
      <c r="C1392" s="33"/>
      <c r="D1392" s="163" t="s">
        <v>189</v>
      </c>
      <c r="E1392" s="33"/>
      <c r="F1392" s="164" t="s">
        <v>1250</v>
      </c>
      <c r="G1392" s="33"/>
      <c r="H1392" s="33"/>
      <c r="I1392" s="165"/>
      <c r="J1392" s="33"/>
      <c r="K1392" s="33"/>
      <c r="L1392" s="34"/>
      <c r="M1392" s="166"/>
      <c r="N1392" s="167"/>
      <c r="O1392" s="59"/>
      <c r="P1392" s="59"/>
      <c r="Q1392" s="59"/>
      <c r="R1392" s="59"/>
      <c r="S1392" s="59"/>
      <c r="T1392" s="60"/>
      <c r="U1392" s="33"/>
      <c r="V1392" s="33"/>
      <c r="W1392" s="33"/>
      <c r="X1392" s="33"/>
      <c r="Y1392" s="33"/>
      <c r="Z1392" s="33"/>
      <c r="AA1392" s="33"/>
      <c r="AB1392" s="33"/>
      <c r="AC1392" s="33"/>
      <c r="AD1392" s="33"/>
      <c r="AE1392" s="33"/>
      <c r="AT1392" s="18" t="s">
        <v>189</v>
      </c>
      <c r="AU1392" s="18" t="s">
        <v>85</v>
      </c>
    </row>
    <row r="1393" spans="1:65" s="2" customFormat="1" ht="11.25">
      <c r="A1393" s="33"/>
      <c r="B1393" s="34"/>
      <c r="C1393" s="33"/>
      <c r="D1393" s="168" t="s">
        <v>191</v>
      </c>
      <c r="E1393" s="33"/>
      <c r="F1393" s="169" t="s">
        <v>1251</v>
      </c>
      <c r="G1393" s="33"/>
      <c r="H1393" s="33"/>
      <c r="I1393" s="165"/>
      <c r="J1393" s="33"/>
      <c r="K1393" s="33"/>
      <c r="L1393" s="34"/>
      <c r="M1393" s="166"/>
      <c r="N1393" s="167"/>
      <c r="O1393" s="59"/>
      <c r="P1393" s="59"/>
      <c r="Q1393" s="59"/>
      <c r="R1393" s="59"/>
      <c r="S1393" s="59"/>
      <c r="T1393" s="60"/>
      <c r="U1393" s="33"/>
      <c r="V1393" s="33"/>
      <c r="W1393" s="33"/>
      <c r="X1393" s="33"/>
      <c r="Y1393" s="33"/>
      <c r="Z1393" s="33"/>
      <c r="AA1393" s="33"/>
      <c r="AB1393" s="33"/>
      <c r="AC1393" s="33"/>
      <c r="AD1393" s="33"/>
      <c r="AE1393" s="33"/>
      <c r="AT1393" s="18" t="s">
        <v>191</v>
      </c>
      <c r="AU1393" s="18" t="s">
        <v>85</v>
      </c>
    </row>
    <row r="1394" spans="1:65" s="13" customFormat="1" ht="11.25">
      <c r="B1394" s="170"/>
      <c r="D1394" s="163" t="s">
        <v>193</v>
      </c>
      <c r="E1394" s="171" t="s">
        <v>1</v>
      </c>
      <c r="F1394" s="172" t="s">
        <v>1252</v>
      </c>
      <c r="H1394" s="171" t="s">
        <v>1</v>
      </c>
      <c r="I1394" s="173"/>
      <c r="L1394" s="170"/>
      <c r="M1394" s="174"/>
      <c r="N1394" s="175"/>
      <c r="O1394" s="175"/>
      <c r="P1394" s="175"/>
      <c r="Q1394" s="175"/>
      <c r="R1394" s="175"/>
      <c r="S1394" s="175"/>
      <c r="T1394" s="176"/>
      <c r="AT1394" s="171" t="s">
        <v>193</v>
      </c>
      <c r="AU1394" s="171" t="s">
        <v>85</v>
      </c>
      <c r="AV1394" s="13" t="s">
        <v>83</v>
      </c>
      <c r="AW1394" s="13" t="s">
        <v>32</v>
      </c>
      <c r="AX1394" s="13" t="s">
        <v>76</v>
      </c>
      <c r="AY1394" s="171" t="s">
        <v>180</v>
      </c>
    </row>
    <row r="1395" spans="1:65" s="13" customFormat="1" ht="11.25">
      <c r="B1395" s="170"/>
      <c r="D1395" s="163" t="s">
        <v>193</v>
      </c>
      <c r="E1395" s="171" t="s">
        <v>1</v>
      </c>
      <c r="F1395" s="172" t="s">
        <v>2815</v>
      </c>
      <c r="H1395" s="171" t="s">
        <v>1</v>
      </c>
      <c r="I1395" s="173"/>
      <c r="L1395" s="170"/>
      <c r="M1395" s="174"/>
      <c r="N1395" s="175"/>
      <c r="O1395" s="175"/>
      <c r="P1395" s="175"/>
      <c r="Q1395" s="175"/>
      <c r="R1395" s="175"/>
      <c r="S1395" s="175"/>
      <c r="T1395" s="176"/>
      <c r="AT1395" s="171" t="s">
        <v>193</v>
      </c>
      <c r="AU1395" s="171" t="s">
        <v>85</v>
      </c>
      <c r="AV1395" s="13" t="s">
        <v>83</v>
      </c>
      <c r="AW1395" s="13" t="s">
        <v>32</v>
      </c>
      <c r="AX1395" s="13" t="s">
        <v>76</v>
      </c>
      <c r="AY1395" s="171" t="s">
        <v>180</v>
      </c>
    </row>
    <row r="1396" spans="1:65" s="14" customFormat="1" ht="11.25">
      <c r="B1396" s="177"/>
      <c r="D1396" s="163" t="s">
        <v>193</v>
      </c>
      <c r="E1396" s="178" t="s">
        <v>1</v>
      </c>
      <c r="F1396" s="179" t="s">
        <v>2816</v>
      </c>
      <c r="H1396" s="180">
        <v>9</v>
      </c>
      <c r="I1396" s="181"/>
      <c r="L1396" s="177"/>
      <c r="M1396" s="182"/>
      <c r="N1396" s="183"/>
      <c r="O1396" s="183"/>
      <c r="P1396" s="183"/>
      <c r="Q1396" s="183"/>
      <c r="R1396" s="183"/>
      <c r="S1396" s="183"/>
      <c r="T1396" s="184"/>
      <c r="AT1396" s="178" t="s">
        <v>193</v>
      </c>
      <c r="AU1396" s="178" t="s">
        <v>85</v>
      </c>
      <c r="AV1396" s="14" t="s">
        <v>85</v>
      </c>
      <c r="AW1396" s="14" t="s">
        <v>32</v>
      </c>
      <c r="AX1396" s="14" t="s">
        <v>76</v>
      </c>
      <c r="AY1396" s="178" t="s">
        <v>180</v>
      </c>
    </row>
    <row r="1397" spans="1:65" s="14" customFormat="1" ht="11.25">
      <c r="B1397" s="177"/>
      <c r="D1397" s="163" t="s">
        <v>193</v>
      </c>
      <c r="E1397" s="178" t="s">
        <v>1</v>
      </c>
      <c r="F1397" s="179" t="s">
        <v>2817</v>
      </c>
      <c r="H1397" s="180">
        <v>7.35</v>
      </c>
      <c r="I1397" s="181"/>
      <c r="L1397" s="177"/>
      <c r="M1397" s="182"/>
      <c r="N1397" s="183"/>
      <c r="O1397" s="183"/>
      <c r="P1397" s="183"/>
      <c r="Q1397" s="183"/>
      <c r="R1397" s="183"/>
      <c r="S1397" s="183"/>
      <c r="T1397" s="184"/>
      <c r="AT1397" s="178" t="s">
        <v>193</v>
      </c>
      <c r="AU1397" s="178" t="s">
        <v>85</v>
      </c>
      <c r="AV1397" s="14" t="s">
        <v>85</v>
      </c>
      <c r="AW1397" s="14" t="s">
        <v>32</v>
      </c>
      <c r="AX1397" s="14" t="s">
        <v>76</v>
      </c>
      <c r="AY1397" s="178" t="s">
        <v>180</v>
      </c>
    </row>
    <row r="1398" spans="1:65" s="13" customFormat="1" ht="11.25">
      <c r="B1398" s="170"/>
      <c r="D1398" s="163" t="s">
        <v>193</v>
      </c>
      <c r="E1398" s="171" t="s">
        <v>1</v>
      </c>
      <c r="F1398" s="172" t="s">
        <v>2818</v>
      </c>
      <c r="H1398" s="171" t="s">
        <v>1</v>
      </c>
      <c r="I1398" s="173"/>
      <c r="L1398" s="170"/>
      <c r="M1398" s="174"/>
      <c r="N1398" s="175"/>
      <c r="O1398" s="175"/>
      <c r="P1398" s="175"/>
      <c r="Q1398" s="175"/>
      <c r="R1398" s="175"/>
      <c r="S1398" s="175"/>
      <c r="T1398" s="176"/>
      <c r="AT1398" s="171" t="s">
        <v>193</v>
      </c>
      <c r="AU1398" s="171" t="s">
        <v>85</v>
      </c>
      <c r="AV1398" s="13" t="s">
        <v>83</v>
      </c>
      <c r="AW1398" s="13" t="s">
        <v>32</v>
      </c>
      <c r="AX1398" s="13" t="s">
        <v>76</v>
      </c>
      <c r="AY1398" s="171" t="s">
        <v>180</v>
      </c>
    </row>
    <row r="1399" spans="1:65" s="14" customFormat="1" ht="11.25">
      <c r="B1399" s="177"/>
      <c r="D1399" s="163" t="s">
        <v>193</v>
      </c>
      <c r="E1399" s="178" t="s">
        <v>1</v>
      </c>
      <c r="F1399" s="179" t="s">
        <v>2816</v>
      </c>
      <c r="H1399" s="180">
        <v>9</v>
      </c>
      <c r="I1399" s="181"/>
      <c r="L1399" s="177"/>
      <c r="M1399" s="182"/>
      <c r="N1399" s="183"/>
      <c r="O1399" s="183"/>
      <c r="P1399" s="183"/>
      <c r="Q1399" s="183"/>
      <c r="R1399" s="183"/>
      <c r="S1399" s="183"/>
      <c r="T1399" s="184"/>
      <c r="AT1399" s="178" t="s">
        <v>193</v>
      </c>
      <c r="AU1399" s="178" t="s">
        <v>85</v>
      </c>
      <c r="AV1399" s="14" t="s">
        <v>85</v>
      </c>
      <c r="AW1399" s="14" t="s">
        <v>32</v>
      </c>
      <c r="AX1399" s="14" t="s">
        <v>76</v>
      </c>
      <c r="AY1399" s="178" t="s">
        <v>180</v>
      </c>
    </row>
    <row r="1400" spans="1:65" s="14" customFormat="1" ht="11.25">
      <c r="B1400" s="177"/>
      <c r="D1400" s="163" t="s">
        <v>193</v>
      </c>
      <c r="E1400" s="178" t="s">
        <v>1</v>
      </c>
      <c r="F1400" s="179" t="s">
        <v>2817</v>
      </c>
      <c r="H1400" s="180">
        <v>7.35</v>
      </c>
      <c r="I1400" s="181"/>
      <c r="L1400" s="177"/>
      <c r="M1400" s="182"/>
      <c r="N1400" s="183"/>
      <c r="O1400" s="183"/>
      <c r="P1400" s="183"/>
      <c r="Q1400" s="183"/>
      <c r="R1400" s="183"/>
      <c r="S1400" s="183"/>
      <c r="T1400" s="184"/>
      <c r="AT1400" s="178" t="s">
        <v>193</v>
      </c>
      <c r="AU1400" s="178" t="s">
        <v>85</v>
      </c>
      <c r="AV1400" s="14" t="s">
        <v>85</v>
      </c>
      <c r="AW1400" s="14" t="s">
        <v>32</v>
      </c>
      <c r="AX1400" s="14" t="s">
        <v>76</v>
      </c>
      <c r="AY1400" s="178" t="s">
        <v>180</v>
      </c>
    </row>
    <row r="1401" spans="1:65" s="15" customFormat="1" ht="11.25">
      <c r="B1401" s="185"/>
      <c r="D1401" s="163" t="s">
        <v>193</v>
      </c>
      <c r="E1401" s="186" t="s">
        <v>1</v>
      </c>
      <c r="F1401" s="187" t="s">
        <v>196</v>
      </c>
      <c r="H1401" s="188">
        <v>32.700000000000003</v>
      </c>
      <c r="I1401" s="189"/>
      <c r="L1401" s="185"/>
      <c r="M1401" s="190"/>
      <c r="N1401" s="191"/>
      <c r="O1401" s="191"/>
      <c r="P1401" s="191"/>
      <c r="Q1401" s="191"/>
      <c r="R1401" s="191"/>
      <c r="S1401" s="191"/>
      <c r="T1401" s="192"/>
      <c r="AT1401" s="186" t="s">
        <v>193</v>
      </c>
      <c r="AU1401" s="186" t="s">
        <v>85</v>
      </c>
      <c r="AV1401" s="15" t="s">
        <v>197</v>
      </c>
      <c r="AW1401" s="15" t="s">
        <v>32</v>
      </c>
      <c r="AX1401" s="15" t="s">
        <v>76</v>
      </c>
      <c r="AY1401" s="186" t="s">
        <v>180</v>
      </c>
    </row>
    <row r="1402" spans="1:65" s="16" customFormat="1" ht="11.25">
      <c r="B1402" s="193"/>
      <c r="D1402" s="163" t="s">
        <v>193</v>
      </c>
      <c r="E1402" s="194" t="s">
        <v>1</v>
      </c>
      <c r="F1402" s="195" t="s">
        <v>198</v>
      </c>
      <c r="H1402" s="196">
        <v>32.700000000000003</v>
      </c>
      <c r="I1402" s="197"/>
      <c r="L1402" s="193"/>
      <c r="M1402" s="198"/>
      <c r="N1402" s="199"/>
      <c r="O1402" s="199"/>
      <c r="P1402" s="199"/>
      <c r="Q1402" s="199"/>
      <c r="R1402" s="199"/>
      <c r="S1402" s="199"/>
      <c r="T1402" s="200"/>
      <c r="AT1402" s="194" t="s">
        <v>193</v>
      </c>
      <c r="AU1402" s="194" t="s">
        <v>85</v>
      </c>
      <c r="AV1402" s="16" t="s">
        <v>187</v>
      </c>
      <c r="AW1402" s="16" t="s">
        <v>32</v>
      </c>
      <c r="AX1402" s="16" t="s">
        <v>83</v>
      </c>
      <c r="AY1402" s="194" t="s">
        <v>180</v>
      </c>
    </row>
    <row r="1403" spans="1:65" s="2" customFormat="1" ht="16.5" customHeight="1">
      <c r="A1403" s="33"/>
      <c r="B1403" s="149"/>
      <c r="C1403" s="201" t="s">
        <v>1302</v>
      </c>
      <c r="D1403" s="201" t="s">
        <v>315</v>
      </c>
      <c r="E1403" s="202" t="s">
        <v>1257</v>
      </c>
      <c r="F1403" s="203" t="s">
        <v>1258</v>
      </c>
      <c r="G1403" s="204" t="s">
        <v>185</v>
      </c>
      <c r="H1403" s="205">
        <v>35.97</v>
      </c>
      <c r="I1403" s="206"/>
      <c r="J1403" s="207">
        <f>ROUND(I1403*H1403,2)</f>
        <v>0</v>
      </c>
      <c r="K1403" s="203" t="s">
        <v>186</v>
      </c>
      <c r="L1403" s="208"/>
      <c r="M1403" s="209" t="s">
        <v>1</v>
      </c>
      <c r="N1403" s="210" t="s">
        <v>41</v>
      </c>
      <c r="O1403" s="59"/>
      <c r="P1403" s="159">
        <f>O1403*H1403</f>
        <v>0</v>
      </c>
      <c r="Q1403" s="159">
        <v>1.26E-2</v>
      </c>
      <c r="R1403" s="159">
        <f>Q1403*H1403</f>
        <v>0.45322200000000001</v>
      </c>
      <c r="S1403" s="159">
        <v>0</v>
      </c>
      <c r="T1403" s="160">
        <f>S1403*H1403</f>
        <v>0</v>
      </c>
      <c r="U1403" s="33"/>
      <c r="V1403" s="33"/>
      <c r="W1403" s="33"/>
      <c r="X1403" s="33"/>
      <c r="Y1403" s="33"/>
      <c r="Z1403" s="33"/>
      <c r="AA1403" s="33"/>
      <c r="AB1403" s="33"/>
      <c r="AC1403" s="33"/>
      <c r="AD1403" s="33"/>
      <c r="AE1403" s="33"/>
      <c r="AR1403" s="161" t="s">
        <v>489</v>
      </c>
      <c r="AT1403" s="161" t="s">
        <v>315</v>
      </c>
      <c r="AU1403" s="161" t="s">
        <v>85</v>
      </c>
      <c r="AY1403" s="18" t="s">
        <v>180</v>
      </c>
      <c r="BE1403" s="162">
        <f>IF(N1403="základní",J1403,0)</f>
        <v>0</v>
      </c>
      <c r="BF1403" s="162">
        <f>IF(N1403="snížená",J1403,0)</f>
        <v>0</v>
      </c>
      <c r="BG1403" s="162">
        <f>IF(N1403="zákl. přenesená",J1403,0)</f>
        <v>0</v>
      </c>
      <c r="BH1403" s="162">
        <f>IF(N1403="sníž. přenesená",J1403,0)</f>
        <v>0</v>
      </c>
      <c r="BI1403" s="162">
        <f>IF(N1403="nulová",J1403,0)</f>
        <v>0</v>
      </c>
      <c r="BJ1403" s="18" t="s">
        <v>83</v>
      </c>
      <c r="BK1403" s="162">
        <f>ROUND(I1403*H1403,2)</f>
        <v>0</v>
      </c>
      <c r="BL1403" s="18" t="s">
        <v>341</v>
      </c>
      <c r="BM1403" s="161" t="s">
        <v>2819</v>
      </c>
    </row>
    <row r="1404" spans="1:65" s="2" customFormat="1" ht="11.25">
      <c r="A1404" s="33"/>
      <c r="B1404" s="34"/>
      <c r="C1404" s="33"/>
      <c r="D1404" s="163" t="s">
        <v>189</v>
      </c>
      <c r="E1404" s="33"/>
      <c r="F1404" s="164" t="s">
        <v>1258</v>
      </c>
      <c r="G1404" s="33"/>
      <c r="H1404" s="33"/>
      <c r="I1404" s="165"/>
      <c r="J1404" s="33"/>
      <c r="K1404" s="33"/>
      <c r="L1404" s="34"/>
      <c r="M1404" s="166"/>
      <c r="N1404" s="167"/>
      <c r="O1404" s="59"/>
      <c r="P1404" s="59"/>
      <c r="Q1404" s="59"/>
      <c r="R1404" s="59"/>
      <c r="S1404" s="59"/>
      <c r="T1404" s="60"/>
      <c r="U1404" s="33"/>
      <c r="V1404" s="33"/>
      <c r="W1404" s="33"/>
      <c r="X1404" s="33"/>
      <c r="Y1404" s="33"/>
      <c r="Z1404" s="33"/>
      <c r="AA1404" s="33"/>
      <c r="AB1404" s="33"/>
      <c r="AC1404" s="33"/>
      <c r="AD1404" s="33"/>
      <c r="AE1404" s="33"/>
      <c r="AT1404" s="18" t="s">
        <v>189</v>
      </c>
      <c r="AU1404" s="18" t="s">
        <v>85</v>
      </c>
    </row>
    <row r="1405" spans="1:65" s="13" customFormat="1" ht="11.25">
      <c r="B1405" s="170"/>
      <c r="D1405" s="163" t="s">
        <v>193</v>
      </c>
      <c r="E1405" s="171" t="s">
        <v>1</v>
      </c>
      <c r="F1405" s="172" t="s">
        <v>320</v>
      </c>
      <c r="H1405" s="171" t="s">
        <v>1</v>
      </c>
      <c r="I1405" s="173"/>
      <c r="L1405" s="170"/>
      <c r="M1405" s="174"/>
      <c r="N1405" s="175"/>
      <c r="O1405" s="175"/>
      <c r="P1405" s="175"/>
      <c r="Q1405" s="175"/>
      <c r="R1405" s="175"/>
      <c r="S1405" s="175"/>
      <c r="T1405" s="176"/>
      <c r="AT1405" s="171" t="s">
        <v>193</v>
      </c>
      <c r="AU1405" s="171" t="s">
        <v>85</v>
      </c>
      <c r="AV1405" s="13" t="s">
        <v>83</v>
      </c>
      <c r="AW1405" s="13" t="s">
        <v>32</v>
      </c>
      <c r="AX1405" s="13" t="s">
        <v>76</v>
      </c>
      <c r="AY1405" s="171" t="s">
        <v>180</v>
      </c>
    </row>
    <row r="1406" spans="1:65" s="14" customFormat="1" ht="11.25">
      <c r="B1406" s="177"/>
      <c r="D1406" s="163" t="s">
        <v>193</v>
      </c>
      <c r="E1406" s="178" t="s">
        <v>1</v>
      </c>
      <c r="F1406" s="179" t="s">
        <v>2820</v>
      </c>
      <c r="H1406" s="180">
        <v>35.97</v>
      </c>
      <c r="I1406" s="181"/>
      <c r="L1406" s="177"/>
      <c r="M1406" s="182"/>
      <c r="N1406" s="183"/>
      <c r="O1406" s="183"/>
      <c r="P1406" s="183"/>
      <c r="Q1406" s="183"/>
      <c r="R1406" s="183"/>
      <c r="S1406" s="183"/>
      <c r="T1406" s="184"/>
      <c r="AT1406" s="178" t="s">
        <v>193</v>
      </c>
      <c r="AU1406" s="178" t="s">
        <v>85</v>
      </c>
      <c r="AV1406" s="14" t="s">
        <v>85</v>
      </c>
      <c r="AW1406" s="14" t="s">
        <v>32</v>
      </c>
      <c r="AX1406" s="14" t="s">
        <v>76</v>
      </c>
      <c r="AY1406" s="178" t="s">
        <v>180</v>
      </c>
    </row>
    <row r="1407" spans="1:65" s="15" customFormat="1" ht="11.25">
      <c r="B1407" s="185"/>
      <c r="D1407" s="163" t="s">
        <v>193</v>
      </c>
      <c r="E1407" s="186" t="s">
        <v>1</v>
      </c>
      <c r="F1407" s="187" t="s">
        <v>196</v>
      </c>
      <c r="H1407" s="188">
        <v>35.97</v>
      </c>
      <c r="I1407" s="189"/>
      <c r="L1407" s="185"/>
      <c r="M1407" s="190"/>
      <c r="N1407" s="191"/>
      <c r="O1407" s="191"/>
      <c r="P1407" s="191"/>
      <c r="Q1407" s="191"/>
      <c r="R1407" s="191"/>
      <c r="S1407" s="191"/>
      <c r="T1407" s="192"/>
      <c r="AT1407" s="186" t="s">
        <v>193</v>
      </c>
      <c r="AU1407" s="186" t="s">
        <v>85</v>
      </c>
      <c r="AV1407" s="15" t="s">
        <v>197</v>
      </c>
      <c r="AW1407" s="15" t="s">
        <v>32</v>
      </c>
      <c r="AX1407" s="15" t="s">
        <v>76</v>
      </c>
      <c r="AY1407" s="186" t="s">
        <v>180</v>
      </c>
    </row>
    <row r="1408" spans="1:65" s="16" customFormat="1" ht="11.25">
      <c r="B1408" s="193"/>
      <c r="D1408" s="163" t="s">
        <v>193</v>
      </c>
      <c r="E1408" s="194" t="s">
        <v>1</v>
      </c>
      <c r="F1408" s="195" t="s">
        <v>198</v>
      </c>
      <c r="H1408" s="196">
        <v>35.97</v>
      </c>
      <c r="I1408" s="197"/>
      <c r="L1408" s="193"/>
      <c r="M1408" s="198"/>
      <c r="N1408" s="199"/>
      <c r="O1408" s="199"/>
      <c r="P1408" s="199"/>
      <c r="Q1408" s="199"/>
      <c r="R1408" s="199"/>
      <c r="S1408" s="199"/>
      <c r="T1408" s="200"/>
      <c r="AT1408" s="194" t="s">
        <v>193</v>
      </c>
      <c r="AU1408" s="194" t="s">
        <v>85</v>
      </c>
      <c r="AV1408" s="16" t="s">
        <v>187</v>
      </c>
      <c r="AW1408" s="16" t="s">
        <v>32</v>
      </c>
      <c r="AX1408" s="16" t="s">
        <v>83</v>
      </c>
      <c r="AY1408" s="194" t="s">
        <v>180</v>
      </c>
    </row>
    <row r="1409" spans="1:65" s="2" customFormat="1" ht="24.2" customHeight="1">
      <c r="A1409" s="33"/>
      <c r="B1409" s="149"/>
      <c r="C1409" s="150" t="s">
        <v>1308</v>
      </c>
      <c r="D1409" s="150" t="s">
        <v>182</v>
      </c>
      <c r="E1409" s="151" t="s">
        <v>1262</v>
      </c>
      <c r="F1409" s="152" t="s">
        <v>1263</v>
      </c>
      <c r="G1409" s="153" t="s">
        <v>185</v>
      </c>
      <c r="H1409" s="154">
        <v>32.700000000000003</v>
      </c>
      <c r="I1409" s="155"/>
      <c r="J1409" s="156">
        <f>ROUND(I1409*H1409,2)</f>
        <v>0</v>
      </c>
      <c r="K1409" s="152" t="s">
        <v>186</v>
      </c>
      <c r="L1409" s="34"/>
      <c r="M1409" s="157" t="s">
        <v>1</v>
      </c>
      <c r="N1409" s="158" t="s">
        <v>41</v>
      </c>
      <c r="O1409" s="59"/>
      <c r="P1409" s="159">
        <f>O1409*H1409</f>
        <v>0</v>
      </c>
      <c r="Q1409" s="159">
        <v>0</v>
      </c>
      <c r="R1409" s="159">
        <f>Q1409*H1409</f>
        <v>0</v>
      </c>
      <c r="S1409" s="159">
        <v>0</v>
      </c>
      <c r="T1409" s="160">
        <f>S1409*H1409</f>
        <v>0</v>
      </c>
      <c r="U1409" s="33"/>
      <c r="V1409" s="33"/>
      <c r="W1409" s="33"/>
      <c r="X1409" s="33"/>
      <c r="Y1409" s="33"/>
      <c r="Z1409" s="33"/>
      <c r="AA1409" s="33"/>
      <c r="AB1409" s="33"/>
      <c r="AC1409" s="33"/>
      <c r="AD1409" s="33"/>
      <c r="AE1409" s="33"/>
      <c r="AR1409" s="161" t="s">
        <v>341</v>
      </c>
      <c r="AT1409" s="161" t="s">
        <v>182</v>
      </c>
      <c r="AU1409" s="161" t="s">
        <v>85</v>
      </c>
      <c r="AY1409" s="18" t="s">
        <v>180</v>
      </c>
      <c r="BE1409" s="162">
        <f>IF(N1409="základní",J1409,0)</f>
        <v>0</v>
      </c>
      <c r="BF1409" s="162">
        <f>IF(N1409="snížená",J1409,0)</f>
        <v>0</v>
      </c>
      <c r="BG1409" s="162">
        <f>IF(N1409="zákl. přenesená",J1409,0)</f>
        <v>0</v>
      </c>
      <c r="BH1409" s="162">
        <f>IF(N1409="sníž. přenesená",J1409,0)</f>
        <v>0</v>
      </c>
      <c r="BI1409" s="162">
        <f>IF(N1409="nulová",J1409,0)</f>
        <v>0</v>
      </c>
      <c r="BJ1409" s="18" t="s">
        <v>83</v>
      </c>
      <c r="BK1409" s="162">
        <f>ROUND(I1409*H1409,2)</f>
        <v>0</v>
      </c>
      <c r="BL1409" s="18" t="s">
        <v>341</v>
      </c>
      <c r="BM1409" s="161" t="s">
        <v>2821</v>
      </c>
    </row>
    <row r="1410" spans="1:65" s="2" customFormat="1" ht="19.5">
      <c r="A1410" s="33"/>
      <c r="B1410" s="34"/>
      <c r="C1410" s="33"/>
      <c r="D1410" s="163" t="s">
        <v>189</v>
      </c>
      <c r="E1410" s="33"/>
      <c r="F1410" s="164" t="s">
        <v>1265</v>
      </c>
      <c r="G1410" s="33"/>
      <c r="H1410" s="33"/>
      <c r="I1410" s="165"/>
      <c r="J1410" s="33"/>
      <c r="K1410" s="33"/>
      <c r="L1410" s="34"/>
      <c r="M1410" s="166"/>
      <c r="N1410" s="167"/>
      <c r="O1410" s="59"/>
      <c r="P1410" s="59"/>
      <c r="Q1410" s="59"/>
      <c r="R1410" s="59"/>
      <c r="S1410" s="59"/>
      <c r="T1410" s="60"/>
      <c r="U1410" s="33"/>
      <c r="V1410" s="33"/>
      <c r="W1410" s="33"/>
      <c r="X1410" s="33"/>
      <c r="Y1410" s="33"/>
      <c r="Z1410" s="33"/>
      <c r="AA1410" s="33"/>
      <c r="AB1410" s="33"/>
      <c r="AC1410" s="33"/>
      <c r="AD1410" s="33"/>
      <c r="AE1410" s="33"/>
      <c r="AT1410" s="18" t="s">
        <v>189</v>
      </c>
      <c r="AU1410" s="18" t="s">
        <v>85</v>
      </c>
    </row>
    <row r="1411" spans="1:65" s="2" customFormat="1" ht="11.25">
      <c r="A1411" s="33"/>
      <c r="B1411" s="34"/>
      <c r="C1411" s="33"/>
      <c r="D1411" s="168" t="s">
        <v>191</v>
      </c>
      <c r="E1411" s="33"/>
      <c r="F1411" s="169" t="s">
        <v>1266</v>
      </c>
      <c r="G1411" s="33"/>
      <c r="H1411" s="33"/>
      <c r="I1411" s="165"/>
      <c r="J1411" s="33"/>
      <c r="K1411" s="33"/>
      <c r="L1411" s="34"/>
      <c r="M1411" s="166"/>
      <c r="N1411" s="167"/>
      <c r="O1411" s="59"/>
      <c r="P1411" s="59"/>
      <c r="Q1411" s="59"/>
      <c r="R1411" s="59"/>
      <c r="S1411" s="59"/>
      <c r="T1411" s="60"/>
      <c r="U1411" s="33"/>
      <c r="V1411" s="33"/>
      <c r="W1411" s="33"/>
      <c r="X1411" s="33"/>
      <c r="Y1411" s="33"/>
      <c r="Z1411" s="33"/>
      <c r="AA1411" s="33"/>
      <c r="AB1411" s="33"/>
      <c r="AC1411" s="33"/>
      <c r="AD1411" s="33"/>
      <c r="AE1411" s="33"/>
      <c r="AT1411" s="18" t="s">
        <v>191</v>
      </c>
      <c r="AU1411" s="18" t="s">
        <v>85</v>
      </c>
    </row>
    <row r="1412" spans="1:65" s="2" customFormat="1" ht="24.2" customHeight="1">
      <c r="A1412" s="33"/>
      <c r="B1412" s="149"/>
      <c r="C1412" s="150" t="s">
        <v>1314</v>
      </c>
      <c r="D1412" s="150" t="s">
        <v>182</v>
      </c>
      <c r="E1412" s="151" t="s">
        <v>1268</v>
      </c>
      <c r="F1412" s="152" t="s">
        <v>1269</v>
      </c>
      <c r="G1412" s="153" t="s">
        <v>185</v>
      </c>
      <c r="H1412" s="154">
        <v>32.700000000000003</v>
      </c>
      <c r="I1412" s="155"/>
      <c r="J1412" s="156">
        <f>ROUND(I1412*H1412,2)</f>
        <v>0</v>
      </c>
      <c r="K1412" s="152" t="s">
        <v>186</v>
      </c>
      <c r="L1412" s="34"/>
      <c r="M1412" s="157" t="s">
        <v>1</v>
      </c>
      <c r="N1412" s="158" t="s">
        <v>41</v>
      </c>
      <c r="O1412" s="59"/>
      <c r="P1412" s="159">
        <f>O1412*H1412</f>
        <v>0</v>
      </c>
      <c r="Q1412" s="159">
        <v>9.3000000000000005E-4</v>
      </c>
      <c r="R1412" s="159">
        <f>Q1412*H1412</f>
        <v>3.0411000000000004E-2</v>
      </c>
      <c r="S1412" s="159">
        <v>0</v>
      </c>
      <c r="T1412" s="160">
        <f>S1412*H1412</f>
        <v>0</v>
      </c>
      <c r="U1412" s="33"/>
      <c r="V1412" s="33"/>
      <c r="W1412" s="33"/>
      <c r="X1412" s="33"/>
      <c r="Y1412" s="33"/>
      <c r="Z1412" s="33"/>
      <c r="AA1412" s="33"/>
      <c r="AB1412" s="33"/>
      <c r="AC1412" s="33"/>
      <c r="AD1412" s="33"/>
      <c r="AE1412" s="33"/>
      <c r="AR1412" s="161" t="s">
        <v>341</v>
      </c>
      <c r="AT1412" s="161" t="s">
        <v>182</v>
      </c>
      <c r="AU1412" s="161" t="s">
        <v>85</v>
      </c>
      <c r="AY1412" s="18" t="s">
        <v>180</v>
      </c>
      <c r="BE1412" s="162">
        <f>IF(N1412="základní",J1412,0)</f>
        <v>0</v>
      </c>
      <c r="BF1412" s="162">
        <f>IF(N1412="snížená",J1412,0)</f>
        <v>0</v>
      </c>
      <c r="BG1412" s="162">
        <f>IF(N1412="zákl. přenesená",J1412,0)</f>
        <v>0</v>
      </c>
      <c r="BH1412" s="162">
        <f>IF(N1412="sníž. přenesená",J1412,0)</f>
        <v>0</v>
      </c>
      <c r="BI1412" s="162">
        <f>IF(N1412="nulová",J1412,0)</f>
        <v>0</v>
      </c>
      <c r="BJ1412" s="18" t="s">
        <v>83</v>
      </c>
      <c r="BK1412" s="162">
        <f>ROUND(I1412*H1412,2)</f>
        <v>0</v>
      </c>
      <c r="BL1412" s="18" t="s">
        <v>341</v>
      </c>
      <c r="BM1412" s="161" t="s">
        <v>2822</v>
      </c>
    </row>
    <row r="1413" spans="1:65" s="2" customFormat="1" ht="19.5">
      <c r="A1413" s="33"/>
      <c r="B1413" s="34"/>
      <c r="C1413" s="33"/>
      <c r="D1413" s="163" t="s">
        <v>189</v>
      </c>
      <c r="E1413" s="33"/>
      <c r="F1413" s="164" t="s">
        <v>1271</v>
      </c>
      <c r="G1413" s="33"/>
      <c r="H1413" s="33"/>
      <c r="I1413" s="165"/>
      <c r="J1413" s="33"/>
      <c r="K1413" s="33"/>
      <c r="L1413" s="34"/>
      <c r="M1413" s="166"/>
      <c r="N1413" s="167"/>
      <c r="O1413" s="59"/>
      <c r="P1413" s="59"/>
      <c r="Q1413" s="59"/>
      <c r="R1413" s="59"/>
      <c r="S1413" s="59"/>
      <c r="T1413" s="60"/>
      <c r="U1413" s="33"/>
      <c r="V1413" s="33"/>
      <c r="W1413" s="33"/>
      <c r="X1413" s="33"/>
      <c r="Y1413" s="33"/>
      <c r="Z1413" s="33"/>
      <c r="AA1413" s="33"/>
      <c r="AB1413" s="33"/>
      <c r="AC1413" s="33"/>
      <c r="AD1413" s="33"/>
      <c r="AE1413" s="33"/>
      <c r="AT1413" s="18" t="s">
        <v>189</v>
      </c>
      <c r="AU1413" s="18" t="s">
        <v>85</v>
      </c>
    </row>
    <row r="1414" spans="1:65" s="2" customFormat="1" ht="11.25">
      <c r="A1414" s="33"/>
      <c r="B1414" s="34"/>
      <c r="C1414" s="33"/>
      <c r="D1414" s="168" t="s">
        <v>191</v>
      </c>
      <c r="E1414" s="33"/>
      <c r="F1414" s="169" t="s">
        <v>1272</v>
      </c>
      <c r="G1414" s="33"/>
      <c r="H1414" s="33"/>
      <c r="I1414" s="165"/>
      <c r="J1414" s="33"/>
      <c r="K1414" s="33"/>
      <c r="L1414" s="34"/>
      <c r="M1414" s="166"/>
      <c r="N1414" s="167"/>
      <c r="O1414" s="59"/>
      <c r="P1414" s="59"/>
      <c r="Q1414" s="59"/>
      <c r="R1414" s="59"/>
      <c r="S1414" s="59"/>
      <c r="T1414" s="60"/>
      <c r="U1414" s="33"/>
      <c r="V1414" s="33"/>
      <c r="W1414" s="33"/>
      <c r="X1414" s="33"/>
      <c r="Y1414" s="33"/>
      <c r="Z1414" s="33"/>
      <c r="AA1414" s="33"/>
      <c r="AB1414" s="33"/>
      <c r="AC1414" s="33"/>
      <c r="AD1414" s="33"/>
      <c r="AE1414" s="33"/>
      <c r="AT1414" s="18" t="s">
        <v>191</v>
      </c>
      <c r="AU1414" s="18" t="s">
        <v>85</v>
      </c>
    </row>
    <row r="1415" spans="1:65" s="2" customFormat="1" ht="16.5" customHeight="1">
      <c r="A1415" s="33"/>
      <c r="B1415" s="149"/>
      <c r="C1415" s="150" t="s">
        <v>1319</v>
      </c>
      <c r="D1415" s="150" t="s">
        <v>182</v>
      </c>
      <c r="E1415" s="151" t="s">
        <v>1274</v>
      </c>
      <c r="F1415" s="152" t="s">
        <v>1275</v>
      </c>
      <c r="G1415" s="153" t="s">
        <v>508</v>
      </c>
      <c r="H1415" s="154">
        <v>45.8</v>
      </c>
      <c r="I1415" s="155"/>
      <c r="J1415" s="156">
        <f>ROUND(I1415*H1415,2)</f>
        <v>0</v>
      </c>
      <c r="K1415" s="152" t="s">
        <v>186</v>
      </c>
      <c r="L1415" s="34"/>
      <c r="M1415" s="157" t="s">
        <v>1</v>
      </c>
      <c r="N1415" s="158" t="s">
        <v>41</v>
      </c>
      <c r="O1415" s="59"/>
      <c r="P1415" s="159">
        <f>O1415*H1415</f>
        <v>0</v>
      </c>
      <c r="Q1415" s="159">
        <v>3.0000000000000001E-5</v>
      </c>
      <c r="R1415" s="159">
        <f>Q1415*H1415</f>
        <v>1.374E-3</v>
      </c>
      <c r="S1415" s="159">
        <v>0</v>
      </c>
      <c r="T1415" s="160">
        <f>S1415*H1415</f>
        <v>0</v>
      </c>
      <c r="U1415" s="33"/>
      <c r="V1415" s="33"/>
      <c r="W1415" s="33"/>
      <c r="X1415" s="33"/>
      <c r="Y1415" s="33"/>
      <c r="Z1415" s="33"/>
      <c r="AA1415" s="33"/>
      <c r="AB1415" s="33"/>
      <c r="AC1415" s="33"/>
      <c r="AD1415" s="33"/>
      <c r="AE1415" s="33"/>
      <c r="AR1415" s="161" t="s">
        <v>341</v>
      </c>
      <c r="AT1415" s="161" t="s">
        <v>182</v>
      </c>
      <c r="AU1415" s="161" t="s">
        <v>85</v>
      </c>
      <c r="AY1415" s="18" t="s">
        <v>180</v>
      </c>
      <c r="BE1415" s="162">
        <f>IF(N1415="základní",J1415,0)</f>
        <v>0</v>
      </c>
      <c r="BF1415" s="162">
        <f>IF(N1415="snížená",J1415,0)</f>
        <v>0</v>
      </c>
      <c r="BG1415" s="162">
        <f>IF(N1415="zákl. přenesená",J1415,0)</f>
        <v>0</v>
      </c>
      <c r="BH1415" s="162">
        <f>IF(N1415="sníž. přenesená",J1415,0)</f>
        <v>0</v>
      </c>
      <c r="BI1415" s="162">
        <f>IF(N1415="nulová",J1415,0)</f>
        <v>0</v>
      </c>
      <c r="BJ1415" s="18" t="s">
        <v>83</v>
      </c>
      <c r="BK1415" s="162">
        <f>ROUND(I1415*H1415,2)</f>
        <v>0</v>
      </c>
      <c r="BL1415" s="18" t="s">
        <v>341</v>
      </c>
      <c r="BM1415" s="161" t="s">
        <v>2823</v>
      </c>
    </row>
    <row r="1416" spans="1:65" s="2" customFormat="1" ht="11.25">
      <c r="A1416" s="33"/>
      <c r="B1416" s="34"/>
      <c r="C1416" s="33"/>
      <c r="D1416" s="163" t="s">
        <v>189</v>
      </c>
      <c r="E1416" s="33"/>
      <c r="F1416" s="164" t="s">
        <v>1277</v>
      </c>
      <c r="G1416" s="33"/>
      <c r="H1416" s="33"/>
      <c r="I1416" s="165"/>
      <c r="J1416" s="33"/>
      <c r="K1416" s="33"/>
      <c r="L1416" s="34"/>
      <c r="M1416" s="166"/>
      <c r="N1416" s="167"/>
      <c r="O1416" s="59"/>
      <c r="P1416" s="59"/>
      <c r="Q1416" s="59"/>
      <c r="R1416" s="59"/>
      <c r="S1416" s="59"/>
      <c r="T1416" s="60"/>
      <c r="U1416" s="33"/>
      <c r="V1416" s="33"/>
      <c r="W1416" s="33"/>
      <c r="X1416" s="33"/>
      <c r="Y1416" s="33"/>
      <c r="Z1416" s="33"/>
      <c r="AA1416" s="33"/>
      <c r="AB1416" s="33"/>
      <c r="AC1416" s="33"/>
      <c r="AD1416" s="33"/>
      <c r="AE1416" s="33"/>
      <c r="AT1416" s="18" t="s">
        <v>189</v>
      </c>
      <c r="AU1416" s="18" t="s">
        <v>85</v>
      </c>
    </row>
    <row r="1417" spans="1:65" s="2" customFormat="1" ht="11.25">
      <c r="A1417" s="33"/>
      <c r="B1417" s="34"/>
      <c r="C1417" s="33"/>
      <c r="D1417" s="168" t="s">
        <v>191</v>
      </c>
      <c r="E1417" s="33"/>
      <c r="F1417" s="169" t="s">
        <v>1278</v>
      </c>
      <c r="G1417" s="33"/>
      <c r="H1417" s="33"/>
      <c r="I1417" s="165"/>
      <c r="J1417" s="33"/>
      <c r="K1417" s="33"/>
      <c r="L1417" s="34"/>
      <c r="M1417" s="166"/>
      <c r="N1417" s="167"/>
      <c r="O1417" s="59"/>
      <c r="P1417" s="59"/>
      <c r="Q1417" s="59"/>
      <c r="R1417" s="59"/>
      <c r="S1417" s="59"/>
      <c r="T1417" s="60"/>
      <c r="U1417" s="33"/>
      <c r="V1417" s="33"/>
      <c r="W1417" s="33"/>
      <c r="X1417" s="33"/>
      <c r="Y1417" s="33"/>
      <c r="Z1417" s="33"/>
      <c r="AA1417" s="33"/>
      <c r="AB1417" s="33"/>
      <c r="AC1417" s="33"/>
      <c r="AD1417" s="33"/>
      <c r="AE1417" s="33"/>
      <c r="AT1417" s="18" t="s">
        <v>191</v>
      </c>
      <c r="AU1417" s="18" t="s">
        <v>85</v>
      </c>
    </row>
    <row r="1418" spans="1:65" s="13" customFormat="1" ht="11.25">
      <c r="B1418" s="170"/>
      <c r="D1418" s="163" t="s">
        <v>193</v>
      </c>
      <c r="E1418" s="171" t="s">
        <v>1</v>
      </c>
      <c r="F1418" s="172" t="s">
        <v>1279</v>
      </c>
      <c r="H1418" s="171" t="s">
        <v>1</v>
      </c>
      <c r="I1418" s="173"/>
      <c r="L1418" s="170"/>
      <c r="M1418" s="174"/>
      <c r="N1418" s="175"/>
      <c r="O1418" s="175"/>
      <c r="P1418" s="175"/>
      <c r="Q1418" s="175"/>
      <c r="R1418" s="175"/>
      <c r="S1418" s="175"/>
      <c r="T1418" s="176"/>
      <c r="AT1418" s="171" t="s">
        <v>193</v>
      </c>
      <c r="AU1418" s="171" t="s">
        <v>85</v>
      </c>
      <c r="AV1418" s="13" t="s">
        <v>83</v>
      </c>
      <c r="AW1418" s="13" t="s">
        <v>32</v>
      </c>
      <c r="AX1418" s="13" t="s">
        <v>76</v>
      </c>
      <c r="AY1418" s="171" t="s">
        <v>180</v>
      </c>
    </row>
    <row r="1419" spans="1:65" s="13" customFormat="1" ht="11.25">
      <c r="B1419" s="170"/>
      <c r="D1419" s="163" t="s">
        <v>193</v>
      </c>
      <c r="E1419" s="171" t="s">
        <v>1</v>
      </c>
      <c r="F1419" s="172" t="s">
        <v>2815</v>
      </c>
      <c r="H1419" s="171" t="s">
        <v>1</v>
      </c>
      <c r="I1419" s="173"/>
      <c r="L1419" s="170"/>
      <c r="M1419" s="174"/>
      <c r="N1419" s="175"/>
      <c r="O1419" s="175"/>
      <c r="P1419" s="175"/>
      <c r="Q1419" s="175"/>
      <c r="R1419" s="175"/>
      <c r="S1419" s="175"/>
      <c r="T1419" s="176"/>
      <c r="AT1419" s="171" t="s">
        <v>193</v>
      </c>
      <c r="AU1419" s="171" t="s">
        <v>85</v>
      </c>
      <c r="AV1419" s="13" t="s">
        <v>83</v>
      </c>
      <c r="AW1419" s="13" t="s">
        <v>32</v>
      </c>
      <c r="AX1419" s="13" t="s">
        <v>76</v>
      </c>
      <c r="AY1419" s="171" t="s">
        <v>180</v>
      </c>
    </row>
    <row r="1420" spans="1:65" s="14" customFormat="1" ht="11.25">
      <c r="B1420" s="177"/>
      <c r="D1420" s="163" t="s">
        <v>193</v>
      </c>
      <c r="E1420" s="178" t="s">
        <v>1</v>
      </c>
      <c r="F1420" s="179" t="s">
        <v>2824</v>
      </c>
      <c r="H1420" s="180">
        <v>6</v>
      </c>
      <c r="I1420" s="181"/>
      <c r="L1420" s="177"/>
      <c r="M1420" s="182"/>
      <c r="N1420" s="183"/>
      <c r="O1420" s="183"/>
      <c r="P1420" s="183"/>
      <c r="Q1420" s="183"/>
      <c r="R1420" s="183"/>
      <c r="S1420" s="183"/>
      <c r="T1420" s="184"/>
      <c r="AT1420" s="178" t="s">
        <v>193</v>
      </c>
      <c r="AU1420" s="178" t="s">
        <v>85</v>
      </c>
      <c r="AV1420" s="14" t="s">
        <v>85</v>
      </c>
      <c r="AW1420" s="14" t="s">
        <v>32</v>
      </c>
      <c r="AX1420" s="14" t="s">
        <v>76</v>
      </c>
      <c r="AY1420" s="178" t="s">
        <v>180</v>
      </c>
    </row>
    <row r="1421" spans="1:65" s="14" customFormat="1" ht="11.25">
      <c r="B1421" s="177"/>
      <c r="D1421" s="163" t="s">
        <v>193</v>
      </c>
      <c r="E1421" s="178" t="s">
        <v>1</v>
      </c>
      <c r="F1421" s="179" t="s">
        <v>1281</v>
      </c>
      <c r="H1421" s="180">
        <v>6</v>
      </c>
      <c r="I1421" s="181"/>
      <c r="L1421" s="177"/>
      <c r="M1421" s="182"/>
      <c r="N1421" s="183"/>
      <c r="O1421" s="183"/>
      <c r="P1421" s="183"/>
      <c r="Q1421" s="183"/>
      <c r="R1421" s="183"/>
      <c r="S1421" s="183"/>
      <c r="T1421" s="184"/>
      <c r="AT1421" s="178" t="s">
        <v>193</v>
      </c>
      <c r="AU1421" s="178" t="s">
        <v>85</v>
      </c>
      <c r="AV1421" s="14" t="s">
        <v>85</v>
      </c>
      <c r="AW1421" s="14" t="s">
        <v>32</v>
      </c>
      <c r="AX1421" s="14" t="s">
        <v>76</v>
      </c>
      <c r="AY1421" s="178" t="s">
        <v>180</v>
      </c>
    </row>
    <row r="1422" spans="1:65" s="14" customFormat="1" ht="11.25">
      <c r="B1422" s="177"/>
      <c r="D1422" s="163" t="s">
        <v>193</v>
      </c>
      <c r="E1422" s="178" t="s">
        <v>1</v>
      </c>
      <c r="F1422" s="179" t="s">
        <v>2825</v>
      </c>
      <c r="H1422" s="180">
        <v>4.9000000000000004</v>
      </c>
      <c r="I1422" s="181"/>
      <c r="L1422" s="177"/>
      <c r="M1422" s="182"/>
      <c r="N1422" s="183"/>
      <c r="O1422" s="183"/>
      <c r="P1422" s="183"/>
      <c r="Q1422" s="183"/>
      <c r="R1422" s="183"/>
      <c r="S1422" s="183"/>
      <c r="T1422" s="184"/>
      <c r="AT1422" s="178" t="s">
        <v>193</v>
      </c>
      <c r="AU1422" s="178" t="s">
        <v>85</v>
      </c>
      <c r="AV1422" s="14" t="s">
        <v>85</v>
      </c>
      <c r="AW1422" s="14" t="s">
        <v>32</v>
      </c>
      <c r="AX1422" s="14" t="s">
        <v>76</v>
      </c>
      <c r="AY1422" s="178" t="s">
        <v>180</v>
      </c>
    </row>
    <row r="1423" spans="1:65" s="14" customFormat="1" ht="11.25">
      <c r="B1423" s="177"/>
      <c r="D1423" s="163" t="s">
        <v>193</v>
      </c>
      <c r="E1423" s="178" t="s">
        <v>1</v>
      </c>
      <c r="F1423" s="179" t="s">
        <v>1281</v>
      </c>
      <c r="H1423" s="180">
        <v>6</v>
      </c>
      <c r="I1423" s="181"/>
      <c r="L1423" s="177"/>
      <c r="M1423" s="182"/>
      <c r="N1423" s="183"/>
      <c r="O1423" s="183"/>
      <c r="P1423" s="183"/>
      <c r="Q1423" s="183"/>
      <c r="R1423" s="183"/>
      <c r="S1423" s="183"/>
      <c r="T1423" s="184"/>
      <c r="AT1423" s="178" t="s">
        <v>193</v>
      </c>
      <c r="AU1423" s="178" t="s">
        <v>85</v>
      </c>
      <c r="AV1423" s="14" t="s">
        <v>85</v>
      </c>
      <c r="AW1423" s="14" t="s">
        <v>32</v>
      </c>
      <c r="AX1423" s="14" t="s">
        <v>76</v>
      </c>
      <c r="AY1423" s="178" t="s">
        <v>180</v>
      </c>
    </row>
    <row r="1424" spans="1:65" s="13" customFormat="1" ht="11.25">
      <c r="B1424" s="170"/>
      <c r="D1424" s="163" t="s">
        <v>193</v>
      </c>
      <c r="E1424" s="171" t="s">
        <v>1</v>
      </c>
      <c r="F1424" s="172" t="s">
        <v>2818</v>
      </c>
      <c r="H1424" s="171" t="s">
        <v>1</v>
      </c>
      <c r="I1424" s="173"/>
      <c r="L1424" s="170"/>
      <c r="M1424" s="174"/>
      <c r="N1424" s="175"/>
      <c r="O1424" s="175"/>
      <c r="P1424" s="175"/>
      <c r="Q1424" s="175"/>
      <c r="R1424" s="175"/>
      <c r="S1424" s="175"/>
      <c r="T1424" s="176"/>
      <c r="AT1424" s="171" t="s">
        <v>193</v>
      </c>
      <c r="AU1424" s="171" t="s">
        <v>85</v>
      </c>
      <c r="AV1424" s="13" t="s">
        <v>83</v>
      </c>
      <c r="AW1424" s="13" t="s">
        <v>32</v>
      </c>
      <c r="AX1424" s="13" t="s">
        <v>76</v>
      </c>
      <c r="AY1424" s="171" t="s">
        <v>180</v>
      </c>
    </row>
    <row r="1425" spans="1:65" s="14" customFormat="1" ht="11.25">
      <c r="B1425" s="177"/>
      <c r="D1425" s="163" t="s">
        <v>193</v>
      </c>
      <c r="E1425" s="178" t="s">
        <v>1</v>
      </c>
      <c r="F1425" s="179" t="s">
        <v>2824</v>
      </c>
      <c r="H1425" s="180">
        <v>6</v>
      </c>
      <c r="I1425" s="181"/>
      <c r="L1425" s="177"/>
      <c r="M1425" s="182"/>
      <c r="N1425" s="183"/>
      <c r="O1425" s="183"/>
      <c r="P1425" s="183"/>
      <c r="Q1425" s="183"/>
      <c r="R1425" s="183"/>
      <c r="S1425" s="183"/>
      <c r="T1425" s="184"/>
      <c r="AT1425" s="178" t="s">
        <v>193</v>
      </c>
      <c r="AU1425" s="178" t="s">
        <v>85</v>
      </c>
      <c r="AV1425" s="14" t="s">
        <v>85</v>
      </c>
      <c r="AW1425" s="14" t="s">
        <v>32</v>
      </c>
      <c r="AX1425" s="14" t="s">
        <v>76</v>
      </c>
      <c r="AY1425" s="178" t="s">
        <v>180</v>
      </c>
    </row>
    <row r="1426" spans="1:65" s="14" customFormat="1" ht="11.25">
      <c r="B1426" s="177"/>
      <c r="D1426" s="163" t="s">
        <v>193</v>
      </c>
      <c r="E1426" s="178" t="s">
        <v>1</v>
      </c>
      <c r="F1426" s="179" t="s">
        <v>1281</v>
      </c>
      <c r="H1426" s="180">
        <v>6</v>
      </c>
      <c r="I1426" s="181"/>
      <c r="L1426" s="177"/>
      <c r="M1426" s="182"/>
      <c r="N1426" s="183"/>
      <c r="O1426" s="183"/>
      <c r="P1426" s="183"/>
      <c r="Q1426" s="183"/>
      <c r="R1426" s="183"/>
      <c r="S1426" s="183"/>
      <c r="T1426" s="184"/>
      <c r="AT1426" s="178" t="s">
        <v>193</v>
      </c>
      <c r="AU1426" s="178" t="s">
        <v>85</v>
      </c>
      <c r="AV1426" s="14" t="s">
        <v>85</v>
      </c>
      <c r="AW1426" s="14" t="s">
        <v>32</v>
      </c>
      <c r="AX1426" s="14" t="s">
        <v>76</v>
      </c>
      <c r="AY1426" s="178" t="s">
        <v>180</v>
      </c>
    </row>
    <row r="1427" spans="1:65" s="14" customFormat="1" ht="11.25">
      <c r="B1427" s="177"/>
      <c r="D1427" s="163" t="s">
        <v>193</v>
      </c>
      <c r="E1427" s="178" t="s">
        <v>1</v>
      </c>
      <c r="F1427" s="179" t="s">
        <v>2825</v>
      </c>
      <c r="H1427" s="180">
        <v>4.9000000000000004</v>
      </c>
      <c r="I1427" s="181"/>
      <c r="L1427" s="177"/>
      <c r="M1427" s="182"/>
      <c r="N1427" s="183"/>
      <c r="O1427" s="183"/>
      <c r="P1427" s="183"/>
      <c r="Q1427" s="183"/>
      <c r="R1427" s="183"/>
      <c r="S1427" s="183"/>
      <c r="T1427" s="184"/>
      <c r="AT1427" s="178" t="s">
        <v>193</v>
      </c>
      <c r="AU1427" s="178" t="s">
        <v>85</v>
      </c>
      <c r="AV1427" s="14" t="s">
        <v>85</v>
      </c>
      <c r="AW1427" s="14" t="s">
        <v>32</v>
      </c>
      <c r="AX1427" s="14" t="s">
        <v>76</v>
      </c>
      <c r="AY1427" s="178" t="s">
        <v>180</v>
      </c>
    </row>
    <row r="1428" spans="1:65" s="14" customFormat="1" ht="11.25">
      <c r="B1428" s="177"/>
      <c r="D1428" s="163" t="s">
        <v>193</v>
      </c>
      <c r="E1428" s="178" t="s">
        <v>1</v>
      </c>
      <c r="F1428" s="179" t="s">
        <v>1281</v>
      </c>
      <c r="H1428" s="180">
        <v>6</v>
      </c>
      <c r="I1428" s="181"/>
      <c r="L1428" s="177"/>
      <c r="M1428" s="182"/>
      <c r="N1428" s="183"/>
      <c r="O1428" s="183"/>
      <c r="P1428" s="183"/>
      <c r="Q1428" s="183"/>
      <c r="R1428" s="183"/>
      <c r="S1428" s="183"/>
      <c r="T1428" s="184"/>
      <c r="AT1428" s="178" t="s">
        <v>193</v>
      </c>
      <c r="AU1428" s="178" t="s">
        <v>85</v>
      </c>
      <c r="AV1428" s="14" t="s">
        <v>85</v>
      </c>
      <c r="AW1428" s="14" t="s">
        <v>32</v>
      </c>
      <c r="AX1428" s="14" t="s">
        <v>76</v>
      </c>
      <c r="AY1428" s="178" t="s">
        <v>180</v>
      </c>
    </row>
    <row r="1429" spans="1:65" s="15" customFormat="1" ht="11.25">
      <c r="B1429" s="185"/>
      <c r="D1429" s="163" t="s">
        <v>193</v>
      </c>
      <c r="E1429" s="186" t="s">
        <v>1</v>
      </c>
      <c r="F1429" s="187" t="s">
        <v>196</v>
      </c>
      <c r="H1429" s="188">
        <v>45.8</v>
      </c>
      <c r="I1429" s="189"/>
      <c r="L1429" s="185"/>
      <c r="M1429" s="190"/>
      <c r="N1429" s="191"/>
      <c r="O1429" s="191"/>
      <c r="P1429" s="191"/>
      <c r="Q1429" s="191"/>
      <c r="R1429" s="191"/>
      <c r="S1429" s="191"/>
      <c r="T1429" s="192"/>
      <c r="AT1429" s="186" t="s">
        <v>193</v>
      </c>
      <c r="AU1429" s="186" t="s">
        <v>85</v>
      </c>
      <c r="AV1429" s="15" t="s">
        <v>197</v>
      </c>
      <c r="AW1429" s="15" t="s">
        <v>32</v>
      </c>
      <c r="AX1429" s="15" t="s">
        <v>76</v>
      </c>
      <c r="AY1429" s="186" t="s">
        <v>180</v>
      </c>
    </row>
    <row r="1430" spans="1:65" s="16" customFormat="1" ht="11.25">
      <c r="B1430" s="193"/>
      <c r="D1430" s="163" t="s">
        <v>193</v>
      </c>
      <c r="E1430" s="194" t="s">
        <v>1</v>
      </c>
      <c r="F1430" s="195" t="s">
        <v>198</v>
      </c>
      <c r="H1430" s="196">
        <v>45.8</v>
      </c>
      <c r="I1430" s="197"/>
      <c r="L1430" s="193"/>
      <c r="M1430" s="198"/>
      <c r="N1430" s="199"/>
      <c r="O1430" s="199"/>
      <c r="P1430" s="199"/>
      <c r="Q1430" s="199"/>
      <c r="R1430" s="199"/>
      <c r="S1430" s="199"/>
      <c r="T1430" s="200"/>
      <c r="AT1430" s="194" t="s">
        <v>193</v>
      </c>
      <c r="AU1430" s="194" t="s">
        <v>85</v>
      </c>
      <c r="AV1430" s="16" t="s">
        <v>187</v>
      </c>
      <c r="AW1430" s="16" t="s">
        <v>32</v>
      </c>
      <c r="AX1430" s="16" t="s">
        <v>83</v>
      </c>
      <c r="AY1430" s="194" t="s">
        <v>180</v>
      </c>
    </row>
    <row r="1431" spans="1:65" s="2" customFormat="1" ht="24.2" customHeight="1">
      <c r="A1431" s="33"/>
      <c r="B1431" s="149"/>
      <c r="C1431" s="150" t="s">
        <v>1324</v>
      </c>
      <c r="D1431" s="150" t="s">
        <v>182</v>
      </c>
      <c r="E1431" s="151" t="s">
        <v>1284</v>
      </c>
      <c r="F1431" s="152" t="s">
        <v>1285</v>
      </c>
      <c r="G1431" s="153" t="s">
        <v>318</v>
      </c>
      <c r="H1431" s="154">
        <v>0.69099999999999995</v>
      </c>
      <c r="I1431" s="155"/>
      <c r="J1431" s="156">
        <f>ROUND(I1431*H1431,2)</f>
        <v>0</v>
      </c>
      <c r="K1431" s="152" t="s">
        <v>186</v>
      </c>
      <c r="L1431" s="34"/>
      <c r="M1431" s="157" t="s">
        <v>1</v>
      </c>
      <c r="N1431" s="158" t="s">
        <v>41</v>
      </c>
      <c r="O1431" s="59"/>
      <c r="P1431" s="159">
        <f>O1431*H1431</f>
        <v>0</v>
      </c>
      <c r="Q1431" s="159">
        <v>0</v>
      </c>
      <c r="R1431" s="159">
        <f>Q1431*H1431</f>
        <v>0</v>
      </c>
      <c r="S1431" s="159">
        <v>0</v>
      </c>
      <c r="T1431" s="160">
        <f>S1431*H1431</f>
        <v>0</v>
      </c>
      <c r="U1431" s="33"/>
      <c r="V1431" s="33"/>
      <c r="W1431" s="33"/>
      <c r="X1431" s="33"/>
      <c r="Y1431" s="33"/>
      <c r="Z1431" s="33"/>
      <c r="AA1431" s="33"/>
      <c r="AB1431" s="33"/>
      <c r="AC1431" s="33"/>
      <c r="AD1431" s="33"/>
      <c r="AE1431" s="33"/>
      <c r="AR1431" s="161" t="s">
        <v>341</v>
      </c>
      <c r="AT1431" s="161" t="s">
        <v>182</v>
      </c>
      <c r="AU1431" s="161" t="s">
        <v>85</v>
      </c>
      <c r="AY1431" s="18" t="s">
        <v>180</v>
      </c>
      <c r="BE1431" s="162">
        <f>IF(N1431="základní",J1431,0)</f>
        <v>0</v>
      </c>
      <c r="BF1431" s="162">
        <f>IF(N1431="snížená",J1431,0)</f>
        <v>0</v>
      </c>
      <c r="BG1431" s="162">
        <f>IF(N1431="zákl. přenesená",J1431,0)</f>
        <v>0</v>
      </c>
      <c r="BH1431" s="162">
        <f>IF(N1431="sníž. přenesená",J1431,0)</f>
        <v>0</v>
      </c>
      <c r="BI1431" s="162">
        <f>IF(N1431="nulová",J1431,0)</f>
        <v>0</v>
      </c>
      <c r="BJ1431" s="18" t="s">
        <v>83</v>
      </c>
      <c r="BK1431" s="162">
        <f>ROUND(I1431*H1431,2)</f>
        <v>0</v>
      </c>
      <c r="BL1431" s="18" t="s">
        <v>341</v>
      </c>
      <c r="BM1431" s="161" t="s">
        <v>2826</v>
      </c>
    </row>
    <row r="1432" spans="1:65" s="2" customFormat="1" ht="29.25">
      <c r="A1432" s="33"/>
      <c r="B1432" s="34"/>
      <c r="C1432" s="33"/>
      <c r="D1432" s="163" t="s">
        <v>189</v>
      </c>
      <c r="E1432" s="33"/>
      <c r="F1432" s="164" t="s">
        <v>1287</v>
      </c>
      <c r="G1432" s="33"/>
      <c r="H1432" s="33"/>
      <c r="I1432" s="165"/>
      <c r="J1432" s="33"/>
      <c r="K1432" s="33"/>
      <c r="L1432" s="34"/>
      <c r="M1432" s="166"/>
      <c r="N1432" s="167"/>
      <c r="O1432" s="59"/>
      <c r="P1432" s="59"/>
      <c r="Q1432" s="59"/>
      <c r="R1432" s="59"/>
      <c r="S1432" s="59"/>
      <c r="T1432" s="60"/>
      <c r="U1432" s="33"/>
      <c r="V1432" s="33"/>
      <c r="W1432" s="33"/>
      <c r="X1432" s="33"/>
      <c r="Y1432" s="33"/>
      <c r="Z1432" s="33"/>
      <c r="AA1432" s="33"/>
      <c r="AB1432" s="33"/>
      <c r="AC1432" s="33"/>
      <c r="AD1432" s="33"/>
      <c r="AE1432" s="33"/>
      <c r="AT1432" s="18" t="s">
        <v>189</v>
      </c>
      <c r="AU1432" s="18" t="s">
        <v>85</v>
      </c>
    </row>
    <row r="1433" spans="1:65" s="2" customFormat="1" ht="11.25">
      <c r="A1433" s="33"/>
      <c r="B1433" s="34"/>
      <c r="C1433" s="33"/>
      <c r="D1433" s="168" t="s">
        <v>191</v>
      </c>
      <c r="E1433" s="33"/>
      <c r="F1433" s="169" t="s">
        <v>1288</v>
      </c>
      <c r="G1433" s="33"/>
      <c r="H1433" s="33"/>
      <c r="I1433" s="165"/>
      <c r="J1433" s="33"/>
      <c r="K1433" s="33"/>
      <c r="L1433" s="34"/>
      <c r="M1433" s="166"/>
      <c r="N1433" s="167"/>
      <c r="O1433" s="59"/>
      <c r="P1433" s="59"/>
      <c r="Q1433" s="59"/>
      <c r="R1433" s="59"/>
      <c r="S1433" s="59"/>
      <c r="T1433" s="60"/>
      <c r="U1433" s="33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T1433" s="18" t="s">
        <v>191</v>
      </c>
      <c r="AU1433" s="18" t="s">
        <v>85</v>
      </c>
    </row>
    <row r="1434" spans="1:65" s="12" customFormat="1" ht="22.9" customHeight="1">
      <c r="B1434" s="136"/>
      <c r="D1434" s="137" t="s">
        <v>75</v>
      </c>
      <c r="E1434" s="147" t="s">
        <v>1289</v>
      </c>
      <c r="F1434" s="147" t="s">
        <v>1290</v>
      </c>
      <c r="I1434" s="139"/>
      <c r="J1434" s="148">
        <f>BK1434</f>
        <v>0</v>
      </c>
      <c r="L1434" s="136"/>
      <c r="M1434" s="141"/>
      <c r="N1434" s="142"/>
      <c r="O1434" s="142"/>
      <c r="P1434" s="143">
        <f>SUM(P1435:P1476)</f>
        <v>0</v>
      </c>
      <c r="Q1434" s="142"/>
      <c r="R1434" s="143">
        <f>SUM(R1435:R1476)</f>
        <v>0</v>
      </c>
      <c r="S1434" s="142"/>
      <c r="T1434" s="144">
        <f>SUM(T1435:T1476)</f>
        <v>0</v>
      </c>
      <c r="AR1434" s="137" t="s">
        <v>85</v>
      </c>
      <c r="AT1434" s="145" t="s">
        <v>75</v>
      </c>
      <c r="AU1434" s="145" t="s">
        <v>83</v>
      </c>
      <c r="AY1434" s="137" t="s">
        <v>180</v>
      </c>
      <c r="BK1434" s="146">
        <f>SUM(BK1435:BK1476)</f>
        <v>0</v>
      </c>
    </row>
    <row r="1435" spans="1:65" s="2" customFormat="1" ht="33" customHeight="1">
      <c r="A1435" s="33"/>
      <c r="B1435" s="149"/>
      <c r="C1435" s="150" t="s">
        <v>1331</v>
      </c>
      <c r="D1435" s="150" t="s">
        <v>182</v>
      </c>
      <c r="E1435" s="151" t="s">
        <v>1292</v>
      </c>
      <c r="F1435" s="152" t="s">
        <v>1293</v>
      </c>
      <c r="G1435" s="153" t="s">
        <v>423</v>
      </c>
      <c r="H1435" s="154">
        <v>3</v>
      </c>
      <c r="I1435" s="155"/>
      <c r="J1435" s="156">
        <f>ROUND(I1435*H1435,2)</f>
        <v>0</v>
      </c>
      <c r="K1435" s="152" t="s">
        <v>1</v>
      </c>
      <c r="L1435" s="34"/>
      <c r="M1435" s="157" t="s">
        <v>1</v>
      </c>
      <c r="N1435" s="158" t="s">
        <v>41</v>
      </c>
      <c r="O1435" s="59"/>
      <c r="P1435" s="159">
        <f>O1435*H1435</f>
        <v>0</v>
      </c>
      <c r="Q1435" s="159">
        <v>0</v>
      </c>
      <c r="R1435" s="159">
        <f>Q1435*H1435</f>
        <v>0</v>
      </c>
      <c r="S1435" s="159">
        <v>0</v>
      </c>
      <c r="T1435" s="160">
        <f>S1435*H1435</f>
        <v>0</v>
      </c>
      <c r="U1435" s="33"/>
      <c r="V1435" s="33"/>
      <c r="W1435" s="33"/>
      <c r="X1435" s="33"/>
      <c r="Y1435" s="33"/>
      <c r="Z1435" s="33"/>
      <c r="AA1435" s="33"/>
      <c r="AB1435" s="33"/>
      <c r="AC1435" s="33"/>
      <c r="AD1435" s="33"/>
      <c r="AE1435" s="33"/>
      <c r="AR1435" s="161" t="s">
        <v>341</v>
      </c>
      <c r="AT1435" s="161" t="s">
        <v>182</v>
      </c>
      <c r="AU1435" s="161" t="s">
        <v>85</v>
      </c>
      <c r="AY1435" s="18" t="s">
        <v>180</v>
      </c>
      <c r="BE1435" s="162">
        <f>IF(N1435="základní",J1435,0)</f>
        <v>0</v>
      </c>
      <c r="BF1435" s="162">
        <f>IF(N1435="snížená",J1435,0)</f>
        <v>0</v>
      </c>
      <c r="BG1435" s="162">
        <f>IF(N1435="zákl. přenesená",J1435,0)</f>
        <v>0</v>
      </c>
      <c r="BH1435" s="162">
        <f>IF(N1435="sníž. přenesená",J1435,0)</f>
        <v>0</v>
      </c>
      <c r="BI1435" s="162">
        <f>IF(N1435="nulová",J1435,0)</f>
        <v>0</v>
      </c>
      <c r="BJ1435" s="18" t="s">
        <v>83</v>
      </c>
      <c r="BK1435" s="162">
        <f>ROUND(I1435*H1435,2)</f>
        <v>0</v>
      </c>
      <c r="BL1435" s="18" t="s">
        <v>341</v>
      </c>
      <c r="BM1435" s="161" t="s">
        <v>1294</v>
      </c>
    </row>
    <row r="1436" spans="1:65" s="2" customFormat="1" ht="165.75">
      <c r="A1436" s="33"/>
      <c r="B1436" s="34"/>
      <c r="C1436" s="33"/>
      <c r="D1436" s="163" t="s">
        <v>912</v>
      </c>
      <c r="E1436" s="33"/>
      <c r="F1436" s="211" t="s">
        <v>1295</v>
      </c>
      <c r="G1436" s="33"/>
      <c r="H1436" s="33"/>
      <c r="I1436" s="165"/>
      <c r="J1436" s="33"/>
      <c r="K1436" s="33"/>
      <c r="L1436" s="34"/>
      <c r="M1436" s="166"/>
      <c r="N1436" s="167"/>
      <c r="O1436" s="59"/>
      <c r="P1436" s="59"/>
      <c r="Q1436" s="59"/>
      <c r="R1436" s="59"/>
      <c r="S1436" s="59"/>
      <c r="T1436" s="60"/>
      <c r="U1436" s="33"/>
      <c r="V1436" s="33"/>
      <c r="W1436" s="33"/>
      <c r="X1436" s="33"/>
      <c r="Y1436" s="33"/>
      <c r="Z1436" s="33"/>
      <c r="AA1436" s="33"/>
      <c r="AB1436" s="33"/>
      <c r="AC1436" s="33"/>
      <c r="AD1436" s="33"/>
      <c r="AE1436" s="33"/>
      <c r="AT1436" s="18" t="s">
        <v>912</v>
      </c>
      <c r="AU1436" s="18" t="s">
        <v>85</v>
      </c>
    </row>
    <row r="1437" spans="1:65" s="13" customFormat="1" ht="11.25">
      <c r="B1437" s="170"/>
      <c r="D1437" s="163" t="s">
        <v>193</v>
      </c>
      <c r="E1437" s="171" t="s">
        <v>1</v>
      </c>
      <c r="F1437" s="172" t="s">
        <v>1296</v>
      </c>
      <c r="H1437" s="171" t="s">
        <v>1</v>
      </c>
      <c r="I1437" s="173"/>
      <c r="L1437" s="170"/>
      <c r="M1437" s="174"/>
      <c r="N1437" s="175"/>
      <c r="O1437" s="175"/>
      <c r="P1437" s="175"/>
      <c r="Q1437" s="175"/>
      <c r="R1437" s="175"/>
      <c r="S1437" s="175"/>
      <c r="T1437" s="176"/>
      <c r="AT1437" s="171" t="s">
        <v>193</v>
      </c>
      <c r="AU1437" s="171" t="s">
        <v>85</v>
      </c>
      <c r="AV1437" s="13" t="s">
        <v>83</v>
      </c>
      <c r="AW1437" s="13" t="s">
        <v>32</v>
      </c>
      <c r="AX1437" s="13" t="s">
        <v>76</v>
      </c>
      <c r="AY1437" s="171" t="s">
        <v>180</v>
      </c>
    </row>
    <row r="1438" spans="1:65" s="14" customFormat="1" ht="11.25">
      <c r="B1438" s="177"/>
      <c r="D1438" s="163" t="s">
        <v>193</v>
      </c>
      <c r="E1438" s="178" t="s">
        <v>1</v>
      </c>
      <c r="F1438" s="179" t="s">
        <v>197</v>
      </c>
      <c r="H1438" s="180">
        <v>3</v>
      </c>
      <c r="I1438" s="181"/>
      <c r="L1438" s="177"/>
      <c r="M1438" s="182"/>
      <c r="N1438" s="183"/>
      <c r="O1438" s="183"/>
      <c r="P1438" s="183"/>
      <c r="Q1438" s="183"/>
      <c r="R1438" s="183"/>
      <c r="S1438" s="183"/>
      <c r="T1438" s="184"/>
      <c r="AT1438" s="178" t="s">
        <v>193</v>
      </c>
      <c r="AU1438" s="178" t="s">
        <v>85</v>
      </c>
      <c r="AV1438" s="14" t="s">
        <v>85</v>
      </c>
      <c r="AW1438" s="14" t="s">
        <v>32</v>
      </c>
      <c r="AX1438" s="14" t="s">
        <v>76</v>
      </c>
      <c r="AY1438" s="178" t="s">
        <v>180</v>
      </c>
    </row>
    <row r="1439" spans="1:65" s="15" customFormat="1" ht="11.25">
      <c r="B1439" s="185"/>
      <c r="D1439" s="163" t="s">
        <v>193</v>
      </c>
      <c r="E1439" s="186" t="s">
        <v>1</v>
      </c>
      <c r="F1439" s="187" t="s">
        <v>196</v>
      </c>
      <c r="H1439" s="188">
        <v>3</v>
      </c>
      <c r="I1439" s="189"/>
      <c r="L1439" s="185"/>
      <c r="M1439" s="190"/>
      <c r="N1439" s="191"/>
      <c r="O1439" s="191"/>
      <c r="P1439" s="191"/>
      <c r="Q1439" s="191"/>
      <c r="R1439" s="191"/>
      <c r="S1439" s="191"/>
      <c r="T1439" s="192"/>
      <c r="AT1439" s="186" t="s">
        <v>193</v>
      </c>
      <c r="AU1439" s="186" t="s">
        <v>85</v>
      </c>
      <c r="AV1439" s="15" t="s">
        <v>197</v>
      </c>
      <c r="AW1439" s="15" t="s">
        <v>32</v>
      </c>
      <c r="AX1439" s="15" t="s">
        <v>76</v>
      </c>
      <c r="AY1439" s="186" t="s">
        <v>180</v>
      </c>
    </row>
    <row r="1440" spans="1:65" s="16" customFormat="1" ht="11.25">
      <c r="B1440" s="193"/>
      <c r="D1440" s="163" t="s">
        <v>193</v>
      </c>
      <c r="E1440" s="194" t="s">
        <v>1</v>
      </c>
      <c r="F1440" s="195" t="s">
        <v>198</v>
      </c>
      <c r="H1440" s="196">
        <v>3</v>
      </c>
      <c r="I1440" s="197"/>
      <c r="L1440" s="193"/>
      <c r="M1440" s="198"/>
      <c r="N1440" s="199"/>
      <c r="O1440" s="199"/>
      <c r="P1440" s="199"/>
      <c r="Q1440" s="199"/>
      <c r="R1440" s="199"/>
      <c r="S1440" s="199"/>
      <c r="T1440" s="200"/>
      <c r="AT1440" s="194" t="s">
        <v>193</v>
      </c>
      <c r="AU1440" s="194" t="s">
        <v>85</v>
      </c>
      <c r="AV1440" s="16" t="s">
        <v>187</v>
      </c>
      <c r="AW1440" s="16" t="s">
        <v>32</v>
      </c>
      <c r="AX1440" s="16" t="s">
        <v>83</v>
      </c>
      <c r="AY1440" s="194" t="s">
        <v>180</v>
      </c>
    </row>
    <row r="1441" spans="1:65" s="2" customFormat="1" ht="24.2" customHeight="1">
      <c r="A1441" s="33"/>
      <c r="B1441" s="149"/>
      <c r="C1441" s="150" t="s">
        <v>1337</v>
      </c>
      <c r="D1441" s="150" t="s">
        <v>182</v>
      </c>
      <c r="E1441" s="151" t="s">
        <v>1298</v>
      </c>
      <c r="F1441" s="152" t="s">
        <v>1299</v>
      </c>
      <c r="G1441" s="153" t="s">
        <v>423</v>
      </c>
      <c r="H1441" s="154">
        <v>12</v>
      </c>
      <c r="I1441" s="155"/>
      <c r="J1441" s="156">
        <f>ROUND(I1441*H1441,2)</f>
        <v>0</v>
      </c>
      <c r="K1441" s="152" t="s">
        <v>1</v>
      </c>
      <c r="L1441" s="34"/>
      <c r="M1441" s="157" t="s">
        <v>1</v>
      </c>
      <c r="N1441" s="158" t="s">
        <v>41</v>
      </c>
      <c r="O1441" s="59"/>
      <c r="P1441" s="159">
        <f>O1441*H1441</f>
        <v>0</v>
      </c>
      <c r="Q1441" s="159">
        <v>0</v>
      </c>
      <c r="R1441" s="159">
        <f>Q1441*H1441</f>
        <v>0</v>
      </c>
      <c r="S1441" s="159">
        <v>0</v>
      </c>
      <c r="T1441" s="160">
        <f>S1441*H1441</f>
        <v>0</v>
      </c>
      <c r="U1441" s="33"/>
      <c r="V1441" s="33"/>
      <c r="W1441" s="33"/>
      <c r="X1441" s="33"/>
      <c r="Y1441" s="33"/>
      <c r="Z1441" s="33"/>
      <c r="AA1441" s="33"/>
      <c r="AB1441" s="33"/>
      <c r="AC1441" s="33"/>
      <c r="AD1441" s="33"/>
      <c r="AE1441" s="33"/>
      <c r="AR1441" s="161" t="s">
        <v>341</v>
      </c>
      <c r="AT1441" s="161" t="s">
        <v>182</v>
      </c>
      <c r="AU1441" s="161" t="s">
        <v>85</v>
      </c>
      <c r="AY1441" s="18" t="s">
        <v>180</v>
      </c>
      <c r="BE1441" s="162">
        <f>IF(N1441="základní",J1441,0)</f>
        <v>0</v>
      </c>
      <c r="BF1441" s="162">
        <f>IF(N1441="snížená",J1441,0)</f>
        <v>0</v>
      </c>
      <c r="BG1441" s="162">
        <f>IF(N1441="zákl. přenesená",J1441,0)</f>
        <v>0</v>
      </c>
      <c r="BH1441" s="162">
        <f>IF(N1441="sníž. přenesená",J1441,0)</f>
        <v>0</v>
      </c>
      <c r="BI1441" s="162">
        <f>IF(N1441="nulová",J1441,0)</f>
        <v>0</v>
      </c>
      <c r="BJ1441" s="18" t="s">
        <v>83</v>
      </c>
      <c r="BK1441" s="162">
        <f>ROUND(I1441*H1441,2)</f>
        <v>0</v>
      </c>
      <c r="BL1441" s="18" t="s">
        <v>341</v>
      </c>
      <c r="BM1441" s="161" t="s">
        <v>1300</v>
      </c>
    </row>
    <row r="1442" spans="1:65" s="2" customFormat="1" ht="165.75">
      <c r="A1442" s="33"/>
      <c r="B1442" s="34"/>
      <c r="C1442" s="33"/>
      <c r="D1442" s="163" t="s">
        <v>912</v>
      </c>
      <c r="E1442" s="33"/>
      <c r="F1442" s="211" t="s">
        <v>1295</v>
      </c>
      <c r="G1442" s="33"/>
      <c r="H1442" s="33"/>
      <c r="I1442" s="165"/>
      <c r="J1442" s="33"/>
      <c r="K1442" s="33"/>
      <c r="L1442" s="34"/>
      <c r="M1442" s="166"/>
      <c r="N1442" s="167"/>
      <c r="O1442" s="59"/>
      <c r="P1442" s="59"/>
      <c r="Q1442" s="59"/>
      <c r="R1442" s="59"/>
      <c r="S1442" s="59"/>
      <c r="T1442" s="60"/>
      <c r="U1442" s="33"/>
      <c r="V1442" s="33"/>
      <c r="W1442" s="33"/>
      <c r="X1442" s="33"/>
      <c r="Y1442" s="33"/>
      <c r="Z1442" s="33"/>
      <c r="AA1442" s="33"/>
      <c r="AB1442" s="33"/>
      <c r="AC1442" s="33"/>
      <c r="AD1442" s="33"/>
      <c r="AE1442" s="33"/>
      <c r="AT1442" s="18" t="s">
        <v>912</v>
      </c>
      <c r="AU1442" s="18" t="s">
        <v>85</v>
      </c>
    </row>
    <row r="1443" spans="1:65" s="13" customFormat="1" ht="11.25">
      <c r="B1443" s="170"/>
      <c r="D1443" s="163" t="s">
        <v>193</v>
      </c>
      <c r="E1443" s="171" t="s">
        <v>1</v>
      </c>
      <c r="F1443" s="172" t="s">
        <v>1301</v>
      </c>
      <c r="H1443" s="171" t="s">
        <v>1</v>
      </c>
      <c r="I1443" s="173"/>
      <c r="L1443" s="170"/>
      <c r="M1443" s="174"/>
      <c r="N1443" s="175"/>
      <c r="O1443" s="175"/>
      <c r="P1443" s="175"/>
      <c r="Q1443" s="175"/>
      <c r="R1443" s="175"/>
      <c r="S1443" s="175"/>
      <c r="T1443" s="176"/>
      <c r="AT1443" s="171" t="s">
        <v>193</v>
      </c>
      <c r="AU1443" s="171" t="s">
        <v>85</v>
      </c>
      <c r="AV1443" s="13" t="s">
        <v>83</v>
      </c>
      <c r="AW1443" s="13" t="s">
        <v>32</v>
      </c>
      <c r="AX1443" s="13" t="s">
        <v>76</v>
      </c>
      <c r="AY1443" s="171" t="s">
        <v>180</v>
      </c>
    </row>
    <row r="1444" spans="1:65" s="14" customFormat="1" ht="11.25">
      <c r="B1444" s="177"/>
      <c r="D1444" s="163" t="s">
        <v>193</v>
      </c>
      <c r="E1444" s="178" t="s">
        <v>1</v>
      </c>
      <c r="F1444" s="179" t="s">
        <v>8</v>
      </c>
      <c r="H1444" s="180">
        <v>12</v>
      </c>
      <c r="I1444" s="181"/>
      <c r="L1444" s="177"/>
      <c r="M1444" s="182"/>
      <c r="N1444" s="183"/>
      <c r="O1444" s="183"/>
      <c r="P1444" s="183"/>
      <c r="Q1444" s="183"/>
      <c r="R1444" s="183"/>
      <c r="S1444" s="183"/>
      <c r="T1444" s="184"/>
      <c r="AT1444" s="178" t="s">
        <v>193</v>
      </c>
      <c r="AU1444" s="178" t="s">
        <v>85</v>
      </c>
      <c r="AV1444" s="14" t="s">
        <v>85</v>
      </c>
      <c r="AW1444" s="14" t="s">
        <v>32</v>
      </c>
      <c r="AX1444" s="14" t="s">
        <v>76</v>
      </c>
      <c r="AY1444" s="178" t="s">
        <v>180</v>
      </c>
    </row>
    <row r="1445" spans="1:65" s="15" customFormat="1" ht="11.25">
      <c r="B1445" s="185"/>
      <c r="D1445" s="163" t="s">
        <v>193</v>
      </c>
      <c r="E1445" s="186" t="s">
        <v>1</v>
      </c>
      <c r="F1445" s="187" t="s">
        <v>196</v>
      </c>
      <c r="H1445" s="188">
        <v>12</v>
      </c>
      <c r="I1445" s="189"/>
      <c r="L1445" s="185"/>
      <c r="M1445" s="190"/>
      <c r="N1445" s="191"/>
      <c r="O1445" s="191"/>
      <c r="P1445" s="191"/>
      <c r="Q1445" s="191"/>
      <c r="R1445" s="191"/>
      <c r="S1445" s="191"/>
      <c r="T1445" s="192"/>
      <c r="AT1445" s="186" t="s">
        <v>193</v>
      </c>
      <c r="AU1445" s="186" t="s">
        <v>85</v>
      </c>
      <c r="AV1445" s="15" t="s">
        <v>197</v>
      </c>
      <c r="AW1445" s="15" t="s">
        <v>32</v>
      </c>
      <c r="AX1445" s="15" t="s">
        <v>76</v>
      </c>
      <c r="AY1445" s="186" t="s">
        <v>180</v>
      </c>
    </row>
    <row r="1446" spans="1:65" s="16" customFormat="1" ht="11.25">
      <c r="B1446" s="193"/>
      <c r="D1446" s="163" t="s">
        <v>193</v>
      </c>
      <c r="E1446" s="194" t="s">
        <v>1</v>
      </c>
      <c r="F1446" s="195" t="s">
        <v>198</v>
      </c>
      <c r="H1446" s="196">
        <v>12</v>
      </c>
      <c r="I1446" s="197"/>
      <c r="L1446" s="193"/>
      <c r="M1446" s="198"/>
      <c r="N1446" s="199"/>
      <c r="O1446" s="199"/>
      <c r="P1446" s="199"/>
      <c r="Q1446" s="199"/>
      <c r="R1446" s="199"/>
      <c r="S1446" s="199"/>
      <c r="T1446" s="200"/>
      <c r="AT1446" s="194" t="s">
        <v>193</v>
      </c>
      <c r="AU1446" s="194" t="s">
        <v>85</v>
      </c>
      <c r="AV1446" s="16" t="s">
        <v>187</v>
      </c>
      <c r="AW1446" s="16" t="s">
        <v>32</v>
      </c>
      <c r="AX1446" s="16" t="s">
        <v>83</v>
      </c>
      <c r="AY1446" s="194" t="s">
        <v>180</v>
      </c>
    </row>
    <row r="1447" spans="1:65" s="2" customFormat="1" ht="33" customHeight="1">
      <c r="A1447" s="33"/>
      <c r="B1447" s="149"/>
      <c r="C1447" s="150" t="s">
        <v>1343</v>
      </c>
      <c r="D1447" s="150" t="s">
        <v>182</v>
      </c>
      <c r="E1447" s="151" t="s">
        <v>1303</v>
      </c>
      <c r="F1447" s="152" t="s">
        <v>1304</v>
      </c>
      <c r="G1447" s="153" t="s">
        <v>423</v>
      </c>
      <c r="H1447" s="154">
        <v>12</v>
      </c>
      <c r="I1447" s="155"/>
      <c r="J1447" s="156">
        <f>ROUND(I1447*H1447,2)</f>
        <v>0</v>
      </c>
      <c r="K1447" s="152" t="s">
        <v>1</v>
      </c>
      <c r="L1447" s="34"/>
      <c r="M1447" s="157" t="s">
        <v>1</v>
      </c>
      <c r="N1447" s="158" t="s">
        <v>41</v>
      </c>
      <c r="O1447" s="59"/>
      <c r="P1447" s="159">
        <f>O1447*H1447</f>
        <v>0</v>
      </c>
      <c r="Q1447" s="159">
        <v>0</v>
      </c>
      <c r="R1447" s="159">
        <f>Q1447*H1447</f>
        <v>0</v>
      </c>
      <c r="S1447" s="159">
        <v>0</v>
      </c>
      <c r="T1447" s="160">
        <f>S1447*H1447</f>
        <v>0</v>
      </c>
      <c r="U1447" s="33"/>
      <c r="V1447" s="33"/>
      <c r="W1447" s="33"/>
      <c r="X1447" s="33"/>
      <c r="Y1447" s="33"/>
      <c r="Z1447" s="33"/>
      <c r="AA1447" s="33"/>
      <c r="AB1447" s="33"/>
      <c r="AC1447" s="33"/>
      <c r="AD1447" s="33"/>
      <c r="AE1447" s="33"/>
      <c r="AR1447" s="161" t="s">
        <v>341</v>
      </c>
      <c r="AT1447" s="161" t="s">
        <v>182</v>
      </c>
      <c r="AU1447" s="161" t="s">
        <v>85</v>
      </c>
      <c r="AY1447" s="18" t="s">
        <v>180</v>
      </c>
      <c r="BE1447" s="162">
        <f>IF(N1447="základní",J1447,0)</f>
        <v>0</v>
      </c>
      <c r="BF1447" s="162">
        <f>IF(N1447="snížená",J1447,0)</f>
        <v>0</v>
      </c>
      <c r="BG1447" s="162">
        <f>IF(N1447="zákl. přenesená",J1447,0)</f>
        <v>0</v>
      </c>
      <c r="BH1447" s="162">
        <f>IF(N1447="sníž. přenesená",J1447,0)</f>
        <v>0</v>
      </c>
      <c r="BI1447" s="162">
        <f>IF(N1447="nulová",J1447,0)</f>
        <v>0</v>
      </c>
      <c r="BJ1447" s="18" t="s">
        <v>83</v>
      </c>
      <c r="BK1447" s="162">
        <f>ROUND(I1447*H1447,2)</f>
        <v>0</v>
      </c>
      <c r="BL1447" s="18" t="s">
        <v>341</v>
      </c>
      <c r="BM1447" s="161" t="s">
        <v>1305</v>
      </c>
    </row>
    <row r="1448" spans="1:65" s="2" customFormat="1" ht="156">
      <c r="A1448" s="33"/>
      <c r="B1448" s="34"/>
      <c r="C1448" s="33"/>
      <c r="D1448" s="163" t="s">
        <v>912</v>
      </c>
      <c r="E1448" s="33"/>
      <c r="F1448" s="211" t="s">
        <v>1306</v>
      </c>
      <c r="G1448" s="33"/>
      <c r="H1448" s="33"/>
      <c r="I1448" s="165"/>
      <c r="J1448" s="33"/>
      <c r="K1448" s="33"/>
      <c r="L1448" s="34"/>
      <c r="M1448" s="166"/>
      <c r="N1448" s="167"/>
      <c r="O1448" s="59"/>
      <c r="P1448" s="59"/>
      <c r="Q1448" s="59"/>
      <c r="R1448" s="59"/>
      <c r="S1448" s="59"/>
      <c r="T1448" s="60"/>
      <c r="U1448" s="33"/>
      <c r="V1448" s="33"/>
      <c r="W1448" s="33"/>
      <c r="X1448" s="33"/>
      <c r="Y1448" s="33"/>
      <c r="Z1448" s="33"/>
      <c r="AA1448" s="33"/>
      <c r="AB1448" s="33"/>
      <c r="AC1448" s="33"/>
      <c r="AD1448" s="33"/>
      <c r="AE1448" s="33"/>
      <c r="AT1448" s="18" t="s">
        <v>912</v>
      </c>
      <c r="AU1448" s="18" t="s">
        <v>85</v>
      </c>
    </row>
    <row r="1449" spans="1:65" s="13" customFormat="1" ht="11.25">
      <c r="B1449" s="170"/>
      <c r="D1449" s="163" t="s">
        <v>193</v>
      </c>
      <c r="E1449" s="171" t="s">
        <v>1</v>
      </c>
      <c r="F1449" s="172" t="s">
        <v>1307</v>
      </c>
      <c r="H1449" s="171" t="s">
        <v>1</v>
      </c>
      <c r="I1449" s="173"/>
      <c r="L1449" s="170"/>
      <c r="M1449" s="174"/>
      <c r="N1449" s="175"/>
      <c r="O1449" s="175"/>
      <c r="P1449" s="175"/>
      <c r="Q1449" s="175"/>
      <c r="R1449" s="175"/>
      <c r="S1449" s="175"/>
      <c r="T1449" s="176"/>
      <c r="AT1449" s="171" t="s">
        <v>193</v>
      </c>
      <c r="AU1449" s="171" t="s">
        <v>85</v>
      </c>
      <c r="AV1449" s="13" t="s">
        <v>83</v>
      </c>
      <c r="AW1449" s="13" t="s">
        <v>32</v>
      </c>
      <c r="AX1449" s="13" t="s">
        <v>76</v>
      </c>
      <c r="AY1449" s="171" t="s">
        <v>180</v>
      </c>
    </row>
    <row r="1450" spans="1:65" s="14" customFormat="1" ht="11.25">
      <c r="B1450" s="177"/>
      <c r="D1450" s="163" t="s">
        <v>193</v>
      </c>
      <c r="E1450" s="178" t="s">
        <v>1</v>
      </c>
      <c r="F1450" s="179" t="s">
        <v>8</v>
      </c>
      <c r="H1450" s="180">
        <v>12</v>
      </c>
      <c r="I1450" s="181"/>
      <c r="L1450" s="177"/>
      <c r="M1450" s="182"/>
      <c r="N1450" s="183"/>
      <c r="O1450" s="183"/>
      <c r="P1450" s="183"/>
      <c r="Q1450" s="183"/>
      <c r="R1450" s="183"/>
      <c r="S1450" s="183"/>
      <c r="T1450" s="184"/>
      <c r="AT1450" s="178" t="s">
        <v>193</v>
      </c>
      <c r="AU1450" s="178" t="s">
        <v>85</v>
      </c>
      <c r="AV1450" s="14" t="s">
        <v>85</v>
      </c>
      <c r="AW1450" s="14" t="s">
        <v>32</v>
      </c>
      <c r="AX1450" s="14" t="s">
        <v>76</v>
      </c>
      <c r="AY1450" s="178" t="s">
        <v>180</v>
      </c>
    </row>
    <row r="1451" spans="1:65" s="15" customFormat="1" ht="11.25">
      <c r="B1451" s="185"/>
      <c r="D1451" s="163" t="s">
        <v>193</v>
      </c>
      <c r="E1451" s="186" t="s">
        <v>1</v>
      </c>
      <c r="F1451" s="187" t="s">
        <v>196</v>
      </c>
      <c r="H1451" s="188">
        <v>12</v>
      </c>
      <c r="I1451" s="189"/>
      <c r="L1451" s="185"/>
      <c r="M1451" s="190"/>
      <c r="N1451" s="191"/>
      <c r="O1451" s="191"/>
      <c r="P1451" s="191"/>
      <c r="Q1451" s="191"/>
      <c r="R1451" s="191"/>
      <c r="S1451" s="191"/>
      <c r="T1451" s="192"/>
      <c r="AT1451" s="186" t="s">
        <v>193</v>
      </c>
      <c r="AU1451" s="186" t="s">
        <v>85</v>
      </c>
      <c r="AV1451" s="15" t="s">
        <v>197</v>
      </c>
      <c r="AW1451" s="15" t="s">
        <v>32</v>
      </c>
      <c r="AX1451" s="15" t="s">
        <v>76</v>
      </c>
      <c r="AY1451" s="186" t="s">
        <v>180</v>
      </c>
    </row>
    <row r="1452" spans="1:65" s="16" customFormat="1" ht="11.25">
      <c r="B1452" s="193"/>
      <c r="D1452" s="163" t="s">
        <v>193</v>
      </c>
      <c r="E1452" s="194" t="s">
        <v>1</v>
      </c>
      <c r="F1452" s="195" t="s">
        <v>198</v>
      </c>
      <c r="H1452" s="196">
        <v>12</v>
      </c>
      <c r="I1452" s="197"/>
      <c r="L1452" s="193"/>
      <c r="M1452" s="198"/>
      <c r="N1452" s="199"/>
      <c r="O1452" s="199"/>
      <c r="P1452" s="199"/>
      <c r="Q1452" s="199"/>
      <c r="R1452" s="199"/>
      <c r="S1452" s="199"/>
      <c r="T1452" s="200"/>
      <c r="AT1452" s="194" t="s">
        <v>193</v>
      </c>
      <c r="AU1452" s="194" t="s">
        <v>85</v>
      </c>
      <c r="AV1452" s="16" t="s">
        <v>187</v>
      </c>
      <c r="AW1452" s="16" t="s">
        <v>32</v>
      </c>
      <c r="AX1452" s="16" t="s">
        <v>83</v>
      </c>
      <c r="AY1452" s="194" t="s">
        <v>180</v>
      </c>
    </row>
    <row r="1453" spans="1:65" s="2" customFormat="1" ht="24.2" customHeight="1">
      <c r="A1453" s="33"/>
      <c r="B1453" s="149"/>
      <c r="C1453" s="150" t="s">
        <v>1354</v>
      </c>
      <c r="D1453" s="150" t="s">
        <v>182</v>
      </c>
      <c r="E1453" s="151" t="s">
        <v>1309</v>
      </c>
      <c r="F1453" s="152" t="s">
        <v>1310</v>
      </c>
      <c r="G1453" s="153" t="s">
        <v>508</v>
      </c>
      <c r="H1453" s="154">
        <v>92.16</v>
      </c>
      <c r="I1453" s="155"/>
      <c r="J1453" s="156">
        <f>ROUND(I1453*H1453,2)</f>
        <v>0</v>
      </c>
      <c r="K1453" s="152" t="s">
        <v>1</v>
      </c>
      <c r="L1453" s="34"/>
      <c r="M1453" s="157" t="s">
        <v>1</v>
      </c>
      <c r="N1453" s="158" t="s">
        <v>41</v>
      </c>
      <c r="O1453" s="59"/>
      <c r="P1453" s="159">
        <f>O1453*H1453</f>
        <v>0</v>
      </c>
      <c r="Q1453" s="159">
        <v>0</v>
      </c>
      <c r="R1453" s="159">
        <f>Q1453*H1453</f>
        <v>0</v>
      </c>
      <c r="S1453" s="159">
        <v>0</v>
      </c>
      <c r="T1453" s="160">
        <f>S1453*H1453</f>
        <v>0</v>
      </c>
      <c r="U1453" s="33"/>
      <c r="V1453" s="33"/>
      <c r="W1453" s="33"/>
      <c r="X1453" s="33"/>
      <c r="Y1453" s="33"/>
      <c r="Z1453" s="33"/>
      <c r="AA1453" s="33"/>
      <c r="AB1453" s="33"/>
      <c r="AC1453" s="33"/>
      <c r="AD1453" s="33"/>
      <c r="AE1453" s="33"/>
      <c r="AR1453" s="161" t="s">
        <v>341</v>
      </c>
      <c r="AT1453" s="161" t="s">
        <v>182</v>
      </c>
      <c r="AU1453" s="161" t="s">
        <v>85</v>
      </c>
      <c r="AY1453" s="18" t="s">
        <v>180</v>
      </c>
      <c r="BE1453" s="162">
        <f>IF(N1453="základní",J1453,0)</f>
        <v>0</v>
      </c>
      <c r="BF1453" s="162">
        <f>IF(N1453="snížená",J1453,0)</f>
        <v>0</v>
      </c>
      <c r="BG1453" s="162">
        <f>IF(N1453="zákl. přenesená",J1453,0)</f>
        <v>0</v>
      </c>
      <c r="BH1453" s="162">
        <f>IF(N1453="sníž. přenesená",J1453,0)</f>
        <v>0</v>
      </c>
      <c r="BI1453" s="162">
        <f>IF(N1453="nulová",J1453,0)</f>
        <v>0</v>
      </c>
      <c r="BJ1453" s="18" t="s">
        <v>83</v>
      </c>
      <c r="BK1453" s="162">
        <f>ROUND(I1453*H1453,2)</f>
        <v>0</v>
      </c>
      <c r="BL1453" s="18" t="s">
        <v>341</v>
      </c>
      <c r="BM1453" s="161" t="s">
        <v>1311</v>
      </c>
    </row>
    <row r="1454" spans="1:65" s="2" customFormat="1" ht="156">
      <c r="A1454" s="33"/>
      <c r="B1454" s="34"/>
      <c r="C1454" s="33"/>
      <c r="D1454" s="163" t="s">
        <v>912</v>
      </c>
      <c r="E1454" s="33"/>
      <c r="F1454" s="211" t="s">
        <v>1306</v>
      </c>
      <c r="G1454" s="33"/>
      <c r="H1454" s="33"/>
      <c r="I1454" s="165"/>
      <c r="J1454" s="33"/>
      <c r="K1454" s="33"/>
      <c r="L1454" s="34"/>
      <c r="M1454" s="166"/>
      <c r="N1454" s="167"/>
      <c r="O1454" s="59"/>
      <c r="P1454" s="59"/>
      <c r="Q1454" s="59"/>
      <c r="R1454" s="59"/>
      <c r="S1454" s="59"/>
      <c r="T1454" s="60"/>
      <c r="U1454" s="33"/>
      <c r="V1454" s="33"/>
      <c r="W1454" s="33"/>
      <c r="X1454" s="33"/>
      <c r="Y1454" s="33"/>
      <c r="Z1454" s="33"/>
      <c r="AA1454" s="33"/>
      <c r="AB1454" s="33"/>
      <c r="AC1454" s="33"/>
      <c r="AD1454" s="33"/>
      <c r="AE1454" s="33"/>
      <c r="AT1454" s="18" t="s">
        <v>912</v>
      </c>
      <c r="AU1454" s="18" t="s">
        <v>85</v>
      </c>
    </row>
    <row r="1455" spans="1:65" s="13" customFormat="1" ht="11.25">
      <c r="B1455" s="170"/>
      <c r="D1455" s="163" t="s">
        <v>193</v>
      </c>
      <c r="E1455" s="171" t="s">
        <v>1</v>
      </c>
      <c r="F1455" s="172" t="s">
        <v>1312</v>
      </c>
      <c r="H1455" s="171" t="s">
        <v>1</v>
      </c>
      <c r="I1455" s="173"/>
      <c r="L1455" s="170"/>
      <c r="M1455" s="174"/>
      <c r="N1455" s="175"/>
      <c r="O1455" s="175"/>
      <c r="P1455" s="175"/>
      <c r="Q1455" s="175"/>
      <c r="R1455" s="175"/>
      <c r="S1455" s="175"/>
      <c r="T1455" s="176"/>
      <c r="AT1455" s="171" t="s">
        <v>193</v>
      </c>
      <c r="AU1455" s="171" t="s">
        <v>85</v>
      </c>
      <c r="AV1455" s="13" t="s">
        <v>83</v>
      </c>
      <c r="AW1455" s="13" t="s">
        <v>32</v>
      </c>
      <c r="AX1455" s="13" t="s">
        <v>76</v>
      </c>
      <c r="AY1455" s="171" t="s">
        <v>180</v>
      </c>
    </row>
    <row r="1456" spans="1:65" s="14" customFormat="1" ht="11.25">
      <c r="B1456" s="177"/>
      <c r="D1456" s="163" t="s">
        <v>193</v>
      </c>
      <c r="E1456" s="178" t="s">
        <v>1</v>
      </c>
      <c r="F1456" s="179" t="s">
        <v>2827</v>
      </c>
      <c r="H1456" s="180">
        <v>92.16</v>
      </c>
      <c r="I1456" s="181"/>
      <c r="L1456" s="177"/>
      <c r="M1456" s="182"/>
      <c r="N1456" s="183"/>
      <c r="O1456" s="183"/>
      <c r="P1456" s="183"/>
      <c r="Q1456" s="183"/>
      <c r="R1456" s="183"/>
      <c r="S1456" s="183"/>
      <c r="T1456" s="184"/>
      <c r="AT1456" s="178" t="s">
        <v>193</v>
      </c>
      <c r="AU1456" s="178" t="s">
        <v>85</v>
      </c>
      <c r="AV1456" s="14" t="s">
        <v>85</v>
      </c>
      <c r="AW1456" s="14" t="s">
        <v>32</v>
      </c>
      <c r="AX1456" s="14" t="s">
        <v>76</v>
      </c>
      <c r="AY1456" s="178" t="s">
        <v>180</v>
      </c>
    </row>
    <row r="1457" spans="1:65" s="15" customFormat="1" ht="11.25">
      <c r="B1457" s="185"/>
      <c r="D1457" s="163" t="s">
        <v>193</v>
      </c>
      <c r="E1457" s="186" t="s">
        <v>1</v>
      </c>
      <c r="F1457" s="187" t="s">
        <v>196</v>
      </c>
      <c r="H1457" s="188">
        <v>92.16</v>
      </c>
      <c r="I1457" s="189"/>
      <c r="L1457" s="185"/>
      <c r="M1457" s="190"/>
      <c r="N1457" s="191"/>
      <c r="O1457" s="191"/>
      <c r="P1457" s="191"/>
      <c r="Q1457" s="191"/>
      <c r="R1457" s="191"/>
      <c r="S1457" s="191"/>
      <c r="T1457" s="192"/>
      <c r="AT1457" s="186" t="s">
        <v>193</v>
      </c>
      <c r="AU1457" s="186" t="s">
        <v>85</v>
      </c>
      <c r="AV1457" s="15" t="s">
        <v>197</v>
      </c>
      <c r="AW1457" s="15" t="s">
        <v>32</v>
      </c>
      <c r="AX1457" s="15" t="s">
        <v>76</v>
      </c>
      <c r="AY1457" s="186" t="s">
        <v>180</v>
      </c>
    </row>
    <row r="1458" spans="1:65" s="16" customFormat="1" ht="11.25">
      <c r="B1458" s="193"/>
      <c r="D1458" s="163" t="s">
        <v>193</v>
      </c>
      <c r="E1458" s="194" t="s">
        <v>1</v>
      </c>
      <c r="F1458" s="195" t="s">
        <v>198</v>
      </c>
      <c r="H1458" s="196">
        <v>92.16</v>
      </c>
      <c r="I1458" s="197"/>
      <c r="L1458" s="193"/>
      <c r="M1458" s="198"/>
      <c r="N1458" s="199"/>
      <c r="O1458" s="199"/>
      <c r="P1458" s="199"/>
      <c r="Q1458" s="199"/>
      <c r="R1458" s="199"/>
      <c r="S1458" s="199"/>
      <c r="T1458" s="200"/>
      <c r="AT1458" s="194" t="s">
        <v>193</v>
      </c>
      <c r="AU1458" s="194" t="s">
        <v>85</v>
      </c>
      <c r="AV1458" s="16" t="s">
        <v>187</v>
      </c>
      <c r="AW1458" s="16" t="s">
        <v>32</v>
      </c>
      <c r="AX1458" s="16" t="s">
        <v>83</v>
      </c>
      <c r="AY1458" s="194" t="s">
        <v>180</v>
      </c>
    </row>
    <row r="1459" spans="1:65" s="2" customFormat="1" ht="44.25" customHeight="1">
      <c r="A1459" s="33"/>
      <c r="B1459" s="149"/>
      <c r="C1459" s="150" t="s">
        <v>1360</v>
      </c>
      <c r="D1459" s="150" t="s">
        <v>182</v>
      </c>
      <c r="E1459" s="151" t="s">
        <v>2828</v>
      </c>
      <c r="F1459" s="152" t="s">
        <v>2829</v>
      </c>
      <c r="G1459" s="153" t="s">
        <v>423</v>
      </c>
      <c r="H1459" s="154">
        <v>1</v>
      </c>
      <c r="I1459" s="155"/>
      <c r="J1459" s="156">
        <f>ROUND(I1459*H1459,2)</f>
        <v>0</v>
      </c>
      <c r="K1459" s="152" t="s">
        <v>1</v>
      </c>
      <c r="L1459" s="34"/>
      <c r="M1459" s="157" t="s">
        <v>1</v>
      </c>
      <c r="N1459" s="158" t="s">
        <v>41</v>
      </c>
      <c r="O1459" s="59"/>
      <c r="P1459" s="159">
        <f>O1459*H1459</f>
        <v>0</v>
      </c>
      <c r="Q1459" s="159">
        <v>0</v>
      </c>
      <c r="R1459" s="159">
        <f>Q1459*H1459</f>
        <v>0</v>
      </c>
      <c r="S1459" s="159">
        <v>0</v>
      </c>
      <c r="T1459" s="160">
        <f>S1459*H1459</f>
        <v>0</v>
      </c>
      <c r="U1459" s="33"/>
      <c r="V1459" s="33"/>
      <c r="W1459" s="33"/>
      <c r="X1459" s="33"/>
      <c r="Y1459" s="33"/>
      <c r="Z1459" s="33"/>
      <c r="AA1459" s="33"/>
      <c r="AB1459" s="33"/>
      <c r="AC1459" s="33"/>
      <c r="AD1459" s="33"/>
      <c r="AE1459" s="33"/>
      <c r="AR1459" s="161" t="s">
        <v>341</v>
      </c>
      <c r="AT1459" s="161" t="s">
        <v>182</v>
      </c>
      <c r="AU1459" s="161" t="s">
        <v>85</v>
      </c>
      <c r="AY1459" s="18" t="s">
        <v>180</v>
      </c>
      <c r="BE1459" s="162">
        <f>IF(N1459="základní",J1459,0)</f>
        <v>0</v>
      </c>
      <c r="BF1459" s="162">
        <f>IF(N1459="snížená",J1459,0)</f>
        <v>0</v>
      </c>
      <c r="BG1459" s="162">
        <f>IF(N1459="zákl. přenesená",J1459,0)</f>
        <v>0</v>
      </c>
      <c r="BH1459" s="162">
        <f>IF(N1459="sníž. přenesená",J1459,0)</f>
        <v>0</v>
      </c>
      <c r="BI1459" s="162">
        <f>IF(N1459="nulová",J1459,0)</f>
        <v>0</v>
      </c>
      <c r="BJ1459" s="18" t="s">
        <v>83</v>
      </c>
      <c r="BK1459" s="162">
        <f>ROUND(I1459*H1459,2)</f>
        <v>0</v>
      </c>
      <c r="BL1459" s="18" t="s">
        <v>341</v>
      </c>
      <c r="BM1459" s="161" t="s">
        <v>2830</v>
      </c>
    </row>
    <row r="1460" spans="1:65" s="2" customFormat="1" ht="156">
      <c r="A1460" s="33"/>
      <c r="B1460" s="34"/>
      <c r="C1460" s="33"/>
      <c r="D1460" s="163" t="s">
        <v>912</v>
      </c>
      <c r="E1460" s="33"/>
      <c r="F1460" s="211" t="s">
        <v>1306</v>
      </c>
      <c r="G1460" s="33"/>
      <c r="H1460" s="33"/>
      <c r="I1460" s="165"/>
      <c r="J1460" s="33"/>
      <c r="K1460" s="33"/>
      <c r="L1460" s="34"/>
      <c r="M1460" s="166"/>
      <c r="N1460" s="167"/>
      <c r="O1460" s="59"/>
      <c r="P1460" s="59"/>
      <c r="Q1460" s="59"/>
      <c r="R1460" s="59"/>
      <c r="S1460" s="59"/>
      <c r="T1460" s="60"/>
      <c r="U1460" s="33"/>
      <c r="V1460" s="33"/>
      <c r="W1460" s="33"/>
      <c r="X1460" s="33"/>
      <c r="Y1460" s="33"/>
      <c r="Z1460" s="33"/>
      <c r="AA1460" s="33"/>
      <c r="AB1460" s="33"/>
      <c r="AC1460" s="33"/>
      <c r="AD1460" s="33"/>
      <c r="AE1460" s="33"/>
      <c r="AT1460" s="18" t="s">
        <v>912</v>
      </c>
      <c r="AU1460" s="18" t="s">
        <v>85</v>
      </c>
    </row>
    <row r="1461" spans="1:65" s="13" customFormat="1" ht="11.25">
      <c r="B1461" s="170"/>
      <c r="D1461" s="163" t="s">
        <v>193</v>
      </c>
      <c r="E1461" s="171" t="s">
        <v>1</v>
      </c>
      <c r="F1461" s="172" t="s">
        <v>2831</v>
      </c>
      <c r="H1461" s="171" t="s">
        <v>1</v>
      </c>
      <c r="I1461" s="173"/>
      <c r="L1461" s="170"/>
      <c r="M1461" s="174"/>
      <c r="N1461" s="175"/>
      <c r="O1461" s="175"/>
      <c r="P1461" s="175"/>
      <c r="Q1461" s="175"/>
      <c r="R1461" s="175"/>
      <c r="S1461" s="175"/>
      <c r="T1461" s="176"/>
      <c r="AT1461" s="171" t="s">
        <v>193</v>
      </c>
      <c r="AU1461" s="171" t="s">
        <v>85</v>
      </c>
      <c r="AV1461" s="13" t="s">
        <v>83</v>
      </c>
      <c r="AW1461" s="13" t="s">
        <v>32</v>
      </c>
      <c r="AX1461" s="13" t="s">
        <v>76</v>
      </c>
      <c r="AY1461" s="171" t="s">
        <v>180</v>
      </c>
    </row>
    <row r="1462" spans="1:65" s="14" customFormat="1" ht="11.25">
      <c r="B1462" s="177"/>
      <c r="D1462" s="163" t="s">
        <v>193</v>
      </c>
      <c r="E1462" s="178" t="s">
        <v>1</v>
      </c>
      <c r="F1462" s="179" t="s">
        <v>83</v>
      </c>
      <c r="H1462" s="180">
        <v>1</v>
      </c>
      <c r="I1462" s="181"/>
      <c r="L1462" s="177"/>
      <c r="M1462" s="182"/>
      <c r="N1462" s="183"/>
      <c r="O1462" s="183"/>
      <c r="P1462" s="183"/>
      <c r="Q1462" s="183"/>
      <c r="R1462" s="183"/>
      <c r="S1462" s="183"/>
      <c r="T1462" s="184"/>
      <c r="AT1462" s="178" t="s">
        <v>193</v>
      </c>
      <c r="AU1462" s="178" t="s">
        <v>85</v>
      </c>
      <c r="AV1462" s="14" t="s">
        <v>85</v>
      </c>
      <c r="AW1462" s="14" t="s">
        <v>32</v>
      </c>
      <c r="AX1462" s="14" t="s">
        <v>76</v>
      </c>
      <c r="AY1462" s="178" t="s">
        <v>180</v>
      </c>
    </row>
    <row r="1463" spans="1:65" s="15" customFormat="1" ht="11.25">
      <c r="B1463" s="185"/>
      <c r="D1463" s="163" t="s">
        <v>193</v>
      </c>
      <c r="E1463" s="186" t="s">
        <v>1</v>
      </c>
      <c r="F1463" s="187" t="s">
        <v>196</v>
      </c>
      <c r="H1463" s="188">
        <v>1</v>
      </c>
      <c r="I1463" s="189"/>
      <c r="L1463" s="185"/>
      <c r="M1463" s="190"/>
      <c r="N1463" s="191"/>
      <c r="O1463" s="191"/>
      <c r="P1463" s="191"/>
      <c r="Q1463" s="191"/>
      <c r="R1463" s="191"/>
      <c r="S1463" s="191"/>
      <c r="T1463" s="192"/>
      <c r="AT1463" s="186" t="s">
        <v>193</v>
      </c>
      <c r="AU1463" s="186" t="s">
        <v>85</v>
      </c>
      <c r="AV1463" s="15" t="s">
        <v>197</v>
      </c>
      <c r="AW1463" s="15" t="s">
        <v>32</v>
      </c>
      <c r="AX1463" s="15" t="s">
        <v>76</v>
      </c>
      <c r="AY1463" s="186" t="s">
        <v>180</v>
      </c>
    </row>
    <row r="1464" spans="1:65" s="16" customFormat="1" ht="11.25">
      <c r="B1464" s="193"/>
      <c r="D1464" s="163" t="s">
        <v>193</v>
      </c>
      <c r="E1464" s="194" t="s">
        <v>1</v>
      </c>
      <c r="F1464" s="195" t="s">
        <v>198</v>
      </c>
      <c r="H1464" s="196">
        <v>1</v>
      </c>
      <c r="I1464" s="197"/>
      <c r="L1464" s="193"/>
      <c r="M1464" s="198"/>
      <c r="N1464" s="199"/>
      <c r="O1464" s="199"/>
      <c r="P1464" s="199"/>
      <c r="Q1464" s="199"/>
      <c r="R1464" s="199"/>
      <c r="S1464" s="199"/>
      <c r="T1464" s="200"/>
      <c r="AT1464" s="194" t="s">
        <v>193</v>
      </c>
      <c r="AU1464" s="194" t="s">
        <v>85</v>
      </c>
      <c r="AV1464" s="16" t="s">
        <v>187</v>
      </c>
      <c r="AW1464" s="16" t="s">
        <v>32</v>
      </c>
      <c r="AX1464" s="16" t="s">
        <v>83</v>
      </c>
      <c r="AY1464" s="194" t="s">
        <v>180</v>
      </c>
    </row>
    <row r="1465" spans="1:65" s="2" customFormat="1" ht="37.9" customHeight="1">
      <c r="A1465" s="33"/>
      <c r="B1465" s="149"/>
      <c r="C1465" s="150" t="s">
        <v>1382</v>
      </c>
      <c r="D1465" s="150" t="s">
        <v>182</v>
      </c>
      <c r="E1465" s="151" t="s">
        <v>2832</v>
      </c>
      <c r="F1465" s="152" t="s">
        <v>2833</v>
      </c>
      <c r="G1465" s="153" t="s">
        <v>423</v>
      </c>
      <c r="H1465" s="154">
        <v>1</v>
      </c>
      <c r="I1465" s="155"/>
      <c r="J1465" s="156">
        <f>ROUND(I1465*H1465,2)</f>
        <v>0</v>
      </c>
      <c r="K1465" s="152" t="s">
        <v>1</v>
      </c>
      <c r="L1465" s="34"/>
      <c r="M1465" s="157" t="s">
        <v>1</v>
      </c>
      <c r="N1465" s="158" t="s">
        <v>41</v>
      </c>
      <c r="O1465" s="59"/>
      <c r="P1465" s="159">
        <f>O1465*H1465</f>
        <v>0</v>
      </c>
      <c r="Q1465" s="159">
        <v>0</v>
      </c>
      <c r="R1465" s="159">
        <f>Q1465*H1465</f>
        <v>0</v>
      </c>
      <c r="S1465" s="159">
        <v>0</v>
      </c>
      <c r="T1465" s="160">
        <f>S1465*H1465</f>
        <v>0</v>
      </c>
      <c r="U1465" s="33"/>
      <c r="V1465" s="33"/>
      <c r="W1465" s="33"/>
      <c r="X1465" s="33"/>
      <c r="Y1465" s="33"/>
      <c r="Z1465" s="33"/>
      <c r="AA1465" s="33"/>
      <c r="AB1465" s="33"/>
      <c r="AC1465" s="33"/>
      <c r="AD1465" s="33"/>
      <c r="AE1465" s="33"/>
      <c r="AR1465" s="161" t="s">
        <v>341</v>
      </c>
      <c r="AT1465" s="161" t="s">
        <v>182</v>
      </c>
      <c r="AU1465" s="161" t="s">
        <v>85</v>
      </c>
      <c r="AY1465" s="18" t="s">
        <v>180</v>
      </c>
      <c r="BE1465" s="162">
        <f>IF(N1465="základní",J1465,0)</f>
        <v>0</v>
      </c>
      <c r="BF1465" s="162">
        <f>IF(N1465="snížená",J1465,0)</f>
        <v>0</v>
      </c>
      <c r="BG1465" s="162">
        <f>IF(N1465="zákl. přenesená",J1465,0)</f>
        <v>0</v>
      </c>
      <c r="BH1465" s="162">
        <f>IF(N1465="sníž. přenesená",J1465,0)</f>
        <v>0</v>
      </c>
      <c r="BI1465" s="162">
        <f>IF(N1465="nulová",J1465,0)</f>
        <v>0</v>
      </c>
      <c r="BJ1465" s="18" t="s">
        <v>83</v>
      </c>
      <c r="BK1465" s="162">
        <f>ROUND(I1465*H1465,2)</f>
        <v>0</v>
      </c>
      <c r="BL1465" s="18" t="s">
        <v>341</v>
      </c>
      <c r="BM1465" s="161" t="s">
        <v>2834</v>
      </c>
    </row>
    <row r="1466" spans="1:65" s="2" customFormat="1" ht="156">
      <c r="A1466" s="33"/>
      <c r="B1466" s="34"/>
      <c r="C1466" s="33"/>
      <c r="D1466" s="163" t="s">
        <v>912</v>
      </c>
      <c r="E1466" s="33"/>
      <c r="F1466" s="211" t="s">
        <v>1306</v>
      </c>
      <c r="G1466" s="33"/>
      <c r="H1466" s="33"/>
      <c r="I1466" s="165"/>
      <c r="J1466" s="33"/>
      <c r="K1466" s="33"/>
      <c r="L1466" s="34"/>
      <c r="M1466" s="166"/>
      <c r="N1466" s="167"/>
      <c r="O1466" s="59"/>
      <c r="P1466" s="59"/>
      <c r="Q1466" s="59"/>
      <c r="R1466" s="59"/>
      <c r="S1466" s="59"/>
      <c r="T1466" s="60"/>
      <c r="U1466" s="33"/>
      <c r="V1466" s="33"/>
      <c r="W1466" s="33"/>
      <c r="X1466" s="33"/>
      <c r="Y1466" s="33"/>
      <c r="Z1466" s="33"/>
      <c r="AA1466" s="33"/>
      <c r="AB1466" s="33"/>
      <c r="AC1466" s="33"/>
      <c r="AD1466" s="33"/>
      <c r="AE1466" s="33"/>
      <c r="AT1466" s="18" t="s">
        <v>912</v>
      </c>
      <c r="AU1466" s="18" t="s">
        <v>85</v>
      </c>
    </row>
    <row r="1467" spans="1:65" s="13" customFormat="1" ht="11.25">
      <c r="B1467" s="170"/>
      <c r="D1467" s="163" t="s">
        <v>193</v>
      </c>
      <c r="E1467" s="171" t="s">
        <v>1</v>
      </c>
      <c r="F1467" s="172" t="s">
        <v>2835</v>
      </c>
      <c r="H1467" s="171" t="s">
        <v>1</v>
      </c>
      <c r="I1467" s="173"/>
      <c r="L1467" s="170"/>
      <c r="M1467" s="174"/>
      <c r="N1467" s="175"/>
      <c r="O1467" s="175"/>
      <c r="P1467" s="175"/>
      <c r="Q1467" s="175"/>
      <c r="R1467" s="175"/>
      <c r="S1467" s="175"/>
      <c r="T1467" s="176"/>
      <c r="AT1467" s="171" t="s">
        <v>193</v>
      </c>
      <c r="AU1467" s="171" t="s">
        <v>85</v>
      </c>
      <c r="AV1467" s="13" t="s">
        <v>83</v>
      </c>
      <c r="AW1467" s="13" t="s">
        <v>32</v>
      </c>
      <c r="AX1467" s="13" t="s">
        <v>76</v>
      </c>
      <c r="AY1467" s="171" t="s">
        <v>180</v>
      </c>
    </row>
    <row r="1468" spans="1:65" s="14" customFormat="1" ht="11.25">
      <c r="B1468" s="177"/>
      <c r="D1468" s="163" t="s">
        <v>193</v>
      </c>
      <c r="E1468" s="178" t="s">
        <v>1</v>
      </c>
      <c r="F1468" s="179" t="s">
        <v>83</v>
      </c>
      <c r="H1468" s="180">
        <v>1</v>
      </c>
      <c r="I1468" s="181"/>
      <c r="L1468" s="177"/>
      <c r="M1468" s="182"/>
      <c r="N1468" s="183"/>
      <c r="O1468" s="183"/>
      <c r="P1468" s="183"/>
      <c r="Q1468" s="183"/>
      <c r="R1468" s="183"/>
      <c r="S1468" s="183"/>
      <c r="T1468" s="184"/>
      <c r="AT1468" s="178" t="s">
        <v>193</v>
      </c>
      <c r="AU1468" s="178" t="s">
        <v>85</v>
      </c>
      <c r="AV1468" s="14" t="s">
        <v>85</v>
      </c>
      <c r="AW1468" s="14" t="s">
        <v>32</v>
      </c>
      <c r="AX1468" s="14" t="s">
        <v>76</v>
      </c>
      <c r="AY1468" s="178" t="s">
        <v>180</v>
      </c>
    </row>
    <row r="1469" spans="1:65" s="15" customFormat="1" ht="11.25">
      <c r="B1469" s="185"/>
      <c r="D1469" s="163" t="s">
        <v>193</v>
      </c>
      <c r="E1469" s="186" t="s">
        <v>1</v>
      </c>
      <c r="F1469" s="187" t="s">
        <v>196</v>
      </c>
      <c r="H1469" s="188">
        <v>1</v>
      </c>
      <c r="I1469" s="189"/>
      <c r="L1469" s="185"/>
      <c r="M1469" s="190"/>
      <c r="N1469" s="191"/>
      <c r="O1469" s="191"/>
      <c r="P1469" s="191"/>
      <c r="Q1469" s="191"/>
      <c r="R1469" s="191"/>
      <c r="S1469" s="191"/>
      <c r="T1469" s="192"/>
      <c r="AT1469" s="186" t="s">
        <v>193</v>
      </c>
      <c r="AU1469" s="186" t="s">
        <v>85</v>
      </c>
      <c r="AV1469" s="15" t="s">
        <v>197</v>
      </c>
      <c r="AW1469" s="15" t="s">
        <v>32</v>
      </c>
      <c r="AX1469" s="15" t="s">
        <v>76</v>
      </c>
      <c r="AY1469" s="186" t="s">
        <v>180</v>
      </c>
    </row>
    <row r="1470" spans="1:65" s="16" customFormat="1" ht="11.25">
      <c r="B1470" s="193"/>
      <c r="D1470" s="163" t="s">
        <v>193</v>
      </c>
      <c r="E1470" s="194" t="s">
        <v>1</v>
      </c>
      <c r="F1470" s="195" t="s">
        <v>198</v>
      </c>
      <c r="H1470" s="196">
        <v>1</v>
      </c>
      <c r="I1470" s="197"/>
      <c r="L1470" s="193"/>
      <c r="M1470" s="198"/>
      <c r="N1470" s="199"/>
      <c r="O1470" s="199"/>
      <c r="P1470" s="199"/>
      <c r="Q1470" s="199"/>
      <c r="R1470" s="199"/>
      <c r="S1470" s="199"/>
      <c r="T1470" s="200"/>
      <c r="AT1470" s="194" t="s">
        <v>193</v>
      </c>
      <c r="AU1470" s="194" t="s">
        <v>85</v>
      </c>
      <c r="AV1470" s="16" t="s">
        <v>187</v>
      </c>
      <c r="AW1470" s="16" t="s">
        <v>32</v>
      </c>
      <c r="AX1470" s="16" t="s">
        <v>83</v>
      </c>
      <c r="AY1470" s="194" t="s">
        <v>180</v>
      </c>
    </row>
    <row r="1471" spans="1:65" s="2" customFormat="1" ht="37.9" customHeight="1">
      <c r="A1471" s="33"/>
      <c r="B1471" s="149"/>
      <c r="C1471" s="150" t="s">
        <v>1872</v>
      </c>
      <c r="D1471" s="150" t="s">
        <v>182</v>
      </c>
      <c r="E1471" s="151" t="s">
        <v>2836</v>
      </c>
      <c r="F1471" s="152" t="s">
        <v>2837</v>
      </c>
      <c r="G1471" s="153" t="s">
        <v>423</v>
      </c>
      <c r="H1471" s="154">
        <v>1</v>
      </c>
      <c r="I1471" s="155"/>
      <c r="J1471" s="156">
        <f>ROUND(I1471*H1471,2)</f>
        <v>0</v>
      </c>
      <c r="K1471" s="152" t="s">
        <v>1</v>
      </c>
      <c r="L1471" s="34"/>
      <c r="M1471" s="157" t="s">
        <v>1</v>
      </c>
      <c r="N1471" s="158" t="s">
        <v>41</v>
      </c>
      <c r="O1471" s="59"/>
      <c r="P1471" s="159">
        <f>O1471*H1471</f>
        <v>0</v>
      </c>
      <c r="Q1471" s="159">
        <v>0</v>
      </c>
      <c r="R1471" s="159">
        <f>Q1471*H1471</f>
        <v>0</v>
      </c>
      <c r="S1471" s="159">
        <v>0</v>
      </c>
      <c r="T1471" s="160">
        <f>S1471*H1471</f>
        <v>0</v>
      </c>
      <c r="U1471" s="33"/>
      <c r="V1471" s="33"/>
      <c r="W1471" s="33"/>
      <c r="X1471" s="33"/>
      <c r="Y1471" s="33"/>
      <c r="Z1471" s="33"/>
      <c r="AA1471" s="33"/>
      <c r="AB1471" s="33"/>
      <c r="AC1471" s="33"/>
      <c r="AD1471" s="33"/>
      <c r="AE1471" s="33"/>
      <c r="AR1471" s="161" t="s">
        <v>341</v>
      </c>
      <c r="AT1471" s="161" t="s">
        <v>182</v>
      </c>
      <c r="AU1471" s="161" t="s">
        <v>85</v>
      </c>
      <c r="AY1471" s="18" t="s">
        <v>180</v>
      </c>
      <c r="BE1471" s="162">
        <f>IF(N1471="základní",J1471,0)</f>
        <v>0</v>
      </c>
      <c r="BF1471" s="162">
        <f>IF(N1471="snížená",J1471,0)</f>
        <v>0</v>
      </c>
      <c r="BG1471" s="162">
        <f>IF(N1471="zákl. přenesená",J1471,0)</f>
        <v>0</v>
      </c>
      <c r="BH1471" s="162">
        <f>IF(N1471="sníž. přenesená",J1471,0)</f>
        <v>0</v>
      </c>
      <c r="BI1471" s="162">
        <f>IF(N1471="nulová",J1471,0)</f>
        <v>0</v>
      </c>
      <c r="BJ1471" s="18" t="s">
        <v>83</v>
      </c>
      <c r="BK1471" s="162">
        <f>ROUND(I1471*H1471,2)</f>
        <v>0</v>
      </c>
      <c r="BL1471" s="18" t="s">
        <v>341</v>
      </c>
      <c r="BM1471" s="161" t="s">
        <v>2838</v>
      </c>
    </row>
    <row r="1472" spans="1:65" s="2" customFormat="1" ht="156">
      <c r="A1472" s="33"/>
      <c r="B1472" s="34"/>
      <c r="C1472" s="33"/>
      <c r="D1472" s="163" t="s">
        <v>912</v>
      </c>
      <c r="E1472" s="33"/>
      <c r="F1472" s="211" t="s">
        <v>1306</v>
      </c>
      <c r="G1472" s="33"/>
      <c r="H1472" s="33"/>
      <c r="I1472" s="165"/>
      <c r="J1472" s="33"/>
      <c r="K1472" s="33"/>
      <c r="L1472" s="34"/>
      <c r="M1472" s="166"/>
      <c r="N1472" s="167"/>
      <c r="O1472" s="59"/>
      <c r="P1472" s="59"/>
      <c r="Q1472" s="59"/>
      <c r="R1472" s="59"/>
      <c r="S1472" s="59"/>
      <c r="T1472" s="60"/>
      <c r="U1472" s="33"/>
      <c r="V1472" s="33"/>
      <c r="W1472" s="33"/>
      <c r="X1472" s="33"/>
      <c r="Y1472" s="33"/>
      <c r="Z1472" s="33"/>
      <c r="AA1472" s="33"/>
      <c r="AB1472" s="33"/>
      <c r="AC1472" s="33"/>
      <c r="AD1472" s="33"/>
      <c r="AE1472" s="33"/>
      <c r="AT1472" s="18" t="s">
        <v>912</v>
      </c>
      <c r="AU1472" s="18" t="s">
        <v>85</v>
      </c>
    </row>
    <row r="1473" spans="1:65" s="13" customFormat="1" ht="11.25">
      <c r="B1473" s="170"/>
      <c r="D1473" s="163" t="s">
        <v>193</v>
      </c>
      <c r="E1473" s="171" t="s">
        <v>1</v>
      </c>
      <c r="F1473" s="172" t="s">
        <v>2839</v>
      </c>
      <c r="H1473" s="171" t="s">
        <v>1</v>
      </c>
      <c r="I1473" s="173"/>
      <c r="L1473" s="170"/>
      <c r="M1473" s="174"/>
      <c r="N1473" s="175"/>
      <c r="O1473" s="175"/>
      <c r="P1473" s="175"/>
      <c r="Q1473" s="175"/>
      <c r="R1473" s="175"/>
      <c r="S1473" s="175"/>
      <c r="T1473" s="176"/>
      <c r="AT1473" s="171" t="s">
        <v>193</v>
      </c>
      <c r="AU1473" s="171" t="s">
        <v>85</v>
      </c>
      <c r="AV1473" s="13" t="s">
        <v>83</v>
      </c>
      <c r="AW1473" s="13" t="s">
        <v>32</v>
      </c>
      <c r="AX1473" s="13" t="s">
        <v>76</v>
      </c>
      <c r="AY1473" s="171" t="s">
        <v>180</v>
      </c>
    </row>
    <row r="1474" spans="1:65" s="14" customFormat="1" ht="11.25">
      <c r="B1474" s="177"/>
      <c r="D1474" s="163" t="s">
        <v>193</v>
      </c>
      <c r="E1474" s="178" t="s">
        <v>1</v>
      </c>
      <c r="F1474" s="179" t="s">
        <v>83</v>
      </c>
      <c r="H1474" s="180">
        <v>1</v>
      </c>
      <c r="I1474" s="181"/>
      <c r="L1474" s="177"/>
      <c r="M1474" s="182"/>
      <c r="N1474" s="183"/>
      <c r="O1474" s="183"/>
      <c r="P1474" s="183"/>
      <c r="Q1474" s="183"/>
      <c r="R1474" s="183"/>
      <c r="S1474" s="183"/>
      <c r="T1474" s="184"/>
      <c r="AT1474" s="178" t="s">
        <v>193</v>
      </c>
      <c r="AU1474" s="178" t="s">
        <v>85</v>
      </c>
      <c r="AV1474" s="14" t="s">
        <v>85</v>
      </c>
      <c r="AW1474" s="14" t="s">
        <v>32</v>
      </c>
      <c r="AX1474" s="14" t="s">
        <v>76</v>
      </c>
      <c r="AY1474" s="178" t="s">
        <v>180</v>
      </c>
    </row>
    <row r="1475" spans="1:65" s="15" customFormat="1" ht="11.25">
      <c r="B1475" s="185"/>
      <c r="D1475" s="163" t="s">
        <v>193</v>
      </c>
      <c r="E1475" s="186" t="s">
        <v>1</v>
      </c>
      <c r="F1475" s="187" t="s">
        <v>196</v>
      </c>
      <c r="H1475" s="188">
        <v>1</v>
      </c>
      <c r="I1475" s="189"/>
      <c r="L1475" s="185"/>
      <c r="M1475" s="190"/>
      <c r="N1475" s="191"/>
      <c r="O1475" s="191"/>
      <c r="P1475" s="191"/>
      <c r="Q1475" s="191"/>
      <c r="R1475" s="191"/>
      <c r="S1475" s="191"/>
      <c r="T1475" s="192"/>
      <c r="AT1475" s="186" t="s">
        <v>193</v>
      </c>
      <c r="AU1475" s="186" t="s">
        <v>85</v>
      </c>
      <c r="AV1475" s="15" t="s">
        <v>197</v>
      </c>
      <c r="AW1475" s="15" t="s">
        <v>32</v>
      </c>
      <c r="AX1475" s="15" t="s">
        <v>76</v>
      </c>
      <c r="AY1475" s="186" t="s">
        <v>180</v>
      </c>
    </row>
    <row r="1476" spans="1:65" s="16" customFormat="1" ht="11.25">
      <c r="B1476" s="193"/>
      <c r="D1476" s="163" t="s">
        <v>193</v>
      </c>
      <c r="E1476" s="194" t="s">
        <v>1</v>
      </c>
      <c r="F1476" s="195" t="s">
        <v>198</v>
      </c>
      <c r="H1476" s="196">
        <v>1</v>
      </c>
      <c r="I1476" s="197"/>
      <c r="L1476" s="193"/>
      <c r="M1476" s="198"/>
      <c r="N1476" s="199"/>
      <c r="O1476" s="199"/>
      <c r="P1476" s="199"/>
      <c r="Q1476" s="199"/>
      <c r="R1476" s="199"/>
      <c r="S1476" s="199"/>
      <c r="T1476" s="200"/>
      <c r="AT1476" s="194" t="s">
        <v>193</v>
      </c>
      <c r="AU1476" s="194" t="s">
        <v>85</v>
      </c>
      <c r="AV1476" s="16" t="s">
        <v>187</v>
      </c>
      <c r="AW1476" s="16" t="s">
        <v>32</v>
      </c>
      <c r="AX1476" s="16" t="s">
        <v>83</v>
      </c>
      <c r="AY1476" s="194" t="s">
        <v>180</v>
      </c>
    </row>
    <row r="1477" spans="1:65" s="12" customFormat="1" ht="22.9" customHeight="1">
      <c r="B1477" s="136"/>
      <c r="D1477" s="137" t="s">
        <v>75</v>
      </c>
      <c r="E1477" s="147" t="s">
        <v>1329</v>
      </c>
      <c r="F1477" s="147" t="s">
        <v>1330</v>
      </c>
      <c r="I1477" s="139"/>
      <c r="J1477" s="148">
        <f>BK1477</f>
        <v>0</v>
      </c>
      <c r="L1477" s="136"/>
      <c r="M1477" s="141"/>
      <c r="N1477" s="142"/>
      <c r="O1477" s="142"/>
      <c r="P1477" s="143">
        <f>SUM(P1478:P1502)</f>
        <v>0</v>
      </c>
      <c r="Q1477" s="142"/>
      <c r="R1477" s="143">
        <f>SUM(R1478:R1502)</f>
        <v>0.26188667999999998</v>
      </c>
      <c r="S1477" s="142"/>
      <c r="T1477" s="144">
        <f>SUM(T1478:T1502)</f>
        <v>0</v>
      </c>
      <c r="AR1477" s="137" t="s">
        <v>85</v>
      </c>
      <c r="AT1477" s="145" t="s">
        <v>75</v>
      </c>
      <c r="AU1477" s="145" t="s">
        <v>83</v>
      </c>
      <c r="AY1477" s="137" t="s">
        <v>180</v>
      </c>
      <c r="BK1477" s="146">
        <f>SUM(BK1478:BK1502)</f>
        <v>0</v>
      </c>
    </row>
    <row r="1478" spans="1:65" s="2" customFormat="1" ht="16.5" customHeight="1">
      <c r="A1478" s="33"/>
      <c r="B1478" s="149"/>
      <c r="C1478" s="150" t="s">
        <v>2840</v>
      </c>
      <c r="D1478" s="150" t="s">
        <v>182</v>
      </c>
      <c r="E1478" s="151" t="s">
        <v>1332</v>
      </c>
      <c r="F1478" s="152" t="s">
        <v>1333</v>
      </c>
      <c r="G1478" s="153" t="s">
        <v>185</v>
      </c>
      <c r="H1478" s="154">
        <v>106.458</v>
      </c>
      <c r="I1478" s="155"/>
      <c r="J1478" s="156">
        <f>ROUND(I1478*H1478,2)</f>
        <v>0</v>
      </c>
      <c r="K1478" s="152" t="s">
        <v>186</v>
      </c>
      <c r="L1478" s="34"/>
      <c r="M1478" s="157" t="s">
        <v>1</v>
      </c>
      <c r="N1478" s="158" t="s">
        <v>41</v>
      </c>
      <c r="O1478" s="59"/>
      <c r="P1478" s="159">
        <f>O1478*H1478</f>
        <v>0</v>
      </c>
      <c r="Q1478" s="159">
        <v>1.5E-3</v>
      </c>
      <c r="R1478" s="159">
        <f>Q1478*H1478</f>
        <v>0.159687</v>
      </c>
      <c r="S1478" s="159">
        <v>0</v>
      </c>
      <c r="T1478" s="160">
        <f>S1478*H1478</f>
        <v>0</v>
      </c>
      <c r="U1478" s="33"/>
      <c r="V1478" s="33"/>
      <c r="W1478" s="33"/>
      <c r="X1478" s="33"/>
      <c r="Y1478" s="33"/>
      <c r="Z1478" s="33"/>
      <c r="AA1478" s="33"/>
      <c r="AB1478" s="33"/>
      <c r="AC1478" s="33"/>
      <c r="AD1478" s="33"/>
      <c r="AE1478" s="33"/>
      <c r="AR1478" s="161" t="s">
        <v>341</v>
      </c>
      <c r="AT1478" s="161" t="s">
        <v>182</v>
      </c>
      <c r="AU1478" s="161" t="s">
        <v>85</v>
      </c>
      <c r="AY1478" s="18" t="s">
        <v>180</v>
      </c>
      <c r="BE1478" s="162">
        <f>IF(N1478="základní",J1478,0)</f>
        <v>0</v>
      </c>
      <c r="BF1478" s="162">
        <f>IF(N1478="snížená",J1478,0)</f>
        <v>0</v>
      </c>
      <c r="BG1478" s="162">
        <f>IF(N1478="zákl. přenesená",J1478,0)</f>
        <v>0</v>
      </c>
      <c r="BH1478" s="162">
        <f>IF(N1478="sníž. přenesená",J1478,0)</f>
        <v>0</v>
      </c>
      <c r="BI1478" s="162">
        <f>IF(N1478="nulová",J1478,0)</f>
        <v>0</v>
      </c>
      <c r="BJ1478" s="18" t="s">
        <v>83</v>
      </c>
      <c r="BK1478" s="162">
        <f>ROUND(I1478*H1478,2)</f>
        <v>0</v>
      </c>
      <c r="BL1478" s="18" t="s">
        <v>341</v>
      </c>
      <c r="BM1478" s="161" t="s">
        <v>2841</v>
      </c>
    </row>
    <row r="1479" spans="1:65" s="2" customFormat="1" ht="11.25">
      <c r="A1479" s="33"/>
      <c r="B1479" s="34"/>
      <c r="C1479" s="33"/>
      <c r="D1479" s="163" t="s">
        <v>189</v>
      </c>
      <c r="E1479" s="33"/>
      <c r="F1479" s="164" t="s">
        <v>1335</v>
      </c>
      <c r="G1479" s="33"/>
      <c r="H1479" s="33"/>
      <c r="I1479" s="165"/>
      <c r="J1479" s="33"/>
      <c r="K1479" s="33"/>
      <c r="L1479" s="34"/>
      <c r="M1479" s="166"/>
      <c r="N1479" s="167"/>
      <c r="O1479" s="59"/>
      <c r="P1479" s="59"/>
      <c r="Q1479" s="59"/>
      <c r="R1479" s="59"/>
      <c r="S1479" s="59"/>
      <c r="T1479" s="60"/>
      <c r="U1479" s="33"/>
      <c r="V1479" s="33"/>
      <c r="W1479" s="33"/>
      <c r="X1479" s="33"/>
      <c r="Y1479" s="33"/>
      <c r="Z1479" s="33"/>
      <c r="AA1479" s="33"/>
      <c r="AB1479" s="33"/>
      <c r="AC1479" s="33"/>
      <c r="AD1479" s="33"/>
      <c r="AE1479" s="33"/>
      <c r="AT1479" s="18" t="s">
        <v>189</v>
      </c>
      <c r="AU1479" s="18" t="s">
        <v>85</v>
      </c>
    </row>
    <row r="1480" spans="1:65" s="2" customFormat="1" ht="11.25">
      <c r="A1480" s="33"/>
      <c r="B1480" s="34"/>
      <c r="C1480" s="33"/>
      <c r="D1480" s="168" t="s">
        <v>191</v>
      </c>
      <c r="E1480" s="33"/>
      <c r="F1480" s="169" t="s">
        <v>1336</v>
      </c>
      <c r="G1480" s="33"/>
      <c r="H1480" s="33"/>
      <c r="I1480" s="165"/>
      <c r="J1480" s="33"/>
      <c r="K1480" s="33"/>
      <c r="L1480" s="34"/>
      <c r="M1480" s="166"/>
      <c r="N1480" s="167"/>
      <c r="O1480" s="59"/>
      <c r="P1480" s="59"/>
      <c r="Q1480" s="59"/>
      <c r="R1480" s="59"/>
      <c r="S1480" s="59"/>
      <c r="T1480" s="60"/>
      <c r="U1480" s="33"/>
      <c r="V1480" s="33"/>
      <c r="W1480" s="33"/>
      <c r="X1480" s="33"/>
      <c r="Y1480" s="33"/>
      <c r="Z1480" s="33"/>
      <c r="AA1480" s="33"/>
      <c r="AB1480" s="33"/>
      <c r="AC1480" s="33"/>
      <c r="AD1480" s="33"/>
      <c r="AE1480" s="33"/>
      <c r="AT1480" s="18" t="s">
        <v>191</v>
      </c>
      <c r="AU1480" s="18" t="s">
        <v>85</v>
      </c>
    </row>
    <row r="1481" spans="1:65" s="13" customFormat="1" ht="11.25">
      <c r="B1481" s="170"/>
      <c r="D1481" s="163" t="s">
        <v>193</v>
      </c>
      <c r="E1481" s="171" t="s">
        <v>1</v>
      </c>
      <c r="F1481" s="172" t="s">
        <v>660</v>
      </c>
      <c r="H1481" s="171" t="s">
        <v>1</v>
      </c>
      <c r="I1481" s="173"/>
      <c r="L1481" s="170"/>
      <c r="M1481" s="174"/>
      <c r="N1481" s="175"/>
      <c r="O1481" s="175"/>
      <c r="P1481" s="175"/>
      <c r="Q1481" s="175"/>
      <c r="R1481" s="175"/>
      <c r="S1481" s="175"/>
      <c r="T1481" s="176"/>
      <c r="AT1481" s="171" t="s">
        <v>193</v>
      </c>
      <c r="AU1481" s="171" t="s">
        <v>85</v>
      </c>
      <c r="AV1481" s="13" t="s">
        <v>83</v>
      </c>
      <c r="AW1481" s="13" t="s">
        <v>32</v>
      </c>
      <c r="AX1481" s="13" t="s">
        <v>76</v>
      </c>
      <c r="AY1481" s="171" t="s">
        <v>180</v>
      </c>
    </row>
    <row r="1482" spans="1:65" s="13" customFormat="1" ht="11.25">
      <c r="B1482" s="170"/>
      <c r="D1482" s="163" t="s">
        <v>193</v>
      </c>
      <c r="E1482" s="171" t="s">
        <v>1</v>
      </c>
      <c r="F1482" s="172" t="s">
        <v>2373</v>
      </c>
      <c r="H1482" s="171" t="s">
        <v>1</v>
      </c>
      <c r="I1482" s="173"/>
      <c r="L1482" s="170"/>
      <c r="M1482" s="174"/>
      <c r="N1482" s="175"/>
      <c r="O1482" s="175"/>
      <c r="P1482" s="175"/>
      <c r="Q1482" s="175"/>
      <c r="R1482" s="175"/>
      <c r="S1482" s="175"/>
      <c r="T1482" s="176"/>
      <c r="AT1482" s="171" t="s">
        <v>193</v>
      </c>
      <c r="AU1482" s="171" t="s">
        <v>85</v>
      </c>
      <c r="AV1482" s="13" t="s">
        <v>83</v>
      </c>
      <c r="AW1482" s="13" t="s">
        <v>32</v>
      </c>
      <c r="AX1482" s="13" t="s">
        <v>76</v>
      </c>
      <c r="AY1482" s="171" t="s">
        <v>180</v>
      </c>
    </row>
    <row r="1483" spans="1:65" s="13" customFormat="1" ht="11.25">
      <c r="B1483" s="170"/>
      <c r="D1483" s="163" t="s">
        <v>193</v>
      </c>
      <c r="E1483" s="171" t="s">
        <v>1</v>
      </c>
      <c r="F1483" s="172" t="s">
        <v>2562</v>
      </c>
      <c r="H1483" s="171" t="s">
        <v>1</v>
      </c>
      <c r="I1483" s="173"/>
      <c r="L1483" s="170"/>
      <c r="M1483" s="174"/>
      <c r="N1483" s="175"/>
      <c r="O1483" s="175"/>
      <c r="P1483" s="175"/>
      <c r="Q1483" s="175"/>
      <c r="R1483" s="175"/>
      <c r="S1483" s="175"/>
      <c r="T1483" s="176"/>
      <c r="AT1483" s="171" t="s">
        <v>193</v>
      </c>
      <c r="AU1483" s="171" t="s">
        <v>85</v>
      </c>
      <c r="AV1483" s="13" t="s">
        <v>83</v>
      </c>
      <c r="AW1483" s="13" t="s">
        <v>32</v>
      </c>
      <c r="AX1483" s="13" t="s">
        <v>76</v>
      </c>
      <c r="AY1483" s="171" t="s">
        <v>180</v>
      </c>
    </row>
    <row r="1484" spans="1:65" s="14" customFormat="1" ht="11.25">
      <c r="B1484" s="177"/>
      <c r="D1484" s="163" t="s">
        <v>193</v>
      </c>
      <c r="E1484" s="178" t="s">
        <v>1</v>
      </c>
      <c r="F1484" s="179" t="s">
        <v>2563</v>
      </c>
      <c r="H1484" s="180">
        <v>56.988</v>
      </c>
      <c r="I1484" s="181"/>
      <c r="L1484" s="177"/>
      <c r="M1484" s="182"/>
      <c r="N1484" s="183"/>
      <c r="O1484" s="183"/>
      <c r="P1484" s="183"/>
      <c r="Q1484" s="183"/>
      <c r="R1484" s="183"/>
      <c r="S1484" s="183"/>
      <c r="T1484" s="184"/>
      <c r="AT1484" s="178" t="s">
        <v>193</v>
      </c>
      <c r="AU1484" s="178" t="s">
        <v>85</v>
      </c>
      <c r="AV1484" s="14" t="s">
        <v>85</v>
      </c>
      <c r="AW1484" s="14" t="s">
        <v>32</v>
      </c>
      <c r="AX1484" s="14" t="s">
        <v>76</v>
      </c>
      <c r="AY1484" s="178" t="s">
        <v>180</v>
      </c>
    </row>
    <row r="1485" spans="1:65" s="13" customFormat="1" ht="11.25">
      <c r="B1485" s="170"/>
      <c r="D1485" s="163" t="s">
        <v>193</v>
      </c>
      <c r="E1485" s="171" t="s">
        <v>1</v>
      </c>
      <c r="F1485" s="172" t="s">
        <v>661</v>
      </c>
      <c r="H1485" s="171" t="s">
        <v>1</v>
      </c>
      <c r="I1485" s="173"/>
      <c r="L1485" s="170"/>
      <c r="M1485" s="174"/>
      <c r="N1485" s="175"/>
      <c r="O1485" s="175"/>
      <c r="P1485" s="175"/>
      <c r="Q1485" s="175"/>
      <c r="R1485" s="175"/>
      <c r="S1485" s="175"/>
      <c r="T1485" s="176"/>
      <c r="AT1485" s="171" t="s">
        <v>193</v>
      </c>
      <c r="AU1485" s="171" t="s">
        <v>85</v>
      </c>
      <c r="AV1485" s="13" t="s">
        <v>83</v>
      </c>
      <c r="AW1485" s="13" t="s">
        <v>32</v>
      </c>
      <c r="AX1485" s="13" t="s">
        <v>76</v>
      </c>
      <c r="AY1485" s="171" t="s">
        <v>180</v>
      </c>
    </row>
    <row r="1486" spans="1:65" s="14" customFormat="1" ht="11.25">
      <c r="B1486" s="177"/>
      <c r="D1486" s="163" t="s">
        <v>193</v>
      </c>
      <c r="E1486" s="178" t="s">
        <v>1</v>
      </c>
      <c r="F1486" s="179" t="s">
        <v>2564</v>
      </c>
      <c r="H1486" s="180">
        <v>49.47</v>
      </c>
      <c r="I1486" s="181"/>
      <c r="L1486" s="177"/>
      <c r="M1486" s="182"/>
      <c r="N1486" s="183"/>
      <c r="O1486" s="183"/>
      <c r="P1486" s="183"/>
      <c r="Q1486" s="183"/>
      <c r="R1486" s="183"/>
      <c r="S1486" s="183"/>
      <c r="T1486" s="184"/>
      <c r="AT1486" s="178" t="s">
        <v>193</v>
      </c>
      <c r="AU1486" s="178" t="s">
        <v>85</v>
      </c>
      <c r="AV1486" s="14" t="s">
        <v>85</v>
      </c>
      <c r="AW1486" s="14" t="s">
        <v>32</v>
      </c>
      <c r="AX1486" s="14" t="s">
        <v>76</v>
      </c>
      <c r="AY1486" s="178" t="s">
        <v>180</v>
      </c>
    </row>
    <row r="1487" spans="1:65" s="15" customFormat="1" ht="11.25">
      <c r="B1487" s="185"/>
      <c r="D1487" s="163" t="s">
        <v>193</v>
      </c>
      <c r="E1487" s="186" t="s">
        <v>1</v>
      </c>
      <c r="F1487" s="187" t="s">
        <v>196</v>
      </c>
      <c r="H1487" s="188">
        <v>106.458</v>
      </c>
      <c r="I1487" s="189"/>
      <c r="L1487" s="185"/>
      <c r="M1487" s="190"/>
      <c r="N1487" s="191"/>
      <c r="O1487" s="191"/>
      <c r="P1487" s="191"/>
      <c r="Q1487" s="191"/>
      <c r="R1487" s="191"/>
      <c r="S1487" s="191"/>
      <c r="T1487" s="192"/>
      <c r="AT1487" s="186" t="s">
        <v>193</v>
      </c>
      <c r="AU1487" s="186" t="s">
        <v>85</v>
      </c>
      <c r="AV1487" s="15" t="s">
        <v>197</v>
      </c>
      <c r="AW1487" s="15" t="s">
        <v>32</v>
      </c>
      <c r="AX1487" s="15" t="s">
        <v>76</v>
      </c>
      <c r="AY1487" s="186" t="s">
        <v>180</v>
      </c>
    </row>
    <row r="1488" spans="1:65" s="16" customFormat="1" ht="11.25">
      <c r="B1488" s="193"/>
      <c r="D1488" s="163" t="s">
        <v>193</v>
      </c>
      <c r="E1488" s="194" t="s">
        <v>1</v>
      </c>
      <c r="F1488" s="195" t="s">
        <v>198</v>
      </c>
      <c r="H1488" s="196">
        <v>106.458</v>
      </c>
      <c r="I1488" s="197"/>
      <c r="L1488" s="193"/>
      <c r="M1488" s="198"/>
      <c r="N1488" s="199"/>
      <c r="O1488" s="199"/>
      <c r="P1488" s="199"/>
      <c r="Q1488" s="199"/>
      <c r="R1488" s="199"/>
      <c r="S1488" s="199"/>
      <c r="T1488" s="200"/>
      <c r="AT1488" s="194" t="s">
        <v>193</v>
      </c>
      <c r="AU1488" s="194" t="s">
        <v>85</v>
      </c>
      <c r="AV1488" s="16" t="s">
        <v>187</v>
      </c>
      <c r="AW1488" s="16" t="s">
        <v>32</v>
      </c>
      <c r="AX1488" s="16" t="s">
        <v>83</v>
      </c>
      <c r="AY1488" s="194" t="s">
        <v>180</v>
      </c>
    </row>
    <row r="1489" spans="1:65" s="2" customFormat="1" ht="21.75" customHeight="1">
      <c r="A1489" s="33"/>
      <c r="B1489" s="149"/>
      <c r="C1489" s="150" t="s">
        <v>1875</v>
      </c>
      <c r="D1489" s="150" t="s">
        <v>182</v>
      </c>
      <c r="E1489" s="151" t="s">
        <v>1338</v>
      </c>
      <c r="F1489" s="152" t="s">
        <v>1339</v>
      </c>
      <c r="G1489" s="153" t="s">
        <v>185</v>
      </c>
      <c r="H1489" s="154">
        <v>106.458</v>
      </c>
      <c r="I1489" s="155"/>
      <c r="J1489" s="156">
        <f>ROUND(I1489*H1489,2)</f>
        <v>0</v>
      </c>
      <c r="K1489" s="152" t="s">
        <v>186</v>
      </c>
      <c r="L1489" s="34"/>
      <c r="M1489" s="157" t="s">
        <v>1</v>
      </c>
      <c r="N1489" s="158" t="s">
        <v>41</v>
      </c>
      <c r="O1489" s="59"/>
      <c r="P1489" s="159">
        <f>O1489*H1489</f>
        <v>0</v>
      </c>
      <c r="Q1489" s="159">
        <v>1.2E-4</v>
      </c>
      <c r="R1489" s="159">
        <f>Q1489*H1489</f>
        <v>1.277496E-2</v>
      </c>
      <c r="S1489" s="159">
        <v>0</v>
      </c>
      <c r="T1489" s="160">
        <f>S1489*H1489</f>
        <v>0</v>
      </c>
      <c r="U1489" s="33"/>
      <c r="V1489" s="33"/>
      <c r="W1489" s="33"/>
      <c r="X1489" s="33"/>
      <c r="Y1489" s="33"/>
      <c r="Z1489" s="33"/>
      <c r="AA1489" s="33"/>
      <c r="AB1489" s="33"/>
      <c r="AC1489" s="33"/>
      <c r="AD1489" s="33"/>
      <c r="AE1489" s="33"/>
      <c r="AR1489" s="161" t="s">
        <v>341</v>
      </c>
      <c r="AT1489" s="161" t="s">
        <v>182</v>
      </c>
      <c r="AU1489" s="161" t="s">
        <v>85</v>
      </c>
      <c r="AY1489" s="18" t="s">
        <v>180</v>
      </c>
      <c r="BE1489" s="162">
        <f>IF(N1489="základní",J1489,0)</f>
        <v>0</v>
      </c>
      <c r="BF1489" s="162">
        <f>IF(N1489="snížená",J1489,0)</f>
        <v>0</v>
      </c>
      <c r="BG1489" s="162">
        <f>IF(N1489="zákl. přenesená",J1489,0)</f>
        <v>0</v>
      </c>
      <c r="BH1489" s="162">
        <f>IF(N1489="sníž. přenesená",J1489,0)</f>
        <v>0</v>
      </c>
      <c r="BI1489" s="162">
        <f>IF(N1489="nulová",J1489,0)</f>
        <v>0</v>
      </c>
      <c r="BJ1489" s="18" t="s">
        <v>83</v>
      </c>
      <c r="BK1489" s="162">
        <f>ROUND(I1489*H1489,2)</f>
        <v>0</v>
      </c>
      <c r="BL1489" s="18" t="s">
        <v>341</v>
      </c>
      <c r="BM1489" s="161" t="s">
        <v>2842</v>
      </c>
    </row>
    <row r="1490" spans="1:65" s="2" customFormat="1" ht="19.5">
      <c r="A1490" s="33"/>
      <c r="B1490" s="34"/>
      <c r="C1490" s="33"/>
      <c r="D1490" s="163" t="s">
        <v>189</v>
      </c>
      <c r="E1490" s="33"/>
      <c r="F1490" s="164" t="s">
        <v>1341</v>
      </c>
      <c r="G1490" s="33"/>
      <c r="H1490" s="33"/>
      <c r="I1490" s="165"/>
      <c r="J1490" s="33"/>
      <c r="K1490" s="33"/>
      <c r="L1490" s="34"/>
      <c r="M1490" s="166"/>
      <c r="N1490" s="167"/>
      <c r="O1490" s="59"/>
      <c r="P1490" s="59"/>
      <c r="Q1490" s="59"/>
      <c r="R1490" s="59"/>
      <c r="S1490" s="59"/>
      <c r="T1490" s="60"/>
      <c r="U1490" s="33"/>
      <c r="V1490" s="33"/>
      <c r="W1490" s="33"/>
      <c r="X1490" s="33"/>
      <c r="Y1490" s="33"/>
      <c r="Z1490" s="33"/>
      <c r="AA1490" s="33"/>
      <c r="AB1490" s="33"/>
      <c r="AC1490" s="33"/>
      <c r="AD1490" s="33"/>
      <c r="AE1490" s="33"/>
      <c r="AT1490" s="18" t="s">
        <v>189</v>
      </c>
      <c r="AU1490" s="18" t="s">
        <v>85</v>
      </c>
    </row>
    <row r="1491" spans="1:65" s="2" customFormat="1" ht="11.25">
      <c r="A1491" s="33"/>
      <c r="B1491" s="34"/>
      <c r="C1491" s="33"/>
      <c r="D1491" s="168" t="s">
        <v>191</v>
      </c>
      <c r="E1491" s="33"/>
      <c r="F1491" s="169" t="s">
        <v>1342</v>
      </c>
      <c r="G1491" s="33"/>
      <c r="H1491" s="33"/>
      <c r="I1491" s="165"/>
      <c r="J1491" s="33"/>
      <c r="K1491" s="33"/>
      <c r="L1491" s="34"/>
      <c r="M1491" s="166"/>
      <c r="N1491" s="167"/>
      <c r="O1491" s="59"/>
      <c r="P1491" s="59"/>
      <c r="Q1491" s="59"/>
      <c r="R1491" s="59"/>
      <c r="S1491" s="59"/>
      <c r="T1491" s="60"/>
      <c r="U1491" s="33"/>
      <c r="V1491" s="33"/>
      <c r="W1491" s="33"/>
      <c r="X1491" s="33"/>
      <c r="Y1491" s="33"/>
      <c r="Z1491" s="33"/>
      <c r="AA1491" s="33"/>
      <c r="AB1491" s="33"/>
      <c r="AC1491" s="33"/>
      <c r="AD1491" s="33"/>
      <c r="AE1491" s="33"/>
      <c r="AT1491" s="18" t="s">
        <v>191</v>
      </c>
      <c r="AU1491" s="18" t="s">
        <v>85</v>
      </c>
    </row>
    <row r="1492" spans="1:65" s="2" customFormat="1" ht="24.2" customHeight="1">
      <c r="A1492" s="33"/>
      <c r="B1492" s="149"/>
      <c r="C1492" s="150" t="s">
        <v>2843</v>
      </c>
      <c r="D1492" s="150" t="s">
        <v>182</v>
      </c>
      <c r="E1492" s="151" t="s">
        <v>1344</v>
      </c>
      <c r="F1492" s="152" t="s">
        <v>1345</v>
      </c>
      <c r="G1492" s="153" t="s">
        <v>185</v>
      </c>
      <c r="H1492" s="154">
        <v>212.916</v>
      </c>
      <c r="I1492" s="155"/>
      <c r="J1492" s="156">
        <f>ROUND(I1492*H1492,2)</f>
        <v>0</v>
      </c>
      <c r="K1492" s="152" t="s">
        <v>186</v>
      </c>
      <c r="L1492" s="34"/>
      <c r="M1492" s="157" t="s">
        <v>1</v>
      </c>
      <c r="N1492" s="158" t="s">
        <v>41</v>
      </c>
      <c r="O1492" s="59"/>
      <c r="P1492" s="159">
        <f>O1492*H1492</f>
        <v>0</v>
      </c>
      <c r="Q1492" s="159">
        <v>4.2000000000000002E-4</v>
      </c>
      <c r="R1492" s="159">
        <f>Q1492*H1492</f>
        <v>8.9424719999999999E-2</v>
      </c>
      <c r="S1492" s="159">
        <v>0</v>
      </c>
      <c r="T1492" s="160">
        <f>S1492*H1492</f>
        <v>0</v>
      </c>
      <c r="U1492" s="33"/>
      <c r="V1492" s="33"/>
      <c r="W1492" s="33"/>
      <c r="X1492" s="33"/>
      <c r="Y1492" s="33"/>
      <c r="Z1492" s="33"/>
      <c r="AA1492" s="33"/>
      <c r="AB1492" s="33"/>
      <c r="AC1492" s="33"/>
      <c r="AD1492" s="33"/>
      <c r="AE1492" s="33"/>
      <c r="AR1492" s="161" t="s">
        <v>341</v>
      </c>
      <c r="AT1492" s="161" t="s">
        <v>182</v>
      </c>
      <c r="AU1492" s="161" t="s">
        <v>85</v>
      </c>
      <c r="AY1492" s="18" t="s">
        <v>180</v>
      </c>
      <c r="BE1492" s="162">
        <f>IF(N1492="základní",J1492,0)</f>
        <v>0</v>
      </c>
      <c r="BF1492" s="162">
        <f>IF(N1492="snížená",J1492,0)</f>
        <v>0</v>
      </c>
      <c r="BG1492" s="162">
        <f>IF(N1492="zákl. přenesená",J1492,0)</f>
        <v>0</v>
      </c>
      <c r="BH1492" s="162">
        <f>IF(N1492="sníž. přenesená",J1492,0)</f>
        <v>0</v>
      </c>
      <c r="BI1492" s="162">
        <f>IF(N1492="nulová",J1492,0)</f>
        <v>0</v>
      </c>
      <c r="BJ1492" s="18" t="s">
        <v>83</v>
      </c>
      <c r="BK1492" s="162">
        <f>ROUND(I1492*H1492,2)</f>
        <v>0</v>
      </c>
      <c r="BL1492" s="18" t="s">
        <v>341</v>
      </c>
      <c r="BM1492" s="161" t="s">
        <v>2844</v>
      </c>
    </row>
    <row r="1493" spans="1:65" s="2" customFormat="1" ht="29.25">
      <c r="A1493" s="33"/>
      <c r="B1493" s="34"/>
      <c r="C1493" s="33"/>
      <c r="D1493" s="163" t="s">
        <v>189</v>
      </c>
      <c r="E1493" s="33"/>
      <c r="F1493" s="164" t="s">
        <v>1347</v>
      </c>
      <c r="G1493" s="33"/>
      <c r="H1493" s="33"/>
      <c r="I1493" s="165"/>
      <c r="J1493" s="33"/>
      <c r="K1493" s="33"/>
      <c r="L1493" s="34"/>
      <c r="M1493" s="166"/>
      <c r="N1493" s="167"/>
      <c r="O1493" s="59"/>
      <c r="P1493" s="59"/>
      <c r="Q1493" s="59"/>
      <c r="R1493" s="59"/>
      <c r="S1493" s="59"/>
      <c r="T1493" s="60"/>
      <c r="U1493" s="33"/>
      <c r="V1493" s="33"/>
      <c r="W1493" s="33"/>
      <c r="X1493" s="33"/>
      <c r="Y1493" s="33"/>
      <c r="Z1493" s="33"/>
      <c r="AA1493" s="33"/>
      <c r="AB1493" s="33"/>
      <c r="AC1493" s="33"/>
      <c r="AD1493" s="33"/>
      <c r="AE1493" s="33"/>
      <c r="AT1493" s="18" t="s">
        <v>189</v>
      </c>
      <c r="AU1493" s="18" t="s">
        <v>85</v>
      </c>
    </row>
    <row r="1494" spans="1:65" s="2" customFormat="1" ht="11.25">
      <c r="A1494" s="33"/>
      <c r="B1494" s="34"/>
      <c r="C1494" s="33"/>
      <c r="D1494" s="168" t="s">
        <v>191</v>
      </c>
      <c r="E1494" s="33"/>
      <c r="F1494" s="169" t="s">
        <v>1348</v>
      </c>
      <c r="G1494" s="33"/>
      <c r="H1494" s="33"/>
      <c r="I1494" s="165"/>
      <c r="J1494" s="33"/>
      <c r="K1494" s="33"/>
      <c r="L1494" s="34"/>
      <c r="M1494" s="166"/>
      <c r="N1494" s="167"/>
      <c r="O1494" s="59"/>
      <c r="P1494" s="59"/>
      <c r="Q1494" s="59"/>
      <c r="R1494" s="59"/>
      <c r="S1494" s="59"/>
      <c r="T1494" s="60"/>
      <c r="U1494" s="33"/>
      <c r="V1494" s="33"/>
      <c r="W1494" s="33"/>
      <c r="X1494" s="33"/>
      <c r="Y1494" s="33"/>
      <c r="Z1494" s="33"/>
      <c r="AA1494" s="33"/>
      <c r="AB1494" s="33"/>
      <c r="AC1494" s="33"/>
      <c r="AD1494" s="33"/>
      <c r="AE1494" s="33"/>
      <c r="AT1494" s="18" t="s">
        <v>191</v>
      </c>
      <c r="AU1494" s="18" t="s">
        <v>85</v>
      </c>
    </row>
    <row r="1495" spans="1:65" s="13" customFormat="1" ht="11.25">
      <c r="B1495" s="170"/>
      <c r="D1495" s="163" t="s">
        <v>193</v>
      </c>
      <c r="E1495" s="171" t="s">
        <v>1</v>
      </c>
      <c r="F1495" s="172" t="s">
        <v>1349</v>
      </c>
      <c r="H1495" s="171" t="s">
        <v>1</v>
      </c>
      <c r="I1495" s="173"/>
      <c r="L1495" s="170"/>
      <c r="M1495" s="174"/>
      <c r="N1495" s="175"/>
      <c r="O1495" s="175"/>
      <c r="P1495" s="175"/>
      <c r="Q1495" s="175"/>
      <c r="R1495" s="175"/>
      <c r="S1495" s="175"/>
      <c r="T1495" s="176"/>
      <c r="AT1495" s="171" t="s">
        <v>193</v>
      </c>
      <c r="AU1495" s="171" t="s">
        <v>85</v>
      </c>
      <c r="AV1495" s="13" t="s">
        <v>83</v>
      </c>
      <c r="AW1495" s="13" t="s">
        <v>32</v>
      </c>
      <c r="AX1495" s="13" t="s">
        <v>76</v>
      </c>
      <c r="AY1495" s="171" t="s">
        <v>180</v>
      </c>
    </row>
    <row r="1496" spans="1:65" s="13" customFormat="1" ht="11.25">
      <c r="B1496" s="170"/>
      <c r="D1496" s="163" t="s">
        <v>193</v>
      </c>
      <c r="E1496" s="171" t="s">
        <v>1</v>
      </c>
      <c r="F1496" s="172" t="s">
        <v>2373</v>
      </c>
      <c r="H1496" s="171" t="s">
        <v>1</v>
      </c>
      <c r="I1496" s="173"/>
      <c r="L1496" s="170"/>
      <c r="M1496" s="174"/>
      <c r="N1496" s="175"/>
      <c r="O1496" s="175"/>
      <c r="P1496" s="175"/>
      <c r="Q1496" s="175"/>
      <c r="R1496" s="175"/>
      <c r="S1496" s="175"/>
      <c r="T1496" s="176"/>
      <c r="AT1496" s="171" t="s">
        <v>193</v>
      </c>
      <c r="AU1496" s="171" t="s">
        <v>85</v>
      </c>
      <c r="AV1496" s="13" t="s">
        <v>83</v>
      </c>
      <c r="AW1496" s="13" t="s">
        <v>32</v>
      </c>
      <c r="AX1496" s="13" t="s">
        <v>76</v>
      </c>
      <c r="AY1496" s="171" t="s">
        <v>180</v>
      </c>
    </row>
    <row r="1497" spans="1:65" s="13" customFormat="1" ht="11.25">
      <c r="B1497" s="170"/>
      <c r="D1497" s="163" t="s">
        <v>193</v>
      </c>
      <c r="E1497" s="171" t="s">
        <v>1</v>
      </c>
      <c r="F1497" s="172" t="s">
        <v>2562</v>
      </c>
      <c r="H1497" s="171" t="s">
        <v>1</v>
      </c>
      <c r="I1497" s="173"/>
      <c r="L1497" s="170"/>
      <c r="M1497" s="174"/>
      <c r="N1497" s="175"/>
      <c r="O1497" s="175"/>
      <c r="P1497" s="175"/>
      <c r="Q1497" s="175"/>
      <c r="R1497" s="175"/>
      <c r="S1497" s="175"/>
      <c r="T1497" s="176"/>
      <c r="AT1497" s="171" t="s">
        <v>193</v>
      </c>
      <c r="AU1497" s="171" t="s">
        <v>85</v>
      </c>
      <c r="AV1497" s="13" t="s">
        <v>83</v>
      </c>
      <c r="AW1497" s="13" t="s">
        <v>32</v>
      </c>
      <c r="AX1497" s="13" t="s">
        <v>76</v>
      </c>
      <c r="AY1497" s="171" t="s">
        <v>180</v>
      </c>
    </row>
    <row r="1498" spans="1:65" s="14" customFormat="1" ht="11.25">
      <c r="B1498" s="177"/>
      <c r="D1498" s="163" t="s">
        <v>193</v>
      </c>
      <c r="E1498" s="178" t="s">
        <v>1</v>
      </c>
      <c r="F1498" s="179" t="s">
        <v>2845</v>
      </c>
      <c r="H1498" s="180">
        <v>113.976</v>
      </c>
      <c r="I1498" s="181"/>
      <c r="L1498" s="177"/>
      <c r="M1498" s="182"/>
      <c r="N1498" s="183"/>
      <c r="O1498" s="183"/>
      <c r="P1498" s="183"/>
      <c r="Q1498" s="183"/>
      <c r="R1498" s="183"/>
      <c r="S1498" s="183"/>
      <c r="T1498" s="184"/>
      <c r="AT1498" s="178" t="s">
        <v>193</v>
      </c>
      <c r="AU1498" s="178" t="s">
        <v>85</v>
      </c>
      <c r="AV1498" s="14" t="s">
        <v>85</v>
      </c>
      <c r="AW1498" s="14" t="s">
        <v>32</v>
      </c>
      <c r="AX1498" s="14" t="s">
        <v>76</v>
      </c>
      <c r="AY1498" s="178" t="s">
        <v>180</v>
      </c>
    </row>
    <row r="1499" spans="1:65" s="13" customFormat="1" ht="11.25">
      <c r="B1499" s="170"/>
      <c r="D1499" s="163" t="s">
        <v>193</v>
      </c>
      <c r="E1499" s="171" t="s">
        <v>1</v>
      </c>
      <c r="F1499" s="172" t="s">
        <v>661</v>
      </c>
      <c r="H1499" s="171" t="s">
        <v>1</v>
      </c>
      <c r="I1499" s="173"/>
      <c r="L1499" s="170"/>
      <c r="M1499" s="174"/>
      <c r="N1499" s="175"/>
      <c r="O1499" s="175"/>
      <c r="P1499" s="175"/>
      <c r="Q1499" s="175"/>
      <c r="R1499" s="175"/>
      <c r="S1499" s="175"/>
      <c r="T1499" s="176"/>
      <c r="AT1499" s="171" t="s">
        <v>193</v>
      </c>
      <c r="AU1499" s="171" t="s">
        <v>85</v>
      </c>
      <c r="AV1499" s="13" t="s">
        <v>83</v>
      </c>
      <c r="AW1499" s="13" t="s">
        <v>32</v>
      </c>
      <c r="AX1499" s="13" t="s">
        <v>76</v>
      </c>
      <c r="AY1499" s="171" t="s">
        <v>180</v>
      </c>
    </row>
    <row r="1500" spans="1:65" s="14" customFormat="1" ht="11.25">
      <c r="B1500" s="177"/>
      <c r="D1500" s="163" t="s">
        <v>193</v>
      </c>
      <c r="E1500" s="178" t="s">
        <v>1</v>
      </c>
      <c r="F1500" s="179" t="s">
        <v>2846</v>
      </c>
      <c r="H1500" s="180">
        <v>98.94</v>
      </c>
      <c r="I1500" s="181"/>
      <c r="L1500" s="177"/>
      <c r="M1500" s="182"/>
      <c r="N1500" s="183"/>
      <c r="O1500" s="183"/>
      <c r="P1500" s="183"/>
      <c r="Q1500" s="183"/>
      <c r="R1500" s="183"/>
      <c r="S1500" s="183"/>
      <c r="T1500" s="184"/>
      <c r="AT1500" s="178" t="s">
        <v>193</v>
      </c>
      <c r="AU1500" s="178" t="s">
        <v>85</v>
      </c>
      <c r="AV1500" s="14" t="s">
        <v>85</v>
      </c>
      <c r="AW1500" s="14" t="s">
        <v>32</v>
      </c>
      <c r="AX1500" s="14" t="s">
        <v>76</v>
      </c>
      <c r="AY1500" s="178" t="s">
        <v>180</v>
      </c>
    </row>
    <row r="1501" spans="1:65" s="15" customFormat="1" ht="11.25">
      <c r="B1501" s="185"/>
      <c r="D1501" s="163" t="s">
        <v>193</v>
      </c>
      <c r="E1501" s="186" t="s">
        <v>1</v>
      </c>
      <c r="F1501" s="187" t="s">
        <v>196</v>
      </c>
      <c r="H1501" s="188">
        <v>212.916</v>
      </c>
      <c r="I1501" s="189"/>
      <c r="L1501" s="185"/>
      <c r="M1501" s="190"/>
      <c r="N1501" s="191"/>
      <c r="O1501" s="191"/>
      <c r="P1501" s="191"/>
      <c r="Q1501" s="191"/>
      <c r="R1501" s="191"/>
      <c r="S1501" s="191"/>
      <c r="T1501" s="192"/>
      <c r="AT1501" s="186" t="s">
        <v>193</v>
      </c>
      <c r="AU1501" s="186" t="s">
        <v>85</v>
      </c>
      <c r="AV1501" s="15" t="s">
        <v>197</v>
      </c>
      <c r="AW1501" s="15" t="s">
        <v>32</v>
      </c>
      <c r="AX1501" s="15" t="s">
        <v>76</v>
      </c>
      <c r="AY1501" s="186" t="s">
        <v>180</v>
      </c>
    </row>
    <row r="1502" spans="1:65" s="16" customFormat="1" ht="11.25">
      <c r="B1502" s="193"/>
      <c r="D1502" s="163" t="s">
        <v>193</v>
      </c>
      <c r="E1502" s="194" t="s">
        <v>1</v>
      </c>
      <c r="F1502" s="195" t="s">
        <v>198</v>
      </c>
      <c r="H1502" s="196">
        <v>212.916</v>
      </c>
      <c r="I1502" s="197"/>
      <c r="L1502" s="193"/>
      <c r="M1502" s="198"/>
      <c r="N1502" s="199"/>
      <c r="O1502" s="199"/>
      <c r="P1502" s="199"/>
      <c r="Q1502" s="199"/>
      <c r="R1502" s="199"/>
      <c r="S1502" s="199"/>
      <c r="T1502" s="200"/>
      <c r="AT1502" s="194" t="s">
        <v>193</v>
      </c>
      <c r="AU1502" s="194" t="s">
        <v>85</v>
      </c>
      <c r="AV1502" s="16" t="s">
        <v>187</v>
      </c>
      <c r="AW1502" s="16" t="s">
        <v>32</v>
      </c>
      <c r="AX1502" s="16" t="s">
        <v>83</v>
      </c>
      <c r="AY1502" s="194" t="s">
        <v>180</v>
      </c>
    </row>
    <row r="1503" spans="1:65" s="12" customFormat="1" ht="22.9" customHeight="1">
      <c r="B1503" s="136"/>
      <c r="D1503" s="137" t="s">
        <v>75</v>
      </c>
      <c r="E1503" s="147" t="s">
        <v>1352</v>
      </c>
      <c r="F1503" s="147" t="s">
        <v>1353</v>
      </c>
      <c r="I1503" s="139"/>
      <c r="J1503" s="148">
        <f>BK1503</f>
        <v>0</v>
      </c>
      <c r="L1503" s="136"/>
      <c r="M1503" s="141"/>
      <c r="N1503" s="142"/>
      <c r="O1503" s="142"/>
      <c r="P1503" s="143">
        <f>SUM(P1504:P1556)</f>
        <v>0</v>
      </c>
      <c r="Q1503" s="142"/>
      <c r="R1503" s="143">
        <f>SUM(R1504:R1556)</f>
        <v>1.57769644</v>
      </c>
      <c r="S1503" s="142"/>
      <c r="T1503" s="144">
        <f>SUM(T1504:T1556)</f>
        <v>0.33499034</v>
      </c>
      <c r="AR1503" s="137" t="s">
        <v>85</v>
      </c>
      <c r="AT1503" s="145" t="s">
        <v>75</v>
      </c>
      <c r="AU1503" s="145" t="s">
        <v>83</v>
      </c>
      <c r="AY1503" s="137" t="s">
        <v>180</v>
      </c>
      <c r="BK1503" s="146">
        <f>SUM(BK1504:BK1556)</f>
        <v>0</v>
      </c>
    </row>
    <row r="1504" spans="1:65" s="2" customFormat="1" ht="16.5" customHeight="1">
      <c r="A1504" s="33"/>
      <c r="B1504" s="149"/>
      <c r="C1504" s="150" t="s">
        <v>1878</v>
      </c>
      <c r="D1504" s="150" t="s">
        <v>182</v>
      </c>
      <c r="E1504" s="151" t="s">
        <v>1355</v>
      </c>
      <c r="F1504" s="152" t="s">
        <v>1356</v>
      </c>
      <c r="G1504" s="153" t="s">
        <v>185</v>
      </c>
      <c r="H1504" s="154">
        <v>1080.614</v>
      </c>
      <c r="I1504" s="155"/>
      <c r="J1504" s="156">
        <f>ROUND(I1504*H1504,2)</f>
        <v>0</v>
      </c>
      <c r="K1504" s="152" t="s">
        <v>186</v>
      </c>
      <c r="L1504" s="34"/>
      <c r="M1504" s="157" t="s">
        <v>1</v>
      </c>
      <c r="N1504" s="158" t="s">
        <v>41</v>
      </c>
      <c r="O1504" s="59"/>
      <c r="P1504" s="159">
        <f>O1504*H1504</f>
        <v>0</v>
      </c>
      <c r="Q1504" s="159">
        <v>1E-3</v>
      </c>
      <c r="R1504" s="159">
        <f>Q1504*H1504</f>
        <v>1.080614</v>
      </c>
      <c r="S1504" s="159">
        <v>3.1E-4</v>
      </c>
      <c r="T1504" s="160">
        <f>S1504*H1504</f>
        <v>0.33499034</v>
      </c>
      <c r="U1504" s="33"/>
      <c r="V1504" s="33"/>
      <c r="W1504" s="33"/>
      <c r="X1504" s="33"/>
      <c r="Y1504" s="33"/>
      <c r="Z1504" s="33"/>
      <c r="AA1504" s="33"/>
      <c r="AB1504" s="33"/>
      <c r="AC1504" s="33"/>
      <c r="AD1504" s="33"/>
      <c r="AE1504" s="33"/>
      <c r="AR1504" s="161" t="s">
        <v>341</v>
      </c>
      <c r="AT1504" s="161" t="s">
        <v>182</v>
      </c>
      <c r="AU1504" s="161" t="s">
        <v>85</v>
      </c>
      <c r="AY1504" s="18" t="s">
        <v>180</v>
      </c>
      <c r="BE1504" s="162">
        <f>IF(N1504="základní",J1504,0)</f>
        <v>0</v>
      </c>
      <c r="BF1504" s="162">
        <f>IF(N1504="snížená",J1504,0)</f>
        <v>0</v>
      </c>
      <c r="BG1504" s="162">
        <f>IF(N1504="zákl. přenesená",J1504,0)</f>
        <v>0</v>
      </c>
      <c r="BH1504" s="162">
        <f>IF(N1504="sníž. přenesená",J1504,0)</f>
        <v>0</v>
      </c>
      <c r="BI1504" s="162">
        <f>IF(N1504="nulová",J1504,0)</f>
        <v>0</v>
      </c>
      <c r="BJ1504" s="18" t="s">
        <v>83</v>
      </c>
      <c r="BK1504" s="162">
        <f>ROUND(I1504*H1504,2)</f>
        <v>0</v>
      </c>
      <c r="BL1504" s="18" t="s">
        <v>341</v>
      </c>
      <c r="BM1504" s="161" t="s">
        <v>2847</v>
      </c>
    </row>
    <row r="1505" spans="1:65" s="2" customFormat="1" ht="11.25">
      <c r="A1505" s="33"/>
      <c r="B1505" s="34"/>
      <c r="C1505" s="33"/>
      <c r="D1505" s="163" t="s">
        <v>189</v>
      </c>
      <c r="E1505" s="33"/>
      <c r="F1505" s="164" t="s">
        <v>1358</v>
      </c>
      <c r="G1505" s="33"/>
      <c r="H1505" s="33"/>
      <c r="I1505" s="165"/>
      <c r="J1505" s="33"/>
      <c r="K1505" s="33"/>
      <c r="L1505" s="34"/>
      <c r="M1505" s="166"/>
      <c r="N1505" s="167"/>
      <c r="O1505" s="59"/>
      <c r="P1505" s="59"/>
      <c r="Q1505" s="59"/>
      <c r="R1505" s="59"/>
      <c r="S1505" s="59"/>
      <c r="T1505" s="60"/>
      <c r="U1505" s="33"/>
      <c r="V1505" s="33"/>
      <c r="W1505" s="33"/>
      <c r="X1505" s="33"/>
      <c r="Y1505" s="33"/>
      <c r="Z1505" s="33"/>
      <c r="AA1505" s="33"/>
      <c r="AB1505" s="33"/>
      <c r="AC1505" s="33"/>
      <c r="AD1505" s="33"/>
      <c r="AE1505" s="33"/>
      <c r="AT1505" s="18" t="s">
        <v>189</v>
      </c>
      <c r="AU1505" s="18" t="s">
        <v>85</v>
      </c>
    </row>
    <row r="1506" spans="1:65" s="2" customFormat="1" ht="11.25">
      <c r="A1506" s="33"/>
      <c r="B1506" s="34"/>
      <c r="C1506" s="33"/>
      <c r="D1506" s="168" t="s">
        <v>191</v>
      </c>
      <c r="E1506" s="33"/>
      <c r="F1506" s="169" t="s">
        <v>1359</v>
      </c>
      <c r="G1506" s="33"/>
      <c r="H1506" s="33"/>
      <c r="I1506" s="165"/>
      <c r="J1506" s="33"/>
      <c r="K1506" s="33"/>
      <c r="L1506" s="34"/>
      <c r="M1506" s="166"/>
      <c r="N1506" s="167"/>
      <c r="O1506" s="59"/>
      <c r="P1506" s="59"/>
      <c r="Q1506" s="59"/>
      <c r="R1506" s="59"/>
      <c r="S1506" s="59"/>
      <c r="T1506" s="60"/>
      <c r="U1506" s="33"/>
      <c r="V1506" s="33"/>
      <c r="W1506" s="33"/>
      <c r="X1506" s="33"/>
      <c r="Y1506" s="33"/>
      <c r="Z1506" s="33"/>
      <c r="AA1506" s="33"/>
      <c r="AB1506" s="33"/>
      <c r="AC1506" s="33"/>
      <c r="AD1506" s="33"/>
      <c r="AE1506" s="33"/>
      <c r="AT1506" s="18" t="s">
        <v>191</v>
      </c>
      <c r="AU1506" s="18" t="s">
        <v>85</v>
      </c>
    </row>
    <row r="1507" spans="1:65" s="2" customFormat="1" ht="24.2" customHeight="1">
      <c r="A1507" s="33"/>
      <c r="B1507" s="149"/>
      <c r="C1507" s="150" t="s">
        <v>2848</v>
      </c>
      <c r="D1507" s="150" t="s">
        <v>182</v>
      </c>
      <c r="E1507" s="151" t="s">
        <v>1361</v>
      </c>
      <c r="F1507" s="152" t="s">
        <v>1362</v>
      </c>
      <c r="G1507" s="153" t="s">
        <v>185</v>
      </c>
      <c r="H1507" s="154">
        <v>1080.614</v>
      </c>
      <c r="I1507" s="155"/>
      <c r="J1507" s="156">
        <f>ROUND(I1507*H1507,2)</f>
        <v>0</v>
      </c>
      <c r="K1507" s="152" t="s">
        <v>186</v>
      </c>
      <c r="L1507" s="34"/>
      <c r="M1507" s="157" t="s">
        <v>1</v>
      </c>
      <c r="N1507" s="158" t="s">
        <v>41</v>
      </c>
      <c r="O1507" s="59"/>
      <c r="P1507" s="159">
        <f>O1507*H1507</f>
        <v>0</v>
      </c>
      <c r="Q1507" s="159">
        <v>2.0000000000000001E-4</v>
      </c>
      <c r="R1507" s="159">
        <f>Q1507*H1507</f>
        <v>0.2161228</v>
      </c>
      <c r="S1507" s="159">
        <v>0</v>
      </c>
      <c r="T1507" s="160">
        <f>S1507*H1507</f>
        <v>0</v>
      </c>
      <c r="U1507" s="33"/>
      <c r="V1507" s="33"/>
      <c r="W1507" s="33"/>
      <c r="X1507" s="33"/>
      <c r="Y1507" s="33"/>
      <c r="Z1507" s="33"/>
      <c r="AA1507" s="33"/>
      <c r="AB1507" s="33"/>
      <c r="AC1507" s="33"/>
      <c r="AD1507" s="33"/>
      <c r="AE1507" s="33"/>
      <c r="AR1507" s="161" t="s">
        <v>341</v>
      </c>
      <c r="AT1507" s="161" t="s">
        <v>182</v>
      </c>
      <c r="AU1507" s="161" t="s">
        <v>85</v>
      </c>
      <c r="AY1507" s="18" t="s">
        <v>180</v>
      </c>
      <c r="BE1507" s="162">
        <f>IF(N1507="základní",J1507,0)</f>
        <v>0</v>
      </c>
      <c r="BF1507" s="162">
        <f>IF(N1507="snížená",J1507,0)</f>
        <v>0</v>
      </c>
      <c r="BG1507" s="162">
        <f>IF(N1507="zákl. přenesená",J1507,0)</f>
        <v>0</v>
      </c>
      <c r="BH1507" s="162">
        <f>IF(N1507="sníž. přenesená",J1507,0)</f>
        <v>0</v>
      </c>
      <c r="BI1507" s="162">
        <f>IF(N1507="nulová",J1507,0)</f>
        <v>0</v>
      </c>
      <c r="BJ1507" s="18" t="s">
        <v>83</v>
      </c>
      <c r="BK1507" s="162">
        <f>ROUND(I1507*H1507,2)</f>
        <v>0</v>
      </c>
      <c r="BL1507" s="18" t="s">
        <v>341</v>
      </c>
      <c r="BM1507" s="161" t="s">
        <v>2849</v>
      </c>
    </row>
    <row r="1508" spans="1:65" s="2" customFormat="1" ht="19.5">
      <c r="A1508" s="33"/>
      <c r="B1508" s="34"/>
      <c r="C1508" s="33"/>
      <c r="D1508" s="163" t="s">
        <v>189</v>
      </c>
      <c r="E1508" s="33"/>
      <c r="F1508" s="164" t="s">
        <v>1364</v>
      </c>
      <c r="G1508" s="33"/>
      <c r="H1508" s="33"/>
      <c r="I1508" s="165"/>
      <c r="J1508" s="33"/>
      <c r="K1508" s="33"/>
      <c r="L1508" s="34"/>
      <c r="M1508" s="166"/>
      <c r="N1508" s="167"/>
      <c r="O1508" s="59"/>
      <c r="P1508" s="59"/>
      <c r="Q1508" s="59"/>
      <c r="R1508" s="59"/>
      <c r="S1508" s="59"/>
      <c r="T1508" s="60"/>
      <c r="U1508" s="33"/>
      <c r="V1508" s="33"/>
      <c r="W1508" s="33"/>
      <c r="X1508" s="33"/>
      <c r="Y1508" s="33"/>
      <c r="Z1508" s="33"/>
      <c r="AA1508" s="33"/>
      <c r="AB1508" s="33"/>
      <c r="AC1508" s="33"/>
      <c r="AD1508" s="33"/>
      <c r="AE1508" s="33"/>
      <c r="AT1508" s="18" t="s">
        <v>189</v>
      </c>
      <c r="AU1508" s="18" t="s">
        <v>85</v>
      </c>
    </row>
    <row r="1509" spans="1:65" s="2" customFormat="1" ht="11.25">
      <c r="A1509" s="33"/>
      <c r="B1509" s="34"/>
      <c r="C1509" s="33"/>
      <c r="D1509" s="168" t="s">
        <v>191</v>
      </c>
      <c r="E1509" s="33"/>
      <c r="F1509" s="169" t="s">
        <v>1365</v>
      </c>
      <c r="G1509" s="33"/>
      <c r="H1509" s="33"/>
      <c r="I1509" s="165"/>
      <c r="J1509" s="33"/>
      <c r="K1509" s="33"/>
      <c r="L1509" s="34"/>
      <c r="M1509" s="166"/>
      <c r="N1509" s="167"/>
      <c r="O1509" s="59"/>
      <c r="P1509" s="59"/>
      <c r="Q1509" s="59"/>
      <c r="R1509" s="59"/>
      <c r="S1509" s="59"/>
      <c r="T1509" s="60"/>
      <c r="U1509" s="33"/>
      <c r="V1509" s="33"/>
      <c r="W1509" s="33"/>
      <c r="X1509" s="33"/>
      <c r="Y1509" s="33"/>
      <c r="Z1509" s="33"/>
      <c r="AA1509" s="33"/>
      <c r="AB1509" s="33"/>
      <c r="AC1509" s="33"/>
      <c r="AD1509" s="33"/>
      <c r="AE1509" s="33"/>
      <c r="AT1509" s="18" t="s">
        <v>191</v>
      </c>
      <c r="AU1509" s="18" t="s">
        <v>85</v>
      </c>
    </row>
    <row r="1510" spans="1:65" s="13" customFormat="1" ht="11.25">
      <c r="B1510" s="170"/>
      <c r="D1510" s="163" t="s">
        <v>193</v>
      </c>
      <c r="E1510" s="171" t="s">
        <v>1</v>
      </c>
      <c r="F1510" s="172" t="s">
        <v>1366</v>
      </c>
      <c r="H1510" s="171" t="s">
        <v>1</v>
      </c>
      <c r="I1510" s="173"/>
      <c r="L1510" s="170"/>
      <c r="M1510" s="174"/>
      <c r="N1510" s="175"/>
      <c r="O1510" s="175"/>
      <c r="P1510" s="175"/>
      <c r="Q1510" s="175"/>
      <c r="R1510" s="175"/>
      <c r="S1510" s="175"/>
      <c r="T1510" s="176"/>
      <c r="AT1510" s="171" t="s">
        <v>193</v>
      </c>
      <c r="AU1510" s="171" t="s">
        <v>85</v>
      </c>
      <c r="AV1510" s="13" t="s">
        <v>83</v>
      </c>
      <c r="AW1510" s="13" t="s">
        <v>32</v>
      </c>
      <c r="AX1510" s="13" t="s">
        <v>76</v>
      </c>
      <c r="AY1510" s="171" t="s">
        <v>180</v>
      </c>
    </row>
    <row r="1511" spans="1:65" s="13" customFormat="1" ht="11.25">
      <c r="B1511" s="170"/>
      <c r="D1511" s="163" t="s">
        <v>193</v>
      </c>
      <c r="E1511" s="171" t="s">
        <v>1</v>
      </c>
      <c r="F1511" s="172" t="s">
        <v>2373</v>
      </c>
      <c r="H1511" s="171" t="s">
        <v>1</v>
      </c>
      <c r="I1511" s="173"/>
      <c r="L1511" s="170"/>
      <c r="M1511" s="174"/>
      <c r="N1511" s="175"/>
      <c r="O1511" s="175"/>
      <c r="P1511" s="175"/>
      <c r="Q1511" s="175"/>
      <c r="R1511" s="175"/>
      <c r="S1511" s="175"/>
      <c r="T1511" s="176"/>
      <c r="AT1511" s="171" t="s">
        <v>193</v>
      </c>
      <c r="AU1511" s="171" t="s">
        <v>85</v>
      </c>
      <c r="AV1511" s="13" t="s">
        <v>83</v>
      </c>
      <c r="AW1511" s="13" t="s">
        <v>32</v>
      </c>
      <c r="AX1511" s="13" t="s">
        <v>76</v>
      </c>
      <c r="AY1511" s="171" t="s">
        <v>180</v>
      </c>
    </row>
    <row r="1512" spans="1:65" s="14" customFormat="1" ht="11.25">
      <c r="B1512" s="177"/>
      <c r="D1512" s="163" t="s">
        <v>193</v>
      </c>
      <c r="E1512" s="178" t="s">
        <v>1</v>
      </c>
      <c r="F1512" s="179" t="s">
        <v>2850</v>
      </c>
      <c r="H1512" s="180">
        <v>72.316999999999993</v>
      </c>
      <c r="I1512" s="181"/>
      <c r="L1512" s="177"/>
      <c r="M1512" s="182"/>
      <c r="N1512" s="183"/>
      <c r="O1512" s="183"/>
      <c r="P1512" s="183"/>
      <c r="Q1512" s="183"/>
      <c r="R1512" s="183"/>
      <c r="S1512" s="183"/>
      <c r="T1512" s="184"/>
      <c r="AT1512" s="178" t="s">
        <v>193</v>
      </c>
      <c r="AU1512" s="178" t="s">
        <v>85</v>
      </c>
      <c r="AV1512" s="14" t="s">
        <v>85</v>
      </c>
      <c r="AW1512" s="14" t="s">
        <v>32</v>
      </c>
      <c r="AX1512" s="14" t="s">
        <v>76</v>
      </c>
      <c r="AY1512" s="178" t="s">
        <v>180</v>
      </c>
    </row>
    <row r="1513" spans="1:65" s="14" customFormat="1" ht="11.25">
      <c r="B1513" s="177"/>
      <c r="D1513" s="163" t="s">
        <v>193</v>
      </c>
      <c r="E1513" s="178" t="s">
        <v>1</v>
      </c>
      <c r="F1513" s="179" t="s">
        <v>2851</v>
      </c>
      <c r="H1513" s="180">
        <v>72.617999999999995</v>
      </c>
      <c r="I1513" s="181"/>
      <c r="L1513" s="177"/>
      <c r="M1513" s="182"/>
      <c r="N1513" s="183"/>
      <c r="O1513" s="183"/>
      <c r="P1513" s="183"/>
      <c r="Q1513" s="183"/>
      <c r="R1513" s="183"/>
      <c r="S1513" s="183"/>
      <c r="T1513" s="184"/>
      <c r="AT1513" s="178" t="s">
        <v>193</v>
      </c>
      <c r="AU1513" s="178" t="s">
        <v>85</v>
      </c>
      <c r="AV1513" s="14" t="s">
        <v>85</v>
      </c>
      <c r="AW1513" s="14" t="s">
        <v>32</v>
      </c>
      <c r="AX1513" s="14" t="s">
        <v>76</v>
      </c>
      <c r="AY1513" s="178" t="s">
        <v>180</v>
      </c>
    </row>
    <row r="1514" spans="1:65" s="14" customFormat="1" ht="11.25">
      <c r="B1514" s="177"/>
      <c r="D1514" s="163" t="s">
        <v>193</v>
      </c>
      <c r="E1514" s="178" t="s">
        <v>1</v>
      </c>
      <c r="F1514" s="179" t="s">
        <v>2852</v>
      </c>
      <c r="H1514" s="180">
        <v>73.069999999999993</v>
      </c>
      <c r="I1514" s="181"/>
      <c r="L1514" s="177"/>
      <c r="M1514" s="182"/>
      <c r="N1514" s="183"/>
      <c r="O1514" s="183"/>
      <c r="P1514" s="183"/>
      <c r="Q1514" s="183"/>
      <c r="R1514" s="183"/>
      <c r="S1514" s="183"/>
      <c r="T1514" s="184"/>
      <c r="AT1514" s="178" t="s">
        <v>193</v>
      </c>
      <c r="AU1514" s="178" t="s">
        <v>85</v>
      </c>
      <c r="AV1514" s="14" t="s">
        <v>85</v>
      </c>
      <c r="AW1514" s="14" t="s">
        <v>32</v>
      </c>
      <c r="AX1514" s="14" t="s">
        <v>76</v>
      </c>
      <c r="AY1514" s="178" t="s">
        <v>180</v>
      </c>
    </row>
    <row r="1515" spans="1:65" s="14" customFormat="1" ht="11.25">
      <c r="B1515" s="177"/>
      <c r="D1515" s="163" t="s">
        <v>193</v>
      </c>
      <c r="E1515" s="178" t="s">
        <v>1</v>
      </c>
      <c r="F1515" s="179" t="s">
        <v>2853</v>
      </c>
      <c r="H1515" s="180">
        <v>72.316999999999993</v>
      </c>
      <c r="I1515" s="181"/>
      <c r="L1515" s="177"/>
      <c r="M1515" s="182"/>
      <c r="N1515" s="183"/>
      <c r="O1515" s="183"/>
      <c r="P1515" s="183"/>
      <c r="Q1515" s="183"/>
      <c r="R1515" s="183"/>
      <c r="S1515" s="183"/>
      <c r="T1515" s="184"/>
      <c r="AT1515" s="178" t="s">
        <v>193</v>
      </c>
      <c r="AU1515" s="178" t="s">
        <v>85</v>
      </c>
      <c r="AV1515" s="14" t="s">
        <v>85</v>
      </c>
      <c r="AW1515" s="14" t="s">
        <v>32</v>
      </c>
      <c r="AX1515" s="14" t="s">
        <v>76</v>
      </c>
      <c r="AY1515" s="178" t="s">
        <v>180</v>
      </c>
    </row>
    <row r="1516" spans="1:65" s="14" customFormat="1" ht="11.25">
      <c r="B1516" s="177"/>
      <c r="D1516" s="163" t="s">
        <v>193</v>
      </c>
      <c r="E1516" s="178" t="s">
        <v>1</v>
      </c>
      <c r="F1516" s="179" t="s">
        <v>2854</v>
      </c>
      <c r="H1516" s="180">
        <v>71.036000000000001</v>
      </c>
      <c r="I1516" s="181"/>
      <c r="L1516" s="177"/>
      <c r="M1516" s="182"/>
      <c r="N1516" s="183"/>
      <c r="O1516" s="183"/>
      <c r="P1516" s="183"/>
      <c r="Q1516" s="183"/>
      <c r="R1516" s="183"/>
      <c r="S1516" s="183"/>
      <c r="T1516" s="184"/>
      <c r="AT1516" s="178" t="s">
        <v>193</v>
      </c>
      <c r="AU1516" s="178" t="s">
        <v>85</v>
      </c>
      <c r="AV1516" s="14" t="s">
        <v>85</v>
      </c>
      <c r="AW1516" s="14" t="s">
        <v>32</v>
      </c>
      <c r="AX1516" s="14" t="s">
        <v>76</v>
      </c>
      <c r="AY1516" s="178" t="s">
        <v>180</v>
      </c>
    </row>
    <row r="1517" spans="1:65" s="14" customFormat="1" ht="11.25">
      <c r="B1517" s="177"/>
      <c r="D1517" s="163" t="s">
        <v>193</v>
      </c>
      <c r="E1517" s="178" t="s">
        <v>1</v>
      </c>
      <c r="F1517" s="179" t="s">
        <v>2855</v>
      </c>
      <c r="H1517" s="180">
        <v>63.127000000000002</v>
      </c>
      <c r="I1517" s="181"/>
      <c r="L1517" s="177"/>
      <c r="M1517" s="182"/>
      <c r="N1517" s="183"/>
      <c r="O1517" s="183"/>
      <c r="P1517" s="183"/>
      <c r="Q1517" s="183"/>
      <c r="R1517" s="183"/>
      <c r="S1517" s="183"/>
      <c r="T1517" s="184"/>
      <c r="AT1517" s="178" t="s">
        <v>193</v>
      </c>
      <c r="AU1517" s="178" t="s">
        <v>85</v>
      </c>
      <c r="AV1517" s="14" t="s">
        <v>85</v>
      </c>
      <c r="AW1517" s="14" t="s">
        <v>32</v>
      </c>
      <c r="AX1517" s="14" t="s">
        <v>76</v>
      </c>
      <c r="AY1517" s="178" t="s">
        <v>180</v>
      </c>
    </row>
    <row r="1518" spans="1:65" s="14" customFormat="1" ht="11.25">
      <c r="B1518" s="177"/>
      <c r="D1518" s="163" t="s">
        <v>193</v>
      </c>
      <c r="E1518" s="178" t="s">
        <v>1</v>
      </c>
      <c r="F1518" s="179" t="s">
        <v>2856</v>
      </c>
      <c r="H1518" s="180">
        <v>80.626999999999995</v>
      </c>
      <c r="I1518" s="181"/>
      <c r="L1518" s="177"/>
      <c r="M1518" s="182"/>
      <c r="N1518" s="183"/>
      <c r="O1518" s="183"/>
      <c r="P1518" s="183"/>
      <c r="Q1518" s="183"/>
      <c r="R1518" s="183"/>
      <c r="S1518" s="183"/>
      <c r="T1518" s="184"/>
      <c r="AT1518" s="178" t="s">
        <v>193</v>
      </c>
      <c r="AU1518" s="178" t="s">
        <v>85</v>
      </c>
      <c r="AV1518" s="14" t="s">
        <v>85</v>
      </c>
      <c r="AW1518" s="14" t="s">
        <v>32</v>
      </c>
      <c r="AX1518" s="14" t="s">
        <v>76</v>
      </c>
      <c r="AY1518" s="178" t="s">
        <v>180</v>
      </c>
    </row>
    <row r="1519" spans="1:65" s="14" customFormat="1" ht="11.25">
      <c r="B1519" s="177"/>
      <c r="D1519" s="163" t="s">
        <v>193</v>
      </c>
      <c r="E1519" s="178" t="s">
        <v>1</v>
      </c>
      <c r="F1519" s="179" t="s">
        <v>2857</v>
      </c>
      <c r="H1519" s="180">
        <v>80.179000000000002</v>
      </c>
      <c r="I1519" s="181"/>
      <c r="L1519" s="177"/>
      <c r="M1519" s="182"/>
      <c r="N1519" s="183"/>
      <c r="O1519" s="183"/>
      <c r="P1519" s="183"/>
      <c r="Q1519" s="183"/>
      <c r="R1519" s="183"/>
      <c r="S1519" s="183"/>
      <c r="T1519" s="184"/>
      <c r="AT1519" s="178" t="s">
        <v>193</v>
      </c>
      <c r="AU1519" s="178" t="s">
        <v>85</v>
      </c>
      <c r="AV1519" s="14" t="s">
        <v>85</v>
      </c>
      <c r="AW1519" s="14" t="s">
        <v>32</v>
      </c>
      <c r="AX1519" s="14" t="s">
        <v>76</v>
      </c>
      <c r="AY1519" s="178" t="s">
        <v>180</v>
      </c>
    </row>
    <row r="1520" spans="1:65" s="14" customFormat="1" ht="11.25">
      <c r="B1520" s="177"/>
      <c r="D1520" s="163" t="s">
        <v>193</v>
      </c>
      <c r="E1520" s="178" t="s">
        <v>1</v>
      </c>
      <c r="F1520" s="179" t="s">
        <v>2858</v>
      </c>
      <c r="H1520" s="180">
        <v>57.914999999999999</v>
      </c>
      <c r="I1520" s="181"/>
      <c r="L1520" s="177"/>
      <c r="M1520" s="182"/>
      <c r="N1520" s="183"/>
      <c r="O1520" s="183"/>
      <c r="P1520" s="183"/>
      <c r="Q1520" s="183"/>
      <c r="R1520" s="183"/>
      <c r="S1520" s="183"/>
      <c r="T1520" s="184"/>
      <c r="AT1520" s="178" t="s">
        <v>193</v>
      </c>
      <c r="AU1520" s="178" t="s">
        <v>85</v>
      </c>
      <c r="AV1520" s="14" t="s">
        <v>85</v>
      </c>
      <c r="AW1520" s="14" t="s">
        <v>32</v>
      </c>
      <c r="AX1520" s="14" t="s">
        <v>76</v>
      </c>
      <c r="AY1520" s="178" t="s">
        <v>180</v>
      </c>
    </row>
    <row r="1521" spans="1:65" s="14" customFormat="1" ht="11.25">
      <c r="B1521" s="177"/>
      <c r="D1521" s="163" t="s">
        <v>193</v>
      </c>
      <c r="E1521" s="178" t="s">
        <v>1</v>
      </c>
      <c r="F1521" s="179" t="s">
        <v>2859</v>
      </c>
      <c r="H1521" s="180">
        <v>81.23</v>
      </c>
      <c r="I1521" s="181"/>
      <c r="L1521" s="177"/>
      <c r="M1521" s="182"/>
      <c r="N1521" s="183"/>
      <c r="O1521" s="183"/>
      <c r="P1521" s="183"/>
      <c r="Q1521" s="183"/>
      <c r="R1521" s="183"/>
      <c r="S1521" s="183"/>
      <c r="T1521" s="184"/>
      <c r="AT1521" s="178" t="s">
        <v>193</v>
      </c>
      <c r="AU1521" s="178" t="s">
        <v>85</v>
      </c>
      <c r="AV1521" s="14" t="s">
        <v>85</v>
      </c>
      <c r="AW1521" s="14" t="s">
        <v>32</v>
      </c>
      <c r="AX1521" s="14" t="s">
        <v>76</v>
      </c>
      <c r="AY1521" s="178" t="s">
        <v>180</v>
      </c>
    </row>
    <row r="1522" spans="1:65" s="14" customFormat="1" ht="11.25">
      <c r="B1522" s="177"/>
      <c r="D1522" s="163" t="s">
        <v>193</v>
      </c>
      <c r="E1522" s="178" t="s">
        <v>1</v>
      </c>
      <c r="F1522" s="179" t="s">
        <v>2860</v>
      </c>
      <c r="H1522" s="180">
        <v>80.397000000000006</v>
      </c>
      <c r="I1522" s="181"/>
      <c r="L1522" s="177"/>
      <c r="M1522" s="182"/>
      <c r="N1522" s="183"/>
      <c r="O1522" s="183"/>
      <c r="P1522" s="183"/>
      <c r="Q1522" s="183"/>
      <c r="R1522" s="183"/>
      <c r="S1522" s="183"/>
      <c r="T1522" s="184"/>
      <c r="AT1522" s="178" t="s">
        <v>193</v>
      </c>
      <c r="AU1522" s="178" t="s">
        <v>85</v>
      </c>
      <c r="AV1522" s="14" t="s">
        <v>85</v>
      </c>
      <c r="AW1522" s="14" t="s">
        <v>32</v>
      </c>
      <c r="AX1522" s="14" t="s">
        <v>76</v>
      </c>
      <c r="AY1522" s="178" t="s">
        <v>180</v>
      </c>
    </row>
    <row r="1523" spans="1:65" s="14" customFormat="1" ht="11.25">
      <c r="B1523" s="177"/>
      <c r="D1523" s="163" t="s">
        <v>193</v>
      </c>
      <c r="E1523" s="178" t="s">
        <v>1</v>
      </c>
      <c r="F1523" s="179" t="s">
        <v>2861</v>
      </c>
      <c r="H1523" s="180">
        <v>5.2789999999999999</v>
      </c>
      <c r="I1523" s="181"/>
      <c r="L1523" s="177"/>
      <c r="M1523" s="182"/>
      <c r="N1523" s="183"/>
      <c r="O1523" s="183"/>
      <c r="P1523" s="183"/>
      <c r="Q1523" s="183"/>
      <c r="R1523" s="183"/>
      <c r="S1523" s="183"/>
      <c r="T1523" s="184"/>
      <c r="AT1523" s="178" t="s">
        <v>193</v>
      </c>
      <c r="AU1523" s="178" t="s">
        <v>85</v>
      </c>
      <c r="AV1523" s="14" t="s">
        <v>85</v>
      </c>
      <c r="AW1523" s="14" t="s">
        <v>32</v>
      </c>
      <c r="AX1523" s="14" t="s">
        <v>76</v>
      </c>
      <c r="AY1523" s="178" t="s">
        <v>180</v>
      </c>
    </row>
    <row r="1524" spans="1:65" s="14" customFormat="1" ht="11.25">
      <c r="B1524" s="177"/>
      <c r="D1524" s="163" t="s">
        <v>193</v>
      </c>
      <c r="E1524" s="178" t="s">
        <v>1</v>
      </c>
      <c r="F1524" s="179" t="s">
        <v>2862</v>
      </c>
      <c r="H1524" s="180">
        <v>47.735999999999997</v>
      </c>
      <c r="I1524" s="181"/>
      <c r="L1524" s="177"/>
      <c r="M1524" s="182"/>
      <c r="N1524" s="183"/>
      <c r="O1524" s="183"/>
      <c r="P1524" s="183"/>
      <c r="Q1524" s="183"/>
      <c r="R1524" s="183"/>
      <c r="S1524" s="183"/>
      <c r="T1524" s="184"/>
      <c r="AT1524" s="178" t="s">
        <v>193</v>
      </c>
      <c r="AU1524" s="178" t="s">
        <v>85</v>
      </c>
      <c r="AV1524" s="14" t="s">
        <v>85</v>
      </c>
      <c r="AW1524" s="14" t="s">
        <v>32</v>
      </c>
      <c r="AX1524" s="14" t="s">
        <v>76</v>
      </c>
      <c r="AY1524" s="178" t="s">
        <v>180</v>
      </c>
    </row>
    <row r="1525" spans="1:65" s="14" customFormat="1" ht="11.25">
      <c r="B1525" s="177"/>
      <c r="D1525" s="163" t="s">
        <v>193</v>
      </c>
      <c r="E1525" s="178" t="s">
        <v>1</v>
      </c>
      <c r="F1525" s="179" t="s">
        <v>2863</v>
      </c>
      <c r="H1525" s="180">
        <v>7.4950000000000001</v>
      </c>
      <c r="I1525" s="181"/>
      <c r="L1525" s="177"/>
      <c r="M1525" s="182"/>
      <c r="N1525" s="183"/>
      <c r="O1525" s="183"/>
      <c r="P1525" s="183"/>
      <c r="Q1525" s="183"/>
      <c r="R1525" s="183"/>
      <c r="S1525" s="183"/>
      <c r="T1525" s="184"/>
      <c r="AT1525" s="178" t="s">
        <v>193</v>
      </c>
      <c r="AU1525" s="178" t="s">
        <v>85</v>
      </c>
      <c r="AV1525" s="14" t="s">
        <v>85</v>
      </c>
      <c r="AW1525" s="14" t="s">
        <v>32</v>
      </c>
      <c r="AX1525" s="14" t="s">
        <v>76</v>
      </c>
      <c r="AY1525" s="178" t="s">
        <v>180</v>
      </c>
    </row>
    <row r="1526" spans="1:65" s="14" customFormat="1" ht="11.25">
      <c r="B1526" s="177"/>
      <c r="D1526" s="163" t="s">
        <v>193</v>
      </c>
      <c r="E1526" s="178" t="s">
        <v>1</v>
      </c>
      <c r="F1526" s="179" t="s">
        <v>2864</v>
      </c>
      <c r="H1526" s="180">
        <v>14.385999999999999</v>
      </c>
      <c r="I1526" s="181"/>
      <c r="L1526" s="177"/>
      <c r="M1526" s="182"/>
      <c r="N1526" s="183"/>
      <c r="O1526" s="183"/>
      <c r="P1526" s="183"/>
      <c r="Q1526" s="183"/>
      <c r="R1526" s="183"/>
      <c r="S1526" s="183"/>
      <c r="T1526" s="184"/>
      <c r="AT1526" s="178" t="s">
        <v>193</v>
      </c>
      <c r="AU1526" s="178" t="s">
        <v>85</v>
      </c>
      <c r="AV1526" s="14" t="s">
        <v>85</v>
      </c>
      <c r="AW1526" s="14" t="s">
        <v>32</v>
      </c>
      <c r="AX1526" s="14" t="s">
        <v>76</v>
      </c>
      <c r="AY1526" s="178" t="s">
        <v>180</v>
      </c>
    </row>
    <row r="1527" spans="1:65" s="14" customFormat="1" ht="11.25">
      <c r="B1527" s="177"/>
      <c r="D1527" s="163" t="s">
        <v>193</v>
      </c>
      <c r="E1527" s="178" t="s">
        <v>1</v>
      </c>
      <c r="F1527" s="179" t="s">
        <v>2865</v>
      </c>
      <c r="H1527" s="180">
        <v>6.4690000000000003</v>
      </c>
      <c r="I1527" s="181"/>
      <c r="L1527" s="177"/>
      <c r="M1527" s="182"/>
      <c r="N1527" s="183"/>
      <c r="O1527" s="183"/>
      <c r="P1527" s="183"/>
      <c r="Q1527" s="183"/>
      <c r="R1527" s="183"/>
      <c r="S1527" s="183"/>
      <c r="T1527" s="184"/>
      <c r="AT1527" s="178" t="s">
        <v>193</v>
      </c>
      <c r="AU1527" s="178" t="s">
        <v>85</v>
      </c>
      <c r="AV1527" s="14" t="s">
        <v>85</v>
      </c>
      <c r="AW1527" s="14" t="s">
        <v>32</v>
      </c>
      <c r="AX1527" s="14" t="s">
        <v>76</v>
      </c>
      <c r="AY1527" s="178" t="s">
        <v>180</v>
      </c>
    </row>
    <row r="1528" spans="1:65" s="13" customFormat="1" ht="11.25">
      <c r="B1528" s="170"/>
      <c r="D1528" s="163" t="s">
        <v>193</v>
      </c>
      <c r="E1528" s="171" t="s">
        <v>1</v>
      </c>
      <c r="F1528" s="172" t="s">
        <v>694</v>
      </c>
      <c r="H1528" s="171" t="s">
        <v>1</v>
      </c>
      <c r="I1528" s="173"/>
      <c r="L1528" s="170"/>
      <c r="M1528" s="174"/>
      <c r="N1528" s="175"/>
      <c r="O1528" s="175"/>
      <c r="P1528" s="175"/>
      <c r="Q1528" s="175"/>
      <c r="R1528" s="175"/>
      <c r="S1528" s="175"/>
      <c r="T1528" s="176"/>
      <c r="AT1528" s="171" t="s">
        <v>193</v>
      </c>
      <c r="AU1528" s="171" t="s">
        <v>85</v>
      </c>
      <c r="AV1528" s="13" t="s">
        <v>83</v>
      </c>
      <c r="AW1528" s="13" t="s">
        <v>32</v>
      </c>
      <c r="AX1528" s="13" t="s">
        <v>76</v>
      </c>
      <c r="AY1528" s="171" t="s">
        <v>180</v>
      </c>
    </row>
    <row r="1529" spans="1:65" s="14" customFormat="1" ht="11.25">
      <c r="B1529" s="177"/>
      <c r="D1529" s="163" t="s">
        <v>193</v>
      </c>
      <c r="E1529" s="178" t="s">
        <v>1</v>
      </c>
      <c r="F1529" s="179" t="s">
        <v>2866</v>
      </c>
      <c r="H1529" s="180">
        <v>194.416</v>
      </c>
      <c r="I1529" s="181"/>
      <c r="L1529" s="177"/>
      <c r="M1529" s="182"/>
      <c r="N1529" s="183"/>
      <c r="O1529" s="183"/>
      <c r="P1529" s="183"/>
      <c r="Q1529" s="183"/>
      <c r="R1529" s="183"/>
      <c r="S1529" s="183"/>
      <c r="T1529" s="184"/>
      <c r="AT1529" s="178" t="s">
        <v>193</v>
      </c>
      <c r="AU1529" s="178" t="s">
        <v>85</v>
      </c>
      <c r="AV1529" s="14" t="s">
        <v>85</v>
      </c>
      <c r="AW1529" s="14" t="s">
        <v>32</v>
      </c>
      <c r="AX1529" s="14" t="s">
        <v>76</v>
      </c>
      <c r="AY1529" s="178" t="s">
        <v>180</v>
      </c>
    </row>
    <row r="1530" spans="1:65" s="15" customFormat="1" ht="11.25">
      <c r="B1530" s="185"/>
      <c r="D1530" s="163" t="s">
        <v>193</v>
      </c>
      <c r="E1530" s="186" t="s">
        <v>1</v>
      </c>
      <c r="F1530" s="187" t="s">
        <v>196</v>
      </c>
      <c r="H1530" s="188">
        <v>1080.614</v>
      </c>
      <c r="I1530" s="189"/>
      <c r="L1530" s="185"/>
      <c r="M1530" s="190"/>
      <c r="N1530" s="191"/>
      <c r="O1530" s="191"/>
      <c r="P1530" s="191"/>
      <c r="Q1530" s="191"/>
      <c r="R1530" s="191"/>
      <c r="S1530" s="191"/>
      <c r="T1530" s="192"/>
      <c r="AT1530" s="186" t="s">
        <v>193</v>
      </c>
      <c r="AU1530" s="186" t="s">
        <v>85</v>
      </c>
      <c r="AV1530" s="15" t="s">
        <v>197</v>
      </c>
      <c r="AW1530" s="15" t="s">
        <v>32</v>
      </c>
      <c r="AX1530" s="15" t="s">
        <v>76</v>
      </c>
      <c r="AY1530" s="186" t="s">
        <v>180</v>
      </c>
    </row>
    <row r="1531" spans="1:65" s="16" customFormat="1" ht="11.25">
      <c r="B1531" s="193"/>
      <c r="D1531" s="163" t="s">
        <v>193</v>
      </c>
      <c r="E1531" s="194" t="s">
        <v>1</v>
      </c>
      <c r="F1531" s="195" t="s">
        <v>198</v>
      </c>
      <c r="H1531" s="196">
        <v>1080.614</v>
      </c>
      <c r="I1531" s="197"/>
      <c r="L1531" s="193"/>
      <c r="M1531" s="198"/>
      <c r="N1531" s="199"/>
      <c r="O1531" s="199"/>
      <c r="P1531" s="199"/>
      <c r="Q1531" s="199"/>
      <c r="R1531" s="199"/>
      <c r="S1531" s="199"/>
      <c r="T1531" s="200"/>
      <c r="AT1531" s="194" t="s">
        <v>193</v>
      </c>
      <c r="AU1531" s="194" t="s">
        <v>85</v>
      </c>
      <c r="AV1531" s="16" t="s">
        <v>187</v>
      </c>
      <c r="AW1531" s="16" t="s">
        <v>32</v>
      </c>
      <c r="AX1531" s="16" t="s">
        <v>83</v>
      </c>
      <c r="AY1531" s="194" t="s">
        <v>180</v>
      </c>
    </row>
    <row r="1532" spans="1:65" s="2" customFormat="1" ht="33" customHeight="1">
      <c r="A1532" s="33"/>
      <c r="B1532" s="149"/>
      <c r="C1532" s="150" t="s">
        <v>1881</v>
      </c>
      <c r="D1532" s="150" t="s">
        <v>182</v>
      </c>
      <c r="E1532" s="151" t="s">
        <v>1383</v>
      </c>
      <c r="F1532" s="152" t="s">
        <v>1384</v>
      </c>
      <c r="G1532" s="153" t="s">
        <v>185</v>
      </c>
      <c r="H1532" s="154">
        <v>1080.614</v>
      </c>
      <c r="I1532" s="155"/>
      <c r="J1532" s="156">
        <f>ROUND(I1532*H1532,2)</f>
        <v>0</v>
      </c>
      <c r="K1532" s="152" t="s">
        <v>186</v>
      </c>
      <c r="L1532" s="34"/>
      <c r="M1532" s="157" t="s">
        <v>1</v>
      </c>
      <c r="N1532" s="158" t="s">
        <v>41</v>
      </c>
      <c r="O1532" s="59"/>
      <c r="P1532" s="159">
        <f>O1532*H1532</f>
        <v>0</v>
      </c>
      <c r="Q1532" s="159">
        <v>2.5999999999999998E-4</v>
      </c>
      <c r="R1532" s="159">
        <f>Q1532*H1532</f>
        <v>0.28095964000000001</v>
      </c>
      <c r="S1532" s="159">
        <v>0</v>
      </c>
      <c r="T1532" s="160">
        <f>S1532*H1532</f>
        <v>0</v>
      </c>
      <c r="U1532" s="33"/>
      <c r="V1532" s="33"/>
      <c r="W1532" s="33"/>
      <c r="X1532" s="33"/>
      <c r="Y1532" s="33"/>
      <c r="Z1532" s="33"/>
      <c r="AA1532" s="33"/>
      <c r="AB1532" s="33"/>
      <c r="AC1532" s="33"/>
      <c r="AD1532" s="33"/>
      <c r="AE1532" s="33"/>
      <c r="AR1532" s="161" t="s">
        <v>341</v>
      </c>
      <c r="AT1532" s="161" t="s">
        <v>182</v>
      </c>
      <c r="AU1532" s="161" t="s">
        <v>85</v>
      </c>
      <c r="AY1532" s="18" t="s">
        <v>180</v>
      </c>
      <c r="BE1532" s="162">
        <f>IF(N1532="základní",J1532,0)</f>
        <v>0</v>
      </c>
      <c r="BF1532" s="162">
        <f>IF(N1532="snížená",J1532,0)</f>
        <v>0</v>
      </c>
      <c r="BG1532" s="162">
        <f>IF(N1532="zákl. přenesená",J1532,0)</f>
        <v>0</v>
      </c>
      <c r="BH1532" s="162">
        <f>IF(N1532="sníž. přenesená",J1532,0)</f>
        <v>0</v>
      </c>
      <c r="BI1532" s="162">
        <f>IF(N1532="nulová",J1532,0)</f>
        <v>0</v>
      </c>
      <c r="BJ1532" s="18" t="s">
        <v>83</v>
      </c>
      <c r="BK1532" s="162">
        <f>ROUND(I1532*H1532,2)</f>
        <v>0</v>
      </c>
      <c r="BL1532" s="18" t="s">
        <v>341</v>
      </c>
      <c r="BM1532" s="161" t="s">
        <v>2867</v>
      </c>
    </row>
    <row r="1533" spans="1:65" s="2" customFormat="1" ht="29.25">
      <c r="A1533" s="33"/>
      <c r="B1533" s="34"/>
      <c r="C1533" s="33"/>
      <c r="D1533" s="163" t="s">
        <v>189</v>
      </c>
      <c r="E1533" s="33"/>
      <c r="F1533" s="164" t="s">
        <v>1386</v>
      </c>
      <c r="G1533" s="33"/>
      <c r="H1533" s="33"/>
      <c r="I1533" s="165"/>
      <c r="J1533" s="33"/>
      <c r="K1533" s="33"/>
      <c r="L1533" s="34"/>
      <c r="M1533" s="166"/>
      <c r="N1533" s="167"/>
      <c r="O1533" s="59"/>
      <c r="P1533" s="59"/>
      <c r="Q1533" s="59"/>
      <c r="R1533" s="59"/>
      <c r="S1533" s="59"/>
      <c r="T1533" s="60"/>
      <c r="U1533" s="33"/>
      <c r="V1533" s="33"/>
      <c r="W1533" s="33"/>
      <c r="X1533" s="33"/>
      <c r="Y1533" s="33"/>
      <c r="Z1533" s="33"/>
      <c r="AA1533" s="33"/>
      <c r="AB1533" s="33"/>
      <c r="AC1533" s="33"/>
      <c r="AD1533" s="33"/>
      <c r="AE1533" s="33"/>
      <c r="AT1533" s="18" t="s">
        <v>189</v>
      </c>
      <c r="AU1533" s="18" t="s">
        <v>85</v>
      </c>
    </row>
    <row r="1534" spans="1:65" s="2" customFormat="1" ht="11.25">
      <c r="A1534" s="33"/>
      <c r="B1534" s="34"/>
      <c r="C1534" s="33"/>
      <c r="D1534" s="168" t="s">
        <v>191</v>
      </c>
      <c r="E1534" s="33"/>
      <c r="F1534" s="169" t="s">
        <v>1387</v>
      </c>
      <c r="G1534" s="33"/>
      <c r="H1534" s="33"/>
      <c r="I1534" s="165"/>
      <c r="J1534" s="33"/>
      <c r="K1534" s="33"/>
      <c r="L1534" s="34"/>
      <c r="M1534" s="166"/>
      <c r="N1534" s="167"/>
      <c r="O1534" s="59"/>
      <c r="P1534" s="59"/>
      <c r="Q1534" s="59"/>
      <c r="R1534" s="59"/>
      <c r="S1534" s="59"/>
      <c r="T1534" s="60"/>
      <c r="U1534" s="33"/>
      <c r="V1534" s="33"/>
      <c r="W1534" s="33"/>
      <c r="X1534" s="33"/>
      <c r="Y1534" s="33"/>
      <c r="Z1534" s="33"/>
      <c r="AA1534" s="33"/>
      <c r="AB1534" s="33"/>
      <c r="AC1534" s="33"/>
      <c r="AD1534" s="33"/>
      <c r="AE1534" s="33"/>
      <c r="AT1534" s="18" t="s">
        <v>191</v>
      </c>
      <c r="AU1534" s="18" t="s">
        <v>85</v>
      </c>
    </row>
    <row r="1535" spans="1:65" s="13" customFormat="1" ht="11.25">
      <c r="B1535" s="170"/>
      <c r="D1535" s="163" t="s">
        <v>193</v>
      </c>
      <c r="E1535" s="171" t="s">
        <v>1</v>
      </c>
      <c r="F1535" s="172" t="s">
        <v>1366</v>
      </c>
      <c r="H1535" s="171" t="s">
        <v>1</v>
      </c>
      <c r="I1535" s="173"/>
      <c r="L1535" s="170"/>
      <c r="M1535" s="174"/>
      <c r="N1535" s="175"/>
      <c r="O1535" s="175"/>
      <c r="P1535" s="175"/>
      <c r="Q1535" s="175"/>
      <c r="R1535" s="175"/>
      <c r="S1535" s="175"/>
      <c r="T1535" s="176"/>
      <c r="AT1535" s="171" t="s">
        <v>193</v>
      </c>
      <c r="AU1535" s="171" t="s">
        <v>85</v>
      </c>
      <c r="AV1535" s="13" t="s">
        <v>83</v>
      </c>
      <c r="AW1535" s="13" t="s">
        <v>32</v>
      </c>
      <c r="AX1535" s="13" t="s">
        <v>76</v>
      </c>
      <c r="AY1535" s="171" t="s">
        <v>180</v>
      </c>
    </row>
    <row r="1536" spans="1:65" s="13" customFormat="1" ht="11.25">
      <c r="B1536" s="170"/>
      <c r="D1536" s="163" t="s">
        <v>193</v>
      </c>
      <c r="E1536" s="171" t="s">
        <v>1</v>
      </c>
      <c r="F1536" s="172" t="s">
        <v>2373</v>
      </c>
      <c r="H1536" s="171" t="s">
        <v>1</v>
      </c>
      <c r="I1536" s="173"/>
      <c r="L1536" s="170"/>
      <c r="M1536" s="174"/>
      <c r="N1536" s="175"/>
      <c r="O1536" s="175"/>
      <c r="P1536" s="175"/>
      <c r="Q1536" s="175"/>
      <c r="R1536" s="175"/>
      <c r="S1536" s="175"/>
      <c r="T1536" s="176"/>
      <c r="AT1536" s="171" t="s">
        <v>193</v>
      </c>
      <c r="AU1536" s="171" t="s">
        <v>85</v>
      </c>
      <c r="AV1536" s="13" t="s">
        <v>83</v>
      </c>
      <c r="AW1536" s="13" t="s">
        <v>32</v>
      </c>
      <c r="AX1536" s="13" t="s">
        <v>76</v>
      </c>
      <c r="AY1536" s="171" t="s">
        <v>180</v>
      </c>
    </row>
    <row r="1537" spans="2:51" s="14" customFormat="1" ht="11.25">
      <c r="B1537" s="177"/>
      <c r="D1537" s="163" t="s">
        <v>193</v>
      </c>
      <c r="E1537" s="178" t="s">
        <v>1</v>
      </c>
      <c r="F1537" s="179" t="s">
        <v>2850</v>
      </c>
      <c r="H1537" s="180">
        <v>72.316999999999993</v>
      </c>
      <c r="I1537" s="181"/>
      <c r="L1537" s="177"/>
      <c r="M1537" s="182"/>
      <c r="N1537" s="183"/>
      <c r="O1537" s="183"/>
      <c r="P1537" s="183"/>
      <c r="Q1537" s="183"/>
      <c r="R1537" s="183"/>
      <c r="S1537" s="183"/>
      <c r="T1537" s="184"/>
      <c r="AT1537" s="178" t="s">
        <v>193</v>
      </c>
      <c r="AU1537" s="178" t="s">
        <v>85</v>
      </c>
      <c r="AV1537" s="14" t="s">
        <v>85</v>
      </c>
      <c r="AW1537" s="14" t="s">
        <v>32</v>
      </c>
      <c r="AX1537" s="14" t="s">
        <v>76</v>
      </c>
      <c r="AY1537" s="178" t="s">
        <v>180</v>
      </c>
    </row>
    <row r="1538" spans="2:51" s="14" customFormat="1" ht="11.25">
      <c r="B1538" s="177"/>
      <c r="D1538" s="163" t="s">
        <v>193</v>
      </c>
      <c r="E1538" s="178" t="s">
        <v>1</v>
      </c>
      <c r="F1538" s="179" t="s">
        <v>2851</v>
      </c>
      <c r="H1538" s="180">
        <v>72.617999999999995</v>
      </c>
      <c r="I1538" s="181"/>
      <c r="L1538" s="177"/>
      <c r="M1538" s="182"/>
      <c r="N1538" s="183"/>
      <c r="O1538" s="183"/>
      <c r="P1538" s="183"/>
      <c r="Q1538" s="183"/>
      <c r="R1538" s="183"/>
      <c r="S1538" s="183"/>
      <c r="T1538" s="184"/>
      <c r="AT1538" s="178" t="s">
        <v>193</v>
      </c>
      <c r="AU1538" s="178" t="s">
        <v>85</v>
      </c>
      <c r="AV1538" s="14" t="s">
        <v>85</v>
      </c>
      <c r="AW1538" s="14" t="s">
        <v>32</v>
      </c>
      <c r="AX1538" s="14" t="s">
        <v>76</v>
      </c>
      <c r="AY1538" s="178" t="s">
        <v>180</v>
      </c>
    </row>
    <row r="1539" spans="2:51" s="14" customFormat="1" ht="11.25">
      <c r="B1539" s="177"/>
      <c r="D1539" s="163" t="s">
        <v>193</v>
      </c>
      <c r="E1539" s="178" t="s">
        <v>1</v>
      </c>
      <c r="F1539" s="179" t="s">
        <v>2852</v>
      </c>
      <c r="H1539" s="180">
        <v>73.069999999999993</v>
      </c>
      <c r="I1539" s="181"/>
      <c r="L1539" s="177"/>
      <c r="M1539" s="182"/>
      <c r="N1539" s="183"/>
      <c r="O1539" s="183"/>
      <c r="P1539" s="183"/>
      <c r="Q1539" s="183"/>
      <c r="R1539" s="183"/>
      <c r="S1539" s="183"/>
      <c r="T1539" s="184"/>
      <c r="AT1539" s="178" t="s">
        <v>193</v>
      </c>
      <c r="AU1539" s="178" t="s">
        <v>85</v>
      </c>
      <c r="AV1539" s="14" t="s">
        <v>85</v>
      </c>
      <c r="AW1539" s="14" t="s">
        <v>32</v>
      </c>
      <c r="AX1539" s="14" t="s">
        <v>76</v>
      </c>
      <c r="AY1539" s="178" t="s">
        <v>180</v>
      </c>
    </row>
    <row r="1540" spans="2:51" s="14" customFormat="1" ht="11.25">
      <c r="B1540" s="177"/>
      <c r="D1540" s="163" t="s">
        <v>193</v>
      </c>
      <c r="E1540" s="178" t="s">
        <v>1</v>
      </c>
      <c r="F1540" s="179" t="s">
        <v>2853</v>
      </c>
      <c r="H1540" s="180">
        <v>72.316999999999993</v>
      </c>
      <c r="I1540" s="181"/>
      <c r="L1540" s="177"/>
      <c r="M1540" s="182"/>
      <c r="N1540" s="183"/>
      <c r="O1540" s="183"/>
      <c r="P1540" s="183"/>
      <c r="Q1540" s="183"/>
      <c r="R1540" s="183"/>
      <c r="S1540" s="183"/>
      <c r="T1540" s="184"/>
      <c r="AT1540" s="178" t="s">
        <v>193</v>
      </c>
      <c r="AU1540" s="178" t="s">
        <v>85</v>
      </c>
      <c r="AV1540" s="14" t="s">
        <v>85</v>
      </c>
      <c r="AW1540" s="14" t="s">
        <v>32</v>
      </c>
      <c r="AX1540" s="14" t="s">
        <v>76</v>
      </c>
      <c r="AY1540" s="178" t="s">
        <v>180</v>
      </c>
    </row>
    <row r="1541" spans="2:51" s="14" customFormat="1" ht="11.25">
      <c r="B1541" s="177"/>
      <c r="D1541" s="163" t="s">
        <v>193</v>
      </c>
      <c r="E1541" s="178" t="s">
        <v>1</v>
      </c>
      <c r="F1541" s="179" t="s">
        <v>2854</v>
      </c>
      <c r="H1541" s="180">
        <v>71.036000000000001</v>
      </c>
      <c r="I1541" s="181"/>
      <c r="L1541" s="177"/>
      <c r="M1541" s="182"/>
      <c r="N1541" s="183"/>
      <c r="O1541" s="183"/>
      <c r="P1541" s="183"/>
      <c r="Q1541" s="183"/>
      <c r="R1541" s="183"/>
      <c r="S1541" s="183"/>
      <c r="T1541" s="184"/>
      <c r="AT1541" s="178" t="s">
        <v>193</v>
      </c>
      <c r="AU1541" s="178" t="s">
        <v>85</v>
      </c>
      <c r="AV1541" s="14" t="s">
        <v>85</v>
      </c>
      <c r="AW1541" s="14" t="s">
        <v>32</v>
      </c>
      <c r="AX1541" s="14" t="s">
        <v>76</v>
      </c>
      <c r="AY1541" s="178" t="s">
        <v>180</v>
      </c>
    </row>
    <row r="1542" spans="2:51" s="14" customFormat="1" ht="11.25">
      <c r="B1542" s="177"/>
      <c r="D1542" s="163" t="s">
        <v>193</v>
      </c>
      <c r="E1542" s="178" t="s">
        <v>1</v>
      </c>
      <c r="F1542" s="179" t="s">
        <v>2855</v>
      </c>
      <c r="H1542" s="180">
        <v>63.127000000000002</v>
      </c>
      <c r="I1542" s="181"/>
      <c r="L1542" s="177"/>
      <c r="M1542" s="182"/>
      <c r="N1542" s="183"/>
      <c r="O1542" s="183"/>
      <c r="P1542" s="183"/>
      <c r="Q1542" s="183"/>
      <c r="R1542" s="183"/>
      <c r="S1542" s="183"/>
      <c r="T1542" s="184"/>
      <c r="AT1542" s="178" t="s">
        <v>193</v>
      </c>
      <c r="AU1542" s="178" t="s">
        <v>85</v>
      </c>
      <c r="AV1542" s="14" t="s">
        <v>85</v>
      </c>
      <c r="AW1542" s="14" t="s">
        <v>32</v>
      </c>
      <c r="AX1542" s="14" t="s">
        <v>76</v>
      </c>
      <c r="AY1542" s="178" t="s">
        <v>180</v>
      </c>
    </row>
    <row r="1543" spans="2:51" s="14" customFormat="1" ht="11.25">
      <c r="B1543" s="177"/>
      <c r="D1543" s="163" t="s">
        <v>193</v>
      </c>
      <c r="E1543" s="178" t="s">
        <v>1</v>
      </c>
      <c r="F1543" s="179" t="s">
        <v>2856</v>
      </c>
      <c r="H1543" s="180">
        <v>80.626999999999995</v>
      </c>
      <c r="I1543" s="181"/>
      <c r="L1543" s="177"/>
      <c r="M1543" s="182"/>
      <c r="N1543" s="183"/>
      <c r="O1543" s="183"/>
      <c r="P1543" s="183"/>
      <c r="Q1543" s="183"/>
      <c r="R1543" s="183"/>
      <c r="S1543" s="183"/>
      <c r="T1543" s="184"/>
      <c r="AT1543" s="178" t="s">
        <v>193</v>
      </c>
      <c r="AU1543" s="178" t="s">
        <v>85</v>
      </c>
      <c r="AV1543" s="14" t="s">
        <v>85</v>
      </c>
      <c r="AW1543" s="14" t="s">
        <v>32</v>
      </c>
      <c r="AX1543" s="14" t="s">
        <v>76</v>
      </c>
      <c r="AY1543" s="178" t="s">
        <v>180</v>
      </c>
    </row>
    <row r="1544" spans="2:51" s="14" customFormat="1" ht="11.25">
      <c r="B1544" s="177"/>
      <c r="D1544" s="163" t="s">
        <v>193</v>
      </c>
      <c r="E1544" s="178" t="s">
        <v>1</v>
      </c>
      <c r="F1544" s="179" t="s">
        <v>2857</v>
      </c>
      <c r="H1544" s="180">
        <v>80.179000000000002</v>
      </c>
      <c r="I1544" s="181"/>
      <c r="L1544" s="177"/>
      <c r="M1544" s="182"/>
      <c r="N1544" s="183"/>
      <c r="O1544" s="183"/>
      <c r="P1544" s="183"/>
      <c r="Q1544" s="183"/>
      <c r="R1544" s="183"/>
      <c r="S1544" s="183"/>
      <c r="T1544" s="184"/>
      <c r="AT1544" s="178" t="s">
        <v>193</v>
      </c>
      <c r="AU1544" s="178" t="s">
        <v>85</v>
      </c>
      <c r="AV1544" s="14" t="s">
        <v>85</v>
      </c>
      <c r="AW1544" s="14" t="s">
        <v>32</v>
      </c>
      <c r="AX1544" s="14" t="s">
        <v>76</v>
      </c>
      <c r="AY1544" s="178" t="s">
        <v>180</v>
      </c>
    </row>
    <row r="1545" spans="2:51" s="14" customFormat="1" ht="11.25">
      <c r="B1545" s="177"/>
      <c r="D1545" s="163" t="s">
        <v>193</v>
      </c>
      <c r="E1545" s="178" t="s">
        <v>1</v>
      </c>
      <c r="F1545" s="179" t="s">
        <v>2858</v>
      </c>
      <c r="H1545" s="180">
        <v>57.914999999999999</v>
      </c>
      <c r="I1545" s="181"/>
      <c r="L1545" s="177"/>
      <c r="M1545" s="182"/>
      <c r="N1545" s="183"/>
      <c r="O1545" s="183"/>
      <c r="P1545" s="183"/>
      <c r="Q1545" s="183"/>
      <c r="R1545" s="183"/>
      <c r="S1545" s="183"/>
      <c r="T1545" s="184"/>
      <c r="AT1545" s="178" t="s">
        <v>193</v>
      </c>
      <c r="AU1545" s="178" t="s">
        <v>85</v>
      </c>
      <c r="AV1545" s="14" t="s">
        <v>85</v>
      </c>
      <c r="AW1545" s="14" t="s">
        <v>32</v>
      </c>
      <c r="AX1545" s="14" t="s">
        <v>76</v>
      </c>
      <c r="AY1545" s="178" t="s">
        <v>180</v>
      </c>
    </row>
    <row r="1546" spans="2:51" s="14" customFormat="1" ht="11.25">
      <c r="B1546" s="177"/>
      <c r="D1546" s="163" t="s">
        <v>193</v>
      </c>
      <c r="E1546" s="178" t="s">
        <v>1</v>
      </c>
      <c r="F1546" s="179" t="s">
        <v>2859</v>
      </c>
      <c r="H1546" s="180">
        <v>81.23</v>
      </c>
      <c r="I1546" s="181"/>
      <c r="L1546" s="177"/>
      <c r="M1546" s="182"/>
      <c r="N1546" s="183"/>
      <c r="O1546" s="183"/>
      <c r="P1546" s="183"/>
      <c r="Q1546" s="183"/>
      <c r="R1546" s="183"/>
      <c r="S1546" s="183"/>
      <c r="T1546" s="184"/>
      <c r="AT1546" s="178" t="s">
        <v>193</v>
      </c>
      <c r="AU1546" s="178" t="s">
        <v>85</v>
      </c>
      <c r="AV1546" s="14" t="s">
        <v>85</v>
      </c>
      <c r="AW1546" s="14" t="s">
        <v>32</v>
      </c>
      <c r="AX1546" s="14" t="s">
        <v>76</v>
      </c>
      <c r="AY1546" s="178" t="s">
        <v>180</v>
      </c>
    </row>
    <row r="1547" spans="2:51" s="14" customFormat="1" ht="11.25">
      <c r="B1547" s="177"/>
      <c r="D1547" s="163" t="s">
        <v>193</v>
      </c>
      <c r="E1547" s="178" t="s">
        <v>1</v>
      </c>
      <c r="F1547" s="179" t="s">
        <v>2860</v>
      </c>
      <c r="H1547" s="180">
        <v>80.397000000000006</v>
      </c>
      <c r="I1547" s="181"/>
      <c r="L1547" s="177"/>
      <c r="M1547" s="182"/>
      <c r="N1547" s="183"/>
      <c r="O1547" s="183"/>
      <c r="P1547" s="183"/>
      <c r="Q1547" s="183"/>
      <c r="R1547" s="183"/>
      <c r="S1547" s="183"/>
      <c r="T1547" s="184"/>
      <c r="AT1547" s="178" t="s">
        <v>193</v>
      </c>
      <c r="AU1547" s="178" t="s">
        <v>85</v>
      </c>
      <c r="AV1547" s="14" t="s">
        <v>85</v>
      </c>
      <c r="AW1547" s="14" t="s">
        <v>32</v>
      </c>
      <c r="AX1547" s="14" t="s">
        <v>76</v>
      </c>
      <c r="AY1547" s="178" t="s">
        <v>180</v>
      </c>
    </row>
    <row r="1548" spans="2:51" s="14" customFormat="1" ht="11.25">
      <c r="B1548" s="177"/>
      <c r="D1548" s="163" t="s">
        <v>193</v>
      </c>
      <c r="E1548" s="178" t="s">
        <v>1</v>
      </c>
      <c r="F1548" s="179" t="s">
        <v>2861</v>
      </c>
      <c r="H1548" s="180">
        <v>5.2789999999999999</v>
      </c>
      <c r="I1548" s="181"/>
      <c r="L1548" s="177"/>
      <c r="M1548" s="182"/>
      <c r="N1548" s="183"/>
      <c r="O1548" s="183"/>
      <c r="P1548" s="183"/>
      <c r="Q1548" s="183"/>
      <c r="R1548" s="183"/>
      <c r="S1548" s="183"/>
      <c r="T1548" s="184"/>
      <c r="AT1548" s="178" t="s">
        <v>193</v>
      </c>
      <c r="AU1548" s="178" t="s">
        <v>85</v>
      </c>
      <c r="AV1548" s="14" t="s">
        <v>85</v>
      </c>
      <c r="AW1548" s="14" t="s">
        <v>32</v>
      </c>
      <c r="AX1548" s="14" t="s">
        <v>76</v>
      </c>
      <c r="AY1548" s="178" t="s">
        <v>180</v>
      </c>
    </row>
    <row r="1549" spans="2:51" s="14" customFormat="1" ht="11.25">
      <c r="B1549" s="177"/>
      <c r="D1549" s="163" t="s">
        <v>193</v>
      </c>
      <c r="E1549" s="178" t="s">
        <v>1</v>
      </c>
      <c r="F1549" s="179" t="s">
        <v>2862</v>
      </c>
      <c r="H1549" s="180">
        <v>47.735999999999997</v>
      </c>
      <c r="I1549" s="181"/>
      <c r="L1549" s="177"/>
      <c r="M1549" s="182"/>
      <c r="N1549" s="183"/>
      <c r="O1549" s="183"/>
      <c r="P1549" s="183"/>
      <c r="Q1549" s="183"/>
      <c r="R1549" s="183"/>
      <c r="S1549" s="183"/>
      <c r="T1549" s="184"/>
      <c r="AT1549" s="178" t="s">
        <v>193</v>
      </c>
      <c r="AU1549" s="178" t="s">
        <v>85</v>
      </c>
      <c r="AV1549" s="14" t="s">
        <v>85</v>
      </c>
      <c r="AW1549" s="14" t="s">
        <v>32</v>
      </c>
      <c r="AX1549" s="14" t="s">
        <v>76</v>
      </c>
      <c r="AY1549" s="178" t="s">
        <v>180</v>
      </c>
    </row>
    <row r="1550" spans="2:51" s="14" customFormat="1" ht="11.25">
      <c r="B1550" s="177"/>
      <c r="D1550" s="163" t="s">
        <v>193</v>
      </c>
      <c r="E1550" s="178" t="s">
        <v>1</v>
      </c>
      <c r="F1550" s="179" t="s">
        <v>2863</v>
      </c>
      <c r="H1550" s="180">
        <v>7.4950000000000001</v>
      </c>
      <c r="I1550" s="181"/>
      <c r="L1550" s="177"/>
      <c r="M1550" s="182"/>
      <c r="N1550" s="183"/>
      <c r="O1550" s="183"/>
      <c r="P1550" s="183"/>
      <c r="Q1550" s="183"/>
      <c r="R1550" s="183"/>
      <c r="S1550" s="183"/>
      <c r="T1550" s="184"/>
      <c r="AT1550" s="178" t="s">
        <v>193</v>
      </c>
      <c r="AU1550" s="178" t="s">
        <v>85</v>
      </c>
      <c r="AV1550" s="14" t="s">
        <v>85</v>
      </c>
      <c r="AW1550" s="14" t="s">
        <v>32</v>
      </c>
      <c r="AX1550" s="14" t="s">
        <v>76</v>
      </c>
      <c r="AY1550" s="178" t="s">
        <v>180</v>
      </c>
    </row>
    <row r="1551" spans="2:51" s="14" customFormat="1" ht="11.25">
      <c r="B1551" s="177"/>
      <c r="D1551" s="163" t="s">
        <v>193</v>
      </c>
      <c r="E1551" s="178" t="s">
        <v>1</v>
      </c>
      <c r="F1551" s="179" t="s">
        <v>2864</v>
      </c>
      <c r="H1551" s="180">
        <v>14.385999999999999</v>
      </c>
      <c r="I1551" s="181"/>
      <c r="L1551" s="177"/>
      <c r="M1551" s="182"/>
      <c r="N1551" s="183"/>
      <c r="O1551" s="183"/>
      <c r="P1551" s="183"/>
      <c r="Q1551" s="183"/>
      <c r="R1551" s="183"/>
      <c r="S1551" s="183"/>
      <c r="T1551" s="184"/>
      <c r="AT1551" s="178" t="s">
        <v>193</v>
      </c>
      <c r="AU1551" s="178" t="s">
        <v>85</v>
      </c>
      <c r="AV1551" s="14" t="s">
        <v>85</v>
      </c>
      <c r="AW1551" s="14" t="s">
        <v>32</v>
      </c>
      <c r="AX1551" s="14" t="s">
        <v>76</v>
      </c>
      <c r="AY1551" s="178" t="s">
        <v>180</v>
      </c>
    </row>
    <row r="1552" spans="2:51" s="14" customFormat="1" ht="11.25">
      <c r="B1552" s="177"/>
      <c r="D1552" s="163" t="s">
        <v>193</v>
      </c>
      <c r="E1552" s="178" t="s">
        <v>1</v>
      </c>
      <c r="F1552" s="179" t="s">
        <v>2865</v>
      </c>
      <c r="H1552" s="180">
        <v>6.4690000000000003</v>
      </c>
      <c r="I1552" s="181"/>
      <c r="L1552" s="177"/>
      <c r="M1552" s="182"/>
      <c r="N1552" s="183"/>
      <c r="O1552" s="183"/>
      <c r="P1552" s="183"/>
      <c r="Q1552" s="183"/>
      <c r="R1552" s="183"/>
      <c r="S1552" s="183"/>
      <c r="T1552" s="184"/>
      <c r="AT1552" s="178" t="s">
        <v>193</v>
      </c>
      <c r="AU1552" s="178" t="s">
        <v>85</v>
      </c>
      <c r="AV1552" s="14" t="s">
        <v>85</v>
      </c>
      <c r="AW1552" s="14" t="s">
        <v>32</v>
      </c>
      <c r="AX1552" s="14" t="s">
        <v>76</v>
      </c>
      <c r="AY1552" s="178" t="s">
        <v>180</v>
      </c>
    </row>
    <row r="1553" spans="1:51" s="13" customFormat="1" ht="11.25">
      <c r="B1553" s="170"/>
      <c r="D1553" s="163" t="s">
        <v>193</v>
      </c>
      <c r="E1553" s="171" t="s">
        <v>1</v>
      </c>
      <c r="F1553" s="172" t="s">
        <v>694</v>
      </c>
      <c r="H1553" s="171" t="s">
        <v>1</v>
      </c>
      <c r="I1553" s="173"/>
      <c r="L1553" s="170"/>
      <c r="M1553" s="174"/>
      <c r="N1553" s="175"/>
      <c r="O1553" s="175"/>
      <c r="P1553" s="175"/>
      <c r="Q1553" s="175"/>
      <c r="R1553" s="175"/>
      <c r="S1553" s="175"/>
      <c r="T1553" s="176"/>
      <c r="AT1553" s="171" t="s">
        <v>193</v>
      </c>
      <c r="AU1553" s="171" t="s">
        <v>85</v>
      </c>
      <c r="AV1553" s="13" t="s">
        <v>83</v>
      </c>
      <c r="AW1553" s="13" t="s">
        <v>32</v>
      </c>
      <c r="AX1553" s="13" t="s">
        <v>76</v>
      </c>
      <c r="AY1553" s="171" t="s">
        <v>180</v>
      </c>
    </row>
    <row r="1554" spans="1:51" s="14" customFormat="1" ht="11.25">
      <c r="B1554" s="177"/>
      <c r="D1554" s="163" t="s">
        <v>193</v>
      </c>
      <c r="E1554" s="178" t="s">
        <v>1</v>
      </c>
      <c r="F1554" s="179" t="s">
        <v>2866</v>
      </c>
      <c r="H1554" s="180">
        <v>194.416</v>
      </c>
      <c r="I1554" s="181"/>
      <c r="L1554" s="177"/>
      <c r="M1554" s="182"/>
      <c r="N1554" s="183"/>
      <c r="O1554" s="183"/>
      <c r="P1554" s="183"/>
      <c r="Q1554" s="183"/>
      <c r="R1554" s="183"/>
      <c r="S1554" s="183"/>
      <c r="T1554" s="184"/>
      <c r="AT1554" s="178" t="s">
        <v>193</v>
      </c>
      <c r="AU1554" s="178" t="s">
        <v>85</v>
      </c>
      <c r="AV1554" s="14" t="s">
        <v>85</v>
      </c>
      <c r="AW1554" s="14" t="s">
        <v>32</v>
      </c>
      <c r="AX1554" s="14" t="s">
        <v>76</v>
      </c>
      <c r="AY1554" s="178" t="s">
        <v>180</v>
      </c>
    </row>
    <row r="1555" spans="1:51" s="15" customFormat="1" ht="11.25">
      <c r="B1555" s="185"/>
      <c r="D1555" s="163" t="s">
        <v>193</v>
      </c>
      <c r="E1555" s="186" t="s">
        <v>1</v>
      </c>
      <c r="F1555" s="187" t="s">
        <v>196</v>
      </c>
      <c r="H1555" s="188">
        <v>1080.614</v>
      </c>
      <c r="I1555" s="189"/>
      <c r="L1555" s="185"/>
      <c r="M1555" s="190"/>
      <c r="N1555" s="191"/>
      <c r="O1555" s="191"/>
      <c r="P1555" s="191"/>
      <c r="Q1555" s="191"/>
      <c r="R1555" s="191"/>
      <c r="S1555" s="191"/>
      <c r="T1555" s="192"/>
      <c r="AT1555" s="186" t="s">
        <v>193</v>
      </c>
      <c r="AU1555" s="186" t="s">
        <v>85</v>
      </c>
      <c r="AV1555" s="15" t="s">
        <v>197</v>
      </c>
      <c r="AW1555" s="15" t="s">
        <v>32</v>
      </c>
      <c r="AX1555" s="15" t="s">
        <v>76</v>
      </c>
      <c r="AY1555" s="186" t="s">
        <v>180</v>
      </c>
    </row>
    <row r="1556" spans="1:51" s="16" customFormat="1" ht="11.25">
      <c r="B1556" s="193"/>
      <c r="D1556" s="163" t="s">
        <v>193</v>
      </c>
      <c r="E1556" s="194" t="s">
        <v>1</v>
      </c>
      <c r="F1556" s="195" t="s">
        <v>198</v>
      </c>
      <c r="H1556" s="196">
        <v>1080.614</v>
      </c>
      <c r="I1556" s="197"/>
      <c r="L1556" s="193"/>
      <c r="M1556" s="212"/>
      <c r="N1556" s="213"/>
      <c r="O1556" s="213"/>
      <c r="P1556" s="213"/>
      <c r="Q1556" s="213"/>
      <c r="R1556" s="213"/>
      <c r="S1556" s="213"/>
      <c r="T1556" s="214"/>
      <c r="AT1556" s="194" t="s">
        <v>193</v>
      </c>
      <c r="AU1556" s="194" t="s">
        <v>85</v>
      </c>
      <c r="AV1556" s="16" t="s">
        <v>187</v>
      </c>
      <c r="AW1556" s="16" t="s">
        <v>32</v>
      </c>
      <c r="AX1556" s="16" t="s">
        <v>83</v>
      </c>
      <c r="AY1556" s="194" t="s">
        <v>180</v>
      </c>
    </row>
    <row r="1557" spans="1:51" s="2" customFormat="1" ht="6.95" customHeight="1">
      <c r="A1557" s="33"/>
      <c r="B1557" s="48"/>
      <c r="C1557" s="49"/>
      <c r="D1557" s="49"/>
      <c r="E1557" s="49"/>
      <c r="F1557" s="49"/>
      <c r="G1557" s="49"/>
      <c r="H1557" s="49"/>
      <c r="I1557" s="49"/>
      <c r="J1557" s="49"/>
      <c r="K1557" s="49"/>
      <c r="L1557" s="34"/>
      <c r="M1557" s="33"/>
      <c r="O1557" s="33"/>
      <c r="P1557" s="33"/>
      <c r="Q1557" s="33"/>
      <c r="R1557" s="33"/>
      <c r="S1557" s="33"/>
      <c r="T1557" s="33"/>
      <c r="U1557" s="33"/>
      <c r="V1557" s="33"/>
      <c r="W1557" s="33"/>
      <c r="X1557" s="33"/>
      <c r="Y1557" s="33"/>
      <c r="Z1557" s="33"/>
      <c r="AA1557" s="33"/>
      <c r="AB1557" s="33"/>
      <c r="AC1557" s="33"/>
      <c r="AD1557" s="33"/>
      <c r="AE1557" s="33"/>
    </row>
  </sheetData>
  <autoFilter ref="C141:K1556"/>
  <mergeCells count="12">
    <mergeCell ref="E134:H134"/>
    <mergeCell ref="L2:V2"/>
    <mergeCell ref="E85:H85"/>
    <mergeCell ref="E87:H87"/>
    <mergeCell ref="E89:H89"/>
    <mergeCell ref="E130:H130"/>
    <mergeCell ref="E132:H132"/>
    <mergeCell ref="E7:H7"/>
    <mergeCell ref="E9:H9"/>
    <mergeCell ref="E11:H11"/>
    <mergeCell ref="E20:H20"/>
    <mergeCell ref="E29:H29"/>
  </mergeCells>
  <hyperlinks>
    <hyperlink ref="F147" r:id="rId1"/>
    <hyperlink ref="F155" r:id="rId2"/>
    <hyperlink ref="F167" r:id="rId3"/>
    <hyperlink ref="F176" r:id="rId4"/>
    <hyperlink ref="F213" r:id="rId5"/>
    <hyperlink ref="F220" r:id="rId6"/>
    <hyperlink ref="F227" r:id="rId7"/>
    <hyperlink ref="F234" r:id="rId8"/>
    <hyperlink ref="F241" r:id="rId9"/>
    <hyperlink ref="F248" r:id="rId10"/>
    <hyperlink ref="F255" r:id="rId11"/>
    <hyperlink ref="F262" r:id="rId12"/>
    <hyperlink ref="F302" r:id="rId13"/>
    <hyperlink ref="F310" r:id="rId14"/>
    <hyperlink ref="F322" r:id="rId15"/>
    <hyperlink ref="F334" r:id="rId16"/>
    <hyperlink ref="F346" r:id="rId17"/>
    <hyperlink ref="F358" r:id="rId18"/>
    <hyperlink ref="F391" r:id="rId19"/>
    <hyperlink ref="F401" r:id="rId20"/>
    <hyperlink ref="F416" r:id="rId21"/>
    <hyperlink ref="F431" r:id="rId22"/>
    <hyperlink ref="F446" r:id="rId23"/>
    <hyperlink ref="F453" r:id="rId24"/>
    <hyperlink ref="F460" r:id="rId25"/>
    <hyperlink ref="F467" r:id="rId26"/>
    <hyperlink ref="F474" r:id="rId27"/>
    <hyperlink ref="F481" r:id="rId28"/>
    <hyperlink ref="F493" r:id="rId29"/>
    <hyperlink ref="F502" r:id="rId30"/>
    <hyperlink ref="F517" r:id="rId31"/>
    <hyperlink ref="F531" r:id="rId32"/>
    <hyperlink ref="F545" r:id="rId33"/>
    <hyperlink ref="F557" r:id="rId34"/>
    <hyperlink ref="F569" r:id="rId35"/>
    <hyperlink ref="F581" r:id="rId36"/>
    <hyperlink ref="F589" r:id="rId37"/>
    <hyperlink ref="F597" r:id="rId38"/>
    <hyperlink ref="F606" r:id="rId39"/>
    <hyperlink ref="F619" r:id="rId40"/>
    <hyperlink ref="F652" r:id="rId41"/>
    <hyperlink ref="F676" r:id="rId42"/>
    <hyperlink ref="F694" r:id="rId43"/>
    <hyperlink ref="F703" r:id="rId44"/>
    <hyperlink ref="F712" r:id="rId45"/>
    <hyperlink ref="F727" r:id="rId46"/>
    <hyperlink ref="F742" r:id="rId47"/>
    <hyperlink ref="F753" r:id="rId48"/>
    <hyperlink ref="F765" r:id="rId49"/>
    <hyperlink ref="F796" r:id="rId50"/>
    <hyperlink ref="F803" r:id="rId51"/>
    <hyperlink ref="F810" r:id="rId52"/>
    <hyperlink ref="F818" r:id="rId53"/>
    <hyperlink ref="F835" r:id="rId54"/>
    <hyperlink ref="F844" r:id="rId55"/>
    <hyperlink ref="F852" r:id="rId56"/>
    <hyperlink ref="F875" r:id="rId57"/>
    <hyperlink ref="F883" r:id="rId58"/>
    <hyperlink ref="F895" r:id="rId59"/>
    <hyperlink ref="F898" r:id="rId60"/>
    <hyperlink ref="F901" r:id="rId61"/>
    <hyperlink ref="F905" r:id="rId62"/>
    <hyperlink ref="F909" r:id="rId63"/>
    <hyperlink ref="F914" r:id="rId64"/>
    <hyperlink ref="F932" r:id="rId65"/>
    <hyperlink ref="F961" r:id="rId66"/>
    <hyperlink ref="F979" r:id="rId67"/>
    <hyperlink ref="F1008" r:id="rId68"/>
    <hyperlink ref="F1018" r:id="rId69"/>
    <hyperlink ref="F1211" r:id="rId70"/>
    <hyperlink ref="F1214" r:id="rId71"/>
    <hyperlink ref="F1217" r:id="rId72"/>
    <hyperlink ref="F1230" r:id="rId73"/>
    <hyperlink ref="F1244" r:id="rId74"/>
    <hyperlink ref="F1247" r:id="rId75"/>
    <hyperlink ref="F1250" r:id="rId76"/>
    <hyperlink ref="F1254" r:id="rId77"/>
    <hyperlink ref="F1262" r:id="rId78"/>
    <hyperlink ref="F1269" r:id="rId79"/>
    <hyperlink ref="F1279" r:id="rId80"/>
    <hyperlink ref="F1287" r:id="rId81"/>
    <hyperlink ref="F1310" r:id="rId82"/>
    <hyperlink ref="F1324" r:id="rId83"/>
    <hyperlink ref="F1337" r:id="rId84"/>
    <hyperlink ref="F1340" r:id="rId85"/>
    <hyperlink ref="F1344" r:id="rId86"/>
    <hyperlink ref="F1353" r:id="rId87"/>
    <hyperlink ref="F1362" r:id="rId88"/>
    <hyperlink ref="F1371" r:id="rId89"/>
    <hyperlink ref="F1380" r:id="rId90"/>
    <hyperlink ref="F1390" r:id="rId91"/>
    <hyperlink ref="F1393" r:id="rId92"/>
    <hyperlink ref="F1411" r:id="rId93"/>
    <hyperlink ref="F1414" r:id="rId94"/>
    <hyperlink ref="F1417" r:id="rId95"/>
    <hyperlink ref="F1433" r:id="rId96"/>
    <hyperlink ref="F1480" r:id="rId97"/>
    <hyperlink ref="F1491" r:id="rId98"/>
    <hyperlink ref="F1494" r:id="rId99"/>
    <hyperlink ref="F1506" r:id="rId100"/>
    <hyperlink ref="F1509" r:id="rId101"/>
    <hyperlink ref="F1534" r:id="rId10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3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8" t="s">
        <v>118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133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26.25" customHeight="1">
      <c r="B7" s="21"/>
      <c r="E7" s="264" t="str">
        <f>'Rekapitulace stavby'!K6</f>
        <v>STAVEBNÍ ÚPRAVY ČÁSTI 1. PP BUDOVY ZBROJNICE UNIVERZITY PALACKÉHO V OLOMOUCI</v>
      </c>
      <c r="F7" s="265"/>
      <c r="G7" s="265"/>
      <c r="H7" s="265"/>
      <c r="L7" s="21"/>
    </row>
    <row r="8" spans="1:46" s="1" customFormat="1" ht="12" customHeight="1">
      <c r="B8" s="21"/>
      <c r="D8" s="28" t="s">
        <v>134</v>
      </c>
      <c r="L8" s="21"/>
    </row>
    <row r="9" spans="1:46" s="2" customFormat="1" ht="16.5" customHeight="1">
      <c r="A9" s="33"/>
      <c r="B9" s="34"/>
      <c r="C9" s="33"/>
      <c r="D9" s="33"/>
      <c r="E9" s="264" t="s">
        <v>2365</v>
      </c>
      <c r="F9" s="266"/>
      <c r="G9" s="266"/>
      <c r="H9" s="26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6" t="s">
        <v>2868</v>
      </c>
      <c r="F11" s="266"/>
      <c r="G11" s="266"/>
      <c r="H11" s="266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23. 7. 2024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7" t="str">
        <f>'Rekapitulace stavby'!E14</f>
        <v>Vyplň údaj</v>
      </c>
      <c r="F20" s="231"/>
      <c r="G20" s="231"/>
      <c r="H20" s="231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27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6" t="s">
        <v>1</v>
      </c>
      <c r="F29" s="236"/>
      <c r="G29" s="236"/>
      <c r="H29" s="23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ROUND(J133,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ROUND((SUM(BE133:BE307)),  2)</f>
        <v>0</v>
      </c>
      <c r="G35" s="33"/>
      <c r="H35" s="33"/>
      <c r="I35" s="106">
        <v>0.21</v>
      </c>
      <c r="J35" s="105">
        <f>ROUND(((SUM(BE133:BE307))*I35),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ROUND((SUM(BF133:BF307)),  2)</f>
        <v>0</v>
      </c>
      <c r="G36" s="33"/>
      <c r="H36" s="33"/>
      <c r="I36" s="106">
        <v>0.12</v>
      </c>
      <c r="J36" s="105">
        <f>ROUND(((SUM(BF133:BF307))*I36),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ROUND((SUM(BG133:BG307)),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ROUND((SUM(BH133:BH307)),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ROUND((SUM(BI133:BI307)),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4" t="str">
        <f>E7</f>
        <v>STAVEBNÍ ÚPRAVY ČÁSTI 1. PP BUDOVY ZBROJNICE UNIVERZITY PALACKÉHO V OLOMOUCI</v>
      </c>
      <c r="F85" s="265"/>
      <c r="G85" s="265"/>
      <c r="H85" s="26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134</v>
      </c>
      <c r="L86" s="21"/>
    </row>
    <row r="87" spans="1:31" s="2" customFormat="1" ht="16.5" customHeight="1">
      <c r="A87" s="33"/>
      <c r="B87" s="34"/>
      <c r="C87" s="33"/>
      <c r="D87" s="33"/>
      <c r="E87" s="264" t="s">
        <v>2365</v>
      </c>
      <c r="F87" s="266"/>
      <c r="G87" s="266"/>
      <c r="H87" s="26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6" t="str">
        <f>E11</f>
        <v xml:space="preserve">02.02 - Sanace </v>
      </c>
      <c r="F89" s="266"/>
      <c r="G89" s="266"/>
      <c r="H89" s="266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Biskupské nám. 842/1,Olomouc</v>
      </c>
      <c r="G91" s="33"/>
      <c r="H91" s="33"/>
      <c r="I91" s="28" t="s">
        <v>22</v>
      </c>
      <c r="J91" s="56" t="str">
        <f>IF(J14="","",J14)</f>
        <v>23. 7. 2024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Univerzita Palackého v Olomouci</v>
      </c>
      <c r="G93" s="33"/>
      <c r="H93" s="33"/>
      <c r="I93" s="28" t="s">
        <v>30</v>
      </c>
      <c r="J93" s="31" t="str">
        <f>E23</f>
        <v>ATELIER POLÁCH &amp; BRAVENEC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Zdeněk Závodník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139</v>
      </c>
      <c r="D96" s="107"/>
      <c r="E96" s="107"/>
      <c r="F96" s="107"/>
      <c r="G96" s="107"/>
      <c r="H96" s="107"/>
      <c r="I96" s="107"/>
      <c r="J96" s="116" t="s">
        <v>140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141</v>
      </c>
      <c r="D98" s="33"/>
      <c r="E98" s="33"/>
      <c r="F98" s="33"/>
      <c r="G98" s="33"/>
      <c r="H98" s="33"/>
      <c r="I98" s="33"/>
      <c r="J98" s="72">
        <f>J133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142</v>
      </c>
    </row>
    <row r="99" spans="1:47" s="9" customFormat="1" ht="24.95" customHeight="1">
      <c r="B99" s="118"/>
      <c r="D99" s="119" t="s">
        <v>1389</v>
      </c>
      <c r="E99" s="120"/>
      <c r="F99" s="120"/>
      <c r="G99" s="120"/>
      <c r="H99" s="120"/>
      <c r="I99" s="120"/>
      <c r="J99" s="121">
        <f>J134</f>
        <v>0</v>
      </c>
      <c r="L99" s="118"/>
    </row>
    <row r="100" spans="1:47" s="9" customFormat="1" ht="24.95" customHeight="1">
      <c r="B100" s="118"/>
      <c r="D100" s="119" t="s">
        <v>1390</v>
      </c>
      <c r="E100" s="120"/>
      <c r="F100" s="120"/>
      <c r="G100" s="120"/>
      <c r="H100" s="120"/>
      <c r="I100" s="120"/>
      <c r="J100" s="121">
        <f>J151</f>
        <v>0</v>
      </c>
      <c r="L100" s="118"/>
    </row>
    <row r="101" spans="1:47" s="9" customFormat="1" ht="24.95" customHeight="1">
      <c r="B101" s="118"/>
      <c r="D101" s="119" t="s">
        <v>1391</v>
      </c>
      <c r="E101" s="120"/>
      <c r="F101" s="120"/>
      <c r="G101" s="120"/>
      <c r="H101" s="120"/>
      <c r="I101" s="120"/>
      <c r="J101" s="121">
        <f>J168</f>
        <v>0</v>
      </c>
      <c r="L101" s="118"/>
    </row>
    <row r="102" spans="1:47" s="9" customFormat="1" ht="24.95" customHeight="1">
      <c r="B102" s="118"/>
      <c r="D102" s="119" t="s">
        <v>1392</v>
      </c>
      <c r="E102" s="120"/>
      <c r="F102" s="120"/>
      <c r="G102" s="120"/>
      <c r="H102" s="120"/>
      <c r="I102" s="120"/>
      <c r="J102" s="121">
        <f>J171</f>
        <v>0</v>
      </c>
      <c r="L102" s="118"/>
    </row>
    <row r="103" spans="1:47" s="9" customFormat="1" ht="24.95" customHeight="1">
      <c r="B103" s="118"/>
      <c r="D103" s="119" t="s">
        <v>1393</v>
      </c>
      <c r="E103" s="120"/>
      <c r="F103" s="120"/>
      <c r="G103" s="120"/>
      <c r="H103" s="120"/>
      <c r="I103" s="120"/>
      <c r="J103" s="121">
        <f>J187</f>
        <v>0</v>
      </c>
      <c r="L103" s="118"/>
    </row>
    <row r="104" spans="1:47" s="9" customFormat="1" ht="24.95" customHeight="1">
      <c r="B104" s="118"/>
      <c r="D104" s="119" t="s">
        <v>1394</v>
      </c>
      <c r="E104" s="120"/>
      <c r="F104" s="120"/>
      <c r="G104" s="120"/>
      <c r="H104" s="120"/>
      <c r="I104" s="120"/>
      <c r="J104" s="121">
        <f>J204</f>
        <v>0</v>
      </c>
      <c r="L104" s="118"/>
    </row>
    <row r="105" spans="1:47" s="9" customFormat="1" ht="24.95" customHeight="1">
      <c r="B105" s="118"/>
      <c r="D105" s="119" t="s">
        <v>1395</v>
      </c>
      <c r="E105" s="120"/>
      <c r="F105" s="120"/>
      <c r="G105" s="120"/>
      <c r="H105" s="120"/>
      <c r="I105" s="120"/>
      <c r="J105" s="121">
        <f>J209</f>
        <v>0</v>
      </c>
      <c r="L105" s="118"/>
    </row>
    <row r="106" spans="1:47" s="9" customFormat="1" ht="24.95" customHeight="1">
      <c r="B106" s="118"/>
      <c r="D106" s="119" t="s">
        <v>1396</v>
      </c>
      <c r="E106" s="120"/>
      <c r="F106" s="120"/>
      <c r="G106" s="120"/>
      <c r="H106" s="120"/>
      <c r="I106" s="120"/>
      <c r="J106" s="121">
        <f>J216</f>
        <v>0</v>
      </c>
      <c r="L106" s="118"/>
    </row>
    <row r="107" spans="1:47" s="9" customFormat="1" ht="24.95" customHeight="1">
      <c r="B107" s="118"/>
      <c r="D107" s="119" t="s">
        <v>1397</v>
      </c>
      <c r="E107" s="120"/>
      <c r="F107" s="120"/>
      <c r="G107" s="120"/>
      <c r="H107" s="120"/>
      <c r="I107" s="120"/>
      <c r="J107" s="121">
        <f>J234</f>
        <v>0</v>
      </c>
      <c r="L107" s="118"/>
    </row>
    <row r="108" spans="1:47" s="9" customFormat="1" ht="24.95" customHeight="1">
      <c r="B108" s="118"/>
      <c r="D108" s="119" t="s">
        <v>1398</v>
      </c>
      <c r="E108" s="120"/>
      <c r="F108" s="120"/>
      <c r="G108" s="120"/>
      <c r="H108" s="120"/>
      <c r="I108" s="120"/>
      <c r="J108" s="121">
        <f>J243</f>
        <v>0</v>
      </c>
      <c r="L108" s="118"/>
    </row>
    <row r="109" spans="1:47" s="9" customFormat="1" ht="24.95" customHeight="1">
      <c r="B109" s="118"/>
      <c r="D109" s="119" t="s">
        <v>1399</v>
      </c>
      <c r="E109" s="120"/>
      <c r="F109" s="120"/>
      <c r="G109" s="120"/>
      <c r="H109" s="120"/>
      <c r="I109" s="120"/>
      <c r="J109" s="121">
        <f>J246</f>
        <v>0</v>
      </c>
      <c r="L109" s="118"/>
    </row>
    <row r="110" spans="1:47" s="9" customFormat="1" ht="24.95" customHeight="1">
      <c r="B110" s="118"/>
      <c r="D110" s="119" t="s">
        <v>1400</v>
      </c>
      <c r="E110" s="120"/>
      <c r="F110" s="120"/>
      <c r="G110" s="120"/>
      <c r="H110" s="120"/>
      <c r="I110" s="120"/>
      <c r="J110" s="121">
        <f>J277</f>
        <v>0</v>
      </c>
      <c r="L110" s="118"/>
    </row>
    <row r="111" spans="1:47" s="9" customFormat="1" ht="24.95" customHeight="1">
      <c r="B111" s="118"/>
      <c r="D111" s="119" t="s">
        <v>1401</v>
      </c>
      <c r="E111" s="120"/>
      <c r="F111" s="120"/>
      <c r="G111" s="120"/>
      <c r="H111" s="120"/>
      <c r="I111" s="120"/>
      <c r="J111" s="121">
        <f>J305</f>
        <v>0</v>
      </c>
      <c r="L111" s="118"/>
    </row>
    <row r="112" spans="1:47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2" t="s">
        <v>165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16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6.25" customHeight="1">
      <c r="A121" s="33"/>
      <c r="B121" s="34"/>
      <c r="C121" s="33"/>
      <c r="D121" s="33"/>
      <c r="E121" s="264" t="str">
        <f>E7</f>
        <v>STAVEBNÍ ÚPRAVY ČÁSTI 1. PP BUDOVY ZBROJNICE UNIVERZITY PALACKÉHO V OLOMOUCI</v>
      </c>
      <c r="F121" s="265"/>
      <c r="G121" s="265"/>
      <c r="H121" s="265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1" customFormat="1" ht="12" customHeight="1">
      <c r="B122" s="21"/>
      <c r="C122" s="28" t="s">
        <v>134</v>
      </c>
      <c r="L122" s="21"/>
    </row>
    <row r="123" spans="1:31" s="2" customFormat="1" ht="16.5" customHeight="1">
      <c r="A123" s="33"/>
      <c r="B123" s="34"/>
      <c r="C123" s="33"/>
      <c r="D123" s="33"/>
      <c r="E123" s="264" t="s">
        <v>2365</v>
      </c>
      <c r="F123" s="266"/>
      <c r="G123" s="266"/>
      <c r="H123" s="266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136</v>
      </c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3"/>
      <c r="D125" s="33"/>
      <c r="E125" s="226" t="str">
        <f>E11</f>
        <v xml:space="preserve">02.02 - Sanace </v>
      </c>
      <c r="F125" s="266"/>
      <c r="G125" s="266"/>
      <c r="H125" s="266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20</v>
      </c>
      <c r="D127" s="33"/>
      <c r="E127" s="33"/>
      <c r="F127" s="26" t="str">
        <f>F14</f>
        <v>Biskupské nám. 842/1,Olomouc</v>
      </c>
      <c r="G127" s="33"/>
      <c r="H127" s="33"/>
      <c r="I127" s="28" t="s">
        <v>22</v>
      </c>
      <c r="J127" s="56" t="str">
        <f>IF(J14="","",J14)</f>
        <v>23. 7. 2024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5.7" customHeight="1">
      <c r="A129" s="33"/>
      <c r="B129" s="34"/>
      <c r="C129" s="28" t="s">
        <v>24</v>
      </c>
      <c r="D129" s="33"/>
      <c r="E129" s="33"/>
      <c r="F129" s="26" t="str">
        <f>E17</f>
        <v>Univerzita Palackého v Olomouci</v>
      </c>
      <c r="G129" s="33"/>
      <c r="H129" s="33"/>
      <c r="I129" s="28" t="s">
        <v>30</v>
      </c>
      <c r="J129" s="31" t="str">
        <f>E23</f>
        <v>ATELIER POLÁCH &amp; BRAVENEC s.r.o.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8" t="s">
        <v>28</v>
      </c>
      <c r="D130" s="33"/>
      <c r="E130" s="33"/>
      <c r="F130" s="26" t="str">
        <f>IF(E20="","",E20)</f>
        <v>Vyplň údaj</v>
      </c>
      <c r="G130" s="33"/>
      <c r="H130" s="33"/>
      <c r="I130" s="28" t="s">
        <v>33</v>
      </c>
      <c r="J130" s="31" t="str">
        <f>E26</f>
        <v>Zdeněk Závodník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26"/>
      <c r="B132" s="127"/>
      <c r="C132" s="128" t="s">
        <v>166</v>
      </c>
      <c r="D132" s="129" t="s">
        <v>61</v>
      </c>
      <c r="E132" s="129" t="s">
        <v>57</v>
      </c>
      <c r="F132" s="129" t="s">
        <v>58</v>
      </c>
      <c r="G132" s="129" t="s">
        <v>167</v>
      </c>
      <c r="H132" s="129" t="s">
        <v>168</v>
      </c>
      <c r="I132" s="129" t="s">
        <v>169</v>
      </c>
      <c r="J132" s="129" t="s">
        <v>140</v>
      </c>
      <c r="K132" s="130" t="s">
        <v>170</v>
      </c>
      <c r="L132" s="131"/>
      <c r="M132" s="63" t="s">
        <v>1</v>
      </c>
      <c r="N132" s="64" t="s">
        <v>40</v>
      </c>
      <c r="O132" s="64" t="s">
        <v>171</v>
      </c>
      <c r="P132" s="64" t="s">
        <v>172</v>
      </c>
      <c r="Q132" s="64" t="s">
        <v>173</v>
      </c>
      <c r="R132" s="64" t="s">
        <v>174</v>
      </c>
      <c r="S132" s="64" t="s">
        <v>175</v>
      </c>
      <c r="T132" s="65" t="s">
        <v>176</v>
      </c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</row>
    <row r="133" spans="1:65" s="2" customFormat="1" ht="22.9" customHeight="1">
      <c r="A133" s="33"/>
      <c r="B133" s="34"/>
      <c r="C133" s="70" t="s">
        <v>177</v>
      </c>
      <c r="D133" s="33"/>
      <c r="E133" s="33"/>
      <c r="F133" s="33"/>
      <c r="G133" s="33"/>
      <c r="H133" s="33"/>
      <c r="I133" s="33"/>
      <c r="J133" s="132">
        <f>BK133</f>
        <v>0</v>
      </c>
      <c r="K133" s="33"/>
      <c r="L133" s="34"/>
      <c r="M133" s="66"/>
      <c r="N133" s="57"/>
      <c r="O133" s="67"/>
      <c r="P133" s="133">
        <f>P134+P151+P168+P171+P187+P204+P209+P216+P234+P243+P246+P277+P305</f>
        <v>0</v>
      </c>
      <c r="Q133" s="67"/>
      <c r="R133" s="133">
        <f>R134+R151+R168+R171+R187+R204+R209+R216+R234+R243+R246+R277+R305</f>
        <v>0</v>
      </c>
      <c r="S133" s="67"/>
      <c r="T133" s="134">
        <f>T134+T151+T168+T171+T187+T204+T209+T216+T234+T243+T246+T277+T305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75</v>
      </c>
      <c r="AU133" s="18" t="s">
        <v>142</v>
      </c>
      <c r="BK133" s="135">
        <f>BK134+BK151+BK168+BK171+BK187+BK204+BK209+BK216+BK234+BK243+BK246+BK277+BK305</f>
        <v>0</v>
      </c>
    </row>
    <row r="134" spans="1:65" s="12" customFormat="1" ht="25.9" customHeight="1">
      <c r="B134" s="136"/>
      <c r="D134" s="137" t="s">
        <v>75</v>
      </c>
      <c r="E134" s="138" t="s">
        <v>83</v>
      </c>
      <c r="F134" s="138" t="s">
        <v>181</v>
      </c>
      <c r="I134" s="139"/>
      <c r="J134" s="140">
        <f>BK134</f>
        <v>0</v>
      </c>
      <c r="L134" s="136"/>
      <c r="M134" s="141"/>
      <c r="N134" s="142"/>
      <c r="O134" s="142"/>
      <c r="P134" s="143">
        <f>SUM(P135:P150)</f>
        <v>0</v>
      </c>
      <c r="Q134" s="142"/>
      <c r="R134" s="143">
        <f>SUM(R135:R150)</f>
        <v>0</v>
      </c>
      <c r="S134" s="142"/>
      <c r="T134" s="144">
        <f>SUM(T135:T150)</f>
        <v>0</v>
      </c>
      <c r="AR134" s="137" t="s">
        <v>83</v>
      </c>
      <c r="AT134" s="145" t="s">
        <v>75</v>
      </c>
      <c r="AU134" s="145" t="s">
        <v>76</v>
      </c>
      <c r="AY134" s="137" t="s">
        <v>180</v>
      </c>
      <c r="BK134" s="146">
        <f>SUM(BK135:BK150)</f>
        <v>0</v>
      </c>
    </row>
    <row r="135" spans="1:65" s="2" customFormat="1" ht="16.5" customHeight="1">
      <c r="A135" s="33"/>
      <c r="B135" s="149"/>
      <c r="C135" s="150" t="s">
        <v>76</v>
      </c>
      <c r="D135" s="150" t="s">
        <v>182</v>
      </c>
      <c r="E135" s="151" t="s">
        <v>1402</v>
      </c>
      <c r="F135" s="152" t="s">
        <v>1403</v>
      </c>
      <c r="G135" s="153" t="s">
        <v>201</v>
      </c>
      <c r="H135" s="154">
        <v>48.048000000000002</v>
      </c>
      <c r="I135" s="155"/>
      <c r="J135" s="156">
        <f>ROUND(I135*H135,2)</f>
        <v>0</v>
      </c>
      <c r="K135" s="152" t="s">
        <v>1</v>
      </c>
      <c r="L135" s="34"/>
      <c r="M135" s="157" t="s">
        <v>1</v>
      </c>
      <c r="N135" s="158" t="s">
        <v>41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187</v>
      </c>
      <c r="AT135" s="161" t="s">
        <v>182</v>
      </c>
      <c r="AU135" s="161" t="s">
        <v>83</v>
      </c>
      <c r="AY135" s="18" t="s">
        <v>180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83</v>
      </c>
      <c r="BK135" s="162">
        <f>ROUND(I135*H135,2)</f>
        <v>0</v>
      </c>
      <c r="BL135" s="18" t="s">
        <v>187</v>
      </c>
      <c r="BM135" s="161" t="s">
        <v>85</v>
      </c>
    </row>
    <row r="136" spans="1:65" s="2" customFormat="1" ht="11.25">
      <c r="A136" s="33"/>
      <c r="B136" s="34"/>
      <c r="C136" s="33"/>
      <c r="D136" s="163" t="s">
        <v>189</v>
      </c>
      <c r="E136" s="33"/>
      <c r="F136" s="164" t="s">
        <v>1403</v>
      </c>
      <c r="G136" s="33"/>
      <c r="H136" s="33"/>
      <c r="I136" s="165"/>
      <c r="J136" s="33"/>
      <c r="K136" s="33"/>
      <c r="L136" s="34"/>
      <c r="M136" s="166"/>
      <c r="N136" s="167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189</v>
      </c>
      <c r="AU136" s="18" t="s">
        <v>83</v>
      </c>
    </row>
    <row r="137" spans="1:65" s="2" customFormat="1" ht="16.5" customHeight="1">
      <c r="A137" s="33"/>
      <c r="B137" s="149"/>
      <c r="C137" s="150" t="s">
        <v>76</v>
      </c>
      <c r="D137" s="150" t="s">
        <v>182</v>
      </c>
      <c r="E137" s="151" t="s">
        <v>1404</v>
      </c>
      <c r="F137" s="152" t="s">
        <v>1405</v>
      </c>
      <c r="G137" s="153" t="s">
        <v>201</v>
      </c>
      <c r="H137" s="154">
        <v>48.048000000000002</v>
      </c>
      <c r="I137" s="155"/>
      <c r="J137" s="156">
        <f>ROUND(I137*H137,2)</f>
        <v>0</v>
      </c>
      <c r="K137" s="152" t="s">
        <v>1</v>
      </c>
      <c r="L137" s="34"/>
      <c r="M137" s="157" t="s">
        <v>1</v>
      </c>
      <c r="N137" s="158" t="s">
        <v>41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187</v>
      </c>
      <c r="AT137" s="161" t="s">
        <v>182</v>
      </c>
      <c r="AU137" s="161" t="s">
        <v>83</v>
      </c>
      <c r="AY137" s="18" t="s">
        <v>180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83</v>
      </c>
      <c r="BK137" s="162">
        <f>ROUND(I137*H137,2)</f>
        <v>0</v>
      </c>
      <c r="BL137" s="18" t="s">
        <v>187</v>
      </c>
      <c r="BM137" s="161" t="s">
        <v>187</v>
      </c>
    </row>
    <row r="138" spans="1:65" s="2" customFormat="1" ht="11.25">
      <c r="A138" s="33"/>
      <c r="B138" s="34"/>
      <c r="C138" s="33"/>
      <c r="D138" s="163" t="s">
        <v>189</v>
      </c>
      <c r="E138" s="33"/>
      <c r="F138" s="164" t="s">
        <v>1405</v>
      </c>
      <c r="G138" s="33"/>
      <c r="H138" s="33"/>
      <c r="I138" s="165"/>
      <c r="J138" s="33"/>
      <c r="K138" s="33"/>
      <c r="L138" s="34"/>
      <c r="M138" s="166"/>
      <c r="N138" s="167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189</v>
      </c>
      <c r="AU138" s="18" t="s">
        <v>83</v>
      </c>
    </row>
    <row r="139" spans="1:65" s="2" customFormat="1" ht="21.75" customHeight="1">
      <c r="A139" s="33"/>
      <c r="B139" s="149"/>
      <c r="C139" s="150" t="s">
        <v>76</v>
      </c>
      <c r="D139" s="150" t="s">
        <v>182</v>
      </c>
      <c r="E139" s="151" t="s">
        <v>1406</v>
      </c>
      <c r="F139" s="152" t="s">
        <v>1407</v>
      </c>
      <c r="G139" s="153" t="s">
        <v>201</v>
      </c>
      <c r="H139" s="154">
        <v>36.96</v>
      </c>
      <c r="I139" s="155"/>
      <c r="J139" s="156">
        <f>ROUND(I139*H139,2)</f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187</v>
      </c>
      <c r="AT139" s="161" t="s">
        <v>182</v>
      </c>
      <c r="AU139" s="161" t="s">
        <v>83</v>
      </c>
      <c r="AY139" s="18" t="s">
        <v>180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83</v>
      </c>
      <c r="BK139" s="162">
        <f>ROUND(I139*H139,2)</f>
        <v>0</v>
      </c>
      <c r="BL139" s="18" t="s">
        <v>187</v>
      </c>
      <c r="BM139" s="161" t="s">
        <v>252</v>
      </c>
    </row>
    <row r="140" spans="1:65" s="2" customFormat="1" ht="11.25">
      <c r="A140" s="33"/>
      <c r="B140" s="34"/>
      <c r="C140" s="33"/>
      <c r="D140" s="163" t="s">
        <v>189</v>
      </c>
      <c r="E140" s="33"/>
      <c r="F140" s="164" t="s">
        <v>1407</v>
      </c>
      <c r="G140" s="33"/>
      <c r="H140" s="33"/>
      <c r="I140" s="165"/>
      <c r="J140" s="33"/>
      <c r="K140" s="33"/>
      <c r="L140" s="34"/>
      <c r="M140" s="166"/>
      <c r="N140" s="167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189</v>
      </c>
      <c r="AU140" s="18" t="s">
        <v>83</v>
      </c>
    </row>
    <row r="141" spans="1:65" s="2" customFormat="1" ht="21.75" customHeight="1">
      <c r="A141" s="33"/>
      <c r="B141" s="149"/>
      <c r="C141" s="150" t="s">
        <v>76</v>
      </c>
      <c r="D141" s="150" t="s">
        <v>182</v>
      </c>
      <c r="E141" s="151" t="s">
        <v>1408</v>
      </c>
      <c r="F141" s="152" t="s">
        <v>1409</v>
      </c>
      <c r="G141" s="153" t="s">
        <v>201</v>
      </c>
      <c r="H141" s="154">
        <v>36.96</v>
      </c>
      <c r="I141" s="155"/>
      <c r="J141" s="156">
        <f>ROUND(I141*H141,2)</f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187</v>
      </c>
      <c r="AT141" s="161" t="s">
        <v>182</v>
      </c>
      <c r="AU141" s="161" t="s">
        <v>83</v>
      </c>
      <c r="AY141" s="18" t="s">
        <v>180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83</v>
      </c>
      <c r="BK141" s="162">
        <f>ROUND(I141*H141,2)</f>
        <v>0</v>
      </c>
      <c r="BL141" s="18" t="s">
        <v>187</v>
      </c>
      <c r="BM141" s="161" t="s">
        <v>265</v>
      </c>
    </row>
    <row r="142" spans="1:65" s="2" customFormat="1" ht="11.25">
      <c r="A142" s="33"/>
      <c r="B142" s="34"/>
      <c r="C142" s="33"/>
      <c r="D142" s="163" t="s">
        <v>189</v>
      </c>
      <c r="E142" s="33"/>
      <c r="F142" s="164" t="s">
        <v>1409</v>
      </c>
      <c r="G142" s="33"/>
      <c r="H142" s="33"/>
      <c r="I142" s="165"/>
      <c r="J142" s="33"/>
      <c r="K142" s="33"/>
      <c r="L142" s="34"/>
      <c r="M142" s="166"/>
      <c r="N142" s="167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189</v>
      </c>
      <c r="AU142" s="18" t="s">
        <v>83</v>
      </c>
    </row>
    <row r="143" spans="1:65" s="2" customFormat="1" ht="21.75" customHeight="1">
      <c r="A143" s="33"/>
      <c r="B143" s="149"/>
      <c r="C143" s="150" t="s">
        <v>76</v>
      </c>
      <c r="D143" s="150" t="s">
        <v>182</v>
      </c>
      <c r="E143" s="151" t="s">
        <v>1410</v>
      </c>
      <c r="F143" s="152" t="s">
        <v>1411</v>
      </c>
      <c r="G143" s="153" t="s">
        <v>201</v>
      </c>
      <c r="H143" s="154">
        <v>36.96</v>
      </c>
      <c r="I143" s="155"/>
      <c r="J143" s="156">
        <f>ROUND(I143*H143,2)</f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187</v>
      </c>
      <c r="AT143" s="161" t="s">
        <v>182</v>
      </c>
      <c r="AU143" s="161" t="s">
        <v>83</v>
      </c>
      <c r="AY143" s="18" t="s">
        <v>180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83</v>
      </c>
      <c r="BK143" s="162">
        <f>ROUND(I143*H143,2)</f>
        <v>0</v>
      </c>
      <c r="BL143" s="18" t="s">
        <v>187</v>
      </c>
      <c r="BM143" s="161" t="s">
        <v>278</v>
      </c>
    </row>
    <row r="144" spans="1:65" s="2" customFormat="1" ht="11.25">
      <c r="A144" s="33"/>
      <c r="B144" s="34"/>
      <c r="C144" s="33"/>
      <c r="D144" s="163" t="s">
        <v>189</v>
      </c>
      <c r="E144" s="33"/>
      <c r="F144" s="164" t="s">
        <v>1411</v>
      </c>
      <c r="G144" s="33"/>
      <c r="H144" s="33"/>
      <c r="I144" s="165"/>
      <c r="J144" s="33"/>
      <c r="K144" s="33"/>
      <c r="L144" s="34"/>
      <c r="M144" s="166"/>
      <c r="N144" s="167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189</v>
      </c>
      <c r="AU144" s="18" t="s">
        <v>83</v>
      </c>
    </row>
    <row r="145" spans="1:65" s="2" customFormat="1" ht="16.5" customHeight="1">
      <c r="A145" s="33"/>
      <c r="B145" s="149"/>
      <c r="C145" s="150" t="s">
        <v>76</v>
      </c>
      <c r="D145" s="150" t="s">
        <v>182</v>
      </c>
      <c r="E145" s="151" t="s">
        <v>1412</v>
      </c>
      <c r="F145" s="152" t="s">
        <v>1413</v>
      </c>
      <c r="G145" s="153" t="s">
        <v>201</v>
      </c>
      <c r="H145" s="154">
        <v>36.96</v>
      </c>
      <c r="I145" s="155"/>
      <c r="J145" s="156">
        <f>ROUND(I145*H145,2)</f>
        <v>0</v>
      </c>
      <c r="K145" s="152" t="s">
        <v>1</v>
      </c>
      <c r="L145" s="34"/>
      <c r="M145" s="157" t="s">
        <v>1</v>
      </c>
      <c r="N145" s="158" t="s">
        <v>41</v>
      </c>
      <c r="O145" s="59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187</v>
      </c>
      <c r="AT145" s="161" t="s">
        <v>182</v>
      </c>
      <c r="AU145" s="161" t="s">
        <v>83</v>
      </c>
      <c r="AY145" s="18" t="s">
        <v>180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83</v>
      </c>
      <c r="BK145" s="162">
        <f>ROUND(I145*H145,2)</f>
        <v>0</v>
      </c>
      <c r="BL145" s="18" t="s">
        <v>187</v>
      </c>
      <c r="BM145" s="161" t="s">
        <v>8</v>
      </c>
    </row>
    <row r="146" spans="1:65" s="2" customFormat="1" ht="11.25">
      <c r="A146" s="33"/>
      <c r="B146" s="34"/>
      <c r="C146" s="33"/>
      <c r="D146" s="163" t="s">
        <v>189</v>
      </c>
      <c r="E146" s="33"/>
      <c r="F146" s="164" t="s">
        <v>1413</v>
      </c>
      <c r="G146" s="33"/>
      <c r="H146" s="33"/>
      <c r="I146" s="165"/>
      <c r="J146" s="33"/>
      <c r="K146" s="33"/>
      <c r="L146" s="34"/>
      <c r="M146" s="166"/>
      <c r="N146" s="167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189</v>
      </c>
      <c r="AU146" s="18" t="s">
        <v>83</v>
      </c>
    </row>
    <row r="147" spans="1:65" s="2" customFormat="1" ht="16.5" customHeight="1">
      <c r="A147" s="33"/>
      <c r="B147" s="149"/>
      <c r="C147" s="150" t="s">
        <v>76</v>
      </c>
      <c r="D147" s="150" t="s">
        <v>182</v>
      </c>
      <c r="E147" s="151" t="s">
        <v>1414</v>
      </c>
      <c r="F147" s="152" t="s">
        <v>1415</v>
      </c>
      <c r="G147" s="153" t="s">
        <v>201</v>
      </c>
      <c r="H147" s="154">
        <v>48.048000000000002</v>
      </c>
      <c r="I147" s="155"/>
      <c r="J147" s="156">
        <f>ROUND(I147*H147,2)</f>
        <v>0</v>
      </c>
      <c r="K147" s="152" t="s">
        <v>1</v>
      </c>
      <c r="L147" s="34"/>
      <c r="M147" s="157" t="s">
        <v>1</v>
      </c>
      <c r="N147" s="158" t="s">
        <v>41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187</v>
      </c>
      <c r="AT147" s="161" t="s">
        <v>182</v>
      </c>
      <c r="AU147" s="161" t="s">
        <v>83</v>
      </c>
      <c r="AY147" s="18" t="s">
        <v>180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83</v>
      </c>
      <c r="BK147" s="162">
        <f>ROUND(I147*H147,2)</f>
        <v>0</v>
      </c>
      <c r="BL147" s="18" t="s">
        <v>187</v>
      </c>
      <c r="BM147" s="161" t="s">
        <v>322</v>
      </c>
    </row>
    <row r="148" spans="1:65" s="2" customFormat="1" ht="11.25">
      <c r="A148" s="33"/>
      <c r="B148" s="34"/>
      <c r="C148" s="33"/>
      <c r="D148" s="163" t="s">
        <v>189</v>
      </c>
      <c r="E148" s="33"/>
      <c r="F148" s="164" t="s">
        <v>1415</v>
      </c>
      <c r="G148" s="33"/>
      <c r="H148" s="33"/>
      <c r="I148" s="165"/>
      <c r="J148" s="33"/>
      <c r="K148" s="33"/>
      <c r="L148" s="34"/>
      <c r="M148" s="166"/>
      <c r="N148" s="167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189</v>
      </c>
      <c r="AU148" s="18" t="s">
        <v>83</v>
      </c>
    </row>
    <row r="149" spans="1:65" s="2" customFormat="1" ht="16.5" customHeight="1">
      <c r="A149" s="33"/>
      <c r="B149" s="149"/>
      <c r="C149" s="150" t="s">
        <v>76</v>
      </c>
      <c r="D149" s="150" t="s">
        <v>182</v>
      </c>
      <c r="E149" s="151" t="s">
        <v>1416</v>
      </c>
      <c r="F149" s="152" t="s">
        <v>1417</v>
      </c>
      <c r="G149" s="153" t="s">
        <v>201</v>
      </c>
      <c r="H149" s="154">
        <v>36.96</v>
      </c>
      <c r="I149" s="155"/>
      <c r="J149" s="156">
        <f>ROUND(I149*H149,2)</f>
        <v>0</v>
      </c>
      <c r="K149" s="152" t="s">
        <v>1</v>
      </c>
      <c r="L149" s="34"/>
      <c r="M149" s="157" t="s">
        <v>1</v>
      </c>
      <c r="N149" s="158" t="s">
        <v>41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187</v>
      </c>
      <c r="AT149" s="161" t="s">
        <v>182</v>
      </c>
      <c r="AU149" s="161" t="s">
        <v>83</v>
      </c>
      <c r="AY149" s="18" t="s">
        <v>180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83</v>
      </c>
      <c r="BK149" s="162">
        <f>ROUND(I149*H149,2)</f>
        <v>0</v>
      </c>
      <c r="BL149" s="18" t="s">
        <v>187</v>
      </c>
      <c r="BM149" s="161" t="s">
        <v>341</v>
      </c>
    </row>
    <row r="150" spans="1:65" s="2" customFormat="1" ht="11.25">
      <c r="A150" s="33"/>
      <c r="B150" s="34"/>
      <c r="C150" s="33"/>
      <c r="D150" s="163" t="s">
        <v>189</v>
      </c>
      <c r="E150" s="33"/>
      <c r="F150" s="164" t="s">
        <v>1417</v>
      </c>
      <c r="G150" s="33"/>
      <c r="H150" s="33"/>
      <c r="I150" s="165"/>
      <c r="J150" s="33"/>
      <c r="K150" s="33"/>
      <c r="L150" s="34"/>
      <c r="M150" s="166"/>
      <c r="N150" s="167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189</v>
      </c>
      <c r="AU150" s="18" t="s">
        <v>83</v>
      </c>
    </row>
    <row r="151" spans="1:65" s="12" customFormat="1" ht="25.9" customHeight="1">
      <c r="B151" s="136"/>
      <c r="D151" s="137" t="s">
        <v>75</v>
      </c>
      <c r="E151" s="138" t="s">
        <v>85</v>
      </c>
      <c r="F151" s="138" t="s">
        <v>1418</v>
      </c>
      <c r="I151" s="139"/>
      <c r="J151" s="140">
        <f>BK151</f>
        <v>0</v>
      </c>
      <c r="L151" s="136"/>
      <c r="M151" s="141"/>
      <c r="N151" s="142"/>
      <c r="O151" s="142"/>
      <c r="P151" s="143">
        <f>SUM(P152:P167)</f>
        <v>0</v>
      </c>
      <c r="Q151" s="142"/>
      <c r="R151" s="143">
        <f>SUM(R152:R167)</f>
        <v>0</v>
      </c>
      <c r="S151" s="142"/>
      <c r="T151" s="144">
        <f>SUM(T152:T167)</f>
        <v>0</v>
      </c>
      <c r="AR151" s="137" t="s">
        <v>83</v>
      </c>
      <c r="AT151" s="145" t="s">
        <v>75</v>
      </c>
      <c r="AU151" s="145" t="s">
        <v>76</v>
      </c>
      <c r="AY151" s="137" t="s">
        <v>180</v>
      </c>
      <c r="BK151" s="146">
        <f>SUM(BK152:BK167)</f>
        <v>0</v>
      </c>
    </row>
    <row r="152" spans="1:65" s="2" customFormat="1" ht="16.5" customHeight="1">
      <c r="A152" s="33"/>
      <c r="B152" s="149"/>
      <c r="C152" s="150" t="s">
        <v>76</v>
      </c>
      <c r="D152" s="150" t="s">
        <v>182</v>
      </c>
      <c r="E152" s="151" t="s">
        <v>1419</v>
      </c>
      <c r="F152" s="152" t="s">
        <v>1420</v>
      </c>
      <c r="G152" s="153" t="s">
        <v>185</v>
      </c>
      <c r="H152" s="154">
        <v>123.2</v>
      </c>
      <c r="I152" s="155"/>
      <c r="J152" s="156">
        <f>ROUND(I152*H152,2)</f>
        <v>0</v>
      </c>
      <c r="K152" s="152" t="s">
        <v>1</v>
      </c>
      <c r="L152" s="34"/>
      <c r="M152" s="157" t="s">
        <v>1</v>
      </c>
      <c r="N152" s="158" t="s">
        <v>41</v>
      </c>
      <c r="O152" s="59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187</v>
      </c>
      <c r="AT152" s="161" t="s">
        <v>182</v>
      </c>
      <c r="AU152" s="161" t="s">
        <v>83</v>
      </c>
      <c r="AY152" s="18" t="s">
        <v>180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83</v>
      </c>
      <c r="BK152" s="162">
        <f>ROUND(I152*H152,2)</f>
        <v>0</v>
      </c>
      <c r="BL152" s="18" t="s">
        <v>187</v>
      </c>
      <c r="BM152" s="161" t="s">
        <v>355</v>
      </c>
    </row>
    <row r="153" spans="1:65" s="2" customFormat="1" ht="11.25">
      <c r="A153" s="33"/>
      <c r="B153" s="34"/>
      <c r="C153" s="33"/>
      <c r="D153" s="163" t="s">
        <v>189</v>
      </c>
      <c r="E153" s="33"/>
      <c r="F153" s="164" t="s">
        <v>1420</v>
      </c>
      <c r="G153" s="33"/>
      <c r="H153" s="33"/>
      <c r="I153" s="165"/>
      <c r="J153" s="33"/>
      <c r="K153" s="33"/>
      <c r="L153" s="34"/>
      <c r="M153" s="166"/>
      <c r="N153" s="167"/>
      <c r="O153" s="59"/>
      <c r="P153" s="59"/>
      <c r="Q153" s="59"/>
      <c r="R153" s="59"/>
      <c r="S153" s="59"/>
      <c r="T153" s="60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189</v>
      </c>
      <c r="AU153" s="18" t="s">
        <v>83</v>
      </c>
    </row>
    <row r="154" spans="1:65" s="14" customFormat="1" ht="11.25">
      <c r="B154" s="177"/>
      <c r="D154" s="163" t="s">
        <v>193</v>
      </c>
      <c r="E154" s="178" t="s">
        <v>1</v>
      </c>
      <c r="F154" s="179" t="s">
        <v>2869</v>
      </c>
      <c r="H154" s="180">
        <v>123.2</v>
      </c>
      <c r="I154" s="181"/>
      <c r="L154" s="177"/>
      <c r="M154" s="182"/>
      <c r="N154" s="183"/>
      <c r="O154" s="183"/>
      <c r="P154" s="183"/>
      <c r="Q154" s="183"/>
      <c r="R154" s="183"/>
      <c r="S154" s="183"/>
      <c r="T154" s="184"/>
      <c r="AT154" s="178" t="s">
        <v>193</v>
      </c>
      <c r="AU154" s="178" t="s">
        <v>83</v>
      </c>
      <c r="AV154" s="14" t="s">
        <v>85</v>
      </c>
      <c r="AW154" s="14" t="s">
        <v>32</v>
      </c>
      <c r="AX154" s="14" t="s">
        <v>76</v>
      </c>
      <c r="AY154" s="178" t="s">
        <v>180</v>
      </c>
    </row>
    <row r="155" spans="1:65" s="16" customFormat="1" ht="11.25">
      <c r="B155" s="193"/>
      <c r="D155" s="163" t="s">
        <v>193</v>
      </c>
      <c r="E155" s="194" t="s">
        <v>1</v>
      </c>
      <c r="F155" s="195" t="s">
        <v>198</v>
      </c>
      <c r="H155" s="196">
        <v>123.2</v>
      </c>
      <c r="I155" s="197"/>
      <c r="L155" s="193"/>
      <c r="M155" s="198"/>
      <c r="N155" s="199"/>
      <c r="O155" s="199"/>
      <c r="P155" s="199"/>
      <c r="Q155" s="199"/>
      <c r="R155" s="199"/>
      <c r="S155" s="199"/>
      <c r="T155" s="200"/>
      <c r="AT155" s="194" t="s">
        <v>193</v>
      </c>
      <c r="AU155" s="194" t="s">
        <v>83</v>
      </c>
      <c r="AV155" s="16" t="s">
        <v>187</v>
      </c>
      <c r="AW155" s="16" t="s">
        <v>32</v>
      </c>
      <c r="AX155" s="16" t="s">
        <v>83</v>
      </c>
      <c r="AY155" s="194" t="s">
        <v>180</v>
      </c>
    </row>
    <row r="156" spans="1:65" s="2" customFormat="1" ht="24.2" customHeight="1">
      <c r="A156" s="33"/>
      <c r="B156" s="149"/>
      <c r="C156" s="150" t="s">
        <v>76</v>
      </c>
      <c r="D156" s="150" t="s">
        <v>182</v>
      </c>
      <c r="E156" s="151" t="s">
        <v>1421</v>
      </c>
      <c r="F156" s="152" t="s">
        <v>1422</v>
      </c>
      <c r="G156" s="153" t="s">
        <v>201</v>
      </c>
      <c r="H156" s="154">
        <v>40.56</v>
      </c>
      <c r="I156" s="155"/>
      <c r="J156" s="156">
        <f>ROUND(I156*H156,2)</f>
        <v>0</v>
      </c>
      <c r="K156" s="152" t="s">
        <v>1</v>
      </c>
      <c r="L156" s="34"/>
      <c r="M156" s="157" t="s">
        <v>1</v>
      </c>
      <c r="N156" s="158" t="s">
        <v>41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187</v>
      </c>
      <c r="AT156" s="161" t="s">
        <v>182</v>
      </c>
      <c r="AU156" s="161" t="s">
        <v>83</v>
      </c>
      <c r="AY156" s="18" t="s">
        <v>180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83</v>
      </c>
      <c r="BK156" s="162">
        <f>ROUND(I156*H156,2)</f>
        <v>0</v>
      </c>
      <c r="BL156" s="18" t="s">
        <v>187</v>
      </c>
      <c r="BM156" s="161" t="s">
        <v>388</v>
      </c>
    </row>
    <row r="157" spans="1:65" s="2" customFormat="1" ht="19.5">
      <c r="A157" s="33"/>
      <c r="B157" s="34"/>
      <c r="C157" s="33"/>
      <c r="D157" s="163" t="s">
        <v>189</v>
      </c>
      <c r="E157" s="33"/>
      <c r="F157" s="164" t="s">
        <v>1422</v>
      </c>
      <c r="G157" s="33"/>
      <c r="H157" s="33"/>
      <c r="I157" s="165"/>
      <c r="J157" s="33"/>
      <c r="K157" s="33"/>
      <c r="L157" s="34"/>
      <c r="M157" s="166"/>
      <c r="N157" s="167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189</v>
      </c>
      <c r="AU157" s="18" t="s">
        <v>83</v>
      </c>
    </row>
    <row r="158" spans="1:65" s="14" customFormat="1" ht="11.25">
      <c r="B158" s="177"/>
      <c r="D158" s="163" t="s">
        <v>193</v>
      </c>
      <c r="E158" s="178" t="s">
        <v>1</v>
      </c>
      <c r="F158" s="179" t="s">
        <v>2870</v>
      </c>
      <c r="H158" s="180">
        <v>40.56</v>
      </c>
      <c r="I158" s="181"/>
      <c r="L158" s="177"/>
      <c r="M158" s="182"/>
      <c r="N158" s="183"/>
      <c r="O158" s="183"/>
      <c r="P158" s="183"/>
      <c r="Q158" s="183"/>
      <c r="R158" s="183"/>
      <c r="S158" s="183"/>
      <c r="T158" s="184"/>
      <c r="AT158" s="178" t="s">
        <v>193</v>
      </c>
      <c r="AU158" s="178" t="s">
        <v>83</v>
      </c>
      <c r="AV158" s="14" t="s">
        <v>85</v>
      </c>
      <c r="AW158" s="14" t="s">
        <v>32</v>
      </c>
      <c r="AX158" s="14" t="s">
        <v>76</v>
      </c>
      <c r="AY158" s="178" t="s">
        <v>180</v>
      </c>
    </row>
    <row r="159" spans="1:65" s="16" customFormat="1" ht="11.25">
      <c r="B159" s="193"/>
      <c r="D159" s="163" t="s">
        <v>193</v>
      </c>
      <c r="E159" s="194" t="s">
        <v>1</v>
      </c>
      <c r="F159" s="195" t="s">
        <v>198</v>
      </c>
      <c r="H159" s="196">
        <v>40.56</v>
      </c>
      <c r="I159" s="197"/>
      <c r="L159" s="193"/>
      <c r="M159" s="198"/>
      <c r="N159" s="199"/>
      <c r="O159" s="199"/>
      <c r="P159" s="199"/>
      <c r="Q159" s="199"/>
      <c r="R159" s="199"/>
      <c r="S159" s="199"/>
      <c r="T159" s="200"/>
      <c r="AT159" s="194" t="s">
        <v>193</v>
      </c>
      <c r="AU159" s="194" t="s">
        <v>83</v>
      </c>
      <c r="AV159" s="16" t="s">
        <v>187</v>
      </c>
      <c r="AW159" s="16" t="s">
        <v>32</v>
      </c>
      <c r="AX159" s="16" t="s">
        <v>83</v>
      </c>
      <c r="AY159" s="194" t="s">
        <v>180</v>
      </c>
    </row>
    <row r="160" spans="1:65" s="2" customFormat="1" ht="16.5" customHeight="1">
      <c r="A160" s="33"/>
      <c r="B160" s="149"/>
      <c r="C160" s="150" t="s">
        <v>76</v>
      </c>
      <c r="D160" s="150" t="s">
        <v>182</v>
      </c>
      <c r="E160" s="151" t="s">
        <v>1423</v>
      </c>
      <c r="F160" s="152" t="s">
        <v>1424</v>
      </c>
      <c r="G160" s="153" t="s">
        <v>185</v>
      </c>
      <c r="H160" s="154">
        <v>123.2</v>
      </c>
      <c r="I160" s="155"/>
      <c r="J160" s="156">
        <f>ROUND(I160*H160,2)</f>
        <v>0</v>
      </c>
      <c r="K160" s="152" t="s">
        <v>1</v>
      </c>
      <c r="L160" s="34"/>
      <c r="M160" s="157" t="s">
        <v>1</v>
      </c>
      <c r="N160" s="158" t="s">
        <v>41</v>
      </c>
      <c r="O160" s="59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187</v>
      </c>
      <c r="AT160" s="161" t="s">
        <v>182</v>
      </c>
      <c r="AU160" s="161" t="s">
        <v>83</v>
      </c>
      <c r="AY160" s="18" t="s">
        <v>180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83</v>
      </c>
      <c r="BK160" s="162">
        <f>ROUND(I160*H160,2)</f>
        <v>0</v>
      </c>
      <c r="BL160" s="18" t="s">
        <v>187</v>
      </c>
      <c r="BM160" s="161" t="s">
        <v>402</v>
      </c>
    </row>
    <row r="161" spans="1:65" s="2" customFormat="1" ht="11.25">
      <c r="A161" s="33"/>
      <c r="B161" s="34"/>
      <c r="C161" s="33"/>
      <c r="D161" s="163" t="s">
        <v>189</v>
      </c>
      <c r="E161" s="33"/>
      <c r="F161" s="164" t="s">
        <v>1424</v>
      </c>
      <c r="G161" s="33"/>
      <c r="H161" s="33"/>
      <c r="I161" s="165"/>
      <c r="J161" s="33"/>
      <c r="K161" s="33"/>
      <c r="L161" s="34"/>
      <c r="M161" s="166"/>
      <c r="N161" s="167"/>
      <c r="O161" s="59"/>
      <c r="P161" s="59"/>
      <c r="Q161" s="59"/>
      <c r="R161" s="59"/>
      <c r="S161" s="59"/>
      <c r="T161" s="60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8" t="s">
        <v>189</v>
      </c>
      <c r="AU161" s="18" t="s">
        <v>83</v>
      </c>
    </row>
    <row r="162" spans="1:65" s="14" customFormat="1" ht="11.25">
      <c r="B162" s="177"/>
      <c r="D162" s="163" t="s">
        <v>193</v>
      </c>
      <c r="E162" s="178" t="s">
        <v>1</v>
      </c>
      <c r="F162" s="179" t="s">
        <v>2869</v>
      </c>
      <c r="H162" s="180">
        <v>123.2</v>
      </c>
      <c r="I162" s="181"/>
      <c r="L162" s="177"/>
      <c r="M162" s="182"/>
      <c r="N162" s="183"/>
      <c r="O162" s="183"/>
      <c r="P162" s="183"/>
      <c r="Q162" s="183"/>
      <c r="R162" s="183"/>
      <c r="S162" s="183"/>
      <c r="T162" s="184"/>
      <c r="AT162" s="178" t="s">
        <v>193</v>
      </c>
      <c r="AU162" s="178" t="s">
        <v>83</v>
      </c>
      <c r="AV162" s="14" t="s">
        <v>85</v>
      </c>
      <c r="AW162" s="14" t="s">
        <v>32</v>
      </c>
      <c r="AX162" s="14" t="s">
        <v>76</v>
      </c>
      <c r="AY162" s="178" t="s">
        <v>180</v>
      </c>
    </row>
    <row r="163" spans="1:65" s="16" customFormat="1" ht="11.25">
      <c r="B163" s="193"/>
      <c r="D163" s="163" t="s">
        <v>193</v>
      </c>
      <c r="E163" s="194" t="s">
        <v>1</v>
      </c>
      <c r="F163" s="195" t="s">
        <v>198</v>
      </c>
      <c r="H163" s="196">
        <v>123.2</v>
      </c>
      <c r="I163" s="197"/>
      <c r="L163" s="193"/>
      <c r="M163" s="198"/>
      <c r="N163" s="199"/>
      <c r="O163" s="199"/>
      <c r="P163" s="199"/>
      <c r="Q163" s="199"/>
      <c r="R163" s="199"/>
      <c r="S163" s="199"/>
      <c r="T163" s="200"/>
      <c r="AT163" s="194" t="s">
        <v>193</v>
      </c>
      <c r="AU163" s="194" t="s">
        <v>83</v>
      </c>
      <c r="AV163" s="16" t="s">
        <v>187</v>
      </c>
      <c r="AW163" s="16" t="s">
        <v>32</v>
      </c>
      <c r="AX163" s="16" t="s">
        <v>83</v>
      </c>
      <c r="AY163" s="194" t="s">
        <v>180</v>
      </c>
    </row>
    <row r="164" spans="1:65" s="2" customFormat="1" ht="21.75" customHeight="1">
      <c r="A164" s="33"/>
      <c r="B164" s="149"/>
      <c r="C164" s="150" t="s">
        <v>76</v>
      </c>
      <c r="D164" s="150" t="s">
        <v>182</v>
      </c>
      <c r="E164" s="151" t="s">
        <v>1425</v>
      </c>
      <c r="F164" s="152" t="s">
        <v>1426</v>
      </c>
      <c r="G164" s="153" t="s">
        <v>185</v>
      </c>
      <c r="H164" s="154">
        <v>92.4</v>
      </c>
      <c r="I164" s="155"/>
      <c r="J164" s="156">
        <f>ROUND(I164*H164,2)</f>
        <v>0</v>
      </c>
      <c r="K164" s="152" t="s">
        <v>1</v>
      </c>
      <c r="L164" s="34"/>
      <c r="M164" s="157" t="s">
        <v>1</v>
      </c>
      <c r="N164" s="158" t="s">
        <v>41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187</v>
      </c>
      <c r="AT164" s="161" t="s">
        <v>182</v>
      </c>
      <c r="AU164" s="161" t="s">
        <v>83</v>
      </c>
      <c r="AY164" s="18" t="s">
        <v>180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83</v>
      </c>
      <c r="BK164" s="162">
        <f>ROUND(I164*H164,2)</f>
        <v>0</v>
      </c>
      <c r="BL164" s="18" t="s">
        <v>187</v>
      </c>
      <c r="BM164" s="161" t="s">
        <v>420</v>
      </c>
    </row>
    <row r="165" spans="1:65" s="2" customFormat="1" ht="11.25">
      <c r="A165" s="33"/>
      <c r="B165" s="34"/>
      <c r="C165" s="33"/>
      <c r="D165" s="163" t="s">
        <v>189</v>
      </c>
      <c r="E165" s="33"/>
      <c r="F165" s="164" t="s">
        <v>1426</v>
      </c>
      <c r="G165" s="33"/>
      <c r="H165" s="33"/>
      <c r="I165" s="165"/>
      <c r="J165" s="33"/>
      <c r="K165" s="33"/>
      <c r="L165" s="34"/>
      <c r="M165" s="166"/>
      <c r="N165" s="167"/>
      <c r="O165" s="59"/>
      <c r="P165" s="59"/>
      <c r="Q165" s="59"/>
      <c r="R165" s="59"/>
      <c r="S165" s="59"/>
      <c r="T165" s="60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189</v>
      </c>
      <c r="AU165" s="18" t="s">
        <v>83</v>
      </c>
    </row>
    <row r="166" spans="1:65" s="14" customFormat="1" ht="11.25">
      <c r="B166" s="177"/>
      <c r="D166" s="163" t="s">
        <v>193</v>
      </c>
      <c r="E166" s="178" t="s">
        <v>1</v>
      </c>
      <c r="F166" s="179" t="s">
        <v>2871</v>
      </c>
      <c r="H166" s="180">
        <v>92.4</v>
      </c>
      <c r="I166" s="181"/>
      <c r="L166" s="177"/>
      <c r="M166" s="182"/>
      <c r="N166" s="183"/>
      <c r="O166" s="183"/>
      <c r="P166" s="183"/>
      <c r="Q166" s="183"/>
      <c r="R166" s="183"/>
      <c r="S166" s="183"/>
      <c r="T166" s="184"/>
      <c r="AT166" s="178" t="s">
        <v>193</v>
      </c>
      <c r="AU166" s="178" t="s">
        <v>83</v>
      </c>
      <c r="AV166" s="14" t="s">
        <v>85</v>
      </c>
      <c r="AW166" s="14" t="s">
        <v>32</v>
      </c>
      <c r="AX166" s="14" t="s">
        <v>76</v>
      </c>
      <c r="AY166" s="178" t="s">
        <v>180</v>
      </c>
    </row>
    <row r="167" spans="1:65" s="16" customFormat="1" ht="11.25">
      <c r="B167" s="193"/>
      <c r="D167" s="163" t="s">
        <v>193</v>
      </c>
      <c r="E167" s="194" t="s">
        <v>1</v>
      </c>
      <c r="F167" s="195" t="s">
        <v>198</v>
      </c>
      <c r="H167" s="196">
        <v>92.4</v>
      </c>
      <c r="I167" s="197"/>
      <c r="L167" s="193"/>
      <c r="M167" s="198"/>
      <c r="N167" s="199"/>
      <c r="O167" s="199"/>
      <c r="P167" s="199"/>
      <c r="Q167" s="199"/>
      <c r="R167" s="199"/>
      <c r="S167" s="199"/>
      <c r="T167" s="200"/>
      <c r="AT167" s="194" t="s">
        <v>193</v>
      </c>
      <c r="AU167" s="194" t="s">
        <v>83</v>
      </c>
      <c r="AV167" s="16" t="s">
        <v>187</v>
      </c>
      <c r="AW167" s="16" t="s">
        <v>32</v>
      </c>
      <c r="AX167" s="16" t="s">
        <v>83</v>
      </c>
      <c r="AY167" s="194" t="s">
        <v>180</v>
      </c>
    </row>
    <row r="168" spans="1:65" s="12" customFormat="1" ht="25.9" customHeight="1">
      <c r="B168" s="136"/>
      <c r="D168" s="137" t="s">
        <v>75</v>
      </c>
      <c r="E168" s="138" t="s">
        <v>197</v>
      </c>
      <c r="F168" s="138" t="s">
        <v>419</v>
      </c>
      <c r="I168" s="139"/>
      <c r="J168" s="140">
        <f>BK168</f>
        <v>0</v>
      </c>
      <c r="L168" s="136"/>
      <c r="M168" s="141"/>
      <c r="N168" s="142"/>
      <c r="O168" s="142"/>
      <c r="P168" s="143">
        <f>SUM(P169:P170)</f>
        <v>0</v>
      </c>
      <c r="Q168" s="142"/>
      <c r="R168" s="143">
        <f>SUM(R169:R170)</f>
        <v>0</v>
      </c>
      <c r="S168" s="142"/>
      <c r="T168" s="144">
        <f>SUM(T169:T170)</f>
        <v>0</v>
      </c>
      <c r="AR168" s="137" t="s">
        <v>83</v>
      </c>
      <c r="AT168" s="145" t="s">
        <v>75</v>
      </c>
      <c r="AU168" s="145" t="s">
        <v>76</v>
      </c>
      <c r="AY168" s="137" t="s">
        <v>180</v>
      </c>
      <c r="BK168" s="146">
        <f>SUM(BK169:BK170)</f>
        <v>0</v>
      </c>
    </row>
    <row r="169" spans="1:65" s="2" customFormat="1" ht="49.15" customHeight="1">
      <c r="A169" s="33"/>
      <c r="B169" s="149"/>
      <c r="C169" s="150" t="s">
        <v>76</v>
      </c>
      <c r="D169" s="150" t="s">
        <v>182</v>
      </c>
      <c r="E169" s="151" t="s">
        <v>1427</v>
      </c>
      <c r="F169" s="152" t="s">
        <v>1428</v>
      </c>
      <c r="G169" s="153" t="s">
        <v>185</v>
      </c>
      <c r="H169" s="154">
        <v>585.04</v>
      </c>
      <c r="I169" s="155"/>
      <c r="J169" s="156">
        <f>ROUND(I169*H169,2)</f>
        <v>0</v>
      </c>
      <c r="K169" s="152" t="s">
        <v>1</v>
      </c>
      <c r="L169" s="34"/>
      <c r="M169" s="157" t="s">
        <v>1</v>
      </c>
      <c r="N169" s="158" t="s">
        <v>41</v>
      </c>
      <c r="O169" s="59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187</v>
      </c>
      <c r="AT169" s="161" t="s">
        <v>182</v>
      </c>
      <c r="AU169" s="161" t="s">
        <v>83</v>
      </c>
      <c r="AY169" s="18" t="s">
        <v>180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8" t="s">
        <v>83</v>
      </c>
      <c r="BK169" s="162">
        <f>ROUND(I169*H169,2)</f>
        <v>0</v>
      </c>
      <c r="BL169" s="18" t="s">
        <v>187</v>
      </c>
      <c r="BM169" s="161" t="s">
        <v>434</v>
      </c>
    </row>
    <row r="170" spans="1:65" s="2" customFormat="1" ht="29.25">
      <c r="A170" s="33"/>
      <c r="B170" s="34"/>
      <c r="C170" s="33"/>
      <c r="D170" s="163" t="s">
        <v>189</v>
      </c>
      <c r="E170" s="33"/>
      <c r="F170" s="164" t="s">
        <v>1428</v>
      </c>
      <c r="G170" s="33"/>
      <c r="H170" s="33"/>
      <c r="I170" s="165"/>
      <c r="J170" s="33"/>
      <c r="K170" s="33"/>
      <c r="L170" s="34"/>
      <c r="M170" s="166"/>
      <c r="N170" s="167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189</v>
      </c>
      <c r="AU170" s="18" t="s">
        <v>83</v>
      </c>
    </row>
    <row r="171" spans="1:65" s="12" customFormat="1" ht="25.9" customHeight="1">
      <c r="B171" s="136"/>
      <c r="D171" s="137" t="s">
        <v>75</v>
      </c>
      <c r="E171" s="138" t="s">
        <v>244</v>
      </c>
      <c r="F171" s="138" t="s">
        <v>1429</v>
      </c>
      <c r="I171" s="139"/>
      <c r="J171" s="140">
        <f>BK171</f>
        <v>0</v>
      </c>
      <c r="L171" s="136"/>
      <c r="M171" s="141"/>
      <c r="N171" s="142"/>
      <c r="O171" s="142"/>
      <c r="P171" s="143">
        <f>SUM(P172:P186)</f>
        <v>0</v>
      </c>
      <c r="Q171" s="142"/>
      <c r="R171" s="143">
        <f>SUM(R172:R186)</f>
        <v>0</v>
      </c>
      <c r="S171" s="142"/>
      <c r="T171" s="144">
        <f>SUM(T172:T186)</f>
        <v>0</v>
      </c>
      <c r="AR171" s="137" t="s">
        <v>83</v>
      </c>
      <c r="AT171" s="145" t="s">
        <v>75</v>
      </c>
      <c r="AU171" s="145" t="s">
        <v>76</v>
      </c>
      <c r="AY171" s="137" t="s">
        <v>180</v>
      </c>
      <c r="BK171" s="146">
        <f>SUM(BK172:BK186)</f>
        <v>0</v>
      </c>
    </row>
    <row r="172" spans="1:65" s="2" customFormat="1" ht="16.5" customHeight="1">
      <c r="A172" s="33"/>
      <c r="B172" s="149"/>
      <c r="C172" s="150" t="s">
        <v>76</v>
      </c>
      <c r="D172" s="150" t="s">
        <v>182</v>
      </c>
      <c r="E172" s="151" t="s">
        <v>1430</v>
      </c>
      <c r="F172" s="152" t="s">
        <v>1431</v>
      </c>
      <c r="G172" s="153" t="s">
        <v>185</v>
      </c>
      <c r="H172" s="154">
        <v>26.28</v>
      </c>
      <c r="I172" s="155"/>
      <c r="J172" s="156">
        <f>ROUND(I172*H172,2)</f>
        <v>0</v>
      </c>
      <c r="K172" s="152" t="s">
        <v>1</v>
      </c>
      <c r="L172" s="34"/>
      <c r="M172" s="157" t="s">
        <v>1</v>
      </c>
      <c r="N172" s="158" t="s">
        <v>41</v>
      </c>
      <c r="O172" s="59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187</v>
      </c>
      <c r="AT172" s="161" t="s">
        <v>182</v>
      </c>
      <c r="AU172" s="161" t="s">
        <v>83</v>
      </c>
      <c r="AY172" s="18" t="s">
        <v>180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83</v>
      </c>
      <c r="BK172" s="162">
        <f>ROUND(I172*H172,2)</f>
        <v>0</v>
      </c>
      <c r="BL172" s="18" t="s">
        <v>187</v>
      </c>
      <c r="BM172" s="161" t="s">
        <v>451</v>
      </c>
    </row>
    <row r="173" spans="1:65" s="2" customFormat="1" ht="11.25">
      <c r="A173" s="33"/>
      <c r="B173" s="34"/>
      <c r="C173" s="33"/>
      <c r="D173" s="163" t="s">
        <v>189</v>
      </c>
      <c r="E173" s="33"/>
      <c r="F173" s="164" t="s">
        <v>1431</v>
      </c>
      <c r="G173" s="33"/>
      <c r="H173" s="33"/>
      <c r="I173" s="165"/>
      <c r="J173" s="33"/>
      <c r="K173" s="33"/>
      <c r="L173" s="34"/>
      <c r="M173" s="166"/>
      <c r="N173" s="167"/>
      <c r="O173" s="59"/>
      <c r="P173" s="59"/>
      <c r="Q173" s="59"/>
      <c r="R173" s="59"/>
      <c r="S173" s="59"/>
      <c r="T173" s="60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8" t="s">
        <v>189</v>
      </c>
      <c r="AU173" s="18" t="s">
        <v>83</v>
      </c>
    </row>
    <row r="174" spans="1:65" s="2" customFormat="1" ht="21.75" customHeight="1">
      <c r="A174" s="33"/>
      <c r="B174" s="149"/>
      <c r="C174" s="150" t="s">
        <v>76</v>
      </c>
      <c r="D174" s="150" t="s">
        <v>182</v>
      </c>
      <c r="E174" s="151" t="s">
        <v>1432</v>
      </c>
      <c r="F174" s="152" t="s">
        <v>1433</v>
      </c>
      <c r="G174" s="153" t="s">
        <v>185</v>
      </c>
      <c r="H174" s="154">
        <v>92.4</v>
      </c>
      <c r="I174" s="155"/>
      <c r="J174" s="156">
        <f>ROUND(I174*H174,2)</f>
        <v>0</v>
      </c>
      <c r="K174" s="152" t="s">
        <v>1</v>
      </c>
      <c r="L174" s="34"/>
      <c r="M174" s="157" t="s">
        <v>1</v>
      </c>
      <c r="N174" s="158" t="s">
        <v>41</v>
      </c>
      <c r="O174" s="59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187</v>
      </c>
      <c r="AT174" s="161" t="s">
        <v>182</v>
      </c>
      <c r="AU174" s="161" t="s">
        <v>83</v>
      </c>
      <c r="AY174" s="18" t="s">
        <v>180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8" t="s">
        <v>83</v>
      </c>
      <c r="BK174" s="162">
        <f>ROUND(I174*H174,2)</f>
        <v>0</v>
      </c>
      <c r="BL174" s="18" t="s">
        <v>187</v>
      </c>
      <c r="BM174" s="161" t="s">
        <v>471</v>
      </c>
    </row>
    <row r="175" spans="1:65" s="2" customFormat="1" ht="11.25">
      <c r="A175" s="33"/>
      <c r="B175" s="34"/>
      <c r="C175" s="33"/>
      <c r="D175" s="163" t="s">
        <v>189</v>
      </c>
      <c r="E175" s="33"/>
      <c r="F175" s="164" t="s">
        <v>1433</v>
      </c>
      <c r="G175" s="33"/>
      <c r="H175" s="33"/>
      <c r="I175" s="165"/>
      <c r="J175" s="33"/>
      <c r="K175" s="33"/>
      <c r="L175" s="34"/>
      <c r="M175" s="166"/>
      <c r="N175" s="167"/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189</v>
      </c>
      <c r="AU175" s="18" t="s">
        <v>83</v>
      </c>
    </row>
    <row r="176" spans="1:65" s="2" customFormat="1" ht="24.2" customHeight="1">
      <c r="A176" s="33"/>
      <c r="B176" s="149"/>
      <c r="C176" s="150" t="s">
        <v>76</v>
      </c>
      <c r="D176" s="150" t="s">
        <v>182</v>
      </c>
      <c r="E176" s="151" t="s">
        <v>1434</v>
      </c>
      <c r="F176" s="152" t="s">
        <v>2872</v>
      </c>
      <c r="G176" s="153" t="s">
        <v>185</v>
      </c>
      <c r="H176" s="154">
        <v>92.4</v>
      </c>
      <c r="I176" s="155"/>
      <c r="J176" s="156">
        <f>ROUND(I176*H176,2)</f>
        <v>0</v>
      </c>
      <c r="K176" s="152" t="s">
        <v>1</v>
      </c>
      <c r="L176" s="34"/>
      <c r="M176" s="157" t="s">
        <v>1</v>
      </c>
      <c r="N176" s="158" t="s">
        <v>41</v>
      </c>
      <c r="O176" s="59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187</v>
      </c>
      <c r="AT176" s="161" t="s">
        <v>182</v>
      </c>
      <c r="AU176" s="161" t="s">
        <v>83</v>
      </c>
      <c r="AY176" s="18" t="s">
        <v>180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8" t="s">
        <v>83</v>
      </c>
      <c r="BK176" s="162">
        <f>ROUND(I176*H176,2)</f>
        <v>0</v>
      </c>
      <c r="BL176" s="18" t="s">
        <v>187</v>
      </c>
      <c r="BM176" s="161" t="s">
        <v>489</v>
      </c>
    </row>
    <row r="177" spans="1:65" s="2" customFormat="1" ht="19.5">
      <c r="A177" s="33"/>
      <c r="B177" s="34"/>
      <c r="C177" s="33"/>
      <c r="D177" s="163" t="s">
        <v>189</v>
      </c>
      <c r="E177" s="33"/>
      <c r="F177" s="164" t="s">
        <v>2872</v>
      </c>
      <c r="G177" s="33"/>
      <c r="H177" s="33"/>
      <c r="I177" s="165"/>
      <c r="J177" s="33"/>
      <c r="K177" s="33"/>
      <c r="L177" s="34"/>
      <c r="M177" s="166"/>
      <c r="N177" s="167"/>
      <c r="O177" s="59"/>
      <c r="P177" s="59"/>
      <c r="Q177" s="59"/>
      <c r="R177" s="59"/>
      <c r="S177" s="59"/>
      <c r="T177" s="60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189</v>
      </c>
      <c r="AU177" s="18" t="s">
        <v>83</v>
      </c>
    </row>
    <row r="178" spans="1:65" s="2" customFormat="1" ht="21.75" customHeight="1">
      <c r="A178" s="33"/>
      <c r="B178" s="149"/>
      <c r="C178" s="150" t="s">
        <v>76</v>
      </c>
      <c r="D178" s="150" t="s">
        <v>182</v>
      </c>
      <c r="E178" s="151" t="s">
        <v>1436</v>
      </c>
      <c r="F178" s="152" t="s">
        <v>1437</v>
      </c>
      <c r="G178" s="153" t="s">
        <v>185</v>
      </c>
      <c r="H178" s="154">
        <v>92.4</v>
      </c>
      <c r="I178" s="155"/>
      <c r="J178" s="156">
        <f>ROUND(I178*H178,2)</f>
        <v>0</v>
      </c>
      <c r="K178" s="152" t="s">
        <v>1</v>
      </c>
      <c r="L178" s="34"/>
      <c r="M178" s="157" t="s">
        <v>1</v>
      </c>
      <c r="N178" s="158" t="s">
        <v>41</v>
      </c>
      <c r="O178" s="59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187</v>
      </c>
      <c r="AT178" s="161" t="s">
        <v>182</v>
      </c>
      <c r="AU178" s="161" t="s">
        <v>83</v>
      </c>
      <c r="AY178" s="18" t="s">
        <v>180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8" t="s">
        <v>83</v>
      </c>
      <c r="BK178" s="162">
        <f>ROUND(I178*H178,2)</f>
        <v>0</v>
      </c>
      <c r="BL178" s="18" t="s">
        <v>187</v>
      </c>
      <c r="BM178" s="161" t="s">
        <v>521</v>
      </c>
    </row>
    <row r="179" spans="1:65" s="2" customFormat="1" ht="11.25">
      <c r="A179" s="33"/>
      <c r="B179" s="34"/>
      <c r="C179" s="33"/>
      <c r="D179" s="163" t="s">
        <v>189</v>
      </c>
      <c r="E179" s="33"/>
      <c r="F179" s="164" t="s">
        <v>1437</v>
      </c>
      <c r="G179" s="33"/>
      <c r="H179" s="33"/>
      <c r="I179" s="165"/>
      <c r="J179" s="33"/>
      <c r="K179" s="33"/>
      <c r="L179" s="34"/>
      <c r="M179" s="166"/>
      <c r="N179" s="167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189</v>
      </c>
      <c r="AU179" s="18" t="s">
        <v>83</v>
      </c>
    </row>
    <row r="180" spans="1:65" s="2" customFormat="1" ht="16.5" customHeight="1">
      <c r="A180" s="33"/>
      <c r="B180" s="149"/>
      <c r="C180" s="150" t="s">
        <v>76</v>
      </c>
      <c r="D180" s="150" t="s">
        <v>182</v>
      </c>
      <c r="E180" s="151" t="s">
        <v>1438</v>
      </c>
      <c r="F180" s="152" t="s">
        <v>1439</v>
      </c>
      <c r="G180" s="153" t="s">
        <v>185</v>
      </c>
      <c r="H180" s="154">
        <v>26.28</v>
      </c>
      <c r="I180" s="155"/>
      <c r="J180" s="156">
        <f>ROUND(I180*H180,2)</f>
        <v>0</v>
      </c>
      <c r="K180" s="152" t="s">
        <v>1</v>
      </c>
      <c r="L180" s="34"/>
      <c r="M180" s="157" t="s">
        <v>1</v>
      </c>
      <c r="N180" s="158" t="s">
        <v>41</v>
      </c>
      <c r="O180" s="59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187</v>
      </c>
      <c r="AT180" s="161" t="s">
        <v>182</v>
      </c>
      <c r="AU180" s="161" t="s">
        <v>83</v>
      </c>
      <c r="AY180" s="18" t="s">
        <v>180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8" t="s">
        <v>83</v>
      </c>
      <c r="BK180" s="162">
        <f>ROUND(I180*H180,2)</f>
        <v>0</v>
      </c>
      <c r="BL180" s="18" t="s">
        <v>187</v>
      </c>
      <c r="BM180" s="161" t="s">
        <v>538</v>
      </c>
    </row>
    <row r="181" spans="1:65" s="2" customFormat="1" ht="11.25">
      <c r="A181" s="33"/>
      <c r="B181" s="34"/>
      <c r="C181" s="33"/>
      <c r="D181" s="163" t="s">
        <v>189</v>
      </c>
      <c r="E181" s="33"/>
      <c r="F181" s="164" t="s">
        <v>1439</v>
      </c>
      <c r="G181" s="33"/>
      <c r="H181" s="33"/>
      <c r="I181" s="165"/>
      <c r="J181" s="33"/>
      <c r="K181" s="33"/>
      <c r="L181" s="34"/>
      <c r="M181" s="166"/>
      <c r="N181" s="167"/>
      <c r="O181" s="59"/>
      <c r="P181" s="59"/>
      <c r="Q181" s="59"/>
      <c r="R181" s="59"/>
      <c r="S181" s="59"/>
      <c r="T181" s="60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189</v>
      </c>
      <c r="AU181" s="18" t="s">
        <v>83</v>
      </c>
    </row>
    <row r="182" spans="1:65" s="2" customFormat="1" ht="16.5" customHeight="1">
      <c r="A182" s="33"/>
      <c r="B182" s="149"/>
      <c r="C182" s="150" t="s">
        <v>76</v>
      </c>
      <c r="D182" s="150" t="s">
        <v>182</v>
      </c>
      <c r="E182" s="151" t="s">
        <v>1440</v>
      </c>
      <c r="F182" s="152" t="s">
        <v>1441</v>
      </c>
      <c r="G182" s="153" t="s">
        <v>185</v>
      </c>
      <c r="H182" s="154">
        <v>18.48</v>
      </c>
      <c r="I182" s="155"/>
      <c r="J182" s="156">
        <f>ROUND(I182*H182,2)</f>
        <v>0</v>
      </c>
      <c r="K182" s="152" t="s">
        <v>1</v>
      </c>
      <c r="L182" s="34"/>
      <c r="M182" s="157" t="s">
        <v>1</v>
      </c>
      <c r="N182" s="158" t="s">
        <v>41</v>
      </c>
      <c r="O182" s="59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187</v>
      </c>
      <c r="AT182" s="161" t="s">
        <v>182</v>
      </c>
      <c r="AU182" s="161" t="s">
        <v>83</v>
      </c>
      <c r="AY182" s="18" t="s">
        <v>180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83</v>
      </c>
      <c r="BK182" s="162">
        <f>ROUND(I182*H182,2)</f>
        <v>0</v>
      </c>
      <c r="BL182" s="18" t="s">
        <v>187</v>
      </c>
      <c r="BM182" s="161" t="s">
        <v>555</v>
      </c>
    </row>
    <row r="183" spans="1:65" s="2" customFormat="1" ht="11.25">
      <c r="A183" s="33"/>
      <c r="B183" s="34"/>
      <c r="C183" s="33"/>
      <c r="D183" s="163" t="s">
        <v>189</v>
      </c>
      <c r="E183" s="33"/>
      <c r="F183" s="164" t="s">
        <v>1441</v>
      </c>
      <c r="G183" s="33"/>
      <c r="H183" s="33"/>
      <c r="I183" s="165"/>
      <c r="J183" s="33"/>
      <c r="K183" s="33"/>
      <c r="L183" s="34"/>
      <c r="M183" s="166"/>
      <c r="N183" s="167"/>
      <c r="O183" s="59"/>
      <c r="P183" s="59"/>
      <c r="Q183" s="59"/>
      <c r="R183" s="59"/>
      <c r="S183" s="59"/>
      <c r="T183" s="6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189</v>
      </c>
      <c r="AU183" s="18" t="s">
        <v>83</v>
      </c>
    </row>
    <row r="184" spans="1:65" s="13" customFormat="1" ht="11.25">
      <c r="B184" s="170"/>
      <c r="D184" s="163" t="s">
        <v>193</v>
      </c>
      <c r="E184" s="171" t="s">
        <v>1</v>
      </c>
      <c r="F184" s="172" t="s">
        <v>1442</v>
      </c>
      <c r="H184" s="171" t="s">
        <v>1</v>
      </c>
      <c r="I184" s="173"/>
      <c r="L184" s="170"/>
      <c r="M184" s="174"/>
      <c r="N184" s="175"/>
      <c r="O184" s="175"/>
      <c r="P184" s="175"/>
      <c r="Q184" s="175"/>
      <c r="R184" s="175"/>
      <c r="S184" s="175"/>
      <c r="T184" s="176"/>
      <c r="AT184" s="171" t="s">
        <v>193</v>
      </c>
      <c r="AU184" s="171" t="s">
        <v>83</v>
      </c>
      <c r="AV184" s="13" t="s">
        <v>83</v>
      </c>
      <c r="AW184" s="13" t="s">
        <v>32</v>
      </c>
      <c r="AX184" s="13" t="s">
        <v>76</v>
      </c>
      <c r="AY184" s="171" t="s">
        <v>180</v>
      </c>
    </row>
    <row r="185" spans="1:65" s="14" customFormat="1" ht="11.25">
      <c r="B185" s="177"/>
      <c r="D185" s="163" t="s">
        <v>193</v>
      </c>
      <c r="E185" s="178" t="s">
        <v>1</v>
      </c>
      <c r="F185" s="179" t="s">
        <v>2873</v>
      </c>
      <c r="H185" s="180">
        <v>18.48</v>
      </c>
      <c r="I185" s="181"/>
      <c r="L185" s="177"/>
      <c r="M185" s="182"/>
      <c r="N185" s="183"/>
      <c r="O185" s="183"/>
      <c r="P185" s="183"/>
      <c r="Q185" s="183"/>
      <c r="R185" s="183"/>
      <c r="S185" s="183"/>
      <c r="T185" s="184"/>
      <c r="AT185" s="178" t="s">
        <v>193</v>
      </c>
      <c r="AU185" s="178" t="s">
        <v>83</v>
      </c>
      <c r="AV185" s="14" t="s">
        <v>85</v>
      </c>
      <c r="AW185" s="14" t="s">
        <v>32</v>
      </c>
      <c r="AX185" s="14" t="s">
        <v>76</v>
      </c>
      <c r="AY185" s="178" t="s">
        <v>180</v>
      </c>
    </row>
    <row r="186" spans="1:65" s="16" customFormat="1" ht="11.25">
      <c r="B186" s="193"/>
      <c r="D186" s="163" t="s">
        <v>193</v>
      </c>
      <c r="E186" s="194" t="s">
        <v>1</v>
      </c>
      <c r="F186" s="195" t="s">
        <v>198</v>
      </c>
      <c r="H186" s="196">
        <v>18.48</v>
      </c>
      <c r="I186" s="197"/>
      <c r="L186" s="193"/>
      <c r="M186" s="198"/>
      <c r="N186" s="199"/>
      <c r="O186" s="199"/>
      <c r="P186" s="199"/>
      <c r="Q186" s="199"/>
      <c r="R186" s="199"/>
      <c r="S186" s="199"/>
      <c r="T186" s="200"/>
      <c r="AT186" s="194" t="s">
        <v>193</v>
      </c>
      <c r="AU186" s="194" t="s">
        <v>83</v>
      </c>
      <c r="AV186" s="16" t="s">
        <v>187</v>
      </c>
      <c r="AW186" s="16" t="s">
        <v>32</v>
      </c>
      <c r="AX186" s="16" t="s">
        <v>83</v>
      </c>
      <c r="AY186" s="194" t="s">
        <v>180</v>
      </c>
    </row>
    <row r="187" spans="1:65" s="12" customFormat="1" ht="25.9" customHeight="1">
      <c r="B187" s="136"/>
      <c r="D187" s="137" t="s">
        <v>75</v>
      </c>
      <c r="E187" s="138" t="s">
        <v>252</v>
      </c>
      <c r="F187" s="138" t="s">
        <v>1444</v>
      </c>
      <c r="I187" s="139"/>
      <c r="J187" s="140">
        <f>BK187</f>
        <v>0</v>
      </c>
      <c r="L187" s="136"/>
      <c r="M187" s="141"/>
      <c r="N187" s="142"/>
      <c r="O187" s="142"/>
      <c r="P187" s="143">
        <f>SUM(P188:P203)</f>
        <v>0</v>
      </c>
      <c r="Q187" s="142"/>
      <c r="R187" s="143">
        <f>SUM(R188:R203)</f>
        <v>0</v>
      </c>
      <c r="S187" s="142"/>
      <c r="T187" s="144">
        <f>SUM(T188:T203)</f>
        <v>0</v>
      </c>
      <c r="AR187" s="137" t="s">
        <v>83</v>
      </c>
      <c r="AT187" s="145" t="s">
        <v>75</v>
      </c>
      <c r="AU187" s="145" t="s">
        <v>76</v>
      </c>
      <c r="AY187" s="137" t="s">
        <v>180</v>
      </c>
      <c r="BK187" s="146">
        <f>SUM(BK188:BK203)</f>
        <v>0</v>
      </c>
    </row>
    <row r="188" spans="1:65" s="2" customFormat="1" ht="21.75" customHeight="1">
      <c r="A188" s="33"/>
      <c r="B188" s="149"/>
      <c r="C188" s="150" t="s">
        <v>76</v>
      </c>
      <c r="D188" s="150" t="s">
        <v>182</v>
      </c>
      <c r="E188" s="151" t="s">
        <v>1445</v>
      </c>
      <c r="F188" s="152" t="s">
        <v>1446</v>
      </c>
      <c r="G188" s="153" t="s">
        <v>185</v>
      </c>
      <c r="H188" s="154">
        <v>683.03</v>
      </c>
      <c r="I188" s="155"/>
      <c r="J188" s="156">
        <f>ROUND(I188*H188,2)</f>
        <v>0</v>
      </c>
      <c r="K188" s="152" t="s">
        <v>1</v>
      </c>
      <c r="L188" s="34"/>
      <c r="M188" s="157" t="s">
        <v>1</v>
      </c>
      <c r="N188" s="158" t="s">
        <v>41</v>
      </c>
      <c r="O188" s="59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187</v>
      </c>
      <c r="AT188" s="161" t="s">
        <v>182</v>
      </c>
      <c r="AU188" s="161" t="s">
        <v>83</v>
      </c>
      <c r="AY188" s="18" t="s">
        <v>180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8" t="s">
        <v>83</v>
      </c>
      <c r="BK188" s="162">
        <f>ROUND(I188*H188,2)</f>
        <v>0</v>
      </c>
      <c r="BL188" s="18" t="s">
        <v>187</v>
      </c>
      <c r="BM188" s="161" t="s">
        <v>568</v>
      </c>
    </row>
    <row r="189" spans="1:65" s="2" customFormat="1" ht="11.25">
      <c r="A189" s="33"/>
      <c r="B189" s="34"/>
      <c r="C189" s="33"/>
      <c r="D189" s="163" t="s">
        <v>189</v>
      </c>
      <c r="E189" s="33"/>
      <c r="F189" s="164" t="s">
        <v>1446</v>
      </c>
      <c r="G189" s="33"/>
      <c r="H189" s="33"/>
      <c r="I189" s="165"/>
      <c r="J189" s="33"/>
      <c r="K189" s="33"/>
      <c r="L189" s="34"/>
      <c r="M189" s="166"/>
      <c r="N189" s="167"/>
      <c r="O189" s="59"/>
      <c r="P189" s="59"/>
      <c r="Q189" s="59"/>
      <c r="R189" s="59"/>
      <c r="S189" s="59"/>
      <c r="T189" s="6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189</v>
      </c>
      <c r="AU189" s="18" t="s">
        <v>83</v>
      </c>
    </row>
    <row r="190" spans="1:65" s="2" customFormat="1" ht="21.75" customHeight="1">
      <c r="A190" s="33"/>
      <c r="B190" s="149"/>
      <c r="C190" s="150" t="s">
        <v>76</v>
      </c>
      <c r="D190" s="150" t="s">
        <v>182</v>
      </c>
      <c r="E190" s="151" t="s">
        <v>1447</v>
      </c>
      <c r="F190" s="152" t="s">
        <v>1448</v>
      </c>
      <c r="G190" s="153" t="s">
        <v>185</v>
      </c>
      <c r="H190" s="154">
        <v>647.99</v>
      </c>
      <c r="I190" s="155"/>
      <c r="J190" s="156">
        <f>ROUND(I190*H190,2)</f>
        <v>0</v>
      </c>
      <c r="K190" s="152" t="s">
        <v>1</v>
      </c>
      <c r="L190" s="34"/>
      <c r="M190" s="157" t="s">
        <v>1</v>
      </c>
      <c r="N190" s="158" t="s">
        <v>41</v>
      </c>
      <c r="O190" s="59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187</v>
      </c>
      <c r="AT190" s="161" t="s">
        <v>182</v>
      </c>
      <c r="AU190" s="161" t="s">
        <v>83</v>
      </c>
      <c r="AY190" s="18" t="s">
        <v>180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8" t="s">
        <v>83</v>
      </c>
      <c r="BK190" s="162">
        <f>ROUND(I190*H190,2)</f>
        <v>0</v>
      </c>
      <c r="BL190" s="18" t="s">
        <v>187</v>
      </c>
      <c r="BM190" s="161" t="s">
        <v>583</v>
      </c>
    </row>
    <row r="191" spans="1:65" s="2" customFormat="1" ht="11.25">
      <c r="A191" s="33"/>
      <c r="B191" s="34"/>
      <c r="C191" s="33"/>
      <c r="D191" s="163" t="s">
        <v>189</v>
      </c>
      <c r="E191" s="33"/>
      <c r="F191" s="164" t="s">
        <v>1448</v>
      </c>
      <c r="G191" s="33"/>
      <c r="H191" s="33"/>
      <c r="I191" s="165"/>
      <c r="J191" s="33"/>
      <c r="K191" s="33"/>
      <c r="L191" s="34"/>
      <c r="M191" s="166"/>
      <c r="N191" s="167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189</v>
      </c>
      <c r="AU191" s="18" t="s">
        <v>83</v>
      </c>
    </row>
    <row r="192" spans="1:65" s="2" customFormat="1" ht="16.5" customHeight="1">
      <c r="A192" s="33"/>
      <c r="B192" s="149"/>
      <c r="C192" s="150" t="s">
        <v>76</v>
      </c>
      <c r="D192" s="150" t="s">
        <v>182</v>
      </c>
      <c r="E192" s="151" t="s">
        <v>1449</v>
      </c>
      <c r="F192" s="152" t="s">
        <v>1450</v>
      </c>
      <c r="G192" s="153" t="s">
        <v>185</v>
      </c>
      <c r="H192" s="154">
        <v>683.03</v>
      </c>
      <c r="I192" s="155"/>
      <c r="J192" s="156">
        <f>ROUND(I192*H192,2)</f>
        <v>0</v>
      </c>
      <c r="K192" s="152" t="s">
        <v>1</v>
      </c>
      <c r="L192" s="34"/>
      <c r="M192" s="157" t="s">
        <v>1</v>
      </c>
      <c r="N192" s="158" t="s">
        <v>41</v>
      </c>
      <c r="O192" s="59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187</v>
      </c>
      <c r="AT192" s="161" t="s">
        <v>182</v>
      </c>
      <c r="AU192" s="161" t="s">
        <v>83</v>
      </c>
      <c r="AY192" s="18" t="s">
        <v>180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8" t="s">
        <v>83</v>
      </c>
      <c r="BK192" s="162">
        <f>ROUND(I192*H192,2)</f>
        <v>0</v>
      </c>
      <c r="BL192" s="18" t="s">
        <v>187</v>
      </c>
      <c r="BM192" s="161" t="s">
        <v>591</v>
      </c>
    </row>
    <row r="193" spans="1:65" s="2" customFormat="1" ht="11.25">
      <c r="A193" s="33"/>
      <c r="B193" s="34"/>
      <c r="C193" s="33"/>
      <c r="D193" s="163" t="s">
        <v>189</v>
      </c>
      <c r="E193" s="33"/>
      <c r="F193" s="164" t="s">
        <v>1450</v>
      </c>
      <c r="G193" s="33"/>
      <c r="H193" s="33"/>
      <c r="I193" s="165"/>
      <c r="J193" s="33"/>
      <c r="K193" s="33"/>
      <c r="L193" s="34"/>
      <c r="M193" s="166"/>
      <c r="N193" s="167"/>
      <c r="O193" s="59"/>
      <c r="P193" s="59"/>
      <c r="Q193" s="59"/>
      <c r="R193" s="59"/>
      <c r="S193" s="59"/>
      <c r="T193" s="60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189</v>
      </c>
      <c r="AU193" s="18" t="s">
        <v>83</v>
      </c>
    </row>
    <row r="194" spans="1:65" s="2" customFormat="1" ht="16.5" customHeight="1">
      <c r="A194" s="33"/>
      <c r="B194" s="149"/>
      <c r="C194" s="150" t="s">
        <v>76</v>
      </c>
      <c r="D194" s="150" t="s">
        <v>182</v>
      </c>
      <c r="E194" s="151" t="s">
        <v>1449</v>
      </c>
      <c r="F194" s="152" t="s">
        <v>1450</v>
      </c>
      <c r="G194" s="153" t="s">
        <v>185</v>
      </c>
      <c r="H194" s="154">
        <v>683.03</v>
      </c>
      <c r="I194" s="155"/>
      <c r="J194" s="156">
        <f>ROUND(I194*H194,2)</f>
        <v>0</v>
      </c>
      <c r="K194" s="152" t="s">
        <v>1</v>
      </c>
      <c r="L194" s="34"/>
      <c r="M194" s="157" t="s">
        <v>1</v>
      </c>
      <c r="N194" s="158" t="s">
        <v>41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187</v>
      </c>
      <c r="AT194" s="161" t="s">
        <v>182</v>
      </c>
      <c r="AU194" s="161" t="s">
        <v>83</v>
      </c>
      <c r="AY194" s="18" t="s">
        <v>180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83</v>
      </c>
      <c r="BK194" s="162">
        <f>ROUND(I194*H194,2)</f>
        <v>0</v>
      </c>
      <c r="BL194" s="18" t="s">
        <v>187</v>
      </c>
      <c r="BM194" s="161" t="s">
        <v>602</v>
      </c>
    </row>
    <row r="195" spans="1:65" s="2" customFormat="1" ht="11.25">
      <c r="A195" s="33"/>
      <c r="B195" s="34"/>
      <c r="C195" s="33"/>
      <c r="D195" s="163" t="s">
        <v>189</v>
      </c>
      <c r="E195" s="33"/>
      <c r="F195" s="164" t="s">
        <v>1450</v>
      </c>
      <c r="G195" s="33"/>
      <c r="H195" s="33"/>
      <c r="I195" s="165"/>
      <c r="J195" s="33"/>
      <c r="K195" s="33"/>
      <c r="L195" s="34"/>
      <c r="M195" s="166"/>
      <c r="N195" s="167"/>
      <c r="O195" s="59"/>
      <c r="P195" s="59"/>
      <c r="Q195" s="59"/>
      <c r="R195" s="59"/>
      <c r="S195" s="59"/>
      <c r="T195" s="60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189</v>
      </c>
      <c r="AU195" s="18" t="s">
        <v>83</v>
      </c>
    </row>
    <row r="196" spans="1:65" s="2" customFormat="1" ht="16.5" customHeight="1">
      <c r="A196" s="33"/>
      <c r="B196" s="149"/>
      <c r="C196" s="150" t="s">
        <v>76</v>
      </c>
      <c r="D196" s="150" t="s">
        <v>182</v>
      </c>
      <c r="E196" s="151" t="s">
        <v>1451</v>
      </c>
      <c r="F196" s="152" t="s">
        <v>1452</v>
      </c>
      <c r="G196" s="153" t="s">
        <v>185</v>
      </c>
      <c r="H196" s="154">
        <v>683.03</v>
      </c>
      <c r="I196" s="155"/>
      <c r="J196" s="156">
        <f>ROUND(I196*H196,2)</f>
        <v>0</v>
      </c>
      <c r="K196" s="152" t="s">
        <v>1</v>
      </c>
      <c r="L196" s="34"/>
      <c r="M196" s="157" t="s">
        <v>1</v>
      </c>
      <c r="N196" s="158" t="s">
        <v>41</v>
      </c>
      <c r="O196" s="59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187</v>
      </c>
      <c r="AT196" s="161" t="s">
        <v>182</v>
      </c>
      <c r="AU196" s="161" t="s">
        <v>83</v>
      </c>
      <c r="AY196" s="18" t="s">
        <v>180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8" t="s">
        <v>83</v>
      </c>
      <c r="BK196" s="162">
        <f>ROUND(I196*H196,2)</f>
        <v>0</v>
      </c>
      <c r="BL196" s="18" t="s">
        <v>187</v>
      </c>
      <c r="BM196" s="161" t="s">
        <v>616</v>
      </c>
    </row>
    <row r="197" spans="1:65" s="2" customFormat="1" ht="11.25">
      <c r="A197" s="33"/>
      <c r="B197" s="34"/>
      <c r="C197" s="33"/>
      <c r="D197" s="163" t="s">
        <v>189</v>
      </c>
      <c r="E197" s="33"/>
      <c r="F197" s="164" t="s">
        <v>1452</v>
      </c>
      <c r="G197" s="33"/>
      <c r="H197" s="33"/>
      <c r="I197" s="165"/>
      <c r="J197" s="33"/>
      <c r="K197" s="33"/>
      <c r="L197" s="34"/>
      <c r="M197" s="166"/>
      <c r="N197" s="167"/>
      <c r="O197" s="59"/>
      <c r="P197" s="59"/>
      <c r="Q197" s="59"/>
      <c r="R197" s="59"/>
      <c r="S197" s="59"/>
      <c r="T197" s="60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8" t="s">
        <v>189</v>
      </c>
      <c r="AU197" s="18" t="s">
        <v>83</v>
      </c>
    </row>
    <row r="198" spans="1:65" s="2" customFormat="1" ht="24.2" customHeight="1">
      <c r="A198" s="33"/>
      <c r="B198" s="149"/>
      <c r="C198" s="150" t="s">
        <v>76</v>
      </c>
      <c r="D198" s="150" t="s">
        <v>182</v>
      </c>
      <c r="E198" s="151" t="s">
        <v>1453</v>
      </c>
      <c r="F198" s="152" t="s">
        <v>1454</v>
      </c>
      <c r="G198" s="153" t="s">
        <v>1455</v>
      </c>
      <c r="H198" s="154">
        <v>279.89999999999998</v>
      </c>
      <c r="I198" s="155"/>
      <c r="J198" s="156">
        <f>ROUND(I198*H198,2)</f>
        <v>0</v>
      </c>
      <c r="K198" s="152" t="s">
        <v>1</v>
      </c>
      <c r="L198" s="34"/>
      <c r="M198" s="157" t="s">
        <v>1</v>
      </c>
      <c r="N198" s="158" t="s">
        <v>41</v>
      </c>
      <c r="O198" s="59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187</v>
      </c>
      <c r="AT198" s="161" t="s">
        <v>182</v>
      </c>
      <c r="AU198" s="161" t="s">
        <v>83</v>
      </c>
      <c r="AY198" s="18" t="s">
        <v>180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8" t="s">
        <v>83</v>
      </c>
      <c r="BK198" s="162">
        <f>ROUND(I198*H198,2)</f>
        <v>0</v>
      </c>
      <c r="BL198" s="18" t="s">
        <v>187</v>
      </c>
      <c r="BM198" s="161" t="s">
        <v>631</v>
      </c>
    </row>
    <row r="199" spans="1:65" s="2" customFormat="1" ht="19.5">
      <c r="A199" s="33"/>
      <c r="B199" s="34"/>
      <c r="C199" s="33"/>
      <c r="D199" s="163" t="s">
        <v>189</v>
      </c>
      <c r="E199" s="33"/>
      <c r="F199" s="164" t="s">
        <v>1454</v>
      </c>
      <c r="G199" s="33"/>
      <c r="H199" s="33"/>
      <c r="I199" s="165"/>
      <c r="J199" s="33"/>
      <c r="K199" s="33"/>
      <c r="L199" s="34"/>
      <c r="M199" s="166"/>
      <c r="N199" s="167"/>
      <c r="O199" s="59"/>
      <c r="P199" s="59"/>
      <c r="Q199" s="59"/>
      <c r="R199" s="59"/>
      <c r="S199" s="59"/>
      <c r="T199" s="60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189</v>
      </c>
      <c r="AU199" s="18" t="s">
        <v>83</v>
      </c>
    </row>
    <row r="200" spans="1:65" s="2" customFormat="1" ht="16.5" customHeight="1">
      <c r="A200" s="33"/>
      <c r="B200" s="149"/>
      <c r="C200" s="150" t="s">
        <v>76</v>
      </c>
      <c r="D200" s="150" t="s">
        <v>182</v>
      </c>
      <c r="E200" s="151" t="s">
        <v>1456</v>
      </c>
      <c r="F200" s="152" t="s">
        <v>1457</v>
      </c>
      <c r="G200" s="153" t="s">
        <v>185</v>
      </c>
      <c r="H200" s="154">
        <v>1274.07</v>
      </c>
      <c r="I200" s="155"/>
      <c r="J200" s="156">
        <f>ROUND(I200*H200,2)</f>
        <v>0</v>
      </c>
      <c r="K200" s="152" t="s">
        <v>1</v>
      </c>
      <c r="L200" s="34"/>
      <c r="M200" s="157" t="s">
        <v>1</v>
      </c>
      <c r="N200" s="158" t="s">
        <v>41</v>
      </c>
      <c r="O200" s="59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1" t="s">
        <v>187</v>
      </c>
      <c r="AT200" s="161" t="s">
        <v>182</v>
      </c>
      <c r="AU200" s="161" t="s">
        <v>83</v>
      </c>
      <c r="AY200" s="18" t="s">
        <v>180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8" t="s">
        <v>83</v>
      </c>
      <c r="BK200" s="162">
        <f>ROUND(I200*H200,2)</f>
        <v>0</v>
      </c>
      <c r="BL200" s="18" t="s">
        <v>187</v>
      </c>
      <c r="BM200" s="161" t="s">
        <v>654</v>
      </c>
    </row>
    <row r="201" spans="1:65" s="2" customFormat="1" ht="11.25">
      <c r="A201" s="33"/>
      <c r="B201" s="34"/>
      <c r="C201" s="33"/>
      <c r="D201" s="163" t="s">
        <v>189</v>
      </c>
      <c r="E201" s="33"/>
      <c r="F201" s="164" t="s">
        <v>1457</v>
      </c>
      <c r="G201" s="33"/>
      <c r="H201" s="33"/>
      <c r="I201" s="165"/>
      <c r="J201" s="33"/>
      <c r="K201" s="33"/>
      <c r="L201" s="34"/>
      <c r="M201" s="166"/>
      <c r="N201" s="167"/>
      <c r="O201" s="59"/>
      <c r="P201" s="59"/>
      <c r="Q201" s="59"/>
      <c r="R201" s="59"/>
      <c r="S201" s="59"/>
      <c r="T201" s="60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8" t="s">
        <v>189</v>
      </c>
      <c r="AU201" s="18" t="s">
        <v>83</v>
      </c>
    </row>
    <row r="202" spans="1:65" s="2" customFormat="1" ht="24.2" customHeight="1">
      <c r="A202" s="33"/>
      <c r="B202" s="149"/>
      <c r="C202" s="150" t="s">
        <v>76</v>
      </c>
      <c r="D202" s="150" t="s">
        <v>182</v>
      </c>
      <c r="E202" s="151" t="s">
        <v>1458</v>
      </c>
      <c r="F202" s="152" t="s">
        <v>1459</v>
      </c>
      <c r="G202" s="153" t="s">
        <v>185</v>
      </c>
      <c r="H202" s="154">
        <v>683.03</v>
      </c>
      <c r="I202" s="155"/>
      <c r="J202" s="156">
        <f>ROUND(I202*H202,2)</f>
        <v>0</v>
      </c>
      <c r="K202" s="152" t="s">
        <v>1</v>
      </c>
      <c r="L202" s="34"/>
      <c r="M202" s="157" t="s">
        <v>1</v>
      </c>
      <c r="N202" s="158" t="s">
        <v>41</v>
      </c>
      <c r="O202" s="59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187</v>
      </c>
      <c r="AT202" s="161" t="s">
        <v>182</v>
      </c>
      <c r="AU202" s="161" t="s">
        <v>83</v>
      </c>
      <c r="AY202" s="18" t="s">
        <v>180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8" t="s">
        <v>83</v>
      </c>
      <c r="BK202" s="162">
        <f>ROUND(I202*H202,2)</f>
        <v>0</v>
      </c>
      <c r="BL202" s="18" t="s">
        <v>187</v>
      </c>
      <c r="BM202" s="161" t="s">
        <v>674</v>
      </c>
    </row>
    <row r="203" spans="1:65" s="2" customFormat="1" ht="11.25">
      <c r="A203" s="33"/>
      <c r="B203" s="34"/>
      <c r="C203" s="33"/>
      <c r="D203" s="163" t="s">
        <v>189</v>
      </c>
      <c r="E203" s="33"/>
      <c r="F203" s="164" t="s">
        <v>1459</v>
      </c>
      <c r="G203" s="33"/>
      <c r="H203" s="33"/>
      <c r="I203" s="165"/>
      <c r="J203" s="33"/>
      <c r="K203" s="33"/>
      <c r="L203" s="34"/>
      <c r="M203" s="166"/>
      <c r="N203" s="167"/>
      <c r="O203" s="59"/>
      <c r="P203" s="59"/>
      <c r="Q203" s="59"/>
      <c r="R203" s="59"/>
      <c r="S203" s="59"/>
      <c r="T203" s="60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189</v>
      </c>
      <c r="AU203" s="18" t="s">
        <v>83</v>
      </c>
    </row>
    <row r="204" spans="1:65" s="12" customFormat="1" ht="25.9" customHeight="1">
      <c r="B204" s="136"/>
      <c r="D204" s="137" t="s">
        <v>75</v>
      </c>
      <c r="E204" s="138" t="s">
        <v>1009</v>
      </c>
      <c r="F204" s="138" t="s">
        <v>1460</v>
      </c>
      <c r="I204" s="139"/>
      <c r="J204" s="140">
        <f>BK204</f>
        <v>0</v>
      </c>
      <c r="L204" s="136"/>
      <c r="M204" s="141"/>
      <c r="N204" s="142"/>
      <c r="O204" s="142"/>
      <c r="P204" s="143">
        <f>SUM(P205:P208)</f>
        <v>0</v>
      </c>
      <c r="Q204" s="142"/>
      <c r="R204" s="143">
        <f>SUM(R205:R208)</f>
        <v>0</v>
      </c>
      <c r="S204" s="142"/>
      <c r="T204" s="144">
        <f>SUM(T205:T208)</f>
        <v>0</v>
      </c>
      <c r="AR204" s="137" t="s">
        <v>83</v>
      </c>
      <c r="AT204" s="145" t="s">
        <v>75</v>
      </c>
      <c r="AU204" s="145" t="s">
        <v>76</v>
      </c>
      <c r="AY204" s="137" t="s">
        <v>180</v>
      </c>
      <c r="BK204" s="146">
        <f>SUM(BK205:BK208)</f>
        <v>0</v>
      </c>
    </row>
    <row r="205" spans="1:65" s="2" customFormat="1" ht="16.5" customHeight="1">
      <c r="A205" s="33"/>
      <c r="B205" s="149"/>
      <c r="C205" s="150" t="s">
        <v>76</v>
      </c>
      <c r="D205" s="150" t="s">
        <v>182</v>
      </c>
      <c r="E205" s="151" t="s">
        <v>1461</v>
      </c>
      <c r="F205" s="152" t="s">
        <v>1462</v>
      </c>
      <c r="G205" s="153" t="s">
        <v>185</v>
      </c>
      <c r="H205" s="154">
        <v>1274.07</v>
      </c>
      <c r="I205" s="155"/>
      <c r="J205" s="156">
        <f>ROUND(I205*H205,2)</f>
        <v>0</v>
      </c>
      <c r="K205" s="152" t="s">
        <v>1</v>
      </c>
      <c r="L205" s="34"/>
      <c r="M205" s="157" t="s">
        <v>1</v>
      </c>
      <c r="N205" s="158" t="s">
        <v>41</v>
      </c>
      <c r="O205" s="59"/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1" t="s">
        <v>187</v>
      </c>
      <c r="AT205" s="161" t="s">
        <v>182</v>
      </c>
      <c r="AU205" s="161" t="s">
        <v>83</v>
      </c>
      <c r="AY205" s="18" t="s">
        <v>180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8" t="s">
        <v>83</v>
      </c>
      <c r="BK205" s="162">
        <f>ROUND(I205*H205,2)</f>
        <v>0</v>
      </c>
      <c r="BL205" s="18" t="s">
        <v>187</v>
      </c>
      <c r="BM205" s="161" t="s">
        <v>713</v>
      </c>
    </row>
    <row r="206" spans="1:65" s="2" customFormat="1" ht="11.25">
      <c r="A206" s="33"/>
      <c r="B206" s="34"/>
      <c r="C206" s="33"/>
      <c r="D206" s="163" t="s">
        <v>189</v>
      </c>
      <c r="E206" s="33"/>
      <c r="F206" s="164" t="s">
        <v>1462</v>
      </c>
      <c r="G206" s="33"/>
      <c r="H206" s="33"/>
      <c r="I206" s="165"/>
      <c r="J206" s="33"/>
      <c r="K206" s="33"/>
      <c r="L206" s="34"/>
      <c r="M206" s="166"/>
      <c r="N206" s="167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189</v>
      </c>
      <c r="AU206" s="18" t="s">
        <v>83</v>
      </c>
    </row>
    <row r="207" spans="1:65" s="2" customFormat="1" ht="21.75" customHeight="1">
      <c r="A207" s="33"/>
      <c r="B207" s="149"/>
      <c r="C207" s="150" t="s">
        <v>76</v>
      </c>
      <c r="D207" s="150" t="s">
        <v>182</v>
      </c>
      <c r="E207" s="151" t="s">
        <v>1463</v>
      </c>
      <c r="F207" s="152" t="s">
        <v>1464</v>
      </c>
      <c r="G207" s="153" t="s">
        <v>185</v>
      </c>
      <c r="H207" s="154">
        <v>1274.07</v>
      </c>
      <c r="I207" s="155"/>
      <c r="J207" s="156">
        <f>ROUND(I207*H207,2)</f>
        <v>0</v>
      </c>
      <c r="K207" s="152" t="s">
        <v>1</v>
      </c>
      <c r="L207" s="34"/>
      <c r="M207" s="157" t="s">
        <v>1</v>
      </c>
      <c r="N207" s="158" t="s">
        <v>41</v>
      </c>
      <c r="O207" s="59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187</v>
      </c>
      <c r="AT207" s="161" t="s">
        <v>182</v>
      </c>
      <c r="AU207" s="161" t="s">
        <v>83</v>
      </c>
      <c r="AY207" s="18" t="s">
        <v>180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83</v>
      </c>
      <c r="BK207" s="162">
        <f>ROUND(I207*H207,2)</f>
        <v>0</v>
      </c>
      <c r="BL207" s="18" t="s">
        <v>187</v>
      </c>
      <c r="BM207" s="161" t="s">
        <v>727</v>
      </c>
    </row>
    <row r="208" spans="1:65" s="2" customFormat="1" ht="11.25">
      <c r="A208" s="33"/>
      <c r="B208" s="34"/>
      <c r="C208" s="33"/>
      <c r="D208" s="163" t="s">
        <v>189</v>
      </c>
      <c r="E208" s="33"/>
      <c r="F208" s="164" t="s">
        <v>1464</v>
      </c>
      <c r="G208" s="33"/>
      <c r="H208" s="33"/>
      <c r="I208" s="165"/>
      <c r="J208" s="33"/>
      <c r="K208" s="33"/>
      <c r="L208" s="34"/>
      <c r="M208" s="166"/>
      <c r="N208" s="167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189</v>
      </c>
      <c r="AU208" s="18" t="s">
        <v>83</v>
      </c>
    </row>
    <row r="209" spans="1:65" s="12" customFormat="1" ht="25.9" customHeight="1">
      <c r="B209" s="136"/>
      <c r="D209" s="137" t="s">
        <v>75</v>
      </c>
      <c r="E209" s="138" t="s">
        <v>1465</v>
      </c>
      <c r="F209" s="138" t="s">
        <v>1466</v>
      </c>
      <c r="I209" s="139"/>
      <c r="J209" s="140">
        <f>BK209</f>
        <v>0</v>
      </c>
      <c r="L209" s="136"/>
      <c r="M209" s="141"/>
      <c r="N209" s="142"/>
      <c r="O209" s="142"/>
      <c r="P209" s="143">
        <f>SUM(P210:P215)</f>
        <v>0</v>
      </c>
      <c r="Q209" s="142"/>
      <c r="R209" s="143">
        <f>SUM(R210:R215)</f>
        <v>0</v>
      </c>
      <c r="S209" s="142"/>
      <c r="T209" s="144">
        <f>SUM(T210:T215)</f>
        <v>0</v>
      </c>
      <c r="AR209" s="137" t="s">
        <v>83</v>
      </c>
      <c r="AT209" s="145" t="s">
        <v>75</v>
      </c>
      <c r="AU209" s="145" t="s">
        <v>76</v>
      </c>
      <c r="AY209" s="137" t="s">
        <v>180</v>
      </c>
      <c r="BK209" s="146">
        <f>SUM(BK210:BK215)</f>
        <v>0</v>
      </c>
    </row>
    <row r="210" spans="1:65" s="2" customFormat="1" ht="16.5" customHeight="1">
      <c r="A210" s="33"/>
      <c r="B210" s="149"/>
      <c r="C210" s="150" t="s">
        <v>76</v>
      </c>
      <c r="D210" s="150" t="s">
        <v>182</v>
      </c>
      <c r="E210" s="151" t="s">
        <v>1467</v>
      </c>
      <c r="F210" s="152" t="s">
        <v>1468</v>
      </c>
      <c r="G210" s="153" t="s">
        <v>508</v>
      </c>
      <c r="H210" s="154">
        <v>36.299999999999997</v>
      </c>
      <c r="I210" s="155"/>
      <c r="J210" s="156">
        <f>ROUND(I210*H210,2)</f>
        <v>0</v>
      </c>
      <c r="K210" s="152" t="s">
        <v>1</v>
      </c>
      <c r="L210" s="34"/>
      <c r="M210" s="157" t="s">
        <v>1</v>
      </c>
      <c r="N210" s="158" t="s">
        <v>41</v>
      </c>
      <c r="O210" s="59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1" t="s">
        <v>187</v>
      </c>
      <c r="AT210" s="161" t="s">
        <v>182</v>
      </c>
      <c r="AU210" s="161" t="s">
        <v>83</v>
      </c>
      <c r="AY210" s="18" t="s">
        <v>180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8" t="s">
        <v>83</v>
      </c>
      <c r="BK210" s="162">
        <f>ROUND(I210*H210,2)</f>
        <v>0</v>
      </c>
      <c r="BL210" s="18" t="s">
        <v>187</v>
      </c>
      <c r="BM210" s="161" t="s">
        <v>753</v>
      </c>
    </row>
    <row r="211" spans="1:65" s="2" customFormat="1" ht="11.25">
      <c r="A211" s="33"/>
      <c r="B211" s="34"/>
      <c r="C211" s="33"/>
      <c r="D211" s="163" t="s">
        <v>189</v>
      </c>
      <c r="E211" s="33"/>
      <c r="F211" s="164" t="s">
        <v>1468</v>
      </c>
      <c r="G211" s="33"/>
      <c r="H211" s="33"/>
      <c r="I211" s="165"/>
      <c r="J211" s="33"/>
      <c r="K211" s="33"/>
      <c r="L211" s="34"/>
      <c r="M211" s="166"/>
      <c r="N211" s="167"/>
      <c r="O211" s="59"/>
      <c r="P211" s="59"/>
      <c r="Q211" s="59"/>
      <c r="R211" s="59"/>
      <c r="S211" s="59"/>
      <c r="T211" s="60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8" t="s">
        <v>189</v>
      </c>
      <c r="AU211" s="18" t="s">
        <v>83</v>
      </c>
    </row>
    <row r="212" spans="1:65" s="14" customFormat="1" ht="22.5">
      <c r="B212" s="177"/>
      <c r="D212" s="163" t="s">
        <v>193</v>
      </c>
      <c r="E212" s="178" t="s">
        <v>1</v>
      </c>
      <c r="F212" s="179" t="s">
        <v>2874</v>
      </c>
      <c r="H212" s="180">
        <v>36.299999999999997</v>
      </c>
      <c r="I212" s="181"/>
      <c r="L212" s="177"/>
      <c r="M212" s="182"/>
      <c r="N212" s="183"/>
      <c r="O212" s="183"/>
      <c r="P212" s="183"/>
      <c r="Q212" s="183"/>
      <c r="R212" s="183"/>
      <c r="S212" s="183"/>
      <c r="T212" s="184"/>
      <c r="AT212" s="178" t="s">
        <v>193</v>
      </c>
      <c r="AU212" s="178" t="s">
        <v>83</v>
      </c>
      <c r="AV212" s="14" t="s">
        <v>85</v>
      </c>
      <c r="AW212" s="14" t="s">
        <v>32</v>
      </c>
      <c r="AX212" s="14" t="s">
        <v>76</v>
      </c>
      <c r="AY212" s="178" t="s">
        <v>180</v>
      </c>
    </row>
    <row r="213" spans="1:65" s="16" customFormat="1" ht="11.25">
      <c r="B213" s="193"/>
      <c r="D213" s="163" t="s">
        <v>193</v>
      </c>
      <c r="E213" s="194" t="s">
        <v>1</v>
      </c>
      <c r="F213" s="195" t="s">
        <v>198</v>
      </c>
      <c r="H213" s="196">
        <v>36.299999999999997</v>
      </c>
      <c r="I213" s="197"/>
      <c r="L213" s="193"/>
      <c r="M213" s="198"/>
      <c r="N213" s="199"/>
      <c r="O213" s="199"/>
      <c r="P213" s="199"/>
      <c r="Q213" s="199"/>
      <c r="R213" s="199"/>
      <c r="S213" s="199"/>
      <c r="T213" s="200"/>
      <c r="AT213" s="194" t="s">
        <v>193</v>
      </c>
      <c r="AU213" s="194" t="s">
        <v>83</v>
      </c>
      <c r="AV213" s="16" t="s">
        <v>187</v>
      </c>
      <c r="AW213" s="16" t="s">
        <v>32</v>
      </c>
      <c r="AX213" s="16" t="s">
        <v>83</v>
      </c>
      <c r="AY213" s="194" t="s">
        <v>180</v>
      </c>
    </row>
    <row r="214" spans="1:65" s="2" customFormat="1" ht="33" customHeight="1">
      <c r="A214" s="33"/>
      <c r="B214" s="149"/>
      <c r="C214" s="150" t="s">
        <v>76</v>
      </c>
      <c r="D214" s="150" t="s">
        <v>182</v>
      </c>
      <c r="E214" s="151" t="s">
        <v>1470</v>
      </c>
      <c r="F214" s="152" t="s">
        <v>1471</v>
      </c>
      <c r="G214" s="153" t="s">
        <v>508</v>
      </c>
      <c r="H214" s="154">
        <v>44</v>
      </c>
      <c r="I214" s="155"/>
      <c r="J214" s="156">
        <f>ROUND(I214*H214,2)</f>
        <v>0</v>
      </c>
      <c r="K214" s="152" t="s">
        <v>1</v>
      </c>
      <c r="L214" s="34"/>
      <c r="M214" s="157" t="s">
        <v>1</v>
      </c>
      <c r="N214" s="158" t="s">
        <v>41</v>
      </c>
      <c r="O214" s="59"/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187</v>
      </c>
      <c r="AT214" s="161" t="s">
        <v>182</v>
      </c>
      <c r="AU214" s="161" t="s">
        <v>83</v>
      </c>
      <c r="AY214" s="18" t="s">
        <v>180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8" t="s">
        <v>83</v>
      </c>
      <c r="BK214" s="162">
        <f>ROUND(I214*H214,2)</f>
        <v>0</v>
      </c>
      <c r="BL214" s="18" t="s">
        <v>187</v>
      </c>
      <c r="BM214" s="161" t="s">
        <v>782</v>
      </c>
    </row>
    <row r="215" spans="1:65" s="2" customFormat="1" ht="19.5">
      <c r="A215" s="33"/>
      <c r="B215" s="34"/>
      <c r="C215" s="33"/>
      <c r="D215" s="163" t="s">
        <v>189</v>
      </c>
      <c r="E215" s="33"/>
      <c r="F215" s="164" t="s">
        <v>1471</v>
      </c>
      <c r="G215" s="33"/>
      <c r="H215" s="33"/>
      <c r="I215" s="165"/>
      <c r="J215" s="33"/>
      <c r="K215" s="33"/>
      <c r="L215" s="34"/>
      <c r="M215" s="166"/>
      <c r="N215" s="167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189</v>
      </c>
      <c r="AU215" s="18" t="s">
        <v>83</v>
      </c>
    </row>
    <row r="216" spans="1:65" s="12" customFormat="1" ht="25.9" customHeight="1">
      <c r="B216" s="136"/>
      <c r="D216" s="137" t="s">
        <v>75</v>
      </c>
      <c r="E216" s="138" t="s">
        <v>1472</v>
      </c>
      <c r="F216" s="138" t="s">
        <v>1473</v>
      </c>
      <c r="I216" s="139"/>
      <c r="J216" s="140">
        <f>BK216</f>
        <v>0</v>
      </c>
      <c r="L216" s="136"/>
      <c r="M216" s="141"/>
      <c r="N216" s="142"/>
      <c r="O216" s="142"/>
      <c r="P216" s="143">
        <f>SUM(P217:P233)</f>
        <v>0</v>
      </c>
      <c r="Q216" s="142"/>
      <c r="R216" s="143">
        <f>SUM(R217:R233)</f>
        <v>0</v>
      </c>
      <c r="S216" s="142"/>
      <c r="T216" s="144">
        <f>SUM(T217:T233)</f>
        <v>0</v>
      </c>
      <c r="AR216" s="137" t="s">
        <v>83</v>
      </c>
      <c r="AT216" s="145" t="s">
        <v>75</v>
      </c>
      <c r="AU216" s="145" t="s">
        <v>76</v>
      </c>
      <c r="AY216" s="137" t="s">
        <v>180</v>
      </c>
      <c r="BK216" s="146">
        <f>SUM(BK217:BK233)</f>
        <v>0</v>
      </c>
    </row>
    <row r="217" spans="1:65" s="2" customFormat="1" ht="33" customHeight="1">
      <c r="A217" s="33"/>
      <c r="B217" s="149"/>
      <c r="C217" s="150" t="s">
        <v>76</v>
      </c>
      <c r="D217" s="150" t="s">
        <v>182</v>
      </c>
      <c r="E217" s="151" t="s">
        <v>1474</v>
      </c>
      <c r="F217" s="152" t="s">
        <v>1475</v>
      </c>
      <c r="G217" s="153" t="s">
        <v>185</v>
      </c>
      <c r="H217" s="154">
        <v>86.74</v>
      </c>
      <c r="I217" s="155"/>
      <c r="J217" s="156">
        <f>ROUND(I217*H217,2)</f>
        <v>0</v>
      </c>
      <c r="K217" s="152" t="s">
        <v>1</v>
      </c>
      <c r="L217" s="34"/>
      <c r="M217" s="157" t="s">
        <v>1</v>
      </c>
      <c r="N217" s="158" t="s">
        <v>41</v>
      </c>
      <c r="O217" s="59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187</v>
      </c>
      <c r="AT217" s="161" t="s">
        <v>182</v>
      </c>
      <c r="AU217" s="161" t="s">
        <v>83</v>
      </c>
      <c r="AY217" s="18" t="s">
        <v>180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8" t="s">
        <v>83</v>
      </c>
      <c r="BK217" s="162">
        <f>ROUND(I217*H217,2)</f>
        <v>0</v>
      </c>
      <c r="BL217" s="18" t="s">
        <v>187</v>
      </c>
      <c r="BM217" s="161" t="s">
        <v>577</v>
      </c>
    </row>
    <row r="218" spans="1:65" s="2" customFormat="1" ht="19.5">
      <c r="A218" s="33"/>
      <c r="B218" s="34"/>
      <c r="C218" s="33"/>
      <c r="D218" s="163" t="s">
        <v>189</v>
      </c>
      <c r="E218" s="33"/>
      <c r="F218" s="164" t="s">
        <v>1475</v>
      </c>
      <c r="G218" s="33"/>
      <c r="H218" s="33"/>
      <c r="I218" s="165"/>
      <c r="J218" s="33"/>
      <c r="K218" s="33"/>
      <c r="L218" s="34"/>
      <c r="M218" s="166"/>
      <c r="N218" s="167"/>
      <c r="O218" s="59"/>
      <c r="P218" s="59"/>
      <c r="Q218" s="59"/>
      <c r="R218" s="59"/>
      <c r="S218" s="59"/>
      <c r="T218" s="6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189</v>
      </c>
      <c r="AU218" s="18" t="s">
        <v>83</v>
      </c>
    </row>
    <row r="219" spans="1:65" s="13" customFormat="1" ht="33.75">
      <c r="B219" s="170"/>
      <c r="D219" s="163" t="s">
        <v>193</v>
      </c>
      <c r="E219" s="171" t="s">
        <v>1</v>
      </c>
      <c r="F219" s="172" t="s">
        <v>1476</v>
      </c>
      <c r="H219" s="171" t="s">
        <v>1</v>
      </c>
      <c r="I219" s="173"/>
      <c r="L219" s="170"/>
      <c r="M219" s="174"/>
      <c r="N219" s="175"/>
      <c r="O219" s="175"/>
      <c r="P219" s="175"/>
      <c r="Q219" s="175"/>
      <c r="R219" s="175"/>
      <c r="S219" s="175"/>
      <c r="T219" s="176"/>
      <c r="AT219" s="171" t="s">
        <v>193</v>
      </c>
      <c r="AU219" s="171" t="s">
        <v>83</v>
      </c>
      <c r="AV219" s="13" t="s">
        <v>83</v>
      </c>
      <c r="AW219" s="13" t="s">
        <v>32</v>
      </c>
      <c r="AX219" s="13" t="s">
        <v>76</v>
      </c>
      <c r="AY219" s="171" t="s">
        <v>180</v>
      </c>
    </row>
    <row r="220" spans="1:65" s="14" customFormat="1" ht="11.25">
      <c r="B220" s="177"/>
      <c r="D220" s="163" t="s">
        <v>193</v>
      </c>
      <c r="E220" s="178" t="s">
        <v>1</v>
      </c>
      <c r="F220" s="179" t="s">
        <v>2875</v>
      </c>
      <c r="H220" s="180">
        <v>6.8</v>
      </c>
      <c r="I220" s="181"/>
      <c r="L220" s="177"/>
      <c r="M220" s="182"/>
      <c r="N220" s="183"/>
      <c r="O220" s="183"/>
      <c r="P220" s="183"/>
      <c r="Q220" s="183"/>
      <c r="R220" s="183"/>
      <c r="S220" s="183"/>
      <c r="T220" s="184"/>
      <c r="AT220" s="178" t="s">
        <v>193</v>
      </c>
      <c r="AU220" s="178" t="s">
        <v>83</v>
      </c>
      <c r="AV220" s="14" t="s">
        <v>85</v>
      </c>
      <c r="AW220" s="14" t="s">
        <v>32</v>
      </c>
      <c r="AX220" s="14" t="s">
        <v>76</v>
      </c>
      <c r="AY220" s="178" t="s">
        <v>180</v>
      </c>
    </row>
    <row r="221" spans="1:65" s="14" customFormat="1" ht="11.25">
      <c r="B221" s="177"/>
      <c r="D221" s="163" t="s">
        <v>193</v>
      </c>
      <c r="E221" s="178" t="s">
        <v>1</v>
      </c>
      <c r="F221" s="179" t="s">
        <v>1487</v>
      </c>
      <c r="H221" s="180">
        <v>6.63</v>
      </c>
      <c r="I221" s="181"/>
      <c r="L221" s="177"/>
      <c r="M221" s="182"/>
      <c r="N221" s="183"/>
      <c r="O221" s="183"/>
      <c r="P221" s="183"/>
      <c r="Q221" s="183"/>
      <c r="R221" s="183"/>
      <c r="S221" s="183"/>
      <c r="T221" s="184"/>
      <c r="AT221" s="178" t="s">
        <v>193</v>
      </c>
      <c r="AU221" s="178" t="s">
        <v>83</v>
      </c>
      <c r="AV221" s="14" t="s">
        <v>85</v>
      </c>
      <c r="AW221" s="14" t="s">
        <v>32</v>
      </c>
      <c r="AX221" s="14" t="s">
        <v>76</v>
      </c>
      <c r="AY221" s="178" t="s">
        <v>180</v>
      </c>
    </row>
    <row r="222" spans="1:65" s="14" customFormat="1" ht="11.25">
      <c r="B222" s="177"/>
      <c r="D222" s="163" t="s">
        <v>193</v>
      </c>
      <c r="E222" s="178" t="s">
        <v>1</v>
      </c>
      <c r="F222" s="179" t="s">
        <v>1487</v>
      </c>
      <c r="H222" s="180">
        <v>6.63</v>
      </c>
      <c r="I222" s="181"/>
      <c r="L222" s="177"/>
      <c r="M222" s="182"/>
      <c r="N222" s="183"/>
      <c r="O222" s="183"/>
      <c r="P222" s="183"/>
      <c r="Q222" s="183"/>
      <c r="R222" s="183"/>
      <c r="S222" s="183"/>
      <c r="T222" s="184"/>
      <c r="AT222" s="178" t="s">
        <v>193</v>
      </c>
      <c r="AU222" s="178" t="s">
        <v>83</v>
      </c>
      <c r="AV222" s="14" t="s">
        <v>85</v>
      </c>
      <c r="AW222" s="14" t="s">
        <v>32</v>
      </c>
      <c r="AX222" s="14" t="s">
        <v>76</v>
      </c>
      <c r="AY222" s="178" t="s">
        <v>180</v>
      </c>
    </row>
    <row r="223" spans="1:65" s="14" customFormat="1" ht="11.25">
      <c r="B223" s="177"/>
      <c r="D223" s="163" t="s">
        <v>193</v>
      </c>
      <c r="E223" s="178" t="s">
        <v>1</v>
      </c>
      <c r="F223" s="179" t="s">
        <v>2876</v>
      </c>
      <c r="H223" s="180">
        <v>9.69</v>
      </c>
      <c r="I223" s="181"/>
      <c r="L223" s="177"/>
      <c r="M223" s="182"/>
      <c r="N223" s="183"/>
      <c r="O223" s="183"/>
      <c r="P223" s="183"/>
      <c r="Q223" s="183"/>
      <c r="R223" s="183"/>
      <c r="S223" s="183"/>
      <c r="T223" s="184"/>
      <c r="AT223" s="178" t="s">
        <v>193</v>
      </c>
      <c r="AU223" s="178" t="s">
        <v>83</v>
      </c>
      <c r="AV223" s="14" t="s">
        <v>85</v>
      </c>
      <c r="AW223" s="14" t="s">
        <v>32</v>
      </c>
      <c r="AX223" s="14" t="s">
        <v>76</v>
      </c>
      <c r="AY223" s="178" t="s">
        <v>180</v>
      </c>
    </row>
    <row r="224" spans="1:65" s="14" customFormat="1" ht="11.25">
      <c r="B224" s="177"/>
      <c r="D224" s="163" t="s">
        <v>193</v>
      </c>
      <c r="E224" s="178" t="s">
        <v>1</v>
      </c>
      <c r="F224" s="179" t="s">
        <v>2877</v>
      </c>
      <c r="H224" s="180">
        <v>10.88</v>
      </c>
      <c r="I224" s="181"/>
      <c r="L224" s="177"/>
      <c r="M224" s="182"/>
      <c r="N224" s="183"/>
      <c r="O224" s="183"/>
      <c r="P224" s="183"/>
      <c r="Q224" s="183"/>
      <c r="R224" s="183"/>
      <c r="S224" s="183"/>
      <c r="T224" s="184"/>
      <c r="AT224" s="178" t="s">
        <v>193</v>
      </c>
      <c r="AU224" s="178" t="s">
        <v>83</v>
      </c>
      <c r="AV224" s="14" t="s">
        <v>85</v>
      </c>
      <c r="AW224" s="14" t="s">
        <v>32</v>
      </c>
      <c r="AX224" s="14" t="s">
        <v>76</v>
      </c>
      <c r="AY224" s="178" t="s">
        <v>180</v>
      </c>
    </row>
    <row r="225" spans="1:65" s="14" customFormat="1" ht="11.25">
      <c r="B225" s="177"/>
      <c r="D225" s="163" t="s">
        <v>193</v>
      </c>
      <c r="E225" s="178" t="s">
        <v>1</v>
      </c>
      <c r="F225" s="179" t="s">
        <v>2878</v>
      </c>
      <c r="H225" s="180">
        <v>13.43</v>
      </c>
      <c r="I225" s="181"/>
      <c r="L225" s="177"/>
      <c r="M225" s="182"/>
      <c r="N225" s="183"/>
      <c r="O225" s="183"/>
      <c r="P225" s="183"/>
      <c r="Q225" s="183"/>
      <c r="R225" s="183"/>
      <c r="S225" s="183"/>
      <c r="T225" s="184"/>
      <c r="AT225" s="178" t="s">
        <v>193</v>
      </c>
      <c r="AU225" s="178" t="s">
        <v>83</v>
      </c>
      <c r="AV225" s="14" t="s">
        <v>85</v>
      </c>
      <c r="AW225" s="14" t="s">
        <v>32</v>
      </c>
      <c r="AX225" s="14" t="s">
        <v>76</v>
      </c>
      <c r="AY225" s="178" t="s">
        <v>180</v>
      </c>
    </row>
    <row r="226" spans="1:65" s="14" customFormat="1" ht="11.25">
      <c r="B226" s="177"/>
      <c r="D226" s="163" t="s">
        <v>193</v>
      </c>
      <c r="E226" s="178" t="s">
        <v>1</v>
      </c>
      <c r="F226" s="179" t="s">
        <v>2879</v>
      </c>
      <c r="H226" s="180">
        <v>2.16</v>
      </c>
      <c r="I226" s="181"/>
      <c r="L226" s="177"/>
      <c r="M226" s="182"/>
      <c r="N226" s="183"/>
      <c r="O226" s="183"/>
      <c r="P226" s="183"/>
      <c r="Q226" s="183"/>
      <c r="R226" s="183"/>
      <c r="S226" s="183"/>
      <c r="T226" s="184"/>
      <c r="AT226" s="178" t="s">
        <v>193</v>
      </c>
      <c r="AU226" s="178" t="s">
        <v>83</v>
      </c>
      <c r="AV226" s="14" t="s">
        <v>85</v>
      </c>
      <c r="AW226" s="14" t="s">
        <v>32</v>
      </c>
      <c r="AX226" s="14" t="s">
        <v>76</v>
      </c>
      <c r="AY226" s="178" t="s">
        <v>180</v>
      </c>
    </row>
    <row r="227" spans="1:65" s="14" customFormat="1" ht="11.25">
      <c r="B227" s="177"/>
      <c r="D227" s="163" t="s">
        <v>193</v>
      </c>
      <c r="E227" s="178" t="s">
        <v>1</v>
      </c>
      <c r="F227" s="179" t="s">
        <v>2875</v>
      </c>
      <c r="H227" s="180">
        <v>6.8</v>
      </c>
      <c r="I227" s="181"/>
      <c r="L227" s="177"/>
      <c r="M227" s="182"/>
      <c r="N227" s="183"/>
      <c r="O227" s="183"/>
      <c r="P227" s="183"/>
      <c r="Q227" s="183"/>
      <c r="R227" s="183"/>
      <c r="S227" s="183"/>
      <c r="T227" s="184"/>
      <c r="AT227" s="178" t="s">
        <v>193</v>
      </c>
      <c r="AU227" s="178" t="s">
        <v>83</v>
      </c>
      <c r="AV227" s="14" t="s">
        <v>85</v>
      </c>
      <c r="AW227" s="14" t="s">
        <v>32</v>
      </c>
      <c r="AX227" s="14" t="s">
        <v>76</v>
      </c>
      <c r="AY227" s="178" t="s">
        <v>180</v>
      </c>
    </row>
    <row r="228" spans="1:65" s="14" customFormat="1" ht="11.25">
      <c r="B228" s="177"/>
      <c r="D228" s="163" t="s">
        <v>193</v>
      </c>
      <c r="E228" s="178" t="s">
        <v>1</v>
      </c>
      <c r="F228" s="179" t="s">
        <v>2875</v>
      </c>
      <c r="H228" s="180">
        <v>6.8</v>
      </c>
      <c r="I228" s="181"/>
      <c r="L228" s="177"/>
      <c r="M228" s="182"/>
      <c r="N228" s="183"/>
      <c r="O228" s="183"/>
      <c r="P228" s="183"/>
      <c r="Q228" s="183"/>
      <c r="R228" s="183"/>
      <c r="S228" s="183"/>
      <c r="T228" s="184"/>
      <c r="AT228" s="178" t="s">
        <v>193</v>
      </c>
      <c r="AU228" s="178" t="s">
        <v>83</v>
      </c>
      <c r="AV228" s="14" t="s">
        <v>85</v>
      </c>
      <c r="AW228" s="14" t="s">
        <v>32</v>
      </c>
      <c r="AX228" s="14" t="s">
        <v>76</v>
      </c>
      <c r="AY228" s="178" t="s">
        <v>180</v>
      </c>
    </row>
    <row r="229" spans="1:65" s="14" customFormat="1" ht="11.25">
      <c r="B229" s="177"/>
      <c r="D229" s="163" t="s">
        <v>193</v>
      </c>
      <c r="E229" s="178" t="s">
        <v>1</v>
      </c>
      <c r="F229" s="179" t="s">
        <v>2880</v>
      </c>
      <c r="H229" s="180">
        <v>12.92</v>
      </c>
      <c r="I229" s="181"/>
      <c r="L229" s="177"/>
      <c r="M229" s="182"/>
      <c r="N229" s="183"/>
      <c r="O229" s="183"/>
      <c r="P229" s="183"/>
      <c r="Q229" s="183"/>
      <c r="R229" s="183"/>
      <c r="S229" s="183"/>
      <c r="T229" s="184"/>
      <c r="AT229" s="178" t="s">
        <v>193</v>
      </c>
      <c r="AU229" s="178" t="s">
        <v>83</v>
      </c>
      <c r="AV229" s="14" t="s">
        <v>85</v>
      </c>
      <c r="AW229" s="14" t="s">
        <v>32</v>
      </c>
      <c r="AX229" s="14" t="s">
        <v>76</v>
      </c>
      <c r="AY229" s="178" t="s">
        <v>180</v>
      </c>
    </row>
    <row r="230" spans="1:65" s="14" customFormat="1" ht="11.25">
      <c r="B230" s="177"/>
      <c r="D230" s="163" t="s">
        <v>193</v>
      </c>
      <c r="E230" s="178" t="s">
        <v>1</v>
      </c>
      <c r="F230" s="179" t="s">
        <v>2881</v>
      </c>
      <c r="H230" s="180">
        <v>4</v>
      </c>
      <c r="I230" s="181"/>
      <c r="L230" s="177"/>
      <c r="M230" s="182"/>
      <c r="N230" s="183"/>
      <c r="O230" s="183"/>
      <c r="P230" s="183"/>
      <c r="Q230" s="183"/>
      <c r="R230" s="183"/>
      <c r="S230" s="183"/>
      <c r="T230" s="184"/>
      <c r="AT230" s="178" t="s">
        <v>193</v>
      </c>
      <c r="AU230" s="178" t="s">
        <v>83</v>
      </c>
      <c r="AV230" s="14" t="s">
        <v>85</v>
      </c>
      <c r="AW230" s="14" t="s">
        <v>32</v>
      </c>
      <c r="AX230" s="14" t="s">
        <v>76</v>
      </c>
      <c r="AY230" s="178" t="s">
        <v>180</v>
      </c>
    </row>
    <row r="231" spans="1:65" s="16" customFormat="1" ht="11.25">
      <c r="B231" s="193"/>
      <c r="D231" s="163" t="s">
        <v>193</v>
      </c>
      <c r="E231" s="194" t="s">
        <v>1</v>
      </c>
      <c r="F231" s="195" t="s">
        <v>198</v>
      </c>
      <c r="H231" s="196">
        <v>86.74</v>
      </c>
      <c r="I231" s="197"/>
      <c r="L231" s="193"/>
      <c r="M231" s="198"/>
      <c r="N231" s="199"/>
      <c r="O231" s="199"/>
      <c r="P231" s="199"/>
      <c r="Q231" s="199"/>
      <c r="R231" s="199"/>
      <c r="S231" s="199"/>
      <c r="T231" s="200"/>
      <c r="AT231" s="194" t="s">
        <v>193</v>
      </c>
      <c r="AU231" s="194" t="s">
        <v>83</v>
      </c>
      <c r="AV231" s="16" t="s">
        <v>187</v>
      </c>
      <c r="AW231" s="16" t="s">
        <v>32</v>
      </c>
      <c r="AX231" s="16" t="s">
        <v>83</v>
      </c>
      <c r="AY231" s="194" t="s">
        <v>180</v>
      </c>
    </row>
    <row r="232" spans="1:65" s="2" customFormat="1" ht="33" customHeight="1">
      <c r="A232" s="33"/>
      <c r="B232" s="149"/>
      <c r="C232" s="150" t="s">
        <v>76</v>
      </c>
      <c r="D232" s="150" t="s">
        <v>182</v>
      </c>
      <c r="E232" s="151" t="s">
        <v>1488</v>
      </c>
      <c r="F232" s="152" t="s">
        <v>1489</v>
      </c>
      <c r="G232" s="153" t="s">
        <v>185</v>
      </c>
      <c r="H232" s="154">
        <v>21.78</v>
      </c>
      <c r="I232" s="155"/>
      <c r="J232" s="156">
        <f>ROUND(I232*H232,2)</f>
        <v>0</v>
      </c>
      <c r="K232" s="152" t="s">
        <v>1</v>
      </c>
      <c r="L232" s="34"/>
      <c r="M232" s="157" t="s">
        <v>1</v>
      </c>
      <c r="N232" s="158" t="s">
        <v>41</v>
      </c>
      <c r="O232" s="59"/>
      <c r="P232" s="159">
        <f>O232*H232</f>
        <v>0</v>
      </c>
      <c r="Q232" s="159">
        <v>0</v>
      </c>
      <c r="R232" s="159">
        <f>Q232*H232</f>
        <v>0</v>
      </c>
      <c r="S232" s="159">
        <v>0</v>
      </c>
      <c r="T232" s="160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1" t="s">
        <v>187</v>
      </c>
      <c r="AT232" s="161" t="s">
        <v>182</v>
      </c>
      <c r="AU232" s="161" t="s">
        <v>83</v>
      </c>
      <c r="AY232" s="18" t="s">
        <v>180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8" t="s">
        <v>83</v>
      </c>
      <c r="BK232" s="162">
        <f>ROUND(I232*H232,2)</f>
        <v>0</v>
      </c>
      <c r="BL232" s="18" t="s">
        <v>187</v>
      </c>
      <c r="BM232" s="161" t="s">
        <v>810</v>
      </c>
    </row>
    <row r="233" spans="1:65" s="2" customFormat="1" ht="19.5">
      <c r="A233" s="33"/>
      <c r="B233" s="34"/>
      <c r="C233" s="33"/>
      <c r="D233" s="163" t="s">
        <v>189</v>
      </c>
      <c r="E233" s="33"/>
      <c r="F233" s="164" t="s">
        <v>1489</v>
      </c>
      <c r="G233" s="33"/>
      <c r="H233" s="33"/>
      <c r="I233" s="165"/>
      <c r="J233" s="33"/>
      <c r="K233" s="33"/>
      <c r="L233" s="34"/>
      <c r="M233" s="166"/>
      <c r="N233" s="167"/>
      <c r="O233" s="59"/>
      <c r="P233" s="59"/>
      <c r="Q233" s="59"/>
      <c r="R233" s="59"/>
      <c r="S233" s="59"/>
      <c r="T233" s="60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8" t="s">
        <v>189</v>
      </c>
      <c r="AU233" s="18" t="s">
        <v>83</v>
      </c>
    </row>
    <row r="234" spans="1:65" s="12" customFormat="1" ht="25.9" customHeight="1">
      <c r="B234" s="136"/>
      <c r="D234" s="137" t="s">
        <v>75</v>
      </c>
      <c r="E234" s="138" t="s">
        <v>833</v>
      </c>
      <c r="F234" s="138" t="s">
        <v>1490</v>
      </c>
      <c r="I234" s="139"/>
      <c r="J234" s="140">
        <f>BK234</f>
        <v>0</v>
      </c>
      <c r="L234" s="136"/>
      <c r="M234" s="141"/>
      <c r="N234" s="142"/>
      <c r="O234" s="142"/>
      <c r="P234" s="143">
        <f>SUM(P235:P242)</f>
        <v>0</v>
      </c>
      <c r="Q234" s="142"/>
      <c r="R234" s="143">
        <f>SUM(R235:R242)</f>
        <v>0</v>
      </c>
      <c r="S234" s="142"/>
      <c r="T234" s="144">
        <f>SUM(T235:T242)</f>
        <v>0</v>
      </c>
      <c r="AR234" s="137" t="s">
        <v>85</v>
      </c>
      <c r="AT234" s="145" t="s">
        <v>75</v>
      </c>
      <c r="AU234" s="145" t="s">
        <v>76</v>
      </c>
      <c r="AY234" s="137" t="s">
        <v>180</v>
      </c>
      <c r="BK234" s="146">
        <f>SUM(BK235:BK242)</f>
        <v>0</v>
      </c>
    </row>
    <row r="235" spans="1:65" s="2" customFormat="1" ht="24.2" customHeight="1">
      <c r="A235" s="33"/>
      <c r="B235" s="149"/>
      <c r="C235" s="150" t="s">
        <v>76</v>
      </c>
      <c r="D235" s="150" t="s">
        <v>182</v>
      </c>
      <c r="E235" s="151" t="s">
        <v>1491</v>
      </c>
      <c r="F235" s="152" t="s">
        <v>1492</v>
      </c>
      <c r="G235" s="153" t="s">
        <v>185</v>
      </c>
      <c r="H235" s="154">
        <v>13.175000000000001</v>
      </c>
      <c r="I235" s="155"/>
      <c r="J235" s="156">
        <f>ROUND(I235*H235,2)</f>
        <v>0</v>
      </c>
      <c r="K235" s="152" t="s">
        <v>1</v>
      </c>
      <c r="L235" s="34"/>
      <c r="M235" s="157" t="s">
        <v>1</v>
      </c>
      <c r="N235" s="158" t="s">
        <v>41</v>
      </c>
      <c r="O235" s="59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341</v>
      </c>
      <c r="AT235" s="161" t="s">
        <v>182</v>
      </c>
      <c r="AU235" s="161" t="s">
        <v>83</v>
      </c>
      <c r="AY235" s="18" t="s">
        <v>180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83</v>
      </c>
      <c r="BK235" s="162">
        <f>ROUND(I235*H235,2)</f>
        <v>0</v>
      </c>
      <c r="BL235" s="18" t="s">
        <v>341</v>
      </c>
      <c r="BM235" s="161" t="s">
        <v>825</v>
      </c>
    </row>
    <row r="236" spans="1:65" s="2" customFormat="1" ht="19.5">
      <c r="A236" s="33"/>
      <c r="B236" s="34"/>
      <c r="C236" s="33"/>
      <c r="D236" s="163" t="s">
        <v>189</v>
      </c>
      <c r="E236" s="33"/>
      <c r="F236" s="164" t="s">
        <v>1492</v>
      </c>
      <c r="G236" s="33"/>
      <c r="H236" s="33"/>
      <c r="I236" s="165"/>
      <c r="J236" s="33"/>
      <c r="K236" s="33"/>
      <c r="L236" s="34"/>
      <c r="M236" s="166"/>
      <c r="N236" s="167"/>
      <c r="O236" s="59"/>
      <c r="P236" s="59"/>
      <c r="Q236" s="59"/>
      <c r="R236" s="59"/>
      <c r="S236" s="59"/>
      <c r="T236" s="60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8" t="s">
        <v>189</v>
      </c>
      <c r="AU236" s="18" t="s">
        <v>83</v>
      </c>
    </row>
    <row r="237" spans="1:65" s="2" customFormat="1" ht="24.2" customHeight="1">
      <c r="A237" s="33"/>
      <c r="B237" s="149"/>
      <c r="C237" s="150" t="s">
        <v>76</v>
      </c>
      <c r="D237" s="150" t="s">
        <v>182</v>
      </c>
      <c r="E237" s="151" t="s">
        <v>1493</v>
      </c>
      <c r="F237" s="152" t="s">
        <v>1494</v>
      </c>
      <c r="G237" s="153" t="s">
        <v>185</v>
      </c>
      <c r="H237" s="154">
        <v>13.175000000000001</v>
      </c>
      <c r="I237" s="155"/>
      <c r="J237" s="156">
        <f>ROUND(I237*H237,2)</f>
        <v>0</v>
      </c>
      <c r="K237" s="152" t="s">
        <v>1</v>
      </c>
      <c r="L237" s="34"/>
      <c r="M237" s="157" t="s">
        <v>1</v>
      </c>
      <c r="N237" s="158" t="s">
        <v>41</v>
      </c>
      <c r="O237" s="59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341</v>
      </c>
      <c r="AT237" s="161" t="s">
        <v>182</v>
      </c>
      <c r="AU237" s="161" t="s">
        <v>83</v>
      </c>
      <c r="AY237" s="18" t="s">
        <v>180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8" t="s">
        <v>83</v>
      </c>
      <c r="BK237" s="162">
        <f>ROUND(I237*H237,2)</f>
        <v>0</v>
      </c>
      <c r="BL237" s="18" t="s">
        <v>341</v>
      </c>
      <c r="BM237" s="161" t="s">
        <v>844</v>
      </c>
    </row>
    <row r="238" spans="1:65" s="2" customFormat="1" ht="19.5">
      <c r="A238" s="33"/>
      <c r="B238" s="34"/>
      <c r="C238" s="33"/>
      <c r="D238" s="163" t="s">
        <v>189</v>
      </c>
      <c r="E238" s="33"/>
      <c r="F238" s="164" t="s">
        <v>1494</v>
      </c>
      <c r="G238" s="33"/>
      <c r="H238" s="33"/>
      <c r="I238" s="165"/>
      <c r="J238" s="33"/>
      <c r="K238" s="33"/>
      <c r="L238" s="34"/>
      <c r="M238" s="166"/>
      <c r="N238" s="167"/>
      <c r="O238" s="59"/>
      <c r="P238" s="59"/>
      <c r="Q238" s="59"/>
      <c r="R238" s="59"/>
      <c r="S238" s="59"/>
      <c r="T238" s="60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8" t="s">
        <v>189</v>
      </c>
      <c r="AU238" s="18" t="s">
        <v>83</v>
      </c>
    </row>
    <row r="239" spans="1:65" s="2" customFormat="1" ht="24.2" customHeight="1">
      <c r="A239" s="33"/>
      <c r="B239" s="149"/>
      <c r="C239" s="150" t="s">
        <v>76</v>
      </c>
      <c r="D239" s="150" t="s">
        <v>182</v>
      </c>
      <c r="E239" s="151" t="s">
        <v>1495</v>
      </c>
      <c r="F239" s="152" t="s">
        <v>1496</v>
      </c>
      <c r="G239" s="153" t="s">
        <v>508</v>
      </c>
      <c r="H239" s="154">
        <v>90.8</v>
      </c>
      <c r="I239" s="155"/>
      <c r="J239" s="156">
        <f>ROUND(I239*H239,2)</f>
        <v>0</v>
      </c>
      <c r="K239" s="152" t="s">
        <v>1</v>
      </c>
      <c r="L239" s="34"/>
      <c r="M239" s="157" t="s">
        <v>1</v>
      </c>
      <c r="N239" s="158" t="s">
        <v>41</v>
      </c>
      <c r="O239" s="59"/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1" t="s">
        <v>341</v>
      </c>
      <c r="AT239" s="161" t="s">
        <v>182</v>
      </c>
      <c r="AU239" s="161" t="s">
        <v>83</v>
      </c>
      <c r="AY239" s="18" t="s">
        <v>180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8" t="s">
        <v>83</v>
      </c>
      <c r="BK239" s="162">
        <f>ROUND(I239*H239,2)</f>
        <v>0</v>
      </c>
      <c r="BL239" s="18" t="s">
        <v>341</v>
      </c>
      <c r="BM239" s="161" t="s">
        <v>868</v>
      </c>
    </row>
    <row r="240" spans="1:65" s="2" customFormat="1" ht="11.25">
      <c r="A240" s="33"/>
      <c r="B240" s="34"/>
      <c r="C240" s="33"/>
      <c r="D240" s="163" t="s">
        <v>189</v>
      </c>
      <c r="E240" s="33"/>
      <c r="F240" s="164" t="s">
        <v>1496</v>
      </c>
      <c r="G240" s="33"/>
      <c r="H240" s="33"/>
      <c r="I240" s="165"/>
      <c r="J240" s="33"/>
      <c r="K240" s="33"/>
      <c r="L240" s="34"/>
      <c r="M240" s="166"/>
      <c r="N240" s="167"/>
      <c r="O240" s="59"/>
      <c r="P240" s="59"/>
      <c r="Q240" s="59"/>
      <c r="R240" s="59"/>
      <c r="S240" s="59"/>
      <c r="T240" s="60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8" t="s">
        <v>189</v>
      </c>
      <c r="AU240" s="18" t="s">
        <v>83</v>
      </c>
    </row>
    <row r="241" spans="1:65" s="2" customFormat="1" ht="24.2" customHeight="1">
      <c r="A241" s="33"/>
      <c r="B241" s="149"/>
      <c r="C241" s="150" t="s">
        <v>76</v>
      </c>
      <c r="D241" s="150" t="s">
        <v>182</v>
      </c>
      <c r="E241" s="151" t="s">
        <v>1497</v>
      </c>
      <c r="F241" s="152" t="s">
        <v>1498</v>
      </c>
      <c r="G241" s="153" t="s">
        <v>185</v>
      </c>
      <c r="H241" s="154">
        <v>72.64</v>
      </c>
      <c r="I241" s="155"/>
      <c r="J241" s="156">
        <f>ROUND(I241*H241,2)</f>
        <v>0</v>
      </c>
      <c r="K241" s="152" t="s">
        <v>1</v>
      </c>
      <c r="L241" s="34"/>
      <c r="M241" s="157" t="s">
        <v>1</v>
      </c>
      <c r="N241" s="158" t="s">
        <v>41</v>
      </c>
      <c r="O241" s="59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1" t="s">
        <v>341</v>
      </c>
      <c r="AT241" s="161" t="s">
        <v>182</v>
      </c>
      <c r="AU241" s="161" t="s">
        <v>83</v>
      </c>
      <c r="AY241" s="18" t="s">
        <v>180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8" t="s">
        <v>83</v>
      </c>
      <c r="BK241" s="162">
        <f>ROUND(I241*H241,2)</f>
        <v>0</v>
      </c>
      <c r="BL241" s="18" t="s">
        <v>341</v>
      </c>
      <c r="BM241" s="161" t="s">
        <v>878</v>
      </c>
    </row>
    <row r="242" spans="1:65" s="2" customFormat="1" ht="19.5">
      <c r="A242" s="33"/>
      <c r="B242" s="34"/>
      <c r="C242" s="33"/>
      <c r="D242" s="163" t="s">
        <v>189</v>
      </c>
      <c r="E242" s="33"/>
      <c r="F242" s="164" t="s">
        <v>1498</v>
      </c>
      <c r="G242" s="33"/>
      <c r="H242" s="33"/>
      <c r="I242" s="165"/>
      <c r="J242" s="33"/>
      <c r="K242" s="33"/>
      <c r="L242" s="34"/>
      <c r="M242" s="166"/>
      <c r="N242" s="167"/>
      <c r="O242" s="59"/>
      <c r="P242" s="59"/>
      <c r="Q242" s="59"/>
      <c r="R242" s="59"/>
      <c r="S242" s="59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8" t="s">
        <v>189</v>
      </c>
      <c r="AU242" s="18" t="s">
        <v>83</v>
      </c>
    </row>
    <row r="243" spans="1:65" s="12" customFormat="1" ht="25.9" customHeight="1">
      <c r="B243" s="136"/>
      <c r="D243" s="137" t="s">
        <v>75</v>
      </c>
      <c r="E243" s="138" t="s">
        <v>1499</v>
      </c>
      <c r="F243" s="138" t="s">
        <v>1500</v>
      </c>
      <c r="I243" s="139"/>
      <c r="J243" s="140">
        <f>BK243</f>
        <v>0</v>
      </c>
      <c r="L243" s="136"/>
      <c r="M243" s="141"/>
      <c r="N243" s="142"/>
      <c r="O243" s="142"/>
      <c r="P243" s="143">
        <f>SUM(P244:P245)</f>
        <v>0</v>
      </c>
      <c r="Q243" s="142"/>
      <c r="R243" s="143">
        <f>SUM(R244:R245)</f>
        <v>0</v>
      </c>
      <c r="S243" s="142"/>
      <c r="T243" s="144">
        <f>SUM(T244:T245)</f>
        <v>0</v>
      </c>
      <c r="AR243" s="137" t="s">
        <v>83</v>
      </c>
      <c r="AT243" s="145" t="s">
        <v>75</v>
      </c>
      <c r="AU243" s="145" t="s">
        <v>76</v>
      </c>
      <c r="AY243" s="137" t="s">
        <v>180</v>
      </c>
      <c r="BK243" s="146">
        <f>SUM(BK244:BK245)</f>
        <v>0</v>
      </c>
    </row>
    <row r="244" spans="1:65" s="2" customFormat="1" ht="37.9" customHeight="1">
      <c r="A244" s="33"/>
      <c r="B244" s="149"/>
      <c r="C244" s="150" t="s">
        <v>76</v>
      </c>
      <c r="D244" s="150" t="s">
        <v>182</v>
      </c>
      <c r="E244" s="151" t="s">
        <v>1501</v>
      </c>
      <c r="F244" s="152" t="s">
        <v>1502</v>
      </c>
      <c r="G244" s="153" t="s">
        <v>1503</v>
      </c>
      <c r="H244" s="154">
        <v>3</v>
      </c>
      <c r="I244" s="155"/>
      <c r="J244" s="156">
        <f>ROUND(I244*H244,2)</f>
        <v>0</v>
      </c>
      <c r="K244" s="152" t="s">
        <v>1</v>
      </c>
      <c r="L244" s="34"/>
      <c r="M244" s="157" t="s">
        <v>1</v>
      </c>
      <c r="N244" s="158" t="s">
        <v>41</v>
      </c>
      <c r="O244" s="59"/>
      <c r="P244" s="159">
        <f>O244*H244</f>
        <v>0</v>
      </c>
      <c r="Q244" s="159">
        <v>0</v>
      </c>
      <c r="R244" s="159">
        <f>Q244*H244</f>
        <v>0</v>
      </c>
      <c r="S244" s="159">
        <v>0</v>
      </c>
      <c r="T244" s="160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1" t="s">
        <v>187</v>
      </c>
      <c r="AT244" s="161" t="s">
        <v>182</v>
      </c>
      <c r="AU244" s="161" t="s">
        <v>83</v>
      </c>
      <c r="AY244" s="18" t="s">
        <v>180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8" t="s">
        <v>83</v>
      </c>
      <c r="BK244" s="162">
        <f>ROUND(I244*H244,2)</f>
        <v>0</v>
      </c>
      <c r="BL244" s="18" t="s">
        <v>187</v>
      </c>
      <c r="BM244" s="161" t="s">
        <v>889</v>
      </c>
    </row>
    <row r="245" spans="1:65" s="2" customFormat="1" ht="19.5">
      <c r="A245" s="33"/>
      <c r="B245" s="34"/>
      <c r="C245" s="33"/>
      <c r="D245" s="163" t="s">
        <v>189</v>
      </c>
      <c r="E245" s="33"/>
      <c r="F245" s="164" t="s">
        <v>1502</v>
      </c>
      <c r="G245" s="33"/>
      <c r="H245" s="33"/>
      <c r="I245" s="165"/>
      <c r="J245" s="33"/>
      <c r="K245" s="33"/>
      <c r="L245" s="34"/>
      <c r="M245" s="166"/>
      <c r="N245" s="167"/>
      <c r="O245" s="59"/>
      <c r="P245" s="59"/>
      <c r="Q245" s="59"/>
      <c r="R245" s="59"/>
      <c r="S245" s="59"/>
      <c r="T245" s="60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189</v>
      </c>
      <c r="AU245" s="18" t="s">
        <v>83</v>
      </c>
    </row>
    <row r="246" spans="1:65" s="12" customFormat="1" ht="25.9" customHeight="1">
      <c r="B246" s="136"/>
      <c r="D246" s="137" t="s">
        <v>75</v>
      </c>
      <c r="E246" s="138" t="s">
        <v>1504</v>
      </c>
      <c r="F246" s="138" t="s">
        <v>1505</v>
      </c>
      <c r="I246" s="139"/>
      <c r="J246" s="140">
        <f>BK246</f>
        <v>0</v>
      </c>
      <c r="L246" s="136"/>
      <c r="M246" s="141"/>
      <c r="N246" s="142"/>
      <c r="O246" s="142"/>
      <c r="P246" s="143">
        <f>SUM(P247:P276)</f>
        <v>0</v>
      </c>
      <c r="Q246" s="142"/>
      <c r="R246" s="143">
        <f>SUM(R247:R276)</f>
        <v>0</v>
      </c>
      <c r="S246" s="142"/>
      <c r="T246" s="144">
        <f>SUM(T247:T276)</f>
        <v>0</v>
      </c>
      <c r="AR246" s="137" t="s">
        <v>83</v>
      </c>
      <c r="AT246" s="145" t="s">
        <v>75</v>
      </c>
      <c r="AU246" s="145" t="s">
        <v>76</v>
      </c>
      <c r="AY246" s="137" t="s">
        <v>180</v>
      </c>
      <c r="BK246" s="146">
        <f>SUM(BK247:BK276)</f>
        <v>0</v>
      </c>
    </row>
    <row r="247" spans="1:65" s="2" customFormat="1" ht="24.2" customHeight="1">
      <c r="A247" s="33"/>
      <c r="B247" s="149"/>
      <c r="C247" s="150" t="s">
        <v>76</v>
      </c>
      <c r="D247" s="150" t="s">
        <v>182</v>
      </c>
      <c r="E247" s="151" t="s">
        <v>1506</v>
      </c>
      <c r="F247" s="152" t="s">
        <v>1507</v>
      </c>
      <c r="G247" s="153" t="s">
        <v>1508</v>
      </c>
      <c r="H247" s="154">
        <v>25</v>
      </c>
      <c r="I247" s="155"/>
      <c r="J247" s="156">
        <f>ROUND(I247*H247,2)</f>
        <v>0</v>
      </c>
      <c r="K247" s="152" t="s">
        <v>1</v>
      </c>
      <c r="L247" s="34"/>
      <c r="M247" s="157" t="s">
        <v>1</v>
      </c>
      <c r="N247" s="158" t="s">
        <v>41</v>
      </c>
      <c r="O247" s="59"/>
      <c r="P247" s="159">
        <f>O247*H247</f>
        <v>0</v>
      </c>
      <c r="Q247" s="159">
        <v>0</v>
      </c>
      <c r="R247" s="159">
        <f>Q247*H247</f>
        <v>0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187</v>
      </c>
      <c r="AT247" s="161" t="s">
        <v>182</v>
      </c>
      <c r="AU247" s="161" t="s">
        <v>83</v>
      </c>
      <c r="AY247" s="18" t="s">
        <v>180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83</v>
      </c>
      <c r="BK247" s="162">
        <f>ROUND(I247*H247,2)</f>
        <v>0</v>
      </c>
      <c r="BL247" s="18" t="s">
        <v>187</v>
      </c>
      <c r="BM247" s="161" t="s">
        <v>900</v>
      </c>
    </row>
    <row r="248" spans="1:65" s="2" customFormat="1" ht="11.25">
      <c r="A248" s="33"/>
      <c r="B248" s="34"/>
      <c r="C248" s="33"/>
      <c r="D248" s="163" t="s">
        <v>189</v>
      </c>
      <c r="E248" s="33"/>
      <c r="F248" s="164" t="s">
        <v>1507</v>
      </c>
      <c r="G248" s="33"/>
      <c r="H248" s="33"/>
      <c r="I248" s="165"/>
      <c r="J248" s="33"/>
      <c r="K248" s="33"/>
      <c r="L248" s="34"/>
      <c r="M248" s="166"/>
      <c r="N248" s="167"/>
      <c r="O248" s="59"/>
      <c r="P248" s="59"/>
      <c r="Q248" s="59"/>
      <c r="R248" s="59"/>
      <c r="S248" s="59"/>
      <c r="T248" s="60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8" t="s">
        <v>189</v>
      </c>
      <c r="AU248" s="18" t="s">
        <v>83</v>
      </c>
    </row>
    <row r="249" spans="1:65" s="2" customFormat="1" ht="24.2" customHeight="1">
      <c r="A249" s="33"/>
      <c r="B249" s="149"/>
      <c r="C249" s="150" t="s">
        <v>76</v>
      </c>
      <c r="D249" s="150" t="s">
        <v>182</v>
      </c>
      <c r="E249" s="151" t="s">
        <v>1509</v>
      </c>
      <c r="F249" s="152" t="s">
        <v>1510</v>
      </c>
      <c r="G249" s="153" t="s">
        <v>1503</v>
      </c>
      <c r="H249" s="154">
        <v>3</v>
      </c>
      <c r="I249" s="155"/>
      <c r="J249" s="156">
        <f>ROUND(I249*H249,2)</f>
        <v>0</v>
      </c>
      <c r="K249" s="152" t="s">
        <v>1</v>
      </c>
      <c r="L249" s="34"/>
      <c r="M249" s="157" t="s">
        <v>1</v>
      </c>
      <c r="N249" s="158" t="s">
        <v>41</v>
      </c>
      <c r="O249" s="59"/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1" t="s">
        <v>187</v>
      </c>
      <c r="AT249" s="161" t="s">
        <v>182</v>
      </c>
      <c r="AU249" s="161" t="s">
        <v>83</v>
      </c>
      <c r="AY249" s="18" t="s">
        <v>180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8" t="s">
        <v>83</v>
      </c>
      <c r="BK249" s="162">
        <f>ROUND(I249*H249,2)</f>
        <v>0</v>
      </c>
      <c r="BL249" s="18" t="s">
        <v>187</v>
      </c>
      <c r="BM249" s="161" t="s">
        <v>915</v>
      </c>
    </row>
    <row r="250" spans="1:65" s="2" customFormat="1" ht="19.5">
      <c r="A250" s="33"/>
      <c r="B250" s="34"/>
      <c r="C250" s="33"/>
      <c r="D250" s="163" t="s">
        <v>189</v>
      </c>
      <c r="E250" s="33"/>
      <c r="F250" s="164" t="s">
        <v>1510</v>
      </c>
      <c r="G250" s="33"/>
      <c r="H250" s="33"/>
      <c r="I250" s="165"/>
      <c r="J250" s="33"/>
      <c r="K250" s="33"/>
      <c r="L250" s="34"/>
      <c r="M250" s="166"/>
      <c r="N250" s="167"/>
      <c r="O250" s="59"/>
      <c r="P250" s="59"/>
      <c r="Q250" s="59"/>
      <c r="R250" s="59"/>
      <c r="S250" s="59"/>
      <c r="T250" s="60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8" t="s">
        <v>189</v>
      </c>
      <c r="AU250" s="18" t="s">
        <v>83</v>
      </c>
    </row>
    <row r="251" spans="1:65" s="2" customFormat="1" ht="24.2" customHeight="1">
      <c r="A251" s="33"/>
      <c r="B251" s="149"/>
      <c r="C251" s="150" t="s">
        <v>76</v>
      </c>
      <c r="D251" s="150" t="s">
        <v>182</v>
      </c>
      <c r="E251" s="151" t="s">
        <v>1511</v>
      </c>
      <c r="F251" s="152" t="s">
        <v>1512</v>
      </c>
      <c r="G251" s="153" t="s">
        <v>1455</v>
      </c>
      <c r="H251" s="154">
        <v>293.39999999999998</v>
      </c>
      <c r="I251" s="155"/>
      <c r="J251" s="156">
        <f>ROUND(I251*H251,2)</f>
        <v>0</v>
      </c>
      <c r="K251" s="152" t="s">
        <v>1</v>
      </c>
      <c r="L251" s="34"/>
      <c r="M251" s="157" t="s">
        <v>1</v>
      </c>
      <c r="N251" s="158" t="s">
        <v>41</v>
      </c>
      <c r="O251" s="59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1" t="s">
        <v>187</v>
      </c>
      <c r="AT251" s="161" t="s">
        <v>182</v>
      </c>
      <c r="AU251" s="161" t="s">
        <v>83</v>
      </c>
      <c r="AY251" s="18" t="s">
        <v>180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8" t="s">
        <v>83</v>
      </c>
      <c r="BK251" s="162">
        <f>ROUND(I251*H251,2)</f>
        <v>0</v>
      </c>
      <c r="BL251" s="18" t="s">
        <v>187</v>
      </c>
      <c r="BM251" s="161" t="s">
        <v>926</v>
      </c>
    </row>
    <row r="252" spans="1:65" s="2" customFormat="1" ht="19.5">
      <c r="A252" s="33"/>
      <c r="B252" s="34"/>
      <c r="C252" s="33"/>
      <c r="D252" s="163" t="s">
        <v>189</v>
      </c>
      <c r="E252" s="33"/>
      <c r="F252" s="164" t="s">
        <v>1512</v>
      </c>
      <c r="G252" s="33"/>
      <c r="H252" s="33"/>
      <c r="I252" s="165"/>
      <c r="J252" s="33"/>
      <c r="K252" s="33"/>
      <c r="L252" s="34"/>
      <c r="M252" s="166"/>
      <c r="N252" s="167"/>
      <c r="O252" s="59"/>
      <c r="P252" s="59"/>
      <c r="Q252" s="59"/>
      <c r="R252" s="59"/>
      <c r="S252" s="59"/>
      <c r="T252" s="60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189</v>
      </c>
      <c r="AU252" s="18" t="s">
        <v>83</v>
      </c>
    </row>
    <row r="253" spans="1:65" s="13" customFormat="1" ht="33.75">
      <c r="B253" s="170"/>
      <c r="D253" s="163" t="s">
        <v>193</v>
      </c>
      <c r="E253" s="171" t="s">
        <v>1</v>
      </c>
      <c r="F253" s="172" t="s">
        <v>1513</v>
      </c>
      <c r="H253" s="171" t="s">
        <v>1</v>
      </c>
      <c r="I253" s="173"/>
      <c r="L253" s="170"/>
      <c r="M253" s="174"/>
      <c r="N253" s="175"/>
      <c r="O253" s="175"/>
      <c r="P253" s="175"/>
      <c r="Q253" s="175"/>
      <c r="R253" s="175"/>
      <c r="S253" s="175"/>
      <c r="T253" s="176"/>
      <c r="AT253" s="171" t="s">
        <v>193</v>
      </c>
      <c r="AU253" s="171" t="s">
        <v>83</v>
      </c>
      <c r="AV253" s="13" t="s">
        <v>83</v>
      </c>
      <c r="AW253" s="13" t="s">
        <v>32</v>
      </c>
      <c r="AX253" s="13" t="s">
        <v>76</v>
      </c>
      <c r="AY253" s="171" t="s">
        <v>180</v>
      </c>
    </row>
    <row r="254" spans="1:65" s="14" customFormat="1" ht="22.5">
      <c r="B254" s="177"/>
      <c r="D254" s="163" t="s">
        <v>193</v>
      </c>
      <c r="E254" s="178" t="s">
        <v>1</v>
      </c>
      <c r="F254" s="179" t="s">
        <v>2882</v>
      </c>
      <c r="H254" s="180">
        <v>293.39999999999998</v>
      </c>
      <c r="I254" s="181"/>
      <c r="L254" s="177"/>
      <c r="M254" s="182"/>
      <c r="N254" s="183"/>
      <c r="O254" s="183"/>
      <c r="P254" s="183"/>
      <c r="Q254" s="183"/>
      <c r="R254" s="183"/>
      <c r="S254" s="183"/>
      <c r="T254" s="184"/>
      <c r="AT254" s="178" t="s">
        <v>193</v>
      </c>
      <c r="AU254" s="178" t="s">
        <v>83</v>
      </c>
      <c r="AV254" s="14" t="s">
        <v>85</v>
      </c>
      <c r="AW254" s="14" t="s">
        <v>32</v>
      </c>
      <c r="AX254" s="14" t="s">
        <v>76</v>
      </c>
      <c r="AY254" s="178" t="s">
        <v>180</v>
      </c>
    </row>
    <row r="255" spans="1:65" s="16" customFormat="1" ht="11.25">
      <c r="B255" s="193"/>
      <c r="D255" s="163" t="s">
        <v>193</v>
      </c>
      <c r="E255" s="194" t="s">
        <v>1</v>
      </c>
      <c r="F255" s="195" t="s">
        <v>198</v>
      </c>
      <c r="H255" s="196">
        <v>293.39999999999998</v>
      </c>
      <c r="I255" s="197"/>
      <c r="L255" s="193"/>
      <c r="M255" s="198"/>
      <c r="N255" s="199"/>
      <c r="O255" s="199"/>
      <c r="P255" s="199"/>
      <c r="Q255" s="199"/>
      <c r="R255" s="199"/>
      <c r="S255" s="199"/>
      <c r="T255" s="200"/>
      <c r="AT255" s="194" t="s">
        <v>193</v>
      </c>
      <c r="AU255" s="194" t="s">
        <v>83</v>
      </c>
      <c r="AV255" s="16" t="s">
        <v>187</v>
      </c>
      <c r="AW255" s="16" t="s">
        <v>32</v>
      </c>
      <c r="AX255" s="16" t="s">
        <v>83</v>
      </c>
      <c r="AY255" s="194" t="s">
        <v>180</v>
      </c>
    </row>
    <row r="256" spans="1:65" s="2" customFormat="1" ht="24.2" customHeight="1">
      <c r="A256" s="33"/>
      <c r="B256" s="149"/>
      <c r="C256" s="150" t="s">
        <v>76</v>
      </c>
      <c r="D256" s="150" t="s">
        <v>182</v>
      </c>
      <c r="E256" s="151" t="s">
        <v>1515</v>
      </c>
      <c r="F256" s="152" t="s">
        <v>1516</v>
      </c>
      <c r="G256" s="153" t="s">
        <v>1503</v>
      </c>
      <c r="H256" s="154">
        <v>44</v>
      </c>
      <c r="I256" s="155"/>
      <c r="J256" s="156">
        <f>ROUND(I256*H256,2)</f>
        <v>0</v>
      </c>
      <c r="K256" s="152" t="s">
        <v>1</v>
      </c>
      <c r="L256" s="34"/>
      <c r="M256" s="157" t="s">
        <v>1</v>
      </c>
      <c r="N256" s="158" t="s">
        <v>41</v>
      </c>
      <c r="O256" s="59"/>
      <c r="P256" s="159">
        <f>O256*H256</f>
        <v>0</v>
      </c>
      <c r="Q256" s="159">
        <v>0</v>
      </c>
      <c r="R256" s="159">
        <f>Q256*H256</f>
        <v>0</v>
      </c>
      <c r="S256" s="159">
        <v>0</v>
      </c>
      <c r="T256" s="160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1" t="s">
        <v>187</v>
      </c>
      <c r="AT256" s="161" t="s">
        <v>182</v>
      </c>
      <c r="AU256" s="161" t="s">
        <v>83</v>
      </c>
      <c r="AY256" s="18" t="s">
        <v>180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8" t="s">
        <v>83</v>
      </c>
      <c r="BK256" s="162">
        <f>ROUND(I256*H256,2)</f>
        <v>0</v>
      </c>
      <c r="BL256" s="18" t="s">
        <v>187</v>
      </c>
      <c r="BM256" s="161" t="s">
        <v>938</v>
      </c>
    </row>
    <row r="257" spans="1:65" s="2" customFormat="1" ht="19.5">
      <c r="A257" s="33"/>
      <c r="B257" s="34"/>
      <c r="C257" s="33"/>
      <c r="D257" s="163" t="s">
        <v>189</v>
      </c>
      <c r="E257" s="33"/>
      <c r="F257" s="164" t="s">
        <v>1516</v>
      </c>
      <c r="G257" s="33"/>
      <c r="H257" s="33"/>
      <c r="I257" s="165"/>
      <c r="J257" s="33"/>
      <c r="K257" s="33"/>
      <c r="L257" s="34"/>
      <c r="M257" s="166"/>
      <c r="N257" s="167"/>
      <c r="O257" s="59"/>
      <c r="P257" s="59"/>
      <c r="Q257" s="59"/>
      <c r="R257" s="59"/>
      <c r="S257" s="59"/>
      <c r="T257" s="60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8" t="s">
        <v>189</v>
      </c>
      <c r="AU257" s="18" t="s">
        <v>83</v>
      </c>
    </row>
    <row r="258" spans="1:65" s="2" customFormat="1" ht="24.2" customHeight="1">
      <c r="A258" s="33"/>
      <c r="B258" s="149"/>
      <c r="C258" s="150" t="s">
        <v>76</v>
      </c>
      <c r="D258" s="150" t="s">
        <v>182</v>
      </c>
      <c r="E258" s="151" t="s">
        <v>1517</v>
      </c>
      <c r="F258" s="152" t="s">
        <v>1518</v>
      </c>
      <c r="G258" s="153" t="s">
        <v>1455</v>
      </c>
      <c r="H258" s="154">
        <v>55.6</v>
      </c>
      <c r="I258" s="155"/>
      <c r="J258" s="156">
        <f>ROUND(I258*H258,2)</f>
        <v>0</v>
      </c>
      <c r="K258" s="152" t="s">
        <v>1</v>
      </c>
      <c r="L258" s="34"/>
      <c r="M258" s="157" t="s">
        <v>1</v>
      </c>
      <c r="N258" s="158" t="s">
        <v>41</v>
      </c>
      <c r="O258" s="59"/>
      <c r="P258" s="159">
        <f>O258*H258</f>
        <v>0</v>
      </c>
      <c r="Q258" s="159">
        <v>0</v>
      </c>
      <c r="R258" s="159">
        <f>Q258*H258</f>
        <v>0</v>
      </c>
      <c r="S258" s="159">
        <v>0</v>
      </c>
      <c r="T258" s="160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1" t="s">
        <v>187</v>
      </c>
      <c r="AT258" s="161" t="s">
        <v>182</v>
      </c>
      <c r="AU258" s="161" t="s">
        <v>83</v>
      </c>
      <c r="AY258" s="18" t="s">
        <v>180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8" t="s">
        <v>83</v>
      </c>
      <c r="BK258" s="162">
        <f>ROUND(I258*H258,2)</f>
        <v>0</v>
      </c>
      <c r="BL258" s="18" t="s">
        <v>187</v>
      </c>
      <c r="BM258" s="161" t="s">
        <v>950</v>
      </c>
    </row>
    <row r="259" spans="1:65" s="2" customFormat="1" ht="11.25">
      <c r="A259" s="33"/>
      <c r="B259" s="34"/>
      <c r="C259" s="33"/>
      <c r="D259" s="163" t="s">
        <v>189</v>
      </c>
      <c r="E259" s="33"/>
      <c r="F259" s="164" t="s">
        <v>1518</v>
      </c>
      <c r="G259" s="33"/>
      <c r="H259" s="33"/>
      <c r="I259" s="165"/>
      <c r="J259" s="33"/>
      <c r="K259" s="33"/>
      <c r="L259" s="34"/>
      <c r="M259" s="166"/>
      <c r="N259" s="167"/>
      <c r="O259" s="59"/>
      <c r="P259" s="59"/>
      <c r="Q259" s="59"/>
      <c r="R259" s="59"/>
      <c r="S259" s="59"/>
      <c r="T259" s="60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8" t="s">
        <v>189</v>
      </c>
      <c r="AU259" s="18" t="s">
        <v>83</v>
      </c>
    </row>
    <row r="260" spans="1:65" s="13" customFormat="1" ht="11.25">
      <c r="B260" s="170"/>
      <c r="D260" s="163" t="s">
        <v>193</v>
      </c>
      <c r="E260" s="171" t="s">
        <v>1</v>
      </c>
      <c r="F260" s="172" t="s">
        <v>1519</v>
      </c>
      <c r="H260" s="171" t="s">
        <v>1</v>
      </c>
      <c r="I260" s="173"/>
      <c r="L260" s="170"/>
      <c r="M260" s="174"/>
      <c r="N260" s="175"/>
      <c r="O260" s="175"/>
      <c r="P260" s="175"/>
      <c r="Q260" s="175"/>
      <c r="R260" s="175"/>
      <c r="S260" s="175"/>
      <c r="T260" s="176"/>
      <c r="AT260" s="171" t="s">
        <v>193</v>
      </c>
      <c r="AU260" s="171" t="s">
        <v>83</v>
      </c>
      <c r="AV260" s="13" t="s">
        <v>83</v>
      </c>
      <c r="AW260" s="13" t="s">
        <v>32</v>
      </c>
      <c r="AX260" s="13" t="s">
        <v>76</v>
      </c>
      <c r="AY260" s="171" t="s">
        <v>180</v>
      </c>
    </row>
    <row r="261" spans="1:65" s="14" customFormat="1" ht="22.5">
      <c r="B261" s="177"/>
      <c r="D261" s="163" t="s">
        <v>193</v>
      </c>
      <c r="E261" s="178" t="s">
        <v>1</v>
      </c>
      <c r="F261" s="179" t="s">
        <v>2883</v>
      </c>
      <c r="H261" s="180">
        <v>55.6</v>
      </c>
      <c r="I261" s="181"/>
      <c r="L261" s="177"/>
      <c r="M261" s="182"/>
      <c r="N261" s="183"/>
      <c r="O261" s="183"/>
      <c r="P261" s="183"/>
      <c r="Q261" s="183"/>
      <c r="R261" s="183"/>
      <c r="S261" s="183"/>
      <c r="T261" s="184"/>
      <c r="AT261" s="178" t="s">
        <v>193</v>
      </c>
      <c r="AU261" s="178" t="s">
        <v>83</v>
      </c>
      <c r="AV261" s="14" t="s">
        <v>85</v>
      </c>
      <c r="AW261" s="14" t="s">
        <v>32</v>
      </c>
      <c r="AX261" s="14" t="s">
        <v>76</v>
      </c>
      <c r="AY261" s="178" t="s">
        <v>180</v>
      </c>
    </row>
    <row r="262" spans="1:65" s="16" customFormat="1" ht="11.25">
      <c r="B262" s="193"/>
      <c r="D262" s="163" t="s">
        <v>193</v>
      </c>
      <c r="E262" s="194" t="s">
        <v>1</v>
      </c>
      <c r="F262" s="195" t="s">
        <v>198</v>
      </c>
      <c r="H262" s="196">
        <v>55.6</v>
      </c>
      <c r="I262" s="197"/>
      <c r="L262" s="193"/>
      <c r="M262" s="198"/>
      <c r="N262" s="199"/>
      <c r="O262" s="199"/>
      <c r="P262" s="199"/>
      <c r="Q262" s="199"/>
      <c r="R262" s="199"/>
      <c r="S262" s="199"/>
      <c r="T262" s="200"/>
      <c r="AT262" s="194" t="s">
        <v>193</v>
      </c>
      <c r="AU262" s="194" t="s">
        <v>83</v>
      </c>
      <c r="AV262" s="16" t="s">
        <v>187</v>
      </c>
      <c r="AW262" s="16" t="s">
        <v>32</v>
      </c>
      <c r="AX262" s="16" t="s">
        <v>83</v>
      </c>
      <c r="AY262" s="194" t="s">
        <v>180</v>
      </c>
    </row>
    <row r="263" spans="1:65" s="2" customFormat="1" ht="24.2" customHeight="1">
      <c r="A263" s="33"/>
      <c r="B263" s="149"/>
      <c r="C263" s="150" t="s">
        <v>76</v>
      </c>
      <c r="D263" s="150" t="s">
        <v>182</v>
      </c>
      <c r="E263" s="151" t="s">
        <v>1521</v>
      </c>
      <c r="F263" s="152" t="s">
        <v>1522</v>
      </c>
      <c r="G263" s="153" t="s">
        <v>1503</v>
      </c>
      <c r="H263" s="154">
        <v>12</v>
      </c>
      <c r="I263" s="155"/>
      <c r="J263" s="156">
        <f>ROUND(I263*H263,2)</f>
        <v>0</v>
      </c>
      <c r="K263" s="152" t="s">
        <v>1</v>
      </c>
      <c r="L263" s="34"/>
      <c r="M263" s="157" t="s">
        <v>1</v>
      </c>
      <c r="N263" s="158" t="s">
        <v>41</v>
      </c>
      <c r="O263" s="59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1" t="s">
        <v>187</v>
      </c>
      <c r="AT263" s="161" t="s">
        <v>182</v>
      </c>
      <c r="AU263" s="161" t="s">
        <v>83</v>
      </c>
      <c r="AY263" s="18" t="s">
        <v>180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8" t="s">
        <v>83</v>
      </c>
      <c r="BK263" s="162">
        <f>ROUND(I263*H263,2)</f>
        <v>0</v>
      </c>
      <c r="BL263" s="18" t="s">
        <v>187</v>
      </c>
      <c r="BM263" s="161" t="s">
        <v>961</v>
      </c>
    </row>
    <row r="264" spans="1:65" s="2" customFormat="1" ht="19.5">
      <c r="A264" s="33"/>
      <c r="B264" s="34"/>
      <c r="C264" s="33"/>
      <c r="D264" s="163" t="s">
        <v>189</v>
      </c>
      <c r="E264" s="33"/>
      <c r="F264" s="164" t="s">
        <v>1522</v>
      </c>
      <c r="G264" s="33"/>
      <c r="H264" s="33"/>
      <c r="I264" s="165"/>
      <c r="J264" s="33"/>
      <c r="K264" s="33"/>
      <c r="L264" s="34"/>
      <c r="M264" s="166"/>
      <c r="N264" s="167"/>
      <c r="O264" s="59"/>
      <c r="P264" s="59"/>
      <c r="Q264" s="59"/>
      <c r="R264" s="59"/>
      <c r="S264" s="59"/>
      <c r="T264" s="60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8" t="s">
        <v>189</v>
      </c>
      <c r="AU264" s="18" t="s">
        <v>83</v>
      </c>
    </row>
    <row r="265" spans="1:65" s="2" customFormat="1" ht="44.25" customHeight="1">
      <c r="A265" s="33"/>
      <c r="B265" s="149"/>
      <c r="C265" s="150" t="s">
        <v>76</v>
      </c>
      <c r="D265" s="150" t="s">
        <v>182</v>
      </c>
      <c r="E265" s="151" t="s">
        <v>1523</v>
      </c>
      <c r="F265" s="152" t="s">
        <v>1524</v>
      </c>
      <c r="G265" s="153" t="s">
        <v>1503</v>
      </c>
      <c r="H265" s="154">
        <v>4</v>
      </c>
      <c r="I265" s="155"/>
      <c r="J265" s="156">
        <f>ROUND(I265*H265,2)</f>
        <v>0</v>
      </c>
      <c r="K265" s="152" t="s">
        <v>1</v>
      </c>
      <c r="L265" s="34"/>
      <c r="M265" s="157" t="s">
        <v>1</v>
      </c>
      <c r="N265" s="158" t="s">
        <v>41</v>
      </c>
      <c r="O265" s="59"/>
      <c r="P265" s="159">
        <f>O265*H265</f>
        <v>0</v>
      </c>
      <c r="Q265" s="159">
        <v>0</v>
      </c>
      <c r="R265" s="159">
        <f>Q265*H265</f>
        <v>0</v>
      </c>
      <c r="S265" s="159">
        <v>0</v>
      </c>
      <c r="T265" s="160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1" t="s">
        <v>187</v>
      </c>
      <c r="AT265" s="161" t="s">
        <v>182</v>
      </c>
      <c r="AU265" s="161" t="s">
        <v>83</v>
      </c>
      <c r="AY265" s="18" t="s">
        <v>180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8" t="s">
        <v>83</v>
      </c>
      <c r="BK265" s="162">
        <f>ROUND(I265*H265,2)</f>
        <v>0</v>
      </c>
      <c r="BL265" s="18" t="s">
        <v>187</v>
      </c>
      <c r="BM265" s="161" t="s">
        <v>972</v>
      </c>
    </row>
    <row r="266" spans="1:65" s="2" customFormat="1" ht="29.25">
      <c r="A266" s="33"/>
      <c r="B266" s="34"/>
      <c r="C266" s="33"/>
      <c r="D266" s="163" t="s">
        <v>189</v>
      </c>
      <c r="E266" s="33"/>
      <c r="F266" s="164" t="s">
        <v>1524</v>
      </c>
      <c r="G266" s="33"/>
      <c r="H266" s="33"/>
      <c r="I266" s="165"/>
      <c r="J266" s="33"/>
      <c r="K266" s="33"/>
      <c r="L266" s="34"/>
      <c r="M266" s="166"/>
      <c r="N266" s="167"/>
      <c r="O266" s="59"/>
      <c r="P266" s="59"/>
      <c r="Q266" s="59"/>
      <c r="R266" s="59"/>
      <c r="S266" s="59"/>
      <c r="T266" s="60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8" t="s">
        <v>189</v>
      </c>
      <c r="AU266" s="18" t="s">
        <v>83</v>
      </c>
    </row>
    <row r="267" spans="1:65" s="2" customFormat="1" ht="24.2" customHeight="1">
      <c r="A267" s="33"/>
      <c r="B267" s="149"/>
      <c r="C267" s="150" t="s">
        <v>76</v>
      </c>
      <c r="D267" s="150" t="s">
        <v>182</v>
      </c>
      <c r="E267" s="151" t="s">
        <v>1525</v>
      </c>
      <c r="F267" s="152" t="s">
        <v>1526</v>
      </c>
      <c r="G267" s="153" t="s">
        <v>185</v>
      </c>
      <c r="H267" s="154">
        <v>102.69</v>
      </c>
      <c r="I267" s="155"/>
      <c r="J267" s="156">
        <f>ROUND(I267*H267,2)</f>
        <v>0</v>
      </c>
      <c r="K267" s="152" t="s">
        <v>1</v>
      </c>
      <c r="L267" s="34"/>
      <c r="M267" s="157" t="s">
        <v>1</v>
      </c>
      <c r="N267" s="158" t="s">
        <v>41</v>
      </c>
      <c r="O267" s="59"/>
      <c r="P267" s="159">
        <f>O267*H267</f>
        <v>0</v>
      </c>
      <c r="Q267" s="159">
        <v>0</v>
      </c>
      <c r="R267" s="159">
        <f>Q267*H267</f>
        <v>0</v>
      </c>
      <c r="S267" s="159">
        <v>0</v>
      </c>
      <c r="T267" s="160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1" t="s">
        <v>187</v>
      </c>
      <c r="AT267" s="161" t="s">
        <v>182</v>
      </c>
      <c r="AU267" s="161" t="s">
        <v>83</v>
      </c>
      <c r="AY267" s="18" t="s">
        <v>180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8" t="s">
        <v>83</v>
      </c>
      <c r="BK267" s="162">
        <f>ROUND(I267*H267,2)</f>
        <v>0</v>
      </c>
      <c r="BL267" s="18" t="s">
        <v>187</v>
      </c>
      <c r="BM267" s="161" t="s">
        <v>984</v>
      </c>
    </row>
    <row r="268" spans="1:65" s="2" customFormat="1" ht="19.5">
      <c r="A268" s="33"/>
      <c r="B268" s="34"/>
      <c r="C268" s="33"/>
      <c r="D268" s="163" t="s">
        <v>189</v>
      </c>
      <c r="E268" s="33"/>
      <c r="F268" s="164" t="s">
        <v>1526</v>
      </c>
      <c r="G268" s="33"/>
      <c r="H268" s="33"/>
      <c r="I268" s="165"/>
      <c r="J268" s="33"/>
      <c r="K268" s="33"/>
      <c r="L268" s="34"/>
      <c r="M268" s="166"/>
      <c r="N268" s="167"/>
      <c r="O268" s="59"/>
      <c r="P268" s="59"/>
      <c r="Q268" s="59"/>
      <c r="R268" s="59"/>
      <c r="S268" s="59"/>
      <c r="T268" s="60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8" t="s">
        <v>189</v>
      </c>
      <c r="AU268" s="18" t="s">
        <v>83</v>
      </c>
    </row>
    <row r="269" spans="1:65" s="14" customFormat="1" ht="11.25">
      <c r="B269" s="177"/>
      <c r="D269" s="163" t="s">
        <v>193</v>
      </c>
      <c r="E269" s="178" t="s">
        <v>1</v>
      </c>
      <c r="F269" s="179" t="s">
        <v>2884</v>
      </c>
      <c r="H269" s="180">
        <v>102.69</v>
      </c>
      <c r="I269" s="181"/>
      <c r="L269" s="177"/>
      <c r="M269" s="182"/>
      <c r="N269" s="183"/>
      <c r="O269" s="183"/>
      <c r="P269" s="183"/>
      <c r="Q269" s="183"/>
      <c r="R269" s="183"/>
      <c r="S269" s="183"/>
      <c r="T269" s="184"/>
      <c r="AT269" s="178" t="s">
        <v>193</v>
      </c>
      <c r="AU269" s="178" t="s">
        <v>83</v>
      </c>
      <c r="AV269" s="14" t="s">
        <v>85</v>
      </c>
      <c r="AW269" s="14" t="s">
        <v>32</v>
      </c>
      <c r="AX269" s="14" t="s">
        <v>76</v>
      </c>
      <c r="AY269" s="178" t="s">
        <v>180</v>
      </c>
    </row>
    <row r="270" spans="1:65" s="16" customFormat="1" ht="11.25">
      <c r="B270" s="193"/>
      <c r="D270" s="163" t="s">
        <v>193</v>
      </c>
      <c r="E270" s="194" t="s">
        <v>1</v>
      </c>
      <c r="F270" s="195" t="s">
        <v>198</v>
      </c>
      <c r="H270" s="196">
        <v>102.69</v>
      </c>
      <c r="I270" s="197"/>
      <c r="L270" s="193"/>
      <c r="M270" s="198"/>
      <c r="N270" s="199"/>
      <c r="O270" s="199"/>
      <c r="P270" s="199"/>
      <c r="Q270" s="199"/>
      <c r="R270" s="199"/>
      <c r="S270" s="199"/>
      <c r="T270" s="200"/>
      <c r="AT270" s="194" t="s">
        <v>193</v>
      </c>
      <c r="AU270" s="194" t="s">
        <v>83</v>
      </c>
      <c r="AV270" s="16" t="s">
        <v>187</v>
      </c>
      <c r="AW270" s="16" t="s">
        <v>32</v>
      </c>
      <c r="AX270" s="16" t="s">
        <v>83</v>
      </c>
      <c r="AY270" s="194" t="s">
        <v>180</v>
      </c>
    </row>
    <row r="271" spans="1:65" s="2" customFormat="1" ht="24.2" customHeight="1">
      <c r="A271" s="33"/>
      <c r="B271" s="149"/>
      <c r="C271" s="150" t="s">
        <v>76</v>
      </c>
      <c r="D271" s="150" t="s">
        <v>182</v>
      </c>
      <c r="E271" s="151" t="s">
        <v>1528</v>
      </c>
      <c r="F271" s="152" t="s">
        <v>1529</v>
      </c>
      <c r="G271" s="153" t="s">
        <v>185</v>
      </c>
      <c r="H271" s="154">
        <v>102.69</v>
      </c>
      <c r="I271" s="155"/>
      <c r="J271" s="156">
        <f>ROUND(I271*H271,2)</f>
        <v>0</v>
      </c>
      <c r="K271" s="152" t="s">
        <v>1</v>
      </c>
      <c r="L271" s="34"/>
      <c r="M271" s="157" t="s">
        <v>1</v>
      </c>
      <c r="N271" s="158" t="s">
        <v>41</v>
      </c>
      <c r="O271" s="59"/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1" t="s">
        <v>187</v>
      </c>
      <c r="AT271" s="161" t="s">
        <v>182</v>
      </c>
      <c r="AU271" s="161" t="s">
        <v>83</v>
      </c>
      <c r="AY271" s="18" t="s">
        <v>180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8" t="s">
        <v>83</v>
      </c>
      <c r="BK271" s="162">
        <f>ROUND(I271*H271,2)</f>
        <v>0</v>
      </c>
      <c r="BL271" s="18" t="s">
        <v>187</v>
      </c>
      <c r="BM271" s="161" t="s">
        <v>998</v>
      </c>
    </row>
    <row r="272" spans="1:65" s="2" customFormat="1" ht="11.25">
      <c r="A272" s="33"/>
      <c r="B272" s="34"/>
      <c r="C272" s="33"/>
      <c r="D272" s="163" t="s">
        <v>189</v>
      </c>
      <c r="E272" s="33"/>
      <c r="F272" s="164" t="s">
        <v>1529</v>
      </c>
      <c r="G272" s="33"/>
      <c r="H272" s="33"/>
      <c r="I272" s="165"/>
      <c r="J272" s="33"/>
      <c r="K272" s="33"/>
      <c r="L272" s="34"/>
      <c r="M272" s="166"/>
      <c r="N272" s="167"/>
      <c r="O272" s="59"/>
      <c r="P272" s="59"/>
      <c r="Q272" s="59"/>
      <c r="R272" s="59"/>
      <c r="S272" s="59"/>
      <c r="T272" s="6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189</v>
      </c>
      <c r="AU272" s="18" t="s">
        <v>83</v>
      </c>
    </row>
    <row r="273" spans="1:65" s="14" customFormat="1" ht="11.25">
      <c r="B273" s="177"/>
      <c r="D273" s="163" t="s">
        <v>193</v>
      </c>
      <c r="E273" s="178" t="s">
        <v>1</v>
      </c>
      <c r="F273" s="179" t="s">
        <v>2884</v>
      </c>
      <c r="H273" s="180">
        <v>102.69</v>
      </c>
      <c r="I273" s="181"/>
      <c r="L273" s="177"/>
      <c r="M273" s="182"/>
      <c r="N273" s="183"/>
      <c r="O273" s="183"/>
      <c r="P273" s="183"/>
      <c r="Q273" s="183"/>
      <c r="R273" s="183"/>
      <c r="S273" s="183"/>
      <c r="T273" s="184"/>
      <c r="AT273" s="178" t="s">
        <v>193</v>
      </c>
      <c r="AU273" s="178" t="s">
        <v>83</v>
      </c>
      <c r="AV273" s="14" t="s">
        <v>85</v>
      </c>
      <c r="AW273" s="14" t="s">
        <v>32</v>
      </c>
      <c r="AX273" s="14" t="s">
        <v>76</v>
      </c>
      <c r="AY273" s="178" t="s">
        <v>180</v>
      </c>
    </row>
    <row r="274" spans="1:65" s="16" customFormat="1" ht="11.25">
      <c r="B274" s="193"/>
      <c r="D274" s="163" t="s">
        <v>193</v>
      </c>
      <c r="E274" s="194" t="s">
        <v>1</v>
      </c>
      <c r="F274" s="195" t="s">
        <v>198</v>
      </c>
      <c r="H274" s="196">
        <v>102.69</v>
      </c>
      <c r="I274" s="197"/>
      <c r="L274" s="193"/>
      <c r="M274" s="198"/>
      <c r="N274" s="199"/>
      <c r="O274" s="199"/>
      <c r="P274" s="199"/>
      <c r="Q274" s="199"/>
      <c r="R274" s="199"/>
      <c r="S274" s="199"/>
      <c r="T274" s="200"/>
      <c r="AT274" s="194" t="s">
        <v>193</v>
      </c>
      <c r="AU274" s="194" t="s">
        <v>83</v>
      </c>
      <c r="AV274" s="16" t="s">
        <v>187</v>
      </c>
      <c r="AW274" s="16" t="s">
        <v>32</v>
      </c>
      <c r="AX274" s="16" t="s">
        <v>83</v>
      </c>
      <c r="AY274" s="194" t="s">
        <v>180</v>
      </c>
    </row>
    <row r="275" spans="1:65" s="2" customFormat="1" ht="24.2" customHeight="1">
      <c r="A275" s="33"/>
      <c r="B275" s="149"/>
      <c r="C275" s="150" t="s">
        <v>76</v>
      </c>
      <c r="D275" s="150" t="s">
        <v>182</v>
      </c>
      <c r="E275" s="151" t="s">
        <v>1530</v>
      </c>
      <c r="F275" s="152" t="s">
        <v>1531</v>
      </c>
      <c r="G275" s="153" t="s">
        <v>185</v>
      </c>
      <c r="H275" s="154">
        <v>92.5</v>
      </c>
      <c r="I275" s="155"/>
      <c r="J275" s="156">
        <f>ROUND(I275*H275,2)</f>
        <v>0</v>
      </c>
      <c r="K275" s="152" t="s">
        <v>1</v>
      </c>
      <c r="L275" s="34"/>
      <c r="M275" s="157" t="s">
        <v>1</v>
      </c>
      <c r="N275" s="158" t="s">
        <v>41</v>
      </c>
      <c r="O275" s="59"/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1" t="s">
        <v>187</v>
      </c>
      <c r="AT275" s="161" t="s">
        <v>182</v>
      </c>
      <c r="AU275" s="161" t="s">
        <v>83</v>
      </c>
      <c r="AY275" s="18" t="s">
        <v>180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8" t="s">
        <v>83</v>
      </c>
      <c r="BK275" s="162">
        <f>ROUND(I275*H275,2)</f>
        <v>0</v>
      </c>
      <c r="BL275" s="18" t="s">
        <v>187</v>
      </c>
      <c r="BM275" s="161" t="s">
        <v>1009</v>
      </c>
    </row>
    <row r="276" spans="1:65" s="2" customFormat="1" ht="19.5">
      <c r="A276" s="33"/>
      <c r="B276" s="34"/>
      <c r="C276" s="33"/>
      <c r="D276" s="163" t="s">
        <v>189</v>
      </c>
      <c r="E276" s="33"/>
      <c r="F276" s="164" t="s">
        <v>1531</v>
      </c>
      <c r="G276" s="33"/>
      <c r="H276" s="33"/>
      <c r="I276" s="165"/>
      <c r="J276" s="33"/>
      <c r="K276" s="33"/>
      <c r="L276" s="34"/>
      <c r="M276" s="166"/>
      <c r="N276" s="167"/>
      <c r="O276" s="59"/>
      <c r="P276" s="59"/>
      <c r="Q276" s="59"/>
      <c r="R276" s="59"/>
      <c r="S276" s="59"/>
      <c r="T276" s="60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8" t="s">
        <v>189</v>
      </c>
      <c r="AU276" s="18" t="s">
        <v>83</v>
      </c>
    </row>
    <row r="277" spans="1:65" s="12" customFormat="1" ht="25.9" customHeight="1">
      <c r="B277" s="136"/>
      <c r="D277" s="137" t="s">
        <v>75</v>
      </c>
      <c r="E277" s="138" t="s">
        <v>1532</v>
      </c>
      <c r="F277" s="138" t="s">
        <v>1533</v>
      </c>
      <c r="I277" s="139"/>
      <c r="J277" s="140">
        <f>BK277</f>
        <v>0</v>
      </c>
      <c r="L277" s="136"/>
      <c r="M277" s="141"/>
      <c r="N277" s="142"/>
      <c r="O277" s="142"/>
      <c r="P277" s="143">
        <f>SUM(P278:P304)</f>
        <v>0</v>
      </c>
      <c r="Q277" s="142"/>
      <c r="R277" s="143">
        <f>SUM(R278:R304)</f>
        <v>0</v>
      </c>
      <c r="S277" s="142"/>
      <c r="T277" s="144">
        <f>SUM(T278:T304)</f>
        <v>0</v>
      </c>
      <c r="AR277" s="137" t="s">
        <v>83</v>
      </c>
      <c r="AT277" s="145" t="s">
        <v>75</v>
      </c>
      <c r="AU277" s="145" t="s">
        <v>76</v>
      </c>
      <c r="AY277" s="137" t="s">
        <v>180</v>
      </c>
      <c r="BK277" s="146">
        <f>SUM(BK278:BK304)</f>
        <v>0</v>
      </c>
    </row>
    <row r="278" spans="1:65" s="2" customFormat="1" ht="21.75" customHeight="1">
      <c r="A278" s="33"/>
      <c r="B278" s="149"/>
      <c r="C278" s="150" t="s">
        <v>76</v>
      </c>
      <c r="D278" s="150" t="s">
        <v>182</v>
      </c>
      <c r="E278" s="151" t="s">
        <v>1534</v>
      </c>
      <c r="F278" s="152" t="s">
        <v>1535</v>
      </c>
      <c r="G278" s="153" t="s">
        <v>318</v>
      </c>
      <c r="H278" s="154">
        <v>121.03700000000001</v>
      </c>
      <c r="I278" s="155"/>
      <c r="J278" s="156">
        <f>ROUND(I278*H278,2)</f>
        <v>0</v>
      </c>
      <c r="K278" s="152" t="s">
        <v>1</v>
      </c>
      <c r="L278" s="34"/>
      <c r="M278" s="157" t="s">
        <v>1</v>
      </c>
      <c r="N278" s="158" t="s">
        <v>41</v>
      </c>
      <c r="O278" s="59"/>
      <c r="P278" s="159">
        <f>O278*H278</f>
        <v>0</v>
      </c>
      <c r="Q278" s="159">
        <v>0</v>
      </c>
      <c r="R278" s="159">
        <f>Q278*H278</f>
        <v>0</v>
      </c>
      <c r="S278" s="159">
        <v>0</v>
      </c>
      <c r="T278" s="160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1" t="s">
        <v>187</v>
      </c>
      <c r="AT278" s="161" t="s">
        <v>182</v>
      </c>
      <c r="AU278" s="161" t="s">
        <v>83</v>
      </c>
      <c r="AY278" s="18" t="s">
        <v>180</v>
      </c>
      <c r="BE278" s="162">
        <f>IF(N278="základní",J278,0)</f>
        <v>0</v>
      </c>
      <c r="BF278" s="162">
        <f>IF(N278="snížená",J278,0)</f>
        <v>0</v>
      </c>
      <c r="BG278" s="162">
        <f>IF(N278="zákl. přenesená",J278,0)</f>
        <v>0</v>
      </c>
      <c r="BH278" s="162">
        <f>IF(N278="sníž. přenesená",J278,0)</f>
        <v>0</v>
      </c>
      <c r="BI278" s="162">
        <f>IF(N278="nulová",J278,0)</f>
        <v>0</v>
      </c>
      <c r="BJ278" s="18" t="s">
        <v>83</v>
      </c>
      <c r="BK278" s="162">
        <f>ROUND(I278*H278,2)</f>
        <v>0</v>
      </c>
      <c r="BL278" s="18" t="s">
        <v>187</v>
      </c>
      <c r="BM278" s="161" t="s">
        <v>1020</v>
      </c>
    </row>
    <row r="279" spans="1:65" s="2" customFormat="1" ht="11.25">
      <c r="A279" s="33"/>
      <c r="B279" s="34"/>
      <c r="C279" s="33"/>
      <c r="D279" s="163" t="s">
        <v>189</v>
      </c>
      <c r="E279" s="33"/>
      <c r="F279" s="164" t="s">
        <v>1535</v>
      </c>
      <c r="G279" s="33"/>
      <c r="H279" s="33"/>
      <c r="I279" s="165"/>
      <c r="J279" s="33"/>
      <c r="K279" s="33"/>
      <c r="L279" s="34"/>
      <c r="M279" s="166"/>
      <c r="N279" s="167"/>
      <c r="O279" s="59"/>
      <c r="P279" s="59"/>
      <c r="Q279" s="59"/>
      <c r="R279" s="59"/>
      <c r="S279" s="59"/>
      <c r="T279" s="60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8" t="s">
        <v>189</v>
      </c>
      <c r="AU279" s="18" t="s">
        <v>83</v>
      </c>
    </row>
    <row r="280" spans="1:65" s="14" customFormat="1" ht="11.25">
      <c r="B280" s="177"/>
      <c r="D280" s="163" t="s">
        <v>193</v>
      </c>
      <c r="E280" s="178" t="s">
        <v>1</v>
      </c>
      <c r="F280" s="179" t="s">
        <v>2885</v>
      </c>
      <c r="H280" s="180">
        <v>121.03700000000001</v>
      </c>
      <c r="I280" s="181"/>
      <c r="L280" s="177"/>
      <c r="M280" s="182"/>
      <c r="N280" s="183"/>
      <c r="O280" s="183"/>
      <c r="P280" s="183"/>
      <c r="Q280" s="183"/>
      <c r="R280" s="183"/>
      <c r="S280" s="183"/>
      <c r="T280" s="184"/>
      <c r="AT280" s="178" t="s">
        <v>193</v>
      </c>
      <c r="AU280" s="178" t="s">
        <v>83</v>
      </c>
      <c r="AV280" s="14" t="s">
        <v>85</v>
      </c>
      <c r="AW280" s="14" t="s">
        <v>32</v>
      </c>
      <c r="AX280" s="14" t="s">
        <v>76</v>
      </c>
      <c r="AY280" s="178" t="s">
        <v>180</v>
      </c>
    </row>
    <row r="281" spans="1:65" s="16" customFormat="1" ht="11.25">
      <c r="B281" s="193"/>
      <c r="D281" s="163" t="s">
        <v>193</v>
      </c>
      <c r="E281" s="194" t="s">
        <v>1</v>
      </c>
      <c r="F281" s="195" t="s">
        <v>198</v>
      </c>
      <c r="H281" s="196">
        <v>121.03700000000001</v>
      </c>
      <c r="I281" s="197"/>
      <c r="L281" s="193"/>
      <c r="M281" s="198"/>
      <c r="N281" s="199"/>
      <c r="O281" s="199"/>
      <c r="P281" s="199"/>
      <c r="Q281" s="199"/>
      <c r="R281" s="199"/>
      <c r="S281" s="199"/>
      <c r="T281" s="200"/>
      <c r="AT281" s="194" t="s">
        <v>193</v>
      </c>
      <c r="AU281" s="194" t="s">
        <v>83</v>
      </c>
      <c r="AV281" s="16" t="s">
        <v>187</v>
      </c>
      <c r="AW281" s="16" t="s">
        <v>32</v>
      </c>
      <c r="AX281" s="16" t="s">
        <v>83</v>
      </c>
      <c r="AY281" s="194" t="s">
        <v>180</v>
      </c>
    </row>
    <row r="282" spans="1:65" s="2" customFormat="1" ht="16.5" customHeight="1">
      <c r="A282" s="33"/>
      <c r="B282" s="149"/>
      <c r="C282" s="150" t="s">
        <v>76</v>
      </c>
      <c r="D282" s="150" t="s">
        <v>182</v>
      </c>
      <c r="E282" s="151" t="s">
        <v>1537</v>
      </c>
      <c r="F282" s="152" t="s">
        <v>1538</v>
      </c>
      <c r="G282" s="153" t="s">
        <v>318</v>
      </c>
      <c r="H282" s="154">
        <v>2420.7330000000002</v>
      </c>
      <c r="I282" s="155"/>
      <c r="J282" s="156">
        <f>ROUND(I282*H282,2)</f>
        <v>0</v>
      </c>
      <c r="K282" s="152" t="s">
        <v>1</v>
      </c>
      <c r="L282" s="34"/>
      <c r="M282" s="157" t="s">
        <v>1</v>
      </c>
      <c r="N282" s="158" t="s">
        <v>41</v>
      </c>
      <c r="O282" s="59"/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1" t="s">
        <v>187</v>
      </c>
      <c r="AT282" s="161" t="s">
        <v>182</v>
      </c>
      <c r="AU282" s="161" t="s">
        <v>83</v>
      </c>
      <c r="AY282" s="18" t="s">
        <v>180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8" t="s">
        <v>83</v>
      </c>
      <c r="BK282" s="162">
        <f>ROUND(I282*H282,2)</f>
        <v>0</v>
      </c>
      <c r="BL282" s="18" t="s">
        <v>187</v>
      </c>
      <c r="BM282" s="161" t="s">
        <v>1034</v>
      </c>
    </row>
    <row r="283" spans="1:65" s="2" customFormat="1" ht="11.25">
      <c r="A283" s="33"/>
      <c r="B283" s="34"/>
      <c r="C283" s="33"/>
      <c r="D283" s="163" t="s">
        <v>189</v>
      </c>
      <c r="E283" s="33"/>
      <c r="F283" s="164" t="s">
        <v>1538</v>
      </c>
      <c r="G283" s="33"/>
      <c r="H283" s="33"/>
      <c r="I283" s="165"/>
      <c r="J283" s="33"/>
      <c r="K283" s="33"/>
      <c r="L283" s="34"/>
      <c r="M283" s="166"/>
      <c r="N283" s="167"/>
      <c r="O283" s="59"/>
      <c r="P283" s="59"/>
      <c r="Q283" s="59"/>
      <c r="R283" s="59"/>
      <c r="S283" s="59"/>
      <c r="T283" s="60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8" t="s">
        <v>189</v>
      </c>
      <c r="AU283" s="18" t="s">
        <v>83</v>
      </c>
    </row>
    <row r="284" spans="1:65" s="13" customFormat="1" ht="11.25">
      <c r="B284" s="170"/>
      <c r="D284" s="163" t="s">
        <v>193</v>
      </c>
      <c r="E284" s="171" t="s">
        <v>1</v>
      </c>
      <c r="F284" s="172" t="s">
        <v>1539</v>
      </c>
      <c r="H284" s="171" t="s">
        <v>1</v>
      </c>
      <c r="I284" s="173"/>
      <c r="L284" s="170"/>
      <c r="M284" s="174"/>
      <c r="N284" s="175"/>
      <c r="O284" s="175"/>
      <c r="P284" s="175"/>
      <c r="Q284" s="175"/>
      <c r="R284" s="175"/>
      <c r="S284" s="175"/>
      <c r="T284" s="176"/>
      <c r="AT284" s="171" t="s">
        <v>193</v>
      </c>
      <c r="AU284" s="171" t="s">
        <v>83</v>
      </c>
      <c r="AV284" s="13" t="s">
        <v>83</v>
      </c>
      <c r="AW284" s="13" t="s">
        <v>32</v>
      </c>
      <c r="AX284" s="13" t="s">
        <v>76</v>
      </c>
      <c r="AY284" s="171" t="s">
        <v>180</v>
      </c>
    </row>
    <row r="285" spans="1:65" s="14" customFormat="1" ht="11.25">
      <c r="B285" s="177"/>
      <c r="D285" s="163" t="s">
        <v>193</v>
      </c>
      <c r="E285" s="178" t="s">
        <v>1</v>
      </c>
      <c r="F285" s="179" t="s">
        <v>2886</v>
      </c>
      <c r="H285" s="180">
        <v>2420.7330000000002</v>
      </c>
      <c r="I285" s="181"/>
      <c r="L285" s="177"/>
      <c r="M285" s="182"/>
      <c r="N285" s="183"/>
      <c r="O285" s="183"/>
      <c r="P285" s="183"/>
      <c r="Q285" s="183"/>
      <c r="R285" s="183"/>
      <c r="S285" s="183"/>
      <c r="T285" s="184"/>
      <c r="AT285" s="178" t="s">
        <v>193</v>
      </c>
      <c r="AU285" s="178" t="s">
        <v>83</v>
      </c>
      <c r="AV285" s="14" t="s">
        <v>85</v>
      </c>
      <c r="AW285" s="14" t="s">
        <v>32</v>
      </c>
      <c r="AX285" s="14" t="s">
        <v>76</v>
      </c>
      <c r="AY285" s="178" t="s">
        <v>180</v>
      </c>
    </row>
    <row r="286" spans="1:65" s="16" customFormat="1" ht="11.25">
      <c r="B286" s="193"/>
      <c r="D286" s="163" t="s">
        <v>193</v>
      </c>
      <c r="E286" s="194" t="s">
        <v>1</v>
      </c>
      <c r="F286" s="195" t="s">
        <v>198</v>
      </c>
      <c r="H286" s="196">
        <v>2420.7330000000002</v>
      </c>
      <c r="I286" s="197"/>
      <c r="L286" s="193"/>
      <c r="M286" s="198"/>
      <c r="N286" s="199"/>
      <c r="O286" s="199"/>
      <c r="P286" s="199"/>
      <c r="Q286" s="199"/>
      <c r="R286" s="199"/>
      <c r="S286" s="199"/>
      <c r="T286" s="200"/>
      <c r="AT286" s="194" t="s">
        <v>193</v>
      </c>
      <c r="AU286" s="194" t="s">
        <v>83</v>
      </c>
      <c r="AV286" s="16" t="s">
        <v>187</v>
      </c>
      <c r="AW286" s="16" t="s">
        <v>32</v>
      </c>
      <c r="AX286" s="16" t="s">
        <v>83</v>
      </c>
      <c r="AY286" s="194" t="s">
        <v>180</v>
      </c>
    </row>
    <row r="287" spans="1:65" s="2" customFormat="1" ht="16.5" customHeight="1">
      <c r="A287" s="33"/>
      <c r="B287" s="149"/>
      <c r="C287" s="150" t="s">
        <v>76</v>
      </c>
      <c r="D287" s="150" t="s">
        <v>182</v>
      </c>
      <c r="E287" s="151" t="s">
        <v>1541</v>
      </c>
      <c r="F287" s="152" t="s">
        <v>1542</v>
      </c>
      <c r="G287" s="153" t="s">
        <v>318</v>
      </c>
      <c r="H287" s="154">
        <v>121.03700000000001</v>
      </c>
      <c r="I287" s="155"/>
      <c r="J287" s="156">
        <f>ROUND(I287*H287,2)</f>
        <v>0</v>
      </c>
      <c r="K287" s="152" t="s">
        <v>1</v>
      </c>
      <c r="L287" s="34"/>
      <c r="M287" s="157" t="s">
        <v>1</v>
      </c>
      <c r="N287" s="158" t="s">
        <v>41</v>
      </c>
      <c r="O287" s="59"/>
      <c r="P287" s="159">
        <f>O287*H287</f>
        <v>0</v>
      </c>
      <c r="Q287" s="159">
        <v>0</v>
      </c>
      <c r="R287" s="159">
        <f>Q287*H287</f>
        <v>0</v>
      </c>
      <c r="S287" s="159">
        <v>0</v>
      </c>
      <c r="T287" s="160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1" t="s">
        <v>187</v>
      </c>
      <c r="AT287" s="161" t="s">
        <v>182</v>
      </c>
      <c r="AU287" s="161" t="s">
        <v>83</v>
      </c>
      <c r="AY287" s="18" t="s">
        <v>180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8" t="s">
        <v>83</v>
      </c>
      <c r="BK287" s="162">
        <f>ROUND(I287*H287,2)</f>
        <v>0</v>
      </c>
      <c r="BL287" s="18" t="s">
        <v>187</v>
      </c>
      <c r="BM287" s="161" t="s">
        <v>1044</v>
      </c>
    </row>
    <row r="288" spans="1:65" s="2" customFormat="1" ht="11.25">
      <c r="A288" s="33"/>
      <c r="B288" s="34"/>
      <c r="C288" s="33"/>
      <c r="D288" s="163" t="s">
        <v>189</v>
      </c>
      <c r="E288" s="33"/>
      <c r="F288" s="164" t="s">
        <v>1542</v>
      </c>
      <c r="G288" s="33"/>
      <c r="H288" s="33"/>
      <c r="I288" s="165"/>
      <c r="J288" s="33"/>
      <c r="K288" s="33"/>
      <c r="L288" s="34"/>
      <c r="M288" s="166"/>
      <c r="N288" s="167"/>
      <c r="O288" s="59"/>
      <c r="P288" s="59"/>
      <c r="Q288" s="59"/>
      <c r="R288" s="59"/>
      <c r="S288" s="59"/>
      <c r="T288" s="60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8" t="s">
        <v>189</v>
      </c>
      <c r="AU288" s="18" t="s">
        <v>83</v>
      </c>
    </row>
    <row r="289" spans="1:65" s="14" customFormat="1" ht="11.25">
      <c r="B289" s="177"/>
      <c r="D289" s="163" t="s">
        <v>193</v>
      </c>
      <c r="E289" s="178" t="s">
        <v>1</v>
      </c>
      <c r="F289" s="179" t="s">
        <v>2885</v>
      </c>
      <c r="H289" s="180">
        <v>121.03700000000001</v>
      </c>
      <c r="I289" s="181"/>
      <c r="L289" s="177"/>
      <c r="M289" s="182"/>
      <c r="N289" s="183"/>
      <c r="O289" s="183"/>
      <c r="P289" s="183"/>
      <c r="Q289" s="183"/>
      <c r="R289" s="183"/>
      <c r="S289" s="183"/>
      <c r="T289" s="184"/>
      <c r="AT289" s="178" t="s">
        <v>193</v>
      </c>
      <c r="AU289" s="178" t="s">
        <v>83</v>
      </c>
      <c r="AV289" s="14" t="s">
        <v>85</v>
      </c>
      <c r="AW289" s="14" t="s">
        <v>32</v>
      </c>
      <c r="AX289" s="14" t="s">
        <v>76</v>
      </c>
      <c r="AY289" s="178" t="s">
        <v>180</v>
      </c>
    </row>
    <row r="290" spans="1:65" s="16" customFormat="1" ht="11.25">
      <c r="B290" s="193"/>
      <c r="D290" s="163" t="s">
        <v>193</v>
      </c>
      <c r="E290" s="194" t="s">
        <v>1</v>
      </c>
      <c r="F290" s="195" t="s">
        <v>198</v>
      </c>
      <c r="H290" s="196">
        <v>121.03700000000001</v>
      </c>
      <c r="I290" s="197"/>
      <c r="L290" s="193"/>
      <c r="M290" s="198"/>
      <c r="N290" s="199"/>
      <c r="O290" s="199"/>
      <c r="P290" s="199"/>
      <c r="Q290" s="199"/>
      <c r="R290" s="199"/>
      <c r="S290" s="199"/>
      <c r="T290" s="200"/>
      <c r="AT290" s="194" t="s">
        <v>193</v>
      </c>
      <c r="AU290" s="194" t="s">
        <v>83</v>
      </c>
      <c r="AV290" s="16" t="s">
        <v>187</v>
      </c>
      <c r="AW290" s="16" t="s">
        <v>32</v>
      </c>
      <c r="AX290" s="16" t="s">
        <v>83</v>
      </c>
      <c r="AY290" s="194" t="s">
        <v>180</v>
      </c>
    </row>
    <row r="291" spans="1:65" s="2" customFormat="1" ht="16.5" customHeight="1">
      <c r="A291" s="33"/>
      <c r="B291" s="149"/>
      <c r="C291" s="150" t="s">
        <v>76</v>
      </c>
      <c r="D291" s="150" t="s">
        <v>182</v>
      </c>
      <c r="E291" s="151" t="s">
        <v>1543</v>
      </c>
      <c r="F291" s="152" t="s">
        <v>1544</v>
      </c>
      <c r="G291" s="153" t="s">
        <v>318</v>
      </c>
      <c r="H291" s="154">
        <v>1210.367</v>
      </c>
      <c r="I291" s="155"/>
      <c r="J291" s="156">
        <f>ROUND(I291*H291,2)</f>
        <v>0</v>
      </c>
      <c r="K291" s="152" t="s">
        <v>1</v>
      </c>
      <c r="L291" s="34"/>
      <c r="M291" s="157" t="s">
        <v>1</v>
      </c>
      <c r="N291" s="158" t="s">
        <v>41</v>
      </c>
      <c r="O291" s="59"/>
      <c r="P291" s="159">
        <f>O291*H291</f>
        <v>0</v>
      </c>
      <c r="Q291" s="159">
        <v>0</v>
      </c>
      <c r="R291" s="159">
        <f>Q291*H291</f>
        <v>0</v>
      </c>
      <c r="S291" s="159">
        <v>0</v>
      </c>
      <c r="T291" s="160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1" t="s">
        <v>187</v>
      </c>
      <c r="AT291" s="161" t="s">
        <v>182</v>
      </c>
      <c r="AU291" s="161" t="s">
        <v>83</v>
      </c>
      <c r="AY291" s="18" t="s">
        <v>180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8" t="s">
        <v>83</v>
      </c>
      <c r="BK291" s="162">
        <f>ROUND(I291*H291,2)</f>
        <v>0</v>
      </c>
      <c r="BL291" s="18" t="s">
        <v>187</v>
      </c>
      <c r="BM291" s="161" t="s">
        <v>1054</v>
      </c>
    </row>
    <row r="292" spans="1:65" s="2" customFormat="1" ht="11.25">
      <c r="A292" s="33"/>
      <c r="B292" s="34"/>
      <c r="C292" s="33"/>
      <c r="D292" s="163" t="s">
        <v>189</v>
      </c>
      <c r="E292" s="33"/>
      <c r="F292" s="164" t="s">
        <v>1544</v>
      </c>
      <c r="G292" s="33"/>
      <c r="H292" s="33"/>
      <c r="I292" s="165"/>
      <c r="J292" s="33"/>
      <c r="K292" s="33"/>
      <c r="L292" s="34"/>
      <c r="M292" s="166"/>
      <c r="N292" s="167"/>
      <c r="O292" s="59"/>
      <c r="P292" s="59"/>
      <c r="Q292" s="59"/>
      <c r="R292" s="59"/>
      <c r="S292" s="59"/>
      <c r="T292" s="60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8" t="s">
        <v>189</v>
      </c>
      <c r="AU292" s="18" t="s">
        <v>83</v>
      </c>
    </row>
    <row r="293" spans="1:65" s="14" customFormat="1" ht="11.25">
      <c r="B293" s="177"/>
      <c r="D293" s="163" t="s">
        <v>193</v>
      </c>
      <c r="E293" s="178" t="s">
        <v>1</v>
      </c>
      <c r="F293" s="179" t="s">
        <v>2887</v>
      </c>
      <c r="H293" s="180">
        <v>1210.367</v>
      </c>
      <c r="I293" s="181"/>
      <c r="L293" s="177"/>
      <c r="M293" s="182"/>
      <c r="N293" s="183"/>
      <c r="O293" s="183"/>
      <c r="P293" s="183"/>
      <c r="Q293" s="183"/>
      <c r="R293" s="183"/>
      <c r="S293" s="183"/>
      <c r="T293" s="184"/>
      <c r="AT293" s="178" t="s">
        <v>193</v>
      </c>
      <c r="AU293" s="178" t="s">
        <v>83</v>
      </c>
      <c r="AV293" s="14" t="s">
        <v>85</v>
      </c>
      <c r="AW293" s="14" t="s">
        <v>32</v>
      </c>
      <c r="AX293" s="14" t="s">
        <v>76</v>
      </c>
      <c r="AY293" s="178" t="s">
        <v>180</v>
      </c>
    </row>
    <row r="294" spans="1:65" s="16" customFormat="1" ht="11.25">
      <c r="B294" s="193"/>
      <c r="D294" s="163" t="s">
        <v>193</v>
      </c>
      <c r="E294" s="194" t="s">
        <v>1</v>
      </c>
      <c r="F294" s="195" t="s">
        <v>198</v>
      </c>
      <c r="H294" s="196">
        <v>1210.367</v>
      </c>
      <c r="I294" s="197"/>
      <c r="L294" s="193"/>
      <c r="M294" s="198"/>
      <c r="N294" s="199"/>
      <c r="O294" s="199"/>
      <c r="P294" s="199"/>
      <c r="Q294" s="199"/>
      <c r="R294" s="199"/>
      <c r="S294" s="199"/>
      <c r="T294" s="200"/>
      <c r="AT294" s="194" t="s">
        <v>193</v>
      </c>
      <c r="AU294" s="194" t="s">
        <v>83</v>
      </c>
      <c r="AV294" s="16" t="s">
        <v>187</v>
      </c>
      <c r="AW294" s="16" t="s">
        <v>32</v>
      </c>
      <c r="AX294" s="16" t="s">
        <v>83</v>
      </c>
      <c r="AY294" s="194" t="s">
        <v>180</v>
      </c>
    </row>
    <row r="295" spans="1:65" s="2" customFormat="1" ht="21.75" customHeight="1">
      <c r="A295" s="33"/>
      <c r="B295" s="149"/>
      <c r="C295" s="150" t="s">
        <v>76</v>
      </c>
      <c r="D295" s="150" t="s">
        <v>182</v>
      </c>
      <c r="E295" s="151" t="s">
        <v>1546</v>
      </c>
      <c r="F295" s="152" t="s">
        <v>1547</v>
      </c>
      <c r="G295" s="153" t="s">
        <v>318</v>
      </c>
      <c r="H295" s="154">
        <v>121.03700000000001</v>
      </c>
      <c r="I295" s="155"/>
      <c r="J295" s="156">
        <f>ROUND(I295*H295,2)</f>
        <v>0</v>
      </c>
      <c r="K295" s="152" t="s">
        <v>1</v>
      </c>
      <c r="L295" s="34"/>
      <c r="M295" s="157" t="s">
        <v>1</v>
      </c>
      <c r="N295" s="158" t="s">
        <v>41</v>
      </c>
      <c r="O295" s="59"/>
      <c r="P295" s="159">
        <f>O295*H295</f>
        <v>0</v>
      </c>
      <c r="Q295" s="159">
        <v>0</v>
      </c>
      <c r="R295" s="159">
        <f>Q295*H295</f>
        <v>0</v>
      </c>
      <c r="S295" s="159">
        <v>0</v>
      </c>
      <c r="T295" s="160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1" t="s">
        <v>187</v>
      </c>
      <c r="AT295" s="161" t="s">
        <v>182</v>
      </c>
      <c r="AU295" s="161" t="s">
        <v>83</v>
      </c>
      <c r="AY295" s="18" t="s">
        <v>180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8" t="s">
        <v>83</v>
      </c>
      <c r="BK295" s="162">
        <f>ROUND(I295*H295,2)</f>
        <v>0</v>
      </c>
      <c r="BL295" s="18" t="s">
        <v>187</v>
      </c>
      <c r="BM295" s="161" t="s">
        <v>1068</v>
      </c>
    </row>
    <row r="296" spans="1:65" s="2" customFormat="1" ht="11.25">
      <c r="A296" s="33"/>
      <c r="B296" s="34"/>
      <c r="C296" s="33"/>
      <c r="D296" s="163" t="s">
        <v>189</v>
      </c>
      <c r="E296" s="33"/>
      <c r="F296" s="164" t="s">
        <v>1547</v>
      </c>
      <c r="G296" s="33"/>
      <c r="H296" s="33"/>
      <c r="I296" s="165"/>
      <c r="J296" s="33"/>
      <c r="K296" s="33"/>
      <c r="L296" s="34"/>
      <c r="M296" s="166"/>
      <c r="N296" s="167"/>
      <c r="O296" s="59"/>
      <c r="P296" s="59"/>
      <c r="Q296" s="59"/>
      <c r="R296" s="59"/>
      <c r="S296" s="59"/>
      <c r="T296" s="60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8" t="s">
        <v>189</v>
      </c>
      <c r="AU296" s="18" t="s">
        <v>83</v>
      </c>
    </row>
    <row r="297" spans="1:65" s="14" customFormat="1" ht="11.25">
      <c r="B297" s="177"/>
      <c r="D297" s="163" t="s">
        <v>193</v>
      </c>
      <c r="E297" s="178" t="s">
        <v>1</v>
      </c>
      <c r="F297" s="179" t="s">
        <v>2885</v>
      </c>
      <c r="H297" s="180">
        <v>121.03700000000001</v>
      </c>
      <c r="I297" s="181"/>
      <c r="L297" s="177"/>
      <c r="M297" s="182"/>
      <c r="N297" s="183"/>
      <c r="O297" s="183"/>
      <c r="P297" s="183"/>
      <c r="Q297" s="183"/>
      <c r="R297" s="183"/>
      <c r="S297" s="183"/>
      <c r="T297" s="184"/>
      <c r="AT297" s="178" t="s">
        <v>193</v>
      </c>
      <c r="AU297" s="178" t="s">
        <v>83</v>
      </c>
      <c r="AV297" s="14" t="s">
        <v>85</v>
      </c>
      <c r="AW297" s="14" t="s">
        <v>32</v>
      </c>
      <c r="AX297" s="14" t="s">
        <v>76</v>
      </c>
      <c r="AY297" s="178" t="s">
        <v>180</v>
      </c>
    </row>
    <row r="298" spans="1:65" s="16" customFormat="1" ht="11.25">
      <c r="B298" s="193"/>
      <c r="D298" s="163" t="s">
        <v>193</v>
      </c>
      <c r="E298" s="194" t="s">
        <v>1</v>
      </c>
      <c r="F298" s="195" t="s">
        <v>198</v>
      </c>
      <c r="H298" s="196">
        <v>121.03700000000001</v>
      </c>
      <c r="I298" s="197"/>
      <c r="L298" s="193"/>
      <c r="M298" s="198"/>
      <c r="N298" s="199"/>
      <c r="O298" s="199"/>
      <c r="P298" s="199"/>
      <c r="Q298" s="199"/>
      <c r="R298" s="199"/>
      <c r="S298" s="199"/>
      <c r="T298" s="200"/>
      <c r="AT298" s="194" t="s">
        <v>193</v>
      </c>
      <c r="AU298" s="194" t="s">
        <v>83</v>
      </c>
      <c r="AV298" s="16" t="s">
        <v>187</v>
      </c>
      <c r="AW298" s="16" t="s">
        <v>32</v>
      </c>
      <c r="AX298" s="16" t="s">
        <v>83</v>
      </c>
      <c r="AY298" s="194" t="s">
        <v>180</v>
      </c>
    </row>
    <row r="299" spans="1:65" s="2" customFormat="1" ht="21.75" customHeight="1">
      <c r="A299" s="33"/>
      <c r="B299" s="149"/>
      <c r="C299" s="150" t="s">
        <v>76</v>
      </c>
      <c r="D299" s="150" t="s">
        <v>182</v>
      </c>
      <c r="E299" s="151" t="s">
        <v>1548</v>
      </c>
      <c r="F299" s="152" t="s">
        <v>1549</v>
      </c>
      <c r="G299" s="153" t="s">
        <v>318</v>
      </c>
      <c r="H299" s="154">
        <v>121.03700000000001</v>
      </c>
      <c r="I299" s="155"/>
      <c r="J299" s="156">
        <f>ROUND(I299*H299,2)</f>
        <v>0</v>
      </c>
      <c r="K299" s="152" t="s">
        <v>1</v>
      </c>
      <c r="L299" s="34"/>
      <c r="M299" s="157" t="s">
        <v>1</v>
      </c>
      <c r="N299" s="158" t="s">
        <v>41</v>
      </c>
      <c r="O299" s="59"/>
      <c r="P299" s="159">
        <f>O299*H299</f>
        <v>0</v>
      </c>
      <c r="Q299" s="159">
        <v>0</v>
      </c>
      <c r="R299" s="159">
        <f>Q299*H299</f>
        <v>0</v>
      </c>
      <c r="S299" s="159">
        <v>0</v>
      </c>
      <c r="T299" s="160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1" t="s">
        <v>187</v>
      </c>
      <c r="AT299" s="161" t="s">
        <v>182</v>
      </c>
      <c r="AU299" s="161" t="s">
        <v>83</v>
      </c>
      <c r="AY299" s="18" t="s">
        <v>180</v>
      </c>
      <c r="BE299" s="162">
        <f>IF(N299="základní",J299,0)</f>
        <v>0</v>
      </c>
      <c r="BF299" s="162">
        <f>IF(N299="snížená",J299,0)</f>
        <v>0</v>
      </c>
      <c r="BG299" s="162">
        <f>IF(N299="zákl. přenesená",J299,0)</f>
        <v>0</v>
      </c>
      <c r="BH299" s="162">
        <f>IF(N299="sníž. přenesená",J299,0)</f>
        <v>0</v>
      </c>
      <c r="BI299" s="162">
        <f>IF(N299="nulová",J299,0)</f>
        <v>0</v>
      </c>
      <c r="BJ299" s="18" t="s">
        <v>83</v>
      </c>
      <c r="BK299" s="162">
        <f>ROUND(I299*H299,2)</f>
        <v>0</v>
      </c>
      <c r="BL299" s="18" t="s">
        <v>187</v>
      </c>
      <c r="BM299" s="161" t="s">
        <v>1082</v>
      </c>
    </row>
    <row r="300" spans="1:65" s="2" customFormat="1" ht="11.25">
      <c r="A300" s="33"/>
      <c r="B300" s="34"/>
      <c r="C300" s="33"/>
      <c r="D300" s="163" t="s">
        <v>189</v>
      </c>
      <c r="E300" s="33"/>
      <c r="F300" s="164" t="s">
        <v>1549</v>
      </c>
      <c r="G300" s="33"/>
      <c r="H300" s="33"/>
      <c r="I300" s="165"/>
      <c r="J300" s="33"/>
      <c r="K300" s="33"/>
      <c r="L300" s="34"/>
      <c r="M300" s="166"/>
      <c r="N300" s="167"/>
      <c r="O300" s="59"/>
      <c r="P300" s="59"/>
      <c r="Q300" s="59"/>
      <c r="R300" s="59"/>
      <c r="S300" s="59"/>
      <c r="T300" s="60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8" t="s">
        <v>189</v>
      </c>
      <c r="AU300" s="18" t="s">
        <v>83</v>
      </c>
    </row>
    <row r="301" spans="1:65" s="14" customFormat="1" ht="11.25">
      <c r="B301" s="177"/>
      <c r="D301" s="163" t="s">
        <v>193</v>
      </c>
      <c r="E301" s="178" t="s">
        <v>1</v>
      </c>
      <c r="F301" s="179" t="s">
        <v>2885</v>
      </c>
      <c r="H301" s="180">
        <v>121.03700000000001</v>
      </c>
      <c r="I301" s="181"/>
      <c r="L301" s="177"/>
      <c r="M301" s="182"/>
      <c r="N301" s="183"/>
      <c r="O301" s="183"/>
      <c r="P301" s="183"/>
      <c r="Q301" s="183"/>
      <c r="R301" s="183"/>
      <c r="S301" s="183"/>
      <c r="T301" s="184"/>
      <c r="AT301" s="178" t="s">
        <v>193</v>
      </c>
      <c r="AU301" s="178" t="s">
        <v>83</v>
      </c>
      <c r="AV301" s="14" t="s">
        <v>85</v>
      </c>
      <c r="AW301" s="14" t="s">
        <v>32</v>
      </c>
      <c r="AX301" s="14" t="s">
        <v>76</v>
      </c>
      <c r="AY301" s="178" t="s">
        <v>180</v>
      </c>
    </row>
    <row r="302" spans="1:65" s="16" customFormat="1" ht="11.25">
      <c r="B302" s="193"/>
      <c r="D302" s="163" t="s">
        <v>193</v>
      </c>
      <c r="E302" s="194" t="s">
        <v>1</v>
      </c>
      <c r="F302" s="195" t="s">
        <v>198</v>
      </c>
      <c r="H302" s="196">
        <v>121.03700000000001</v>
      </c>
      <c r="I302" s="197"/>
      <c r="L302" s="193"/>
      <c r="M302" s="198"/>
      <c r="N302" s="199"/>
      <c r="O302" s="199"/>
      <c r="P302" s="199"/>
      <c r="Q302" s="199"/>
      <c r="R302" s="199"/>
      <c r="S302" s="199"/>
      <c r="T302" s="200"/>
      <c r="AT302" s="194" t="s">
        <v>193</v>
      </c>
      <c r="AU302" s="194" t="s">
        <v>83</v>
      </c>
      <c r="AV302" s="16" t="s">
        <v>187</v>
      </c>
      <c r="AW302" s="16" t="s">
        <v>32</v>
      </c>
      <c r="AX302" s="16" t="s">
        <v>83</v>
      </c>
      <c r="AY302" s="194" t="s">
        <v>180</v>
      </c>
    </row>
    <row r="303" spans="1:65" s="2" customFormat="1" ht="21.75" customHeight="1">
      <c r="A303" s="33"/>
      <c r="B303" s="149"/>
      <c r="C303" s="150" t="s">
        <v>76</v>
      </c>
      <c r="D303" s="150" t="s">
        <v>182</v>
      </c>
      <c r="E303" s="151" t="s">
        <v>1550</v>
      </c>
      <c r="F303" s="152" t="s">
        <v>1551</v>
      </c>
      <c r="G303" s="153" t="s">
        <v>318</v>
      </c>
      <c r="H303" s="154">
        <v>120.32599999999999</v>
      </c>
      <c r="I303" s="155"/>
      <c r="J303" s="156">
        <f>ROUND(I303*H303,2)</f>
        <v>0</v>
      </c>
      <c r="K303" s="152" t="s">
        <v>1</v>
      </c>
      <c r="L303" s="34"/>
      <c r="M303" s="157" t="s">
        <v>1</v>
      </c>
      <c r="N303" s="158" t="s">
        <v>41</v>
      </c>
      <c r="O303" s="59"/>
      <c r="P303" s="159">
        <f>O303*H303</f>
        <v>0</v>
      </c>
      <c r="Q303" s="159">
        <v>0</v>
      </c>
      <c r="R303" s="159">
        <f>Q303*H303</f>
        <v>0</v>
      </c>
      <c r="S303" s="159">
        <v>0</v>
      </c>
      <c r="T303" s="160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1" t="s">
        <v>187</v>
      </c>
      <c r="AT303" s="161" t="s">
        <v>182</v>
      </c>
      <c r="AU303" s="161" t="s">
        <v>83</v>
      </c>
      <c r="AY303" s="18" t="s">
        <v>180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8" t="s">
        <v>83</v>
      </c>
      <c r="BK303" s="162">
        <f>ROUND(I303*H303,2)</f>
        <v>0</v>
      </c>
      <c r="BL303" s="18" t="s">
        <v>187</v>
      </c>
      <c r="BM303" s="161" t="s">
        <v>1094</v>
      </c>
    </row>
    <row r="304" spans="1:65" s="2" customFormat="1" ht="11.25">
      <c r="A304" s="33"/>
      <c r="B304" s="34"/>
      <c r="C304" s="33"/>
      <c r="D304" s="163" t="s">
        <v>189</v>
      </c>
      <c r="E304" s="33"/>
      <c r="F304" s="164" t="s">
        <v>1551</v>
      </c>
      <c r="G304" s="33"/>
      <c r="H304" s="33"/>
      <c r="I304" s="165"/>
      <c r="J304" s="33"/>
      <c r="K304" s="33"/>
      <c r="L304" s="34"/>
      <c r="M304" s="166"/>
      <c r="N304" s="167"/>
      <c r="O304" s="59"/>
      <c r="P304" s="59"/>
      <c r="Q304" s="59"/>
      <c r="R304" s="59"/>
      <c r="S304" s="59"/>
      <c r="T304" s="60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8" t="s">
        <v>189</v>
      </c>
      <c r="AU304" s="18" t="s">
        <v>83</v>
      </c>
    </row>
    <row r="305" spans="1:65" s="12" customFormat="1" ht="25.9" customHeight="1">
      <c r="B305" s="136"/>
      <c r="D305" s="137" t="s">
        <v>75</v>
      </c>
      <c r="E305" s="138" t="s">
        <v>1552</v>
      </c>
      <c r="F305" s="138" t="s">
        <v>1553</v>
      </c>
      <c r="I305" s="139"/>
      <c r="J305" s="140">
        <f>BK305</f>
        <v>0</v>
      </c>
      <c r="L305" s="136"/>
      <c r="M305" s="141"/>
      <c r="N305" s="142"/>
      <c r="O305" s="142"/>
      <c r="P305" s="143">
        <f>SUM(P306:P307)</f>
        <v>0</v>
      </c>
      <c r="Q305" s="142"/>
      <c r="R305" s="143">
        <f>SUM(R306:R307)</f>
        <v>0</v>
      </c>
      <c r="S305" s="142"/>
      <c r="T305" s="144">
        <f>SUM(T306:T307)</f>
        <v>0</v>
      </c>
      <c r="AR305" s="137" t="s">
        <v>83</v>
      </c>
      <c r="AT305" s="145" t="s">
        <v>75</v>
      </c>
      <c r="AU305" s="145" t="s">
        <v>76</v>
      </c>
      <c r="AY305" s="137" t="s">
        <v>180</v>
      </c>
      <c r="BK305" s="146">
        <f>SUM(BK306:BK307)</f>
        <v>0</v>
      </c>
    </row>
    <row r="306" spans="1:65" s="2" customFormat="1" ht="16.5" customHeight="1">
      <c r="A306" s="33"/>
      <c r="B306" s="149"/>
      <c r="C306" s="150" t="s">
        <v>76</v>
      </c>
      <c r="D306" s="150" t="s">
        <v>182</v>
      </c>
      <c r="E306" s="151" t="s">
        <v>1554</v>
      </c>
      <c r="F306" s="152" t="s">
        <v>1555</v>
      </c>
      <c r="G306" s="153" t="s">
        <v>1556</v>
      </c>
      <c r="H306" s="215"/>
      <c r="I306" s="155"/>
      <c r="J306" s="156">
        <f>ROUND(I306*H306,2)</f>
        <v>0</v>
      </c>
      <c r="K306" s="152" t="s">
        <v>1</v>
      </c>
      <c r="L306" s="34"/>
      <c r="M306" s="157" t="s">
        <v>1</v>
      </c>
      <c r="N306" s="158" t="s">
        <v>41</v>
      </c>
      <c r="O306" s="59"/>
      <c r="P306" s="159">
        <f>O306*H306</f>
        <v>0</v>
      </c>
      <c r="Q306" s="159">
        <v>0</v>
      </c>
      <c r="R306" s="159">
        <f>Q306*H306</f>
        <v>0</v>
      </c>
      <c r="S306" s="159">
        <v>0</v>
      </c>
      <c r="T306" s="160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1" t="s">
        <v>187</v>
      </c>
      <c r="AT306" s="161" t="s">
        <v>182</v>
      </c>
      <c r="AU306" s="161" t="s">
        <v>83</v>
      </c>
      <c r="AY306" s="18" t="s">
        <v>180</v>
      </c>
      <c r="BE306" s="162">
        <f>IF(N306="základní",J306,0)</f>
        <v>0</v>
      </c>
      <c r="BF306" s="162">
        <f>IF(N306="snížená",J306,0)</f>
        <v>0</v>
      </c>
      <c r="BG306" s="162">
        <f>IF(N306="zákl. přenesená",J306,0)</f>
        <v>0</v>
      </c>
      <c r="BH306" s="162">
        <f>IF(N306="sníž. přenesená",J306,0)</f>
        <v>0</v>
      </c>
      <c r="BI306" s="162">
        <f>IF(N306="nulová",J306,0)</f>
        <v>0</v>
      </c>
      <c r="BJ306" s="18" t="s">
        <v>83</v>
      </c>
      <c r="BK306" s="162">
        <f>ROUND(I306*H306,2)</f>
        <v>0</v>
      </c>
      <c r="BL306" s="18" t="s">
        <v>187</v>
      </c>
      <c r="BM306" s="161" t="s">
        <v>1104</v>
      </c>
    </row>
    <row r="307" spans="1:65" s="2" customFormat="1" ht="11.25">
      <c r="A307" s="33"/>
      <c r="B307" s="34"/>
      <c r="C307" s="33"/>
      <c r="D307" s="163" t="s">
        <v>189</v>
      </c>
      <c r="E307" s="33"/>
      <c r="F307" s="164" t="s">
        <v>1555</v>
      </c>
      <c r="G307" s="33"/>
      <c r="H307" s="33"/>
      <c r="I307" s="165"/>
      <c r="J307" s="33"/>
      <c r="K307" s="33"/>
      <c r="L307" s="34"/>
      <c r="M307" s="216"/>
      <c r="N307" s="217"/>
      <c r="O307" s="218"/>
      <c r="P307" s="218"/>
      <c r="Q307" s="218"/>
      <c r="R307" s="218"/>
      <c r="S307" s="218"/>
      <c r="T307" s="219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8" t="s">
        <v>189</v>
      </c>
      <c r="AU307" s="18" t="s">
        <v>83</v>
      </c>
    </row>
    <row r="308" spans="1:65" s="2" customFormat="1" ht="6.95" customHeight="1">
      <c r="A308" s="33"/>
      <c r="B308" s="48"/>
      <c r="C308" s="49"/>
      <c r="D308" s="49"/>
      <c r="E308" s="49"/>
      <c r="F308" s="49"/>
      <c r="G308" s="49"/>
      <c r="H308" s="49"/>
      <c r="I308" s="49"/>
      <c r="J308" s="49"/>
      <c r="K308" s="49"/>
      <c r="L308" s="34"/>
      <c r="M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</row>
  </sheetData>
  <autoFilter ref="C132:K307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8" t="s">
        <v>120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133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26.25" customHeight="1">
      <c r="B7" s="21"/>
      <c r="E7" s="264" t="str">
        <f>'Rekapitulace stavby'!K6</f>
        <v>STAVEBNÍ ÚPRAVY ČÁSTI 1. PP BUDOVY ZBROJNICE UNIVERZITY PALACKÉHO V OLOMOUCI</v>
      </c>
      <c r="F7" s="265"/>
      <c r="G7" s="265"/>
      <c r="H7" s="265"/>
      <c r="L7" s="21"/>
    </row>
    <row r="8" spans="1:46" s="1" customFormat="1" ht="12" customHeight="1">
      <c r="B8" s="21"/>
      <c r="D8" s="28" t="s">
        <v>134</v>
      </c>
      <c r="L8" s="21"/>
    </row>
    <row r="9" spans="1:46" s="2" customFormat="1" ht="16.5" customHeight="1">
      <c r="A9" s="33"/>
      <c r="B9" s="34"/>
      <c r="C9" s="33"/>
      <c r="D9" s="33"/>
      <c r="E9" s="264" t="s">
        <v>2365</v>
      </c>
      <c r="F9" s="266"/>
      <c r="G9" s="266"/>
      <c r="H9" s="26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6" t="s">
        <v>2888</v>
      </c>
      <c r="F11" s="266"/>
      <c r="G11" s="266"/>
      <c r="H11" s="266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23. 7. 2024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7" t="str">
        <f>'Rekapitulace stavby'!E14</f>
        <v>Vyplň údaj</v>
      </c>
      <c r="F20" s="231"/>
      <c r="G20" s="231"/>
      <c r="H20" s="231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27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6" t="s">
        <v>1</v>
      </c>
      <c r="F29" s="236"/>
      <c r="G29" s="236"/>
      <c r="H29" s="23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ROUND(J130,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ROUND((SUM(BE130:BE234)),  2)</f>
        <v>0</v>
      </c>
      <c r="G35" s="33"/>
      <c r="H35" s="33"/>
      <c r="I35" s="106">
        <v>0.21</v>
      </c>
      <c r="J35" s="105">
        <f>ROUND(((SUM(BE130:BE234))*I35),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ROUND((SUM(BF130:BF234)),  2)</f>
        <v>0</v>
      </c>
      <c r="G36" s="33"/>
      <c r="H36" s="33"/>
      <c r="I36" s="106">
        <v>0.12</v>
      </c>
      <c r="J36" s="105">
        <f>ROUND(((SUM(BF130:BF234))*I36),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ROUND((SUM(BG130:BG234)),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ROUND((SUM(BH130:BH234)),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ROUND((SUM(BI130:BI234)),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4" t="str">
        <f>E7</f>
        <v>STAVEBNÍ ÚPRAVY ČÁSTI 1. PP BUDOVY ZBROJNICE UNIVERZITY PALACKÉHO V OLOMOUCI</v>
      </c>
      <c r="F85" s="265"/>
      <c r="G85" s="265"/>
      <c r="H85" s="26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134</v>
      </c>
      <c r="L86" s="21"/>
    </row>
    <row r="87" spans="1:31" s="2" customFormat="1" ht="16.5" customHeight="1">
      <c r="A87" s="33"/>
      <c r="B87" s="34"/>
      <c r="C87" s="33"/>
      <c r="D87" s="33"/>
      <c r="E87" s="264" t="s">
        <v>2365</v>
      </c>
      <c r="F87" s="266"/>
      <c r="G87" s="266"/>
      <c r="H87" s="26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6" t="str">
        <f>E11</f>
        <v>02.03 - Zdravotechnické instalace</v>
      </c>
      <c r="F89" s="266"/>
      <c r="G89" s="266"/>
      <c r="H89" s="266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Biskupské nám. 842/1,Olomouc</v>
      </c>
      <c r="G91" s="33"/>
      <c r="H91" s="33"/>
      <c r="I91" s="28" t="s">
        <v>22</v>
      </c>
      <c r="J91" s="56" t="str">
        <f>IF(J14="","",J14)</f>
        <v>23. 7. 2024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Univerzita Palackého v Olomouci</v>
      </c>
      <c r="G93" s="33"/>
      <c r="H93" s="33"/>
      <c r="I93" s="28" t="s">
        <v>30</v>
      </c>
      <c r="J93" s="31" t="str">
        <f>E23</f>
        <v>ATELIER POLÁCH &amp; BRAVENEC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Zdeněk Závodník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139</v>
      </c>
      <c r="D96" s="107"/>
      <c r="E96" s="107"/>
      <c r="F96" s="107"/>
      <c r="G96" s="107"/>
      <c r="H96" s="107"/>
      <c r="I96" s="107"/>
      <c r="J96" s="116" t="s">
        <v>140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141</v>
      </c>
      <c r="D98" s="33"/>
      <c r="E98" s="33"/>
      <c r="F98" s="33"/>
      <c r="G98" s="33"/>
      <c r="H98" s="33"/>
      <c r="I98" s="33"/>
      <c r="J98" s="72">
        <f>J130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142</v>
      </c>
    </row>
    <row r="99" spans="1:47" s="9" customFormat="1" ht="24.95" customHeight="1">
      <c r="B99" s="118"/>
      <c r="D99" s="119" t="s">
        <v>1558</v>
      </c>
      <c r="E99" s="120"/>
      <c r="F99" s="120"/>
      <c r="G99" s="120"/>
      <c r="H99" s="120"/>
      <c r="I99" s="120"/>
      <c r="J99" s="121">
        <f>J131</f>
        <v>0</v>
      </c>
      <c r="L99" s="118"/>
    </row>
    <row r="100" spans="1:47" s="9" customFormat="1" ht="24.95" customHeight="1">
      <c r="B100" s="118"/>
      <c r="D100" s="119" t="s">
        <v>1559</v>
      </c>
      <c r="E100" s="120"/>
      <c r="F100" s="120"/>
      <c r="G100" s="120"/>
      <c r="H100" s="120"/>
      <c r="I100" s="120"/>
      <c r="J100" s="121">
        <f>J138</f>
        <v>0</v>
      </c>
      <c r="L100" s="118"/>
    </row>
    <row r="101" spans="1:47" s="9" customFormat="1" ht="24.95" customHeight="1">
      <c r="B101" s="118"/>
      <c r="D101" s="119" t="s">
        <v>1560</v>
      </c>
      <c r="E101" s="120"/>
      <c r="F101" s="120"/>
      <c r="G101" s="120"/>
      <c r="H101" s="120"/>
      <c r="I101" s="120"/>
      <c r="J101" s="121">
        <f>J143</f>
        <v>0</v>
      </c>
      <c r="L101" s="118"/>
    </row>
    <row r="102" spans="1:47" s="9" customFormat="1" ht="24.95" customHeight="1">
      <c r="B102" s="118"/>
      <c r="D102" s="119" t="s">
        <v>1561</v>
      </c>
      <c r="E102" s="120"/>
      <c r="F102" s="120"/>
      <c r="G102" s="120"/>
      <c r="H102" s="120"/>
      <c r="I102" s="120"/>
      <c r="J102" s="121">
        <f>J146</f>
        <v>0</v>
      </c>
      <c r="L102" s="118"/>
    </row>
    <row r="103" spans="1:47" s="9" customFormat="1" ht="24.95" customHeight="1">
      <c r="B103" s="118"/>
      <c r="D103" s="119" t="s">
        <v>1562</v>
      </c>
      <c r="E103" s="120"/>
      <c r="F103" s="120"/>
      <c r="G103" s="120"/>
      <c r="H103" s="120"/>
      <c r="I103" s="120"/>
      <c r="J103" s="121">
        <f>J175</f>
        <v>0</v>
      </c>
      <c r="L103" s="118"/>
    </row>
    <row r="104" spans="1:47" s="9" customFormat="1" ht="24.95" customHeight="1">
      <c r="B104" s="118"/>
      <c r="D104" s="119" t="s">
        <v>1563</v>
      </c>
      <c r="E104" s="120"/>
      <c r="F104" s="120"/>
      <c r="G104" s="120"/>
      <c r="H104" s="120"/>
      <c r="I104" s="120"/>
      <c r="J104" s="121">
        <f>J194</f>
        <v>0</v>
      </c>
      <c r="L104" s="118"/>
    </row>
    <row r="105" spans="1:47" s="9" customFormat="1" ht="24.95" customHeight="1">
      <c r="B105" s="118"/>
      <c r="D105" s="119" t="s">
        <v>1394</v>
      </c>
      <c r="E105" s="120"/>
      <c r="F105" s="120"/>
      <c r="G105" s="120"/>
      <c r="H105" s="120"/>
      <c r="I105" s="120"/>
      <c r="J105" s="121">
        <f>J211</f>
        <v>0</v>
      </c>
      <c r="L105" s="118"/>
    </row>
    <row r="106" spans="1:47" s="9" customFormat="1" ht="24.95" customHeight="1">
      <c r="B106" s="118"/>
      <c r="D106" s="119" t="s">
        <v>1564</v>
      </c>
      <c r="E106" s="120"/>
      <c r="F106" s="120"/>
      <c r="G106" s="120"/>
      <c r="H106" s="120"/>
      <c r="I106" s="120"/>
      <c r="J106" s="121">
        <f>J220</f>
        <v>0</v>
      </c>
      <c r="L106" s="118"/>
    </row>
    <row r="107" spans="1:47" s="9" customFormat="1" ht="24.95" customHeight="1">
      <c r="B107" s="118"/>
      <c r="D107" s="119" t="s">
        <v>1565</v>
      </c>
      <c r="E107" s="120"/>
      <c r="F107" s="120"/>
      <c r="G107" s="120"/>
      <c r="H107" s="120"/>
      <c r="I107" s="120"/>
      <c r="J107" s="121">
        <f>J225</f>
        <v>0</v>
      </c>
      <c r="L107" s="118"/>
    </row>
    <row r="108" spans="1:47" s="9" customFormat="1" ht="24.95" customHeight="1">
      <c r="B108" s="118"/>
      <c r="D108" s="119" t="s">
        <v>1566</v>
      </c>
      <c r="E108" s="120"/>
      <c r="F108" s="120"/>
      <c r="G108" s="120"/>
      <c r="H108" s="120"/>
      <c r="I108" s="120"/>
      <c r="J108" s="121">
        <f>J230</f>
        <v>0</v>
      </c>
      <c r="L108" s="118"/>
    </row>
    <row r="109" spans="1:47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31" s="2" customFormat="1" ht="6.95" customHeight="1">
      <c r="A114" s="33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24.95" customHeight="1">
      <c r="A115" s="33"/>
      <c r="B115" s="34"/>
      <c r="C115" s="22" t="s">
        <v>165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2" customHeight="1">
      <c r="A117" s="33"/>
      <c r="B117" s="34"/>
      <c r="C117" s="28" t="s">
        <v>16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6.25" customHeight="1">
      <c r="A118" s="33"/>
      <c r="B118" s="34"/>
      <c r="C118" s="33"/>
      <c r="D118" s="33"/>
      <c r="E118" s="264" t="str">
        <f>E7</f>
        <v>STAVEBNÍ ÚPRAVY ČÁSTI 1. PP BUDOVY ZBROJNICE UNIVERZITY PALACKÉHO V OLOMOUCI</v>
      </c>
      <c r="F118" s="265"/>
      <c r="G118" s="265"/>
      <c r="H118" s="265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1" customFormat="1" ht="12" customHeight="1">
      <c r="B119" s="21"/>
      <c r="C119" s="28" t="s">
        <v>134</v>
      </c>
      <c r="L119" s="21"/>
    </row>
    <row r="120" spans="1:31" s="2" customFormat="1" ht="16.5" customHeight="1">
      <c r="A120" s="33"/>
      <c r="B120" s="34"/>
      <c r="C120" s="33"/>
      <c r="D120" s="33"/>
      <c r="E120" s="264" t="s">
        <v>2365</v>
      </c>
      <c r="F120" s="266"/>
      <c r="G120" s="266"/>
      <c r="H120" s="266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136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26" t="str">
        <f>E11</f>
        <v>02.03 - Zdravotechnické instalace</v>
      </c>
      <c r="F122" s="266"/>
      <c r="G122" s="266"/>
      <c r="H122" s="266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20</v>
      </c>
      <c r="D124" s="33"/>
      <c r="E124" s="33"/>
      <c r="F124" s="26" t="str">
        <f>F14</f>
        <v>Biskupské nám. 842/1,Olomouc</v>
      </c>
      <c r="G124" s="33"/>
      <c r="H124" s="33"/>
      <c r="I124" s="28" t="s">
        <v>22</v>
      </c>
      <c r="J124" s="56" t="str">
        <f>IF(J14="","",J14)</f>
        <v>23. 7. 2024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5.7" customHeight="1">
      <c r="A126" s="33"/>
      <c r="B126" s="34"/>
      <c r="C126" s="28" t="s">
        <v>24</v>
      </c>
      <c r="D126" s="33"/>
      <c r="E126" s="33"/>
      <c r="F126" s="26" t="str">
        <f>E17</f>
        <v>Univerzita Palackého v Olomouci</v>
      </c>
      <c r="G126" s="33"/>
      <c r="H126" s="33"/>
      <c r="I126" s="28" t="s">
        <v>30</v>
      </c>
      <c r="J126" s="31" t="str">
        <f>E23</f>
        <v>ATELIER POLÁCH &amp; BRAVENEC s.r.o.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28</v>
      </c>
      <c r="D127" s="33"/>
      <c r="E127" s="33"/>
      <c r="F127" s="26" t="str">
        <f>IF(E20="","",E20)</f>
        <v>Vyplň údaj</v>
      </c>
      <c r="G127" s="33"/>
      <c r="H127" s="33"/>
      <c r="I127" s="28" t="s">
        <v>33</v>
      </c>
      <c r="J127" s="31" t="str">
        <f>E26</f>
        <v>Zdeněk Závodník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26"/>
      <c r="B129" s="127"/>
      <c r="C129" s="128" t="s">
        <v>166</v>
      </c>
      <c r="D129" s="129" t="s">
        <v>61</v>
      </c>
      <c r="E129" s="129" t="s">
        <v>57</v>
      </c>
      <c r="F129" s="129" t="s">
        <v>58</v>
      </c>
      <c r="G129" s="129" t="s">
        <v>167</v>
      </c>
      <c r="H129" s="129" t="s">
        <v>168</v>
      </c>
      <c r="I129" s="129" t="s">
        <v>169</v>
      </c>
      <c r="J129" s="129" t="s">
        <v>140</v>
      </c>
      <c r="K129" s="130" t="s">
        <v>170</v>
      </c>
      <c r="L129" s="131"/>
      <c r="M129" s="63" t="s">
        <v>1</v>
      </c>
      <c r="N129" s="64" t="s">
        <v>40</v>
      </c>
      <c r="O129" s="64" t="s">
        <v>171</v>
      </c>
      <c r="P129" s="64" t="s">
        <v>172</v>
      </c>
      <c r="Q129" s="64" t="s">
        <v>173</v>
      </c>
      <c r="R129" s="64" t="s">
        <v>174</v>
      </c>
      <c r="S129" s="64" t="s">
        <v>175</v>
      </c>
      <c r="T129" s="65" t="s">
        <v>176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>
      <c r="A130" s="33"/>
      <c r="B130" s="34"/>
      <c r="C130" s="70" t="s">
        <v>177</v>
      </c>
      <c r="D130" s="33"/>
      <c r="E130" s="33"/>
      <c r="F130" s="33"/>
      <c r="G130" s="33"/>
      <c r="H130" s="33"/>
      <c r="I130" s="33"/>
      <c r="J130" s="132">
        <f>BK130</f>
        <v>0</v>
      </c>
      <c r="K130" s="33"/>
      <c r="L130" s="34"/>
      <c r="M130" s="66"/>
      <c r="N130" s="57"/>
      <c r="O130" s="67"/>
      <c r="P130" s="133">
        <f>P131+P138+P143+P146+P175+P194+P211+P220+P225+P230</f>
        <v>0</v>
      </c>
      <c r="Q130" s="67"/>
      <c r="R130" s="133">
        <f>R131+R138+R143+R146+R175+R194+R211+R220+R225+R230</f>
        <v>0</v>
      </c>
      <c r="S130" s="67"/>
      <c r="T130" s="134">
        <f>T131+T138+T143+T146+T175+T194+T211+T220+T225+T230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75</v>
      </c>
      <c r="AU130" s="18" t="s">
        <v>142</v>
      </c>
      <c r="BK130" s="135">
        <f>BK131+BK138+BK143+BK146+BK175+BK194+BK211+BK220+BK225+BK230</f>
        <v>0</v>
      </c>
    </row>
    <row r="131" spans="1:65" s="12" customFormat="1" ht="25.9" customHeight="1">
      <c r="B131" s="136"/>
      <c r="D131" s="137" t="s">
        <v>75</v>
      </c>
      <c r="E131" s="138" t="s">
        <v>314</v>
      </c>
      <c r="F131" s="138" t="s">
        <v>1567</v>
      </c>
      <c r="I131" s="139"/>
      <c r="J131" s="140">
        <f>BK131</f>
        <v>0</v>
      </c>
      <c r="L131" s="136"/>
      <c r="M131" s="141"/>
      <c r="N131" s="142"/>
      <c r="O131" s="142"/>
      <c r="P131" s="143">
        <f>SUM(P132:P137)</f>
        <v>0</v>
      </c>
      <c r="Q131" s="142"/>
      <c r="R131" s="143">
        <f>SUM(R132:R137)</f>
        <v>0</v>
      </c>
      <c r="S131" s="142"/>
      <c r="T131" s="144">
        <f>SUM(T132:T137)</f>
        <v>0</v>
      </c>
      <c r="AR131" s="137" t="s">
        <v>83</v>
      </c>
      <c r="AT131" s="145" t="s">
        <v>75</v>
      </c>
      <c r="AU131" s="145" t="s">
        <v>76</v>
      </c>
      <c r="AY131" s="137" t="s">
        <v>180</v>
      </c>
      <c r="BK131" s="146">
        <f>SUM(BK132:BK137)</f>
        <v>0</v>
      </c>
    </row>
    <row r="132" spans="1:65" s="2" customFormat="1" ht="16.5" customHeight="1">
      <c r="A132" s="33"/>
      <c r="B132" s="149"/>
      <c r="C132" s="150" t="s">
        <v>76</v>
      </c>
      <c r="D132" s="150" t="s">
        <v>182</v>
      </c>
      <c r="E132" s="151" t="s">
        <v>1568</v>
      </c>
      <c r="F132" s="152" t="s">
        <v>1569</v>
      </c>
      <c r="G132" s="153" t="s">
        <v>201</v>
      </c>
      <c r="H132" s="154">
        <v>8.8000000000000007</v>
      </c>
      <c r="I132" s="155"/>
      <c r="J132" s="156">
        <f>ROUND(I132*H132,2)</f>
        <v>0</v>
      </c>
      <c r="K132" s="152" t="s">
        <v>1</v>
      </c>
      <c r="L132" s="34"/>
      <c r="M132" s="157" t="s">
        <v>1</v>
      </c>
      <c r="N132" s="158" t="s">
        <v>41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187</v>
      </c>
      <c r="AT132" s="161" t="s">
        <v>182</v>
      </c>
      <c r="AU132" s="161" t="s">
        <v>83</v>
      </c>
      <c r="AY132" s="18" t="s">
        <v>180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83</v>
      </c>
      <c r="BK132" s="162">
        <f>ROUND(I132*H132,2)</f>
        <v>0</v>
      </c>
      <c r="BL132" s="18" t="s">
        <v>187</v>
      </c>
      <c r="BM132" s="161" t="s">
        <v>85</v>
      </c>
    </row>
    <row r="133" spans="1:65" s="2" customFormat="1" ht="11.25">
      <c r="A133" s="33"/>
      <c r="B133" s="34"/>
      <c r="C133" s="33"/>
      <c r="D133" s="163" t="s">
        <v>189</v>
      </c>
      <c r="E133" s="33"/>
      <c r="F133" s="164" t="s">
        <v>1569</v>
      </c>
      <c r="G133" s="33"/>
      <c r="H133" s="33"/>
      <c r="I133" s="165"/>
      <c r="J133" s="33"/>
      <c r="K133" s="33"/>
      <c r="L133" s="34"/>
      <c r="M133" s="166"/>
      <c r="N133" s="167"/>
      <c r="O133" s="59"/>
      <c r="P133" s="59"/>
      <c r="Q133" s="59"/>
      <c r="R133" s="59"/>
      <c r="S133" s="59"/>
      <c r="T133" s="60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189</v>
      </c>
      <c r="AU133" s="18" t="s">
        <v>83</v>
      </c>
    </row>
    <row r="134" spans="1:65" s="2" customFormat="1" ht="21.75" customHeight="1">
      <c r="A134" s="33"/>
      <c r="B134" s="149"/>
      <c r="C134" s="150" t="s">
        <v>76</v>
      </c>
      <c r="D134" s="150" t="s">
        <v>182</v>
      </c>
      <c r="E134" s="151" t="s">
        <v>1570</v>
      </c>
      <c r="F134" s="152" t="s">
        <v>1571</v>
      </c>
      <c r="G134" s="153" t="s">
        <v>201</v>
      </c>
      <c r="H134" s="154">
        <v>27.54</v>
      </c>
      <c r="I134" s="155"/>
      <c r="J134" s="156">
        <f>ROUND(I134*H134,2)</f>
        <v>0</v>
      </c>
      <c r="K134" s="152" t="s">
        <v>1</v>
      </c>
      <c r="L134" s="34"/>
      <c r="M134" s="157" t="s">
        <v>1</v>
      </c>
      <c r="N134" s="158" t="s">
        <v>41</v>
      </c>
      <c r="O134" s="59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187</v>
      </c>
      <c r="AT134" s="161" t="s">
        <v>182</v>
      </c>
      <c r="AU134" s="161" t="s">
        <v>83</v>
      </c>
      <c r="AY134" s="18" t="s">
        <v>180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8" t="s">
        <v>83</v>
      </c>
      <c r="BK134" s="162">
        <f>ROUND(I134*H134,2)</f>
        <v>0</v>
      </c>
      <c r="BL134" s="18" t="s">
        <v>187</v>
      </c>
      <c r="BM134" s="161" t="s">
        <v>187</v>
      </c>
    </row>
    <row r="135" spans="1:65" s="2" customFormat="1" ht="11.25">
      <c r="A135" s="33"/>
      <c r="B135" s="34"/>
      <c r="C135" s="33"/>
      <c r="D135" s="163" t="s">
        <v>189</v>
      </c>
      <c r="E135" s="33"/>
      <c r="F135" s="164" t="s">
        <v>1571</v>
      </c>
      <c r="G135" s="33"/>
      <c r="H135" s="33"/>
      <c r="I135" s="165"/>
      <c r="J135" s="33"/>
      <c r="K135" s="33"/>
      <c r="L135" s="34"/>
      <c r="M135" s="166"/>
      <c r="N135" s="167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189</v>
      </c>
      <c r="AU135" s="18" t="s">
        <v>83</v>
      </c>
    </row>
    <row r="136" spans="1:65" s="2" customFormat="1" ht="21.75" customHeight="1">
      <c r="A136" s="33"/>
      <c r="B136" s="149"/>
      <c r="C136" s="150" t="s">
        <v>76</v>
      </c>
      <c r="D136" s="150" t="s">
        <v>182</v>
      </c>
      <c r="E136" s="151" t="s">
        <v>1572</v>
      </c>
      <c r="F136" s="152" t="s">
        <v>1573</v>
      </c>
      <c r="G136" s="153" t="s">
        <v>201</v>
      </c>
      <c r="H136" s="154">
        <v>27.54</v>
      </c>
      <c r="I136" s="155"/>
      <c r="J136" s="156">
        <f>ROUND(I136*H136,2)</f>
        <v>0</v>
      </c>
      <c r="K136" s="152" t="s">
        <v>1</v>
      </c>
      <c r="L136" s="34"/>
      <c r="M136" s="157" t="s">
        <v>1</v>
      </c>
      <c r="N136" s="158" t="s">
        <v>41</v>
      </c>
      <c r="O136" s="59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187</v>
      </c>
      <c r="AT136" s="161" t="s">
        <v>182</v>
      </c>
      <c r="AU136" s="161" t="s">
        <v>83</v>
      </c>
      <c r="AY136" s="18" t="s">
        <v>180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8" t="s">
        <v>83</v>
      </c>
      <c r="BK136" s="162">
        <f>ROUND(I136*H136,2)</f>
        <v>0</v>
      </c>
      <c r="BL136" s="18" t="s">
        <v>187</v>
      </c>
      <c r="BM136" s="161" t="s">
        <v>252</v>
      </c>
    </row>
    <row r="137" spans="1:65" s="2" customFormat="1" ht="11.25">
      <c r="A137" s="33"/>
      <c r="B137" s="34"/>
      <c r="C137" s="33"/>
      <c r="D137" s="163" t="s">
        <v>189</v>
      </c>
      <c r="E137" s="33"/>
      <c r="F137" s="164" t="s">
        <v>1573</v>
      </c>
      <c r="G137" s="33"/>
      <c r="H137" s="33"/>
      <c r="I137" s="165"/>
      <c r="J137" s="33"/>
      <c r="K137" s="33"/>
      <c r="L137" s="34"/>
      <c r="M137" s="166"/>
      <c r="N137" s="167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189</v>
      </c>
      <c r="AU137" s="18" t="s">
        <v>83</v>
      </c>
    </row>
    <row r="138" spans="1:65" s="12" customFormat="1" ht="25.9" customHeight="1">
      <c r="B138" s="136"/>
      <c r="D138" s="137" t="s">
        <v>75</v>
      </c>
      <c r="E138" s="138" t="s">
        <v>348</v>
      </c>
      <c r="F138" s="138" t="s">
        <v>1574</v>
      </c>
      <c r="I138" s="139"/>
      <c r="J138" s="140">
        <f>BK138</f>
        <v>0</v>
      </c>
      <c r="L138" s="136"/>
      <c r="M138" s="141"/>
      <c r="N138" s="142"/>
      <c r="O138" s="142"/>
      <c r="P138" s="143">
        <f>SUM(P139:P142)</f>
        <v>0</v>
      </c>
      <c r="Q138" s="142"/>
      <c r="R138" s="143">
        <f>SUM(R139:R142)</f>
        <v>0</v>
      </c>
      <c r="S138" s="142"/>
      <c r="T138" s="144">
        <f>SUM(T139:T142)</f>
        <v>0</v>
      </c>
      <c r="AR138" s="137" t="s">
        <v>83</v>
      </c>
      <c r="AT138" s="145" t="s">
        <v>75</v>
      </c>
      <c r="AU138" s="145" t="s">
        <v>76</v>
      </c>
      <c r="AY138" s="137" t="s">
        <v>180</v>
      </c>
      <c r="BK138" s="146">
        <f>SUM(BK139:BK142)</f>
        <v>0</v>
      </c>
    </row>
    <row r="139" spans="1:65" s="2" customFormat="1" ht="24.2" customHeight="1">
      <c r="A139" s="33"/>
      <c r="B139" s="149"/>
      <c r="C139" s="150" t="s">
        <v>76</v>
      </c>
      <c r="D139" s="150" t="s">
        <v>182</v>
      </c>
      <c r="E139" s="151" t="s">
        <v>1575</v>
      </c>
      <c r="F139" s="152" t="s">
        <v>1576</v>
      </c>
      <c r="G139" s="153" t="s">
        <v>201</v>
      </c>
      <c r="H139" s="154">
        <v>19.28</v>
      </c>
      <c r="I139" s="155"/>
      <c r="J139" s="156">
        <f>ROUND(I139*H139,2)</f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187</v>
      </c>
      <c r="AT139" s="161" t="s">
        <v>182</v>
      </c>
      <c r="AU139" s="161" t="s">
        <v>83</v>
      </c>
      <c r="AY139" s="18" t="s">
        <v>180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83</v>
      </c>
      <c r="BK139" s="162">
        <f>ROUND(I139*H139,2)</f>
        <v>0</v>
      </c>
      <c r="BL139" s="18" t="s">
        <v>187</v>
      </c>
      <c r="BM139" s="161" t="s">
        <v>265</v>
      </c>
    </row>
    <row r="140" spans="1:65" s="2" customFormat="1" ht="19.5">
      <c r="A140" s="33"/>
      <c r="B140" s="34"/>
      <c r="C140" s="33"/>
      <c r="D140" s="163" t="s">
        <v>189</v>
      </c>
      <c r="E140" s="33"/>
      <c r="F140" s="164" t="s">
        <v>1576</v>
      </c>
      <c r="G140" s="33"/>
      <c r="H140" s="33"/>
      <c r="I140" s="165"/>
      <c r="J140" s="33"/>
      <c r="K140" s="33"/>
      <c r="L140" s="34"/>
      <c r="M140" s="166"/>
      <c r="N140" s="167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189</v>
      </c>
      <c r="AU140" s="18" t="s">
        <v>83</v>
      </c>
    </row>
    <row r="141" spans="1:65" s="2" customFormat="1" ht="16.5" customHeight="1">
      <c r="A141" s="33"/>
      <c r="B141" s="149"/>
      <c r="C141" s="150" t="s">
        <v>76</v>
      </c>
      <c r="D141" s="150" t="s">
        <v>182</v>
      </c>
      <c r="E141" s="151" t="s">
        <v>1577</v>
      </c>
      <c r="F141" s="152" t="s">
        <v>1578</v>
      </c>
      <c r="G141" s="153" t="s">
        <v>201</v>
      </c>
      <c r="H141" s="154">
        <v>31.4</v>
      </c>
      <c r="I141" s="155"/>
      <c r="J141" s="156">
        <f>ROUND(I141*H141,2)</f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187</v>
      </c>
      <c r="AT141" s="161" t="s">
        <v>182</v>
      </c>
      <c r="AU141" s="161" t="s">
        <v>83</v>
      </c>
      <c r="AY141" s="18" t="s">
        <v>180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83</v>
      </c>
      <c r="BK141" s="162">
        <f>ROUND(I141*H141,2)</f>
        <v>0</v>
      </c>
      <c r="BL141" s="18" t="s">
        <v>187</v>
      </c>
      <c r="BM141" s="161" t="s">
        <v>278</v>
      </c>
    </row>
    <row r="142" spans="1:65" s="2" customFormat="1" ht="11.25">
      <c r="A142" s="33"/>
      <c r="B142" s="34"/>
      <c r="C142" s="33"/>
      <c r="D142" s="163" t="s">
        <v>189</v>
      </c>
      <c r="E142" s="33"/>
      <c r="F142" s="164" t="s">
        <v>1578</v>
      </c>
      <c r="G142" s="33"/>
      <c r="H142" s="33"/>
      <c r="I142" s="165"/>
      <c r="J142" s="33"/>
      <c r="K142" s="33"/>
      <c r="L142" s="34"/>
      <c r="M142" s="166"/>
      <c r="N142" s="167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189</v>
      </c>
      <c r="AU142" s="18" t="s">
        <v>83</v>
      </c>
    </row>
    <row r="143" spans="1:65" s="12" customFormat="1" ht="25.9" customHeight="1">
      <c r="B143" s="136"/>
      <c r="D143" s="137" t="s">
        <v>75</v>
      </c>
      <c r="E143" s="138" t="s">
        <v>761</v>
      </c>
      <c r="F143" s="138" t="s">
        <v>1579</v>
      </c>
      <c r="I143" s="139"/>
      <c r="J143" s="140">
        <f>BK143</f>
        <v>0</v>
      </c>
      <c r="L143" s="136"/>
      <c r="M143" s="141"/>
      <c r="N143" s="142"/>
      <c r="O143" s="142"/>
      <c r="P143" s="143">
        <f>SUM(P144:P145)</f>
        <v>0</v>
      </c>
      <c r="Q143" s="142"/>
      <c r="R143" s="143">
        <f>SUM(R144:R145)</f>
        <v>0</v>
      </c>
      <c r="S143" s="142"/>
      <c r="T143" s="144">
        <f>SUM(T144:T145)</f>
        <v>0</v>
      </c>
      <c r="AR143" s="137" t="s">
        <v>83</v>
      </c>
      <c r="AT143" s="145" t="s">
        <v>75</v>
      </c>
      <c r="AU143" s="145" t="s">
        <v>76</v>
      </c>
      <c r="AY143" s="137" t="s">
        <v>180</v>
      </c>
      <c r="BK143" s="146">
        <f>SUM(BK144:BK145)</f>
        <v>0</v>
      </c>
    </row>
    <row r="144" spans="1:65" s="2" customFormat="1" ht="21.75" customHeight="1">
      <c r="A144" s="33"/>
      <c r="B144" s="149"/>
      <c r="C144" s="150" t="s">
        <v>76</v>
      </c>
      <c r="D144" s="150" t="s">
        <v>182</v>
      </c>
      <c r="E144" s="151" t="s">
        <v>1580</v>
      </c>
      <c r="F144" s="152" t="s">
        <v>1581</v>
      </c>
      <c r="G144" s="153" t="s">
        <v>508</v>
      </c>
      <c r="H144" s="154">
        <v>137</v>
      </c>
      <c r="I144" s="155"/>
      <c r="J144" s="156">
        <f>ROUND(I144*H144,2)</f>
        <v>0</v>
      </c>
      <c r="K144" s="152" t="s">
        <v>1</v>
      </c>
      <c r="L144" s="34"/>
      <c r="M144" s="157" t="s">
        <v>1</v>
      </c>
      <c r="N144" s="158" t="s">
        <v>41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187</v>
      </c>
      <c r="AT144" s="161" t="s">
        <v>182</v>
      </c>
      <c r="AU144" s="161" t="s">
        <v>83</v>
      </c>
      <c r="AY144" s="18" t="s">
        <v>180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83</v>
      </c>
      <c r="BK144" s="162">
        <f>ROUND(I144*H144,2)</f>
        <v>0</v>
      </c>
      <c r="BL144" s="18" t="s">
        <v>187</v>
      </c>
      <c r="BM144" s="161" t="s">
        <v>8</v>
      </c>
    </row>
    <row r="145" spans="1:65" s="2" customFormat="1" ht="11.25">
      <c r="A145" s="33"/>
      <c r="B145" s="34"/>
      <c r="C145" s="33"/>
      <c r="D145" s="163" t="s">
        <v>189</v>
      </c>
      <c r="E145" s="33"/>
      <c r="F145" s="164" t="s">
        <v>1581</v>
      </c>
      <c r="G145" s="33"/>
      <c r="H145" s="33"/>
      <c r="I145" s="165"/>
      <c r="J145" s="33"/>
      <c r="K145" s="33"/>
      <c r="L145" s="34"/>
      <c r="M145" s="166"/>
      <c r="N145" s="167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189</v>
      </c>
      <c r="AU145" s="18" t="s">
        <v>83</v>
      </c>
    </row>
    <row r="146" spans="1:65" s="12" customFormat="1" ht="25.9" customHeight="1">
      <c r="B146" s="136"/>
      <c r="D146" s="137" t="s">
        <v>75</v>
      </c>
      <c r="E146" s="138" t="s">
        <v>1582</v>
      </c>
      <c r="F146" s="138" t="s">
        <v>1583</v>
      </c>
      <c r="I146" s="139"/>
      <c r="J146" s="140">
        <f>BK146</f>
        <v>0</v>
      </c>
      <c r="L146" s="136"/>
      <c r="M146" s="141"/>
      <c r="N146" s="142"/>
      <c r="O146" s="142"/>
      <c r="P146" s="143">
        <f>SUM(P147:P174)</f>
        <v>0</v>
      </c>
      <c r="Q146" s="142"/>
      <c r="R146" s="143">
        <f>SUM(R147:R174)</f>
        <v>0</v>
      </c>
      <c r="S146" s="142"/>
      <c r="T146" s="144">
        <f>SUM(T147:T174)</f>
        <v>0</v>
      </c>
      <c r="AR146" s="137" t="s">
        <v>85</v>
      </c>
      <c r="AT146" s="145" t="s">
        <v>75</v>
      </c>
      <c r="AU146" s="145" t="s">
        <v>76</v>
      </c>
      <c r="AY146" s="137" t="s">
        <v>180</v>
      </c>
      <c r="BK146" s="146">
        <f>SUM(BK147:BK174)</f>
        <v>0</v>
      </c>
    </row>
    <row r="147" spans="1:65" s="2" customFormat="1" ht="33" customHeight="1">
      <c r="A147" s="33"/>
      <c r="B147" s="149"/>
      <c r="C147" s="150" t="s">
        <v>76</v>
      </c>
      <c r="D147" s="150" t="s">
        <v>182</v>
      </c>
      <c r="E147" s="151" t="s">
        <v>1584</v>
      </c>
      <c r="F147" s="152" t="s">
        <v>1585</v>
      </c>
      <c r="G147" s="153" t="s">
        <v>423</v>
      </c>
      <c r="H147" s="154">
        <v>1</v>
      </c>
      <c r="I147" s="155"/>
      <c r="J147" s="156">
        <f>ROUND(I147*H147,2)</f>
        <v>0</v>
      </c>
      <c r="K147" s="152" t="s">
        <v>1</v>
      </c>
      <c r="L147" s="34"/>
      <c r="M147" s="157" t="s">
        <v>1</v>
      </c>
      <c r="N147" s="158" t="s">
        <v>41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341</v>
      </c>
      <c r="AT147" s="161" t="s">
        <v>182</v>
      </c>
      <c r="AU147" s="161" t="s">
        <v>83</v>
      </c>
      <c r="AY147" s="18" t="s">
        <v>180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83</v>
      </c>
      <c r="BK147" s="162">
        <f>ROUND(I147*H147,2)</f>
        <v>0</v>
      </c>
      <c r="BL147" s="18" t="s">
        <v>341</v>
      </c>
      <c r="BM147" s="161" t="s">
        <v>322</v>
      </c>
    </row>
    <row r="148" spans="1:65" s="2" customFormat="1" ht="19.5">
      <c r="A148" s="33"/>
      <c r="B148" s="34"/>
      <c r="C148" s="33"/>
      <c r="D148" s="163" t="s">
        <v>189</v>
      </c>
      <c r="E148" s="33"/>
      <c r="F148" s="164" t="s">
        <v>1585</v>
      </c>
      <c r="G148" s="33"/>
      <c r="H148" s="33"/>
      <c r="I148" s="165"/>
      <c r="J148" s="33"/>
      <c r="K148" s="33"/>
      <c r="L148" s="34"/>
      <c r="M148" s="166"/>
      <c r="N148" s="167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189</v>
      </c>
      <c r="AU148" s="18" t="s">
        <v>83</v>
      </c>
    </row>
    <row r="149" spans="1:65" s="2" customFormat="1" ht="16.5" customHeight="1">
      <c r="A149" s="33"/>
      <c r="B149" s="149"/>
      <c r="C149" s="150" t="s">
        <v>76</v>
      </c>
      <c r="D149" s="150" t="s">
        <v>182</v>
      </c>
      <c r="E149" s="151" t="s">
        <v>1586</v>
      </c>
      <c r="F149" s="152" t="s">
        <v>1587</v>
      </c>
      <c r="G149" s="153" t="s">
        <v>508</v>
      </c>
      <c r="H149" s="154">
        <v>15</v>
      </c>
      <c r="I149" s="155"/>
      <c r="J149" s="156">
        <f>ROUND(I149*H149,2)</f>
        <v>0</v>
      </c>
      <c r="K149" s="152" t="s">
        <v>1</v>
      </c>
      <c r="L149" s="34"/>
      <c r="M149" s="157" t="s">
        <v>1</v>
      </c>
      <c r="N149" s="158" t="s">
        <v>41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341</v>
      </c>
      <c r="AT149" s="161" t="s">
        <v>182</v>
      </c>
      <c r="AU149" s="161" t="s">
        <v>83</v>
      </c>
      <c r="AY149" s="18" t="s">
        <v>180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83</v>
      </c>
      <c r="BK149" s="162">
        <f>ROUND(I149*H149,2)</f>
        <v>0</v>
      </c>
      <c r="BL149" s="18" t="s">
        <v>341</v>
      </c>
      <c r="BM149" s="161" t="s">
        <v>341</v>
      </c>
    </row>
    <row r="150" spans="1:65" s="2" customFormat="1" ht="11.25">
      <c r="A150" s="33"/>
      <c r="B150" s="34"/>
      <c r="C150" s="33"/>
      <c r="D150" s="163" t="s">
        <v>189</v>
      </c>
      <c r="E150" s="33"/>
      <c r="F150" s="164" t="s">
        <v>1587</v>
      </c>
      <c r="G150" s="33"/>
      <c r="H150" s="33"/>
      <c r="I150" s="165"/>
      <c r="J150" s="33"/>
      <c r="K150" s="33"/>
      <c r="L150" s="34"/>
      <c r="M150" s="166"/>
      <c r="N150" s="167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189</v>
      </c>
      <c r="AU150" s="18" t="s">
        <v>83</v>
      </c>
    </row>
    <row r="151" spans="1:65" s="2" customFormat="1" ht="16.5" customHeight="1">
      <c r="A151" s="33"/>
      <c r="B151" s="149"/>
      <c r="C151" s="150" t="s">
        <v>76</v>
      </c>
      <c r="D151" s="150" t="s">
        <v>182</v>
      </c>
      <c r="E151" s="151" t="s">
        <v>1588</v>
      </c>
      <c r="F151" s="152" t="s">
        <v>1589</v>
      </c>
      <c r="G151" s="153" t="s">
        <v>508</v>
      </c>
      <c r="H151" s="154">
        <v>40</v>
      </c>
      <c r="I151" s="155"/>
      <c r="J151" s="156">
        <f>ROUND(I151*H151,2)</f>
        <v>0</v>
      </c>
      <c r="K151" s="152" t="s">
        <v>1</v>
      </c>
      <c r="L151" s="34"/>
      <c r="M151" s="157" t="s">
        <v>1</v>
      </c>
      <c r="N151" s="158" t="s">
        <v>41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341</v>
      </c>
      <c r="AT151" s="161" t="s">
        <v>182</v>
      </c>
      <c r="AU151" s="161" t="s">
        <v>83</v>
      </c>
      <c r="AY151" s="18" t="s">
        <v>180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83</v>
      </c>
      <c r="BK151" s="162">
        <f>ROUND(I151*H151,2)</f>
        <v>0</v>
      </c>
      <c r="BL151" s="18" t="s">
        <v>341</v>
      </c>
      <c r="BM151" s="161" t="s">
        <v>355</v>
      </c>
    </row>
    <row r="152" spans="1:65" s="2" customFormat="1" ht="11.25">
      <c r="A152" s="33"/>
      <c r="B152" s="34"/>
      <c r="C152" s="33"/>
      <c r="D152" s="163" t="s">
        <v>189</v>
      </c>
      <c r="E152" s="33"/>
      <c r="F152" s="164" t="s">
        <v>1589</v>
      </c>
      <c r="G152" s="33"/>
      <c r="H152" s="33"/>
      <c r="I152" s="165"/>
      <c r="J152" s="33"/>
      <c r="K152" s="33"/>
      <c r="L152" s="34"/>
      <c r="M152" s="166"/>
      <c r="N152" s="167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189</v>
      </c>
      <c r="AU152" s="18" t="s">
        <v>83</v>
      </c>
    </row>
    <row r="153" spans="1:65" s="2" customFormat="1" ht="16.5" customHeight="1">
      <c r="A153" s="33"/>
      <c r="B153" s="149"/>
      <c r="C153" s="150" t="s">
        <v>76</v>
      </c>
      <c r="D153" s="150" t="s">
        <v>182</v>
      </c>
      <c r="E153" s="151" t="s">
        <v>1590</v>
      </c>
      <c r="F153" s="152" t="s">
        <v>1591</v>
      </c>
      <c r="G153" s="153" t="s">
        <v>508</v>
      </c>
      <c r="H153" s="154">
        <v>2</v>
      </c>
      <c r="I153" s="155"/>
      <c r="J153" s="156">
        <f>ROUND(I153*H153,2)</f>
        <v>0</v>
      </c>
      <c r="K153" s="152" t="s">
        <v>1</v>
      </c>
      <c r="L153" s="34"/>
      <c r="M153" s="157" t="s">
        <v>1</v>
      </c>
      <c r="N153" s="158" t="s">
        <v>41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341</v>
      </c>
      <c r="AT153" s="161" t="s">
        <v>182</v>
      </c>
      <c r="AU153" s="161" t="s">
        <v>83</v>
      </c>
      <c r="AY153" s="18" t="s">
        <v>180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83</v>
      </c>
      <c r="BK153" s="162">
        <f>ROUND(I153*H153,2)</f>
        <v>0</v>
      </c>
      <c r="BL153" s="18" t="s">
        <v>341</v>
      </c>
      <c r="BM153" s="161" t="s">
        <v>388</v>
      </c>
    </row>
    <row r="154" spans="1:65" s="2" customFormat="1" ht="11.25">
      <c r="A154" s="33"/>
      <c r="B154" s="34"/>
      <c r="C154" s="33"/>
      <c r="D154" s="163" t="s">
        <v>189</v>
      </c>
      <c r="E154" s="33"/>
      <c r="F154" s="164" t="s">
        <v>1591</v>
      </c>
      <c r="G154" s="33"/>
      <c r="H154" s="33"/>
      <c r="I154" s="165"/>
      <c r="J154" s="33"/>
      <c r="K154" s="33"/>
      <c r="L154" s="34"/>
      <c r="M154" s="166"/>
      <c r="N154" s="167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189</v>
      </c>
      <c r="AU154" s="18" t="s">
        <v>83</v>
      </c>
    </row>
    <row r="155" spans="1:65" s="2" customFormat="1" ht="21.75" customHeight="1">
      <c r="A155" s="33"/>
      <c r="B155" s="149"/>
      <c r="C155" s="150" t="s">
        <v>76</v>
      </c>
      <c r="D155" s="150" t="s">
        <v>182</v>
      </c>
      <c r="E155" s="151" t="s">
        <v>1600</v>
      </c>
      <c r="F155" s="152" t="s">
        <v>1601</v>
      </c>
      <c r="G155" s="153" t="s">
        <v>508</v>
      </c>
      <c r="H155" s="154">
        <v>15</v>
      </c>
      <c r="I155" s="155"/>
      <c r="J155" s="156">
        <f>ROUND(I155*H155,2)</f>
        <v>0</v>
      </c>
      <c r="K155" s="152" t="s">
        <v>1</v>
      </c>
      <c r="L155" s="34"/>
      <c r="M155" s="157" t="s">
        <v>1</v>
      </c>
      <c r="N155" s="158" t="s">
        <v>41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341</v>
      </c>
      <c r="AT155" s="161" t="s">
        <v>182</v>
      </c>
      <c r="AU155" s="161" t="s">
        <v>83</v>
      </c>
      <c r="AY155" s="18" t="s">
        <v>180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83</v>
      </c>
      <c r="BK155" s="162">
        <f>ROUND(I155*H155,2)</f>
        <v>0</v>
      </c>
      <c r="BL155" s="18" t="s">
        <v>341</v>
      </c>
      <c r="BM155" s="161" t="s">
        <v>402</v>
      </c>
    </row>
    <row r="156" spans="1:65" s="2" customFormat="1" ht="11.25">
      <c r="A156" s="33"/>
      <c r="B156" s="34"/>
      <c r="C156" s="33"/>
      <c r="D156" s="163" t="s">
        <v>189</v>
      </c>
      <c r="E156" s="33"/>
      <c r="F156" s="164" t="s">
        <v>1601</v>
      </c>
      <c r="G156" s="33"/>
      <c r="H156" s="33"/>
      <c r="I156" s="165"/>
      <c r="J156" s="33"/>
      <c r="K156" s="33"/>
      <c r="L156" s="34"/>
      <c r="M156" s="166"/>
      <c r="N156" s="167"/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189</v>
      </c>
      <c r="AU156" s="18" t="s">
        <v>83</v>
      </c>
    </row>
    <row r="157" spans="1:65" s="2" customFormat="1" ht="21.75" customHeight="1">
      <c r="A157" s="33"/>
      <c r="B157" s="149"/>
      <c r="C157" s="150" t="s">
        <v>76</v>
      </c>
      <c r="D157" s="150" t="s">
        <v>182</v>
      </c>
      <c r="E157" s="151" t="s">
        <v>1592</v>
      </c>
      <c r="F157" s="152" t="s">
        <v>1593</v>
      </c>
      <c r="G157" s="153" t="s">
        <v>508</v>
      </c>
      <c r="H157" s="154">
        <v>55</v>
      </c>
      <c r="I157" s="155"/>
      <c r="J157" s="156">
        <f>ROUND(I157*H157,2)</f>
        <v>0</v>
      </c>
      <c r="K157" s="152" t="s">
        <v>1</v>
      </c>
      <c r="L157" s="34"/>
      <c r="M157" s="157" t="s">
        <v>1</v>
      </c>
      <c r="N157" s="158" t="s">
        <v>41</v>
      </c>
      <c r="O157" s="59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341</v>
      </c>
      <c r="AT157" s="161" t="s">
        <v>182</v>
      </c>
      <c r="AU157" s="161" t="s">
        <v>83</v>
      </c>
      <c r="AY157" s="18" t="s">
        <v>180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8" t="s">
        <v>83</v>
      </c>
      <c r="BK157" s="162">
        <f>ROUND(I157*H157,2)</f>
        <v>0</v>
      </c>
      <c r="BL157" s="18" t="s">
        <v>341</v>
      </c>
      <c r="BM157" s="161" t="s">
        <v>420</v>
      </c>
    </row>
    <row r="158" spans="1:65" s="2" customFormat="1" ht="11.25">
      <c r="A158" s="33"/>
      <c r="B158" s="34"/>
      <c r="C158" s="33"/>
      <c r="D158" s="163" t="s">
        <v>189</v>
      </c>
      <c r="E158" s="33"/>
      <c r="F158" s="164" t="s">
        <v>1593</v>
      </c>
      <c r="G158" s="33"/>
      <c r="H158" s="33"/>
      <c r="I158" s="165"/>
      <c r="J158" s="33"/>
      <c r="K158" s="33"/>
      <c r="L158" s="34"/>
      <c r="M158" s="166"/>
      <c r="N158" s="167"/>
      <c r="O158" s="59"/>
      <c r="P158" s="59"/>
      <c r="Q158" s="59"/>
      <c r="R158" s="59"/>
      <c r="S158" s="59"/>
      <c r="T158" s="6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189</v>
      </c>
      <c r="AU158" s="18" t="s">
        <v>83</v>
      </c>
    </row>
    <row r="159" spans="1:65" s="2" customFormat="1" ht="16.5" customHeight="1">
      <c r="A159" s="33"/>
      <c r="B159" s="149"/>
      <c r="C159" s="150" t="s">
        <v>76</v>
      </c>
      <c r="D159" s="150" t="s">
        <v>182</v>
      </c>
      <c r="E159" s="151" t="s">
        <v>1594</v>
      </c>
      <c r="F159" s="152" t="s">
        <v>1595</v>
      </c>
      <c r="G159" s="153" t="s">
        <v>423</v>
      </c>
      <c r="H159" s="154">
        <v>4</v>
      </c>
      <c r="I159" s="155"/>
      <c r="J159" s="156">
        <f>ROUND(I159*H159,2)</f>
        <v>0</v>
      </c>
      <c r="K159" s="152" t="s">
        <v>1</v>
      </c>
      <c r="L159" s="34"/>
      <c r="M159" s="157" t="s">
        <v>1</v>
      </c>
      <c r="N159" s="158" t="s">
        <v>41</v>
      </c>
      <c r="O159" s="59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341</v>
      </c>
      <c r="AT159" s="161" t="s">
        <v>182</v>
      </c>
      <c r="AU159" s="161" t="s">
        <v>83</v>
      </c>
      <c r="AY159" s="18" t="s">
        <v>180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8" t="s">
        <v>83</v>
      </c>
      <c r="BK159" s="162">
        <f>ROUND(I159*H159,2)</f>
        <v>0</v>
      </c>
      <c r="BL159" s="18" t="s">
        <v>341</v>
      </c>
      <c r="BM159" s="161" t="s">
        <v>434</v>
      </c>
    </row>
    <row r="160" spans="1:65" s="2" customFormat="1" ht="11.25">
      <c r="A160" s="33"/>
      <c r="B160" s="34"/>
      <c r="C160" s="33"/>
      <c r="D160" s="163" t="s">
        <v>189</v>
      </c>
      <c r="E160" s="33"/>
      <c r="F160" s="164" t="s">
        <v>1595</v>
      </c>
      <c r="G160" s="33"/>
      <c r="H160" s="33"/>
      <c r="I160" s="165"/>
      <c r="J160" s="33"/>
      <c r="K160" s="33"/>
      <c r="L160" s="34"/>
      <c r="M160" s="166"/>
      <c r="N160" s="167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189</v>
      </c>
      <c r="AU160" s="18" t="s">
        <v>83</v>
      </c>
    </row>
    <row r="161" spans="1:65" s="2" customFormat="1" ht="16.5" customHeight="1">
      <c r="A161" s="33"/>
      <c r="B161" s="149"/>
      <c r="C161" s="150" t="s">
        <v>76</v>
      </c>
      <c r="D161" s="150" t="s">
        <v>182</v>
      </c>
      <c r="E161" s="151" t="s">
        <v>1596</v>
      </c>
      <c r="F161" s="152" t="s">
        <v>1597</v>
      </c>
      <c r="G161" s="153" t="s">
        <v>423</v>
      </c>
      <c r="H161" s="154">
        <v>1</v>
      </c>
      <c r="I161" s="155"/>
      <c r="J161" s="156">
        <f>ROUND(I161*H161,2)</f>
        <v>0</v>
      </c>
      <c r="K161" s="152" t="s">
        <v>1</v>
      </c>
      <c r="L161" s="34"/>
      <c r="M161" s="157" t="s">
        <v>1</v>
      </c>
      <c r="N161" s="158" t="s">
        <v>41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341</v>
      </c>
      <c r="AT161" s="161" t="s">
        <v>182</v>
      </c>
      <c r="AU161" s="161" t="s">
        <v>83</v>
      </c>
      <c r="AY161" s="18" t="s">
        <v>180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83</v>
      </c>
      <c r="BK161" s="162">
        <f>ROUND(I161*H161,2)</f>
        <v>0</v>
      </c>
      <c r="BL161" s="18" t="s">
        <v>341</v>
      </c>
      <c r="BM161" s="161" t="s">
        <v>451</v>
      </c>
    </row>
    <row r="162" spans="1:65" s="2" customFormat="1" ht="11.25">
      <c r="A162" s="33"/>
      <c r="B162" s="34"/>
      <c r="C162" s="33"/>
      <c r="D162" s="163" t="s">
        <v>189</v>
      </c>
      <c r="E162" s="33"/>
      <c r="F162" s="164" t="s">
        <v>1597</v>
      </c>
      <c r="G162" s="33"/>
      <c r="H162" s="33"/>
      <c r="I162" s="165"/>
      <c r="J162" s="33"/>
      <c r="K162" s="33"/>
      <c r="L162" s="34"/>
      <c r="M162" s="166"/>
      <c r="N162" s="167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189</v>
      </c>
      <c r="AU162" s="18" t="s">
        <v>83</v>
      </c>
    </row>
    <row r="163" spans="1:65" s="2" customFormat="1" ht="21.75" customHeight="1">
      <c r="A163" s="33"/>
      <c r="B163" s="149"/>
      <c r="C163" s="150" t="s">
        <v>76</v>
      </c>
      <c r="D163" s="150" t="s">
        <v>182</v>
      </c>
      <c r="E163" s="151" t="s">
        <v>1598</v>
      </c>
      <c r="F163" s="152" t="s">
        <v>1599</v>
      </c>
      <c r="G163" s="153" t="s">
        <v>423</v>
      </c>
      <c r="H163" s="154">
        <v>8</v>
      </c>
      <c r="I163" s="155"/>
      <c r="J163" s="156">
        <f>ROUND(I163*H163,2)</f>
        <v>0</v>
      </c>
      <c r="K163" s="152" t="s">
        <v>1</v>
      </c>
      <c r="L163" s="34"/>
      <c r="M163" s="157" t="s">
        <v>1</v>
      </c>
      <c r="N163" s="158" t="s">
        <v>41</v>
      </c>
      <c r="O163" s="59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341</v>
      </c>
      <c r="AT163" s="161" t="s">
        <v>182</v>
      </c>
      <c r="AU163" s="161" t="s">
        <v>83</v>
      </c>
      <c r="AY163" s="18" t="s">
        <v>180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8" t="s">
        <v>83</v>
      </c>
      <c r="BK163" s="162">
        <f>ROUND(I163*H163,2)</f>
        <v>0</v>
      </c>
      <c r="BL163" s="18" t="s">
        <v>341</v>
      </c>
      <c r="BM163" s="161" t="s">
        <v>471</v>
      </c>
    </row>
    <row r="164" spans="1:65" s="2" customFormat="1" ht="11.25">
      <c r="A164" s="33"/>
      <c r="B164" s="34"/>
      <c r="C164" s="33"/>
      <c r="D164" s="163" t="s">
        <v>189</v>
      </c>
      <c r="E164" s="33"/>
      <c r="F164" s="164" t="s">
        <v>1599</v>
      </c>
      <c r="G164" s="33"/>
      <c r="H164" s="33"/>
      <c r="I164" s="165"/>
      <c r="J164" s="33"/>
      <c r="K164" s="33"/>
      <c r="L164" s="34"/>
      <c r="M164" s="166"/>
      <c r="N164" s="167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189</v>
      </c>
      <c r="AU164" s="18" t="s">
        <v>83</v>
      </c>
    </row>
    <row r="165" spans="1:65" s="2" customFormat="1" ht="21.75" customHeight="1">
      <c r="A165" s="33"/>
      <c r="B165" s="149"/>
      <c r="C165" s="150" t="s">
        <v>76</v>
      </c>
      <c r="D165" s="150" t="s">
        <v>182</v>
      </c>
      <c r="E165" s="151" t="s">
        <v>1600</v>
      </c>
      <c r="F165" s="152" t="s">
        <v>1601</v>
      </c>
      <c r="G165" s="153" t="s">
        <v>508</v>
      </c>
      <c r="H165" s="154">
        <v>17</v>
      </c>
      <c r="I165" s="155"/>
      <c r="J165" s="156">
        <f>ROUND(I165*H165,2)</f>
        <v>0</v>
      </c>
      <c r="K165" s="152" t="s">
        <v>1</v>
      </c>
      <c r="L165" s="34"/>
      <c r="M165" s="157" t="s">
        <v>1</v>
      </c>
      <c r="N165" s="158" t="s">
        <v>41</v>
      </c>
      <c r="O165" s="59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341</v>
      </c>
      <c r="AT165" s="161" t="s">
        <v>182</v>
      </c>
      <c r="AU165" s="161" t="s">
        <v>83</v>
      </c>
      <c r="AY165" s="18" t="s">
        <v>180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83</v>
      </c>
      <c r="BK165" s="162">
        <f>ROUND(I165*H165,2)</f>
        <v>0</v>
      </c>
      <c r="BL165" s="18" t="s">
        <v>341</v>
      </c>
      <c r="BM165" s="161" t="s">
        <v>489</v>
      </c>
    </row>
    <row r="166" spans="1:65" s="2" customFormat="1" ht="11.25">
      <c r="A166" s="33"/>
      <c r="B166" s="34"/>
      <c r="C166" s="33"/>
      <c r="D166" s="163" t="s">
        <v>189</v>
      </c>
      <c r="E166" s="33"/>
      <c r="F166" s="164" t="s">
        <v>1601</v>
      </c>
      <c r="G166" s="33"/>
      <c r="H166" s="33"/>
      <c r="I166" s="165"/>
      <c r="J166" s="33"/>
      <c r="K166" s="33"/>
      <c r="L166" s="34"/>
      <c r="M166" s="166"/>
      <c r="N166" s="167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189</v>
      </c>
      <c r="AU166" s="18" t="s">
        <v>83</v>
      </c>
    </row>
    <row r="167" spans="1:65" s="2" customFormat="1" ht="16.5" customHeight="1">
      <c r="A167" s="33"/>
      <c r="B167" s="149"/>
      <c r="C167" s="150" t="s">
        <v>76</v>
      </c>
      <c r="D167" s="150" t="s">
        <v>182</v>
      </c>
      <c r="E167" s="151" t="s">
        <v>1602</v>
      </c>
      <c r="F167" s="152" t="s">
        <v>1603</v>
      </c>
      <c r="G167" s="153" t="s">
        <v>1604</v>
      </c>
      <c r="H167" s="154">
        <v>2</v>
      </c>
      <c r="I167" s="155"/>
      <c r="J167" s="156">
        <f>ROUND(I167*H167,2)</f>
        <v>0</v>
      </c>
      <c r="K167" s="152" t="s">
        <v>1</v>
      </c>
      <c r="L167" s="34"/>
      <c r="M167" s="157" t="s">
        <v>1</v>
      </c>
      <c r="N167" s="158" t="s">
        <v>41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341</v>
      </c>
      <c r="AT167" s="161" t="s">
        <v>182</v>
      </c>
      <c r="AU167" s="161" t="s">
        <v>83</v>
      </c>
      <c r="AY167" s="18" t="s">
        <v>180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83</v>
      </c>
      <c r="BK167" s="162">
        <f>ROUND(I167*H167,2)</f>
        <v>0</v>
      </c>
      <c r="BL167" s="18" t="s">
        <v>341</v>
      </c>
      <c r="BM167" s="161" t="s">
        <v>521</v>
      </c>
    </row>
    <row r="168" spans="1:65" s="2" customFormat="1" ht="11.25">
      <c r="A168" s="33"/>
      <c r="B168" s="34"/>
      <c r="C168" s="33"/>
      <c r="D168" s="163" t="s">
        <v>189</v>
      </c>
      <c r="E168" s="33"/>
      <c r="F168" s="164" t="s">
        <v>1603</v>
      </c>
      <c r="G168" s="33"/>
      <c r="H168" s="33"/>
      <c r="I168" s="165"/>
      <c r="J168" s="33"/>
      <c r="K168" s="33"/>
      <c r="L168" s="34"/>
      <c r="M168" s="166"/>
      <c r="N168" s="167"/>
      <c r="O168" s="59"/>
      <c r="P168" s="59"/>
      <c r="Q168" s="59"/>
      <c r="R168" s="59"/>
      <c r="S168" s="59"/>
      <c r="T168" s="6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189</v>
      </c>
      <c r="AU168" s="18" t="s">
        <v>83</v>
      </c>
    </row>
    <row r="169" spans="1:65" s="2" customFormat="1" ht="29.25">
      <c r="A169" s="33"/>
      <c r="B169" s="34"/>
      <c r="C169" s="33"/>
      <c r="D169" s="163" t="s">
        <v>912</v>
      </c>
      <c r="E169" s="33"/>
      <c r="F169" s="211" t="s">
        <v>1605</v>
      </c>
      <c r="G169" s="33"/>
      <c r="H169" s="33"/>
      <c r="I169" s="165"/>
      <c r="J169" s="33"/>
      <c r="K169" s="33"/>
      <c r="L169" s="34"/>
      <c r="M169" s="166"/>
      <c r="N169" s="167"/>
      <c r="O169" s="59"/>
      <c r="P169" s="59"/>
      <c r="Q169" s="59"/>
      <c r="R169" s="59"/>
      <c r="S169" s="59"/>
      <c r="T169" s="60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912</v>
      </c>
      <c r="AU169" s="18" t="s">
        <v>83</v>
      </c>
    </row>
    <row r="170" spans="1:65" s="2" customFormat="1" ht="16.5" customHeight="1">
      <c r="A170" s="33"/>
      <c r="B170" s="149"/>
      <c r="C170" s="150" t="s">
        <v>76</v>
      </c>
      <c r="D170" s="150" t="s">
        <v>182</v>
      </c>
      <c r="E170" s="151" t="s">
        <v>1606</v>
      </c>
      <c r="F170" s="152" t="s">
        <v>1607</v>
      </c>
      <c r="G170" s="153" t="s">
        <v>1604</v>
      </c>
      <c r="H170" s="154">
        <v>2</v>
      </c>
      <c r="I170" s="155"/>
      <c r="J170" s="156">
        <f>ROUND(I170*H170,2)</f>
        <v>0</v>
      </c>
      <c r="K170" s="152" t="s">
        <v>1</v>
      </c>
      <c r="L170" s="34"/>
      <c r="M170" s="157" t="s">
        <v>1</v>
      </c>
      <c r="N170" s="158" t="s">
        <v>41</v>
      </c>
      <c r="O170" s="59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341</v>
      </c>
      <c r="AT170" s="161" t="s">
        <v>182</v>
      </c>
      <c r="AU170" s="161" t="s">
        <v>83</v>
      </c>
      <c r="AY170" s="18" t="s">
        <v>180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8" t="s">
        <v>83</v>
      </c>
      <c r="BK170" s="162">
        <f>ROUND(I170*H170,2)</f>
        <v>0</v>
      </c>
      <c r="BL170" s="18" t="s">
        <v>341</v>
      </c>
      <c r="BM170" s="161" t="s">
        <v>538</v>
      </c>
    </row>
    <row r="171" spans="1:65" s="2" customFormat="1" ht="11.25">
      <c r="A171" s="33"/>
      <c r="B171" s="34"/>
      <c r="C171" s="33"/>
      <c r="D171" s="163" t="s">
        <v>189</v>
      </c>
      <c r="E171" s="33"/>
      <c r="F171" s="164" t="s">
        <v>1607</v>
      </c>
      <c r="G171" s="33"/>
      <c r="H171" s="33"/>
      <c r="I171" s="165"/>
      <c r="J171" s="33"/>
      <c r="K171" s="33"/>
      <c r="L171" s="34"/>
      <c r="M171" s="166"/>
      <c r="N171" s="167"/>
      <c r="O171" s="59"/>
      <c r="P171" s="59"/>
      <c r="Q171" s="59"/>
      <c r="R171" s="59"/>
      <c r="S171" s="59"/>
      <c r="T171" s="60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8" t="s">
        <v>189</v>
      </c>
      <c r="AU171" s="18" t="s">
        <v>83</v>
      </c>
    </row>
    <row r="172" spans="1:65" s="2" customFormat="1" ht="29.25">
      <c r="A172" s="33"/>
      <c r="B172" s="34"/>
      <c r="C172" s="33"/>
      <c r="D172" s="163" t="s">
        <v>912</v>
      </c>
      <c r="E172" s="33"/>
      <c r="F172" s="211" t="s">
        <v>1608</v>
      </c>
      <c r="G172" s="33"/>
      <c r="H172" s="33"/>
      <c r="I172" s="165"/>
      <c r="J172" s="33"/>
      <c r="K172" s="33"/>
      <c r="L172" s="34"/>
      <c r="M172" s="166"/>
      <c r="N172" s="167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912</v>
      </c>
      <c r="AU172" s="18" t="s">
        <v>83</v>
      </c>
    </row>
    <row r="173" spans="1:65" s="2" customFormat="1" ht="16.5" customHeight="1">
      <c r="A173" s="33"/>
      <c r="B173" s="149"/>
      <c r="C173" s="150" t="s">
        <v>76</v>
      </c>
      <c r="D173" s="150" t="s">
        <v>182</v>
      </c>
      <c r="E173" s="151" t="s">
        <v>1609</v>
      </c>
      <c r="F173" s="152" t="s">
        <v>1610</v>
      </c>
      <c r="G173" s="153" t="s">
        <v>508</v>
      </c>
      <c r="H173" s="154">
        <v>144</v>
      </c>
      <c r="I173" s="155"/>
      <c r="J173" s="156">
        <f>ROUND(I173*H173,2)</f>
        <v>0</v>
      </c>
      <c r="K173" s="152" t="s">
        <v>1</v>
      </c>
      <c r="L173" s="34"/>
      <c r="M173" s="157" t="s">
        <v>1</v>
      </c>
      <c r="N173" s="158" t="s">
        <v>41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341</v>
      </c>
      <c r="AT173" s="161" t="s">
        <v>182</v>
      </c>
      <c r="AU173" s="161" t="s">
        <v>83</v>
      </c>
      <c r="AY173" s="18" t="s">
        <v>180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83</v>
      </c>
      <c r="BK173" s="162">
        <f>ROUND(I173*H173,2)</f>
        <v>0</v>
      </c>
      <c r="BL173" s="18" t="s">
        <v>341</v>
      </c>
      <c r="BM173" s="161" t="s">
        <v>555</v>
      </c>
    </row>
    <row r="174" spans="1:65" s="2" customFormat="1" ht="11.25">
      <c r="A174" s="33"/>
      <c r="B174" s="34"/>
      <c r="C174" s="33"/>
      <c r="D174" s="163" t="s">
        <v>189</v>
      </c>
      <c r="E174" s="33"/>
      <c r="F174" s="164" t="s">
        <v>1610</v>
      </c>
      <c r="G174" s="33"/>
      <c r="H174" s="33"/>
      <c r="I174" s="165"/>
      <c r="J174" s="33"/>
      <c r="K174" s="33"/>
      <c r="L174" s="34"/>
      <c r="M174" s="166"/>
      <c r="N174" s="167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189</v>
      </c>
      <c r="AU174" s="18" t="s">
        <v>83</v>
      </c>
    </row>
    <row r="175" spans="1:65" s="12" customFormat="1" ht="25.9" customHeight="1">
      <c r="B175" s="136"/>
      <c r="D175" s="137" t="s">
        <v>75</v>
      </c>
      <c r="E175" s="138" t="s">
        <v>1611</v>
      </c>
      <c r="F175" s="138" t="s">
        <v>1612</v>
      </c>
      <c r="I175" s="139"/>
      <c r="J175" s="140">
        <f>BK175</f>
        <v>0</v>
      </c>
      <c r="L175" s="136"/>
      <c r="M175" s="141"/>
      <c r="N175" s="142"/>
      <c r="O175" s="142"/>
      <c r="P175" s="143">
        <f>SUM(P176:P193)</f>
        <v>0</v>
      </c>
      <c r="Q175" s="142"/>
      <c r="R175" s="143">
        <f>SUM(R176:R193)</f>
        <v>0</v>
      </c>
      <c r="S175" s="142"/>
      <c r="T175" s="144">
        <f>SUM(T176:T193)</f>
        <v>0</v>
      </c>
      <c r="AR175" s="137" t="s">
        <v>85</v>
      </c>
      <c r="AT175" s="145" t="s">
        <v>75</v>
      </c>
      <c r="AU175" s="145" t="s">
        <v>76</v>
      </c>
      <c r="AY175" s="137" t="s">
        <v>180</v>
      </c>
      <c r="BK175" s="146">
        <f>SUM(BK176:BK193)</f>
        <v>0</v>
      </c>
    </row>
    <row r="176" spans="1:65" s="2" customFormat="1" ht="24.2" customHeight="1">
      <c r="A176" s="33"/>
      <c r="B176" s="149"/>
      <c r="C176" s="150" t="s">
        <v>76</v>
      </c>
      <c r="D176" s="150" t="s">
        <v>182</v>
      </c>
      <c r="E176" s="151" t="s">
        <v>1613</v>
      </c>
      <c r="F176" s="152" t="s">
        <v>1614</v>
      </c>
      <c r="G176" s="153" t="s">
        <v>508</v>
      </c>
      <c r="H176" s="154">
        <v>9</v>
      </c>
      <c r="I176" s="155"/>
      <c r="J176" s="156">
        <f>ROUND(I176*H176,2)</f>
        <v>0</v>
      </c>
      <c r="K176" s="152" t="s">
        <v>1</v>
      </c>
      <c r="L176" s="34"/>
      <c r="M176" s="157" t="s">
        <v>1</v>
      </c>
      <c r="N176" s="158" t="s">
        <v>41</v>
      </c>
      <c r="O176" s="59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341</v>
      </c>
      <c r="AT176" s="161" t="s">
        <v>182</v>
      </c>
      <c r="AU176" s="161" t="s">
        <v>83</v>
      </c>
      <c r="AY176" s="18" t="s">
        <v>180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8" t="s">
        <v>83</v>
      </c>
      <c r="BK176" s="162">
        <f>ROUND(I176*H176,2)</f>
        <v>0</v>
      </c>
      <c r="BL176" s="18" t="s">
        <v>341</v>
      </c>
      <c r="BM176" s="161" t="s">
        <v>568</v>
      </c>
    </row>
    <row r="177" spans="1:65" s="2" customFormat="1" ht="19.5">
      <c r="A177" s="33"/>
      <c r="B177" s="34"/>
      <c r="C177" s="33"/>
      <c r="D177" s="163" t="s">
        <v>189</v>
      </c>
      <c r="E177" s="33"/>
      <c r="F177" s="164" t="s">
        <v>1614</v>
      </c>
      <c r="G177" s="33"/>
      <c r="H177" s="33"/>
      <c r="I177" s="165"/>
      <c r="J177" s="33"/>
      <c r="K177" s="33"/>
      <c r="L177" s="34"/>
      <c r="M177" s="166"/>
      <c r="N177" s="167"/>
      <c r="O177" s="59"/>
      <c r="P177" s="59"/>
      <c r="Q177" s="59"/>
      <c r="R177" s="59"/>
      <c r="S177" s="59"/>
      <c r="T177" s="60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189</v>
      </c>
      <c r="AU177" s="18" t="s">
        <v>83</v>
      </c>
    </row>
    <row r="178" spans="1:65" s="2" customFormat="1" ht="24.2" customHeight="1">
      <c r="A178" s="33"/>
      <c r="B178" s="149"/>
      <c r="C178" s="150" t="s">
        <v>76</v>
      </c>
      <c r="D178" s="150" t="s">
        <v>182</v>
      </c>
      <c r="E178" s="151" t="s">
        <v>1617</v>
      </c>
      <c r="F178" s="152" t="s">
        <v>1618</v>
      </c>
      <c r="G178" s="153" t="s">
        <v>508</v>
      </c>
      <c r="H178" s="154">
        <v>120</v>
      </c>
      <c r="I178" s="155"/>
      <c r="J178" s="156">
        <f>ROUND(I178*H178,2)</f>
        <v>0</v>
      </c>
      <c r="K178" s="152" t="s">
        <v>1</v>
      </c>
      <c r="L178" s="34"/>
      <c r="M178" s="157" t="s">
        <v>1</v>
      </c>
      <c r="N178" s="158" t="s">
        <v>41</v>
      </c>
      <c r="O178" s="59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341</v>
      </c>
      <c r="AT178" s="161" t="s">
        <v>182</v>
      </c>
      <c r="AU178" s="161" t="s">
        <v>83</v>
      </c>
      <c r="AY178" s="18" t="s">
        <v>180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8" t="s">
        <v>83</v>
      </c>
      <c r="BK178" s="162">
        <f>ROUND(I178*H178,2)</f>
        <v>0</v>
      </c>
      <c r="BL178" s="18" t="s">
        <v>341</v>
      </c>
      <c r="BM178" s="161" t="s">
        <v>583</v>
      </c>
    </row>
    <row r="179" spans="1:65" s="2" customFormat="1" ht="19.5">
      <c r="A179" s="33"/>
      <c r="B179" s="34"/>
      <c r="C179" s="33"/>
      <c r="D179" s="163" t="s">
        <v>189</v>
      </c>
      <c r="E179" s="33"/>
      <c r="F179" s="164" t="s">
        <v>1618</v>
      </c>
      <c r="G179" s="33"/>
      <c r="H179" s="33"/>
      <c r="I179" s="165"/>
      <c r="J179" s="33"/>
      <c r="K179" s="33"/>
      <c r="L179" s="34"/>
      <c r="M179" s="166"/>
      <c r="N179" s="167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189</v>
      </c>
      <c r="AU179" s="18" t="s">
        <v>83</v>
      </c>
    </row>
    <row r="180" spans="1:65" s="2" customFormat="1" ht="16.5" customHeight="1">
      <c r="A180" s="33"/>
      <c r="B180" s="149"/>
      <c r="C180" s="150" t="s">
        <v>76</v>
      </c>
      <c r="D180" s="150" t="s">
        <v>182</v>
      </c>
      <c r="E180" s="151" t="s">
        <v>2889</v>
      </c>
      <c r="F180" s="152" t="s">
        <v>2890</v>
      </c>
      <c r="G180" s="153" t="s">
        <v>1</v>
      </c>
      <c r="H180" s="154">
        <v>120</v>
      </c>
      <c r="I180" s="155"/>
      <c r="J180" s="156">
        <f>ROUND(I180*H180,2)</f>
        <v>0</v>
      </c>
      <c r="K180" s="152" t="s">
        <v>1</v>
      </c>
      <c r="L180" s="34"/>
      <c r="M180" s="157" t="s">
        <v>1</v>
      </c>
      <c r="N180" s="158" t="s">
        <v>41</v>
      </c>
      <c r="O180" s="59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341</v>
      </c>
      <c r="AT180" s="161" t="s">
        <v>182</v>
      </c>
      <c r="AU180" s="161" t="s">
        <v>83</v>
      </c>
      <c r="AY180" s="18" t="s">
        <v>180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8" t="s">
        <v>83</v>
      </c>
      <c r="BK180" s="162">
        <f>ROUND(I180*H180,2)</f>
        <v>0</v>
      </c>
      <c r="BL180" s="18" t="s">
        <v>341</v>
      </c>
      <c r="BM180" s="161" t="s">
        <v>591</v>
      </c>
    </row>
    <row r="181" spans="1:65" s="2" customFormat="1" ht="11.25">
      <c r="A181" s="33"/>
      <c r="B181" s="34"/>
      <c r="C181" s="33"/>
      <c r="D181" s="163" t="s">
        <v>189</v>
      </c>
      <c r="E181" s="33"/>
      <c r="F181" s="164" t="s">
        <v>2890</v>
      </c>
      <c r="G181" s="33"/>
      <c r="H181" s="33"/>
      <c r="I181" s="165"/>
      <c r="J181" s="33"/>
      <c r="K181" s="33"/>
      <c r="L181" s="34"/>
      <c r="M181" s="166"/>
      <c r="N181" s="167"/>
      <c r="O181" s="59"/>
      <c r="P181" s="59"/>
      <c r="Q181" s="59"/>
      <c r="R181" s="59"/>
      <c r="S181" s="59"/>
      <c r="T181" s="60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189</v>
      </c>
      <c r="AU181" s="18" t="s">
        <v>83</v>
      </c>
    </row>
    <row r="182" spans="1:65" s="2" customFormat="1" ht="16.5" customHeight="1">
      <c r="A182" s="33"/>
      <c r="B182" s="149"/>
      <c r="C182" s="150" t="s">
        <v>76</v>
      </c>
      <c r="D182" s="150" t="s">
        <v>182</v>
      </c>
      <c r="E182" s="151" t="s">
        <v>1619</v>
      </c>
      <c r="F182" s="152" t="s">
        <v>1620</v>
      </c>
      <c r="G182" s="153" t="s">
        <v>1604</v>
      </c>
      <c r="H182" s="154">
        <v>1</v>
      </c>
      <c r="I182" s="155"/>
      <c r="J182" s="156">
        <f>ROUND(I182*H182,2)</f>
        <v>0</v>
      </c>
      <c r="K182" s="152" t="s">
        <v>1</v>
      </c>
      <c r="L182" s="34"/>
      <c r="M182" s="157" t="s">
        <v>1</v>
      </c>
      <c r="N182" s="158" t="s">
        <v>41</v>
      </c>
      <c r="O182" s="59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341</v>
      </c>
      <c r="AT182" s="161" t="s">
        <v>182</v>
      </c>
      <c r="AU182" s="161" t="s">
        <v>83</v>
      </c>
      <c r="AY182" s="18" t="s">
        <v>180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83</v>
      </c>
      <c r="BK182" s="162">
        <f>ROUND(I182*H182,2)</f>
        <v>0</v>
      </c>
      <c r="BL182" s="18" t="s">
        <v>341</v>
      </c>
      <c r="BM182" s="161" t="s">
        <v>602</v>
      </c>
    </row>
    <row r="183" spans="1:65" s="2" customFormat="1" ht="11.25">
      <c r="A183" s="33"/>
      <c r="B183" s="34"/>
      <c r="C183" s="33"/>
      <c r="D183" s="163" t="s">
        <v>189</v>
      </c>
      <c r="E183" s="33"/>
      <c r="F183" s="164" t="s">
        <v>1620</v>
      </c>
      <c r="G183" s="33"/>
      <c r="H183" s="33"/>
      <c r="I183" s="165"/>
      <c r="J183" s="33"/>
      <c r="K183" s="33"/>
      <c r="L183" s="34"/>
      <c r="M183" s="166"/>
      <c r="N183" s="167"/>
      <c r="O183" s="59"/>
      <c r="P183" s="59"/>
      <c r="Q183" s="59"/>
      <c r="R183" s="59"/>
      <c r="S183" s="59"/>
      <c r="T183" s="6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189</v>
      </c>
      <c r="AU183" s="18" t="s">
        <v>83</v>
      </c>
    </row>
    <row r="184" spans="1:65" s="2" customFormat="1" ht="16.5" customHeight="1">
      <c r="A184" s="33"/>
      <c r="B184" s="149"/>
      <c r="C184" s="150" t="s">
        <v>76</v>
      </c>
      <c r="D184" s="150" t="s">
        <v>182</v>
      </c>
      <c r="E184" s="151" t="s">
        <v>1621</v>
      </c>
      <c r="F184" s="152" t="s">
        <v>1622</v>
      </c>
      <c r="G184" s="153" t="s">
        <v>423</v>
      </c>
      <c r="H184" s="154">
        <v>1</v>
      </c>
      <c r="I184" s="155"/>
      <c r="J184" s="156">
        <f>ROUND(I184*H184,2)</f>
        <v>0</v>
      </c>
      <c r="K184" s="152" t="s">
        <v>1</v>
      </c>
      <c r="L184" s="34"/>
      <c r="M184" s="157" t="s">
        <v>1</v>
      </c>
      <c r="N184" s="158" t="s">
        <v>41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341</v>
      </c>
      <c r="AT184" s="161" t="s">
        <v>182</v>
      </c>
      <c r="AU184" s="161" t="s">
        <v>83</v>
      </c>
      <c r="AY184" s="18" t="s">
        <v>180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83</v>
      </c>
      <c r="BK184" s="162">
        <f>ROUND(I184*H184,2)</f>
        <v>0</v>
      </c>
      <c r="BL184" s="18" t="s">
        <v>341</v>
      </c>
      <c r="BM184" s="161" t="s">
        <v>616</v>
      </c>
    </row>
    <row r="185" spans="1:65" s="2" customFormat="1" ht="11.25">
      <c r="A185" s="33"/>
      <c r="B185" s="34"/>
      <c r="C185" s="33"/>
      <c r="D185" s="163" t="s">
        <v>189</v>
      </c>
      <c r="E185" s="33"/>
      <c r="F185" s="164" t="s">
        <v>1622</v>
      </c>
      <c r="G185" s="33"/>
      <c r="H185" s="33"/>
      <c r="I185" s="165"/>
      <c r="J185" s="33"/>
      <c r="K185" s="33"/>
      <c r="L185" s="34"/>
      <c r="M185" s="166"/>
      <c r="N185" s="167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189</v>
      </c>
      <c r="AU185" s="18" t="s">
        <v>83</v>
      </c>
    </row>
    <row r="186" spans="1:65" s="2" customFormat="1" ht="16.5" customHeight="1">
      <c r="A186" s="33"/>
      <c r="B186" s="149"/>
      <c r="C186" s="150" t="s">
        <v>76</v>
      </c>
      <c r="D186" s="150" t="s">
        <v>182</v>
      </c>
      <c r="E186" s="151" t="s">
        <v>1623</v>
      </c>
      <c r="F186" s="152" t="s">
        <v>1624</v>
      </c>
      <c r="G186" s="153" t="s">
        <v>508</v>
      </c>
      <c r="H186" s="154">
        <v>129</v>
      </c>
      <c r="I186" s="155"/>
      <c r="J186" s="156">
        <f>ROUND(I186*H186,2)</f>
        <v>0</v>
      </c>
      <c r="K186" s="152" t="s">
        <v>1</v>
      </c>
      <c r="L186" s="34"/>
      <c r="M186" s="157" t="s">
        <v>1</v>
      </c>
      <c r="N186" s="158" t="s">
        <v>41</v>
      </c>
      <c r="O186" s="59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341</v>
      </c>
      <c r="AT186" s="161" t="s">
        <v>182</v>
      </c>
      <c r="AU186" s="161" t="s">
        <v>83</v>
      </c>
      <c r="AY186" s="18" t="s">
        <v>180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83</v>
      </c>
      <c r="BK186" s="162">
        <f>ROUND(I186*H186,2)</f>
        <v>0</v>
      </c>
      <c r="BL186" s="18" t="s">
        <v>341</v>
      </c>
      <c r="BM186" s="161" t="s">
        <v>631</v>
      </c>
    </row>
    <row r="187" spans="1:65" s="2" customFormat="1" ht="11.25">
      <c r="A187" s="33"/>
      <c r="B187" s="34"/>
      <c r="C187" s="33"/>
      <c r="D187" s="163" t="s">
        <v>189</v>
      </c>
      <c r="E187" s="33"/>
      <c r="F187" s="164" t="s">
        <v>1624</v>
      </c>
      <c r="G187" s="33"/>
      <c r="H187" s="33"/>
      <c r="I187" s="165"/>
      <c r="J187" s="33"/>
      <c r="K187" s="33"/>
      <c r="L187" s="34"/>
      <c r="M187" s="166"/>
      <c r="N187" s="167"/>
      <c r="O187" s="59"/>
      <c r="P187" s="59"/>
      <c r="Q187" s="59"/>
      <c r="R187" s="59"/>
      <c r="S187" s="59"/>
      <c r="T187" s="60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189</v>
      </c>
      <c r="AU187" s="18" t="s">
        <v>83</v>
      </c>
    </row>
    <row r="188" spans="1:65" s="2" customFormat="1" ht="21.75" customHeight="1">
      <c r="A188" s="33"/>
      <c r="B188" s="149"/>
      <c r="C188" s="150" t="s">
        <v>76</v>
      </c>
      <c r="D188" s="150" t="s">
        <v>182</v>
      </c>
      <c r="E188" s="151" t="s">
        <v>1625</v>
      </c>
      <c r="F188" s="152" t="s">
        <v>1626</v>
      </c>
      <c r="G188" s="153" t="s">
        <v>508</v>
      </c>
      <c r="H188" s="154">
        <v>129</v>
      </c>
      <c r="I188" s="155"/>
      <c r="J188" s="156">
        <f>ROUND(I188*H188,2)</f>
        <v>0</v>
      </c>
      <c r="K188" s="152" t="s">
        <v>1</v>
      </c>
      <c r="L188" s="34"/>
      <c r="M188" s="157" t="s">
        <v>1</v>
      </c>
      <c r="N188" s="158" t="s">
        <v>41</v>
      </c>
      <c r="O188" s="59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341</v>
      </c>
      <c r="AT188" s="161" t="s">
        <v>182</v>
      </c>
      <c r="AU188" s="161" t="s">
        <v>83</v>
      </c>
      <c r="AY188" s="18" t="s">
        <v>180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8" t="s">
        <v>83</v>
      </c>
      <c r="BK188" s="162">
        <f>ROUND(I188*H188,2)</f>
        <v>0</v>
      </c>
      <c r="BL188" s="18" t="s">
        <v>341</v>
      </c>
      <c r="BM188" s="161" t="s">
        <v>654</v>
      </c>
    </row>
    <row r="189" spans="1:65" s="2" customFormat="1" ht="11.25">
      <c r="A189" s="33"/>
      <c r="B189" s="34"/>
      <c r="C189" s="33"/>
      <c r="D189" s="163" t="s">
        <v>189</v>
      </c>
      <c r="E189" s="33"/>
      <c r="F189" s="164" t="s">
        <v>1626</v>
      </c>
      <c r="G189" s="33"/>
      <c r="H189" s="33"/>
      <c r="I189" s="165"/>
      <c r="J189" s="33"/>
      <c r="K189" s="33"/>
      <c r="L189" s="34"/>
      <c r="M189" s="166"/>
      <c r="N189" s="167"/>
      <c r="O189" s="59"/>
      <c r="P189" s="59"/>
      <c r="Q189" s="59"/>
      <c r="R189" s="59"/>
      <c r="S189" s="59"/>
      <c r="T189" s="6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189</v>
      </c>
      <c r="AU189" s="18" t="s">
        <v>83</v>
      </c>
    </row>
    <row r="190" spans="1:65" s="2" customFormat="1" ht="21.75" customHeight="1">
      <c r="A190" s="33"/>
      <c r="B190" s="149"/>
      <c r="C190" s="150" t="s">
        <v>76</v>
      </c>
      <c r="D190" s="150" t="s">
        <v>182</v>
      </c>
      <c r="E190" s="151" t="s">
        <v>1629</v>
      </c>
      <c r="F190" s="152" t="s">
        <v>1630</v>
      </c>
      <c r="G190" s="153" t="s">
        <v>508</v>
      </c>
      <c r="H190" s="154">
        <v>9</v>
      </c>
      <c r="I190" s="155"/>
      <c r="J190" s="156">
        <f>ROUND(I190*H190,2)</f>
        <v>0</v>
      </c>
      <c r="K190" s="152" t="s">
        <v>1</v>
      </c>
      <c r="L190" s="34"/>
      <c r="M190" s="157" t="s">
        <v>1</v>
      </c>
      <c r="N190" s="158" t="s">
        <v>41</v>
      </c>
      <c r="O190" s="59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341</v>
      </c>
      <c r="AT190" s="161" t="s">
        <v>182</v>
      </c>
      <c r="AU190" s="161" t="s">
        <v>83</v>
      </c>
      <c r="AY190" s="18" t="s">
        <v>180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8" t="s">
        <v>83</v>
      </c>
      <c r="BK190" s="162">
        <f>ROUND(I190*H190,2)</f>
        <v>0</v>
      </c>
      <c r="BL190" s="18" t="s">
        <v>341</v>
      </c>
      <c r="BM190" s="161" t="s">
        <v>674</v>
      </c>
    </row>
    <row r="191" spans="1:65" s="2" customFormat="1" ht="11.25">
      <c r="A191" s="33"/>
      <c r="B191" s="34"/>
      <c r="C191" s="33"/>
      <c r="D191" s="163" t="s">
        <v>189</v>
      </c>
      <c r="E191" s="33"/>
      <c r="F191" s="164" t="s">
        <v>1630</v>
      </c>
      <c r="G191" s="33"/>
      <c r="H191" s="33"/>
      <c r="I191" s="165"/>
      <c r="J191" s="33"/>
      <c r="K191" s="33"/>
      <c r="L191" s="34"/>
      <c r="M191" s="166"/>
      <c r="N191" s="167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189</v>
      </c>
      <c r="AU191" s="18" t="s">
        <v>83</v>
      </c>
    </row>
    <row r="192" spans="1:65" s="2" customFormat="1" ht="21.75" customHeight="1">
      <c r="A192" s="33"/>
      <c r="B192" s="149"/>
      <c r="C192" s="150" t="s">
        <v>76</v>
      </c>
      <c r="D192" s="150" t="s">
        <v>182</v>
      </c>
      <c r="E192" s="151" t="s">
        <v>1633</v>
      </c>
      <c r="F192" s="152" t="s">
        <v>1634</v>
      </c>
      <c r="G192" s="153" t="s">
        <v>508</v>
      </c>
      <c r="H192" s="154">
        <v>120</v>
      </c>
      <c r="I192" s="155"/>
      <c r="J192" s="156">
        <f>ROUND(I192*H192,2)</f>
        <v>0</v>
      </c>
      <c r="K192" s="152" t="s">
        <v>1</v>
      </c>
      <c r="L192" s="34"/>
      <c r="M192" s="157" t="s">
        <v>1</v>
      </c>
      <c r="N192" s="158" t="s">
        <v>41</v>
      </c>
      <c r="O192" s="59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341</v>
      </c>
      <c r="AT192" s="161" t="s">
        <v>182</v>
      </c>
      <c r="AU192" s="161" t="s">
        <v>83</v>
      </c>
      <c r="AY192" s="18" t="s">
        <v>180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8" t="s">
        <v>83</v>
      </c>
      <c r="BK192" s="162">
        <f>ROUND(I192*H192,2)</f>
        <v>0</v>
      </c>
      <c r="BL192" s="18" t="s">
        <v>341</v>
      </c>
      <c r="BM192" s="161" t="s">
        <v>713</v>
      </c>
    </row>
    <row r="193" spans="1:65" s="2" customFormat="1" ht="11.25">
      <c r="A193" s="33"/>
      <c r="B193" s="34"/>
      <c r="C193" s="33"/>
      <c r="D193" s="163" t="s">
        <v>189</v>
      </c>
      <c r="E193" s="33"/>
      <c r="F193" s="164" t="s">
        <v>1634</v>
      </c>
      <c r="G193" s="33"/>
      <c r="H193" s="33"/>
      <c r="I193" s="165"/>
      <c r="J193" s="33"/>
      <c r="K193" s="33"/>
      <c r="L193" s="34"/>
      <c r="M193" s="166"/>
      <c r="N193" s="167"/>
      <c r="O193" s="59"/>
      <c r="P193" s="59"/>
      <c r="Q193" s="59"/>
      <c r="R193" s="59"/>
      <c r="S193" s="59"/>
      <c r="T193" s="60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189</v>
      </c>
      <c r="AU193" s="18" t="s">
        <v>83</v>
      </c>
    </row>
    <row r="194" spans="1:65" s="12" customFormat="1" ht="25.9" customHeight="1">
      <c r="B194" s="136"/>
      <c r="D194" s="137" t="s">
        <v>75</v>
      </c>
      <c r="E194" s="138" t="s">
        <v>1635</v>
      </c>
      <c r="F194" s="138" t="s">
        <v>1636</v>
      </c>
      <c r="I194" s="139"/>
      <c r="J194" s="140">
        <f>BK194</f>
        <v>0</v>
      </c>
      <c r="L194" s="136"/>
      <c r="M194" s="141"/>
      <c r="N194" s="142"/>
      <c r="O194" s="142"/>
      <c r="P194" s="143">
        <f>SUM(P195:P210)</f>
        <v>0</v>
      </c>
      <c r="Q194" s="142"/>
      <c r="R194" s="143">
        <f>SUM(R195:R210)</f>
        <v>0</v>
      </c>
      <c r="S194" s="142"/>
      <c r="T194" s="144">
        <f>SUM(T195:T210)</f>
        <v>0</v>
      </c>
      <c r="AR194" s="137" t="s">
        <v>85</v>
      </c>
      <c r="AT194" s="145" t="s">
        <v>75</v>
      </c>
      <c r="AU194" s="145" t="s">
        <v>76</v>
      </c>
      <c r="AY194" s="137" t="s">
        <v>180</v>
      </c>
      <c r="BK194" s="146">
        <f>SUM(BK195:BK210)</f>
        <v>0</v>
      </c>
    </row>
    <row r="195" spans="1:65" s="2" customFormat="1" ht="24.2" customHeight="1">
      <c r="A195" s="33"/>
      <c r="B195" s="149"/>
      <c r="C195" s="150" t="s">
        <v>76</v>
      </c>
      <c r="D195" s="150" t="s">
        <v>182</v>
      </c>
      <c r="E195" s="151" t="s">
        <v>1637</v>
      </c>
      <c r="F195" s="152" t="s">
        <v>1638</v>
      </c>
      <c r="G195" s="153" t="s">
        <v>423</v>
      </c>
      <c r="H195" s="154">
        <v>4</v>
      </c>
      <c r="I195" s="155"/>
      <c r="J195" s="156">
        <f>ROUND(I195*H195,2)</f>
        <v>0</v>
      </c>
      <c r="K195" s="152" t="s">
        <v>1</v>
      </c>
      <c r="L195" s="34"/>
      <c r="M195" s="157" t="s">
        <v>1</v>
      </c>
      <c r="N195" s="158" t="s">
        <v>41</v>
      </c>
      <c r="O195" s="59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1" t="s">
        <v>341</v>
      </c>
      <c r="AT195" s="161" t="s">
        <v>182</v>
      </c>
      <c r="AU195" s="161" t="s">
        <v>83</v>
      </c>
      <c r="AY195" s="18" t="s">
        <v>180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8" t="s">
        <v>83</v>
      </c>
      <c r="BK195" s="162">
        <f>ROUND(I195*H195,2)</f>
        <v>0</v>
      </c>
      <c r="BL195" s="18" t="s">
        <v>341</v>
      </c>
      <c r="BM195" s="161" t="s">
        <v>727</v>
      </c>
    </row>
    <row r="196" spans="1:65" s="2" customFormat="1" ht="11.25">
      <c r="A196" s="33"/>
      <c r="B196" s="34"/>
      <c r="C196" s="33"/>
      <c r="D196" s="163" t="s">
        <v>189</v>
      </c>
      <c r="E196" s="33"/>
      <c r="F196" s="164" t="s">
        <v>1638</v>
      </c>
      <c r="G196" s="33"/>
      <c r="H196" s="33"/>
      <c r="I196" s="165"/>
      <c r="J196" s="33"/>
      <c r="K196" s="33"/>
      <c r="L196" s="34"/>
      <c r="M196" s="166"/>
      <c r="N196" s="167"/>
      <c r="O196" s="59"/>
      <c r="P196" s="59"/>
      <c r="Q196" s="59"/>
      <c r="R196" s="59"/>
      <c r="S196" s="59"/>
      <c r="T196" s="60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189</v>
      </c>
      <c r="AU196" s="18" t="s">
        <v>83</v>
      </c>
    </row>
    <row r="197" spans="1:65" s="2" customFormat="1" ht="16.5" customHeight="1">
      <c r="A197" s="33"/>
      <c r="B197" s="149"/>
      <c r="C197" s="150" t="s">
        <v>76</v>
      </c>
      <c r="D197" s="150" t="s">
        <v>182</v>
      </c>
      <c r="E197" s="151" t="s">
        <v>1639</v>
      </c>
      <c r="F197" s="152" t="s">
        <v>1640</v>
      </c>
      <c r="G197" s="153" t="s">
        <v>423</v>
      </c>
      <c r="H197" s="154">
        <v>1</v>
      </c>
      <c r="I197" s="155"/>
      <c r="J197" s="156">
        <f>ROUND(I197*H197,2)</f>
        <v>0</v>
      </c>
      <c r="K197" s="152" t="s">
        <v>1</v>
      </c>
      <c r="L197" s="34"/>
      <c r="M197" s="157" t="s">
        <v>1</v>
      </c>
      <c r="N197" s="158" t="s">
        <v>41</v>
      </c>
      <c r="O197" s="59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341</v>
      </c>
      <c r="AT197" s="161" t="s">
        <v>182</v>
      </c>
      <c r="AU197" s="161" t="s">
        <v>83</v>
      </c>
      <c r="AY197" s="18" t="s">
        <v>180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83</v>
      </c>
      <c r="BK197" s="162">
        <f>ROUND(I197*H197,2)</f>
        <v>0</v>
      </c>
      <c r="BL197" s="18" t="s">
        <v>341</v>
      </c>
      <c r="BM197" s="161" t="s">
        <v>753</v>
      </c>
    </row>
    <row r="198" spans="1:65" s="2" customFormat="1" ht="11.25">
      <c r="A198" s="33"/>
      <c r="B198" s="34"/>
      <c r="C198" s="33"/>
      <c r="D198" s="163" t="s">
        <v>189</v>
      </c>
      <c r="E198" s="33"/>
      <c r="F198" s="164" t="s">
        <v>1640</v>
      </c>
      <c r="G198" s="33"/>
      <c r="H198" s="33"/>
      <c r="I198" s="165"/>
      <c r="J198" s="33"/>
      <c r="K198" s="33"/>
      <c r="L198" s="34"/>
      <c r="M198" s="166"/>
      <c r="N198" s="167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189</v>
      </c>
      <c r="AU198" s="18" t="s">
        <v>83</v>
      </c>
    </row>
    <row r="199" spans="1:65" s="2" customFormat="1" ht="16.5" customHeight="1">
      <c r="A199" s="33"/>
      <c r="B199" s="149"/>
      <c r="C199" s="150" t="s">
        <v>76</v>
      </c>
      <c r="D199" s="150" t="s">
        <v>182</v>
      </c>
      <c r="E199" s="151" t="s">
        <v>1641</v>
      </c>
      <c r="F199" s="152" t="s">
        <v>1642</v>
      </c>
      <c r="G199" s="153" t="s">
        <v>423</v>
      </c>
      <c r="H199" s="154">
        <v>1</v>
      </c>
      <c r="I199" s="155"/>
      <c r="J199" s="156">
        <f>ROUND(I199*H199,2)</f>
        <v>0</v>
      </c>
      <c r="K199" s="152" t="s">
        <v>1</v>
      </c>
      <c r="L199" s="34"/>
      <c r="M199" s="157" t="s">
        <v>1</v>
      </c>
      <c r="N199" s="158" t="s">
        <v>41</v>
      </c>
      <c r="O199" s="59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341</v>
      </c>
      <c r="AT199" s="161" t="s">
        <v>182</v>
      </c>
      <c r="AU199" s="161" t="s">
        <v>83</v>
      </c>
      <c r="AY199" s="18" t="s">
        <v>180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8" t="s">
        <v>83</v>
      </c>
      <c r="BK199" s="162">
        <f>ROUND(I199*H199,2)</f>
        <v>0</v>
      </c>
      <c r="BL199" s="18" t="s">
        <v>341</v>
      </c>
      <c r="BM199" s="161" t="s">
        <v>782</v>
      </c>
    </row>
    <row r="200" spans="1:65" s="2" customFormat="1" ht="11.25">
      <c r="A200" s="33"/>
      <c r="B200" s="34"/>
      <c r="C200" s="33"/>
      <c r="D200" s="163" t="s">
        <v>189</v>
      </c>
      <c r="E200" s="33"/>
      <c r="F200" s="164" t="s">
        <v>1642</v>
      </c>
      <c r="G200" s="33"/>
      <c r="H200" s="33"/>
      <c r="I200" s="165"/>
      <c r="J200" s="33"/>
      <c r="K200" s="33"/>
      <c r="L200" s="34"/>
      <c r="M200" s="166"/>
      <c r="N200" s="167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189</v>
      </c>
      <c r="AU200" s="18" t="s">
        <v>83</v>
      </c>
    </row>
    <row r="201" spans="1:65" s="2" customFormat="1" ht="16.5" customHeight="1">
      <c r="A201" s="33"/>
      <c r="B201" s="149"/>
      <c r="C201" s="150" t="s">
        <v>76</v>
      </c>
      <c r="D201" s="150" t="s">
        <v>182</v>
      </c>
      <c r="E201" s="151" t="s">
        <v>1643</v>
      </c>
      <c r="F201" s="152" t="s">
        <v>1644</v>
      </c>
      <c r="G201" s="153" t="s">
        <v>1604</v>
      </c>
      <c r="H201" s="154">
        <v>4</v>
      </c>
      <c r="I201" s="155"/>
      <c r="J201" s="156">
        <f>ROUND(I201*H201,2)</f>
        <v>0</v>
      </c>
      <c r="K201" s="152" t="s">
        <v>1</v>
      </c>
      <c r="L201" s="34"/>
      <c r="M201" s="157" t="s">
        <v>1</v>
      </c>
      <c r="N201" s="158" t="s">
        <v>41</v>
      </c>
      <c r="O201" s="59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341</v>
      </c>
      <c r="AT201" s="161" t="s">
        <v>182</v>
      </c>
      <c r="AU201" s="161" t="s">
        <v>83</v>
      </c>
      <c r="AY201" s="18" t="s">
        <v>180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8" t="s">
        <v>83</v>
      </c>
      <c r="BK201" s="162">
        <f>ROUND(I201*H201,2)</f>
        <v>0</v>
      </c>
      <c r="BL201" s="18" t="s">
        <v>341</v>
      </c>
      <c r="BM201" s="161" t="s">
        <v>577</v>
      </c>
    </row>
    <row r="202" spans="1:65" s="2" customFormat="1" ht="11.25">
      <c r="A202" s="33"/>
      <c r="B202" s="34"/>
      <c r="C202" s="33"/>
      <c r="D202" s="163" t="s">
        <v>189</v>
      </c>
      <c r="E202" s="33"/>
      <c r="F202" s="164" t="s">
        <v>1644</v>
      </c>
      <c r="G202" s="33"/>
      <c r="H202" s="33"/>
      <c r="I202" s="165"/>
      <c r="J202" s="33"/>
      <c r="K202" s="33"/>
      <c r="L202" s="34"/>
      <c r="M202" s="166"/>
      <c r="N202" s="167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189</v>
      </c>
      <c r="AU202" s="18" t="s">
        <v>83</v>
      </c>
    </row>
    <row r="203" spans="1:65" s="2" customFormat="1" ht="16.5" customHeight="1">
      <c r="A203" s="33"/>
      <c r="B203" s="149"/>
      <c r="C203" s="150" t="s">
        <v>76</v>
      </c>
      <c r="D203" s="150" t="s">
        <v>182</v>
      </c>
      <c r="E203" s="151" t="s">
        <v>1645</v>
      </c>
      <c r="F203" s="152" t="s">
        <v>1646</v>
      </c>
      <c r="G203" s="153" t="s">
        <v>1604</v>
      </c>
      <c r="H203" s="154">
        <v>4</v>
      </c>
      <c r="I203" s="155"/>
      <c r="J203" s="156">
        <f>ROUND(I203*H203,2)</f>
        <v>0</v>
      </c>
      <c r="K203" s="152" t="s">
        <v>1</v>
      </c>
      <c r="L203" s="34"/>
      <c r="M203" s="157" t="s">
        <v>1</v>
      </c>
      <c r="N203" s="158" t="s">
        <v>41</v>
      </c>
      <c r="O203" s="59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341</v>
      </c>
      <c r="AT203" s="161" t="s">
        <v>182</v>
      </c>
      <c r="AU203" s="161" t="s">
        <v>83</v>
      </c>
      <c r="AY203" s="18" t="s">
        <v>180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8" t="s">
        <v>83</v>
      </c>
      <c r="BK203" s="162">
        <f>ROUND(I203*H203,2)</f>
        <v>0</v>
      </c>
      <c r="BL203" s="18" t="s">
        <v>341</v>
      </c>
      <c r="BM203" s="161" t="s">
        <v>810</v>
      </c>
    </row>
    <row r="204" spans="1:65" s="2" customFormat="1" ht="11.25">
      <c r="A204" s="33"/>
      <c r="B204" s="34"/>
      <c r="C204" s="33"/>
      <c r="D204" s="163" t="s">
        <v>189</v>
      </c>
      <c r="E204" s="33"/>
      <c r="F204" s="164" t="s">
        <v>1646</v>
      </c>
      <c r="G204" s="33"/>
      <c r="H204" s="33"/>
      <c r="I204" s="165"/>
      <c r="J204" s="33"/>
      <c r="K204" s="33"/>
      <c r="L204" s="34"/>
      <c r="M204" s="166"/>
      <c r="N204" s="167"/>
      <c r="O204" s="59"/>
      <c r="P204" s="59"/>
      <c r="Q204" s="59"/>
      <c r="R204" s="59"/>
      <c r="S204" s="59"/>
      <c r="T204" s="60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189</v>
      </c>
      <c r="AU204" s="18" t="s">
        <v>83</v>
      </c>
    </row>
    <row r="205" spans="1:65" s="2" customFormat="1" ht="16.5" customHeight="1">
      <c r="A205" s="33"/>
      <c r="B205" s="149"/>
      <c r="C205" s="150" t="s">
        <v>76</v>
      </c>
      <c r="D205" s="150" t="s">
        <v>182</v>
      </c>
      <c r="E205" s="151" t="s">
        <v>1647</v>
      </c>
      <c r="F205" s="152" t="s">
        <v>1648</v>
      </c>
      <c r="G205" s="153" t="s">
        <v>423</v>
      </c>
      <c r="H205" s="154">
        <v>4</v>
      </c>
      <c r="I205" s="155"/>
      <c r="J205" s="156">
        <f>ROUND(I205*H205,2)</f>
        <v>0</v>
      </c>
      <c r="K205" s="152" t="s">
        <v>1</v>
      </c>
      <c r="L205" s="34"/>
      <c r="M205" s="157" t="s">
        <v>1</v>
      </c>
      <c r="N205" s="158" t="s">
        <v>41</v>
      </c>
      <c r="O205" s="59"/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1" t="s">
        <v>341</v>
      </c>
      <c r="AT205" s="161" t="s">
        <v>182</v>
      </c>
      <c r="AU205" s="161" t="s">
        <v>83</v>
      </c>
      <c r="AY205" s="18" t="s">
        <v>180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8" t="s">
        <v>83</v>
      </c>
      <c r="BK205" s="162">
        <f>ROUND(I205*H205,2)</f>
        <v>0</v>
      </c>
      <c r="BL205" s="18" t="s">
        <v>341</v>
      </c>
      <c r="BM205" s="161" t="s">
        <v>825</v>
      </c>
    </row>
    <row r="206" spans="1:65" s="2" customFormat="1" ht="11.25">
      <c r="A206" s="33"/>
      <c r="B206" s="34"/>
      <c r="C206" s="33"/>
      <c r="D206" s="163" t="s">
        <v>189</v>
      </c>
      <c r="E206" s="33"/>
      <c r="F206" s="164" t="s">
        <v>1648</v>
      </c>
      <c r="G206" s="33"/>
      <c r="H206" s="33"/>
      <c r="I206" s="165"/>
      <c r="J206" s="33"/>
      <c r="K206" s="33"/>
      <c r="L206" s="34"/>
      <c r="M206" s="166"/>
      <c r="N206" s="167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189</v>
      </c>
      <c r="AU206" s="18" t="s">
        <v>83</v>
      </c>
    </row>
    <row r="207" spans="1:65" s="2" customFormat="1" ht="24.2" customHeight="1">
      <c r="A207" s="33"/>
      <c r="B207" s="149"/>
      <c r="C207" s="150" t="s">
        <v>76</v>
      </c>
      <c r="D207" s="150" t="s">
        <v>182</v>
      </c>
      <c r="E207" s="151" t="s">
        <v>1649</v>
      </c>
      <c r="F207" s="152" t="s">
        <v>1650</v>
      </c>
      <c r="G207" s="153" t="s">
        <v>423</v>
      </c>
      <c r="H207" s="154">
        <v>4</v>
      </c>
      <c r="I207" s="155"/>
      <c r="J207" s="156">
        <f>ROUND(I207*H207,2)</f>
        <v>0</v>
      </c>
      <c r="K207" s="152" t="s">
        <v>1</v>
      </c>
      <c r="L207" s="34"/>
      <c r="M207" s="157" t="s">
        <v>1</v>
      </c>
      <c r="N207" s="158" t="s">
        <v>41</v>
      </c>
      <c r="O207" s="59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341</v>
      </c>
      <c r="AT207" s="161" t="s">
        <v>182</v>
      </c>
      <c r="AU207" s="161" t="s">
        <v>83</v>
      </c>
      <c r="AY207" s="18" t="s">
        <v>180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83</v>
      </c>
      <c r="BK207" s="162">
        <f>ROUND(I207*H207,2)</f>
        <v>0</v>
      </c>
      <c r="BL207" s="18" t="s">
        <v>341</v>
      </c>
      <c r="BM207" s="161" t="s">
        <v>844</v>
      </c>
    </row>
    <row r="208" spans="1:65" s="2" customFormat="1" ht="11.25">
      <c r="A208" s="33"/>
      <c r="B208" s="34"/>
      <c r="C208" s="33"/>
      <c r="D208" s="163" t="s">
        <v>189</v>
      </c>
      <c r="E208" s="33"/>
      <c r="F208" s="164" t="s">
        <v>1650</v>
      </c>
      <c r="G208" s="33"/>
      <c r="H208" s="33"/>
      <c r="I208" s="165"/>
      <c r="J208" s="33"/>
      <c r="K208" s="33"/>
      <c r="L208" s="34"/>
      <c r="M208" s="166"/>
      <c r="N208" s="167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189</v>
      </c>
      <c r="AU208" s="18" t="s">
        <v>83</v>
      </c>
    </row>
    <row r="209" spans="1:65" s="2" customFormat="1" ht="16.5" customHeight="1">
      <c r="A209" s="33"/>
      <c r="B209" s="149"/>
      <c r="C209" s="150" t="s">
        <v>76</v>
      </c>
      <c r="D209" s="150" t="s">
        <v>182</v>
      </c>
      <c r="E209" s="151" t="s">
        <v>1651</v>
      </c>
      <c r="F209" s="152" t="s">
        <v>1652</v>
      </c>
      <c r="G209" s="153" t="s">
        <v>423</v>
      </c>
      <c r="H209" s="154">
        <v>4</v>
      </c>
      <c r="I209" s="155"/>
      <c r="J209" s="156">
        <f>ROUND(I209*H209,2)</f>
        <v>0</v>
      </c>
      <c r="K209" s="152" t="s">
        <v>1</v>
      </c>
      <c r="L209" s="34"/>
      <c r="M209" s="157" t="s">
        <v>1</v>
      </c>
      <c r="N209" s="158" t="s">
        <v>41</v>
      </c>
      <c r="O209" s="59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341</v>
      </c>
      <c r="AT209" s="161" t="s">
        <v>182</v>
      </c>
      <c r="AU209" s="161" t="s">
        <v>83</v>
      </c>
      <c r="AY209" s="18" t="s">
        <v>180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83</v>
      </c>
      <c r="BK209" s="162">
        <f>ROUND(I209*H209,2)</f>
        <v>0</v>
      </c>
      <c r="BL209" s="18" t="s">
        <v>341</v>
      </c>
      <c r="BM209" s="161" t="s">
        <v>868</v>
      </c>
    </row>
    <row r="210" spans="1:65" s="2" customFormat="1" ht="11.25">
      <c r="A210" s="33"/>
      <c r="B210" s="34"/>
      <c r="C210" s="33"/>
      <c r="D210" s="163" t="s">
        <v>189</v>
      </c>
      <c r="E210" s="33"/>
      <c r="F210" s="164" t="s">
        <v>1652</v>
      </c>
      <c r="G210" s="33"/>
      <c r="H210" s="33"/>
      <c r="I210" s="165"/>
      <c r="J210" s="33"/>
      <c r="K210" s="33"/>
      <c r="L210" s="34"/>
      <c r="M210" s="166"/>
      <c r="N210" s="167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189</v>
      </c>
      <c r="AU210" s="18" t="s">
        <v>83</v>
      </c>
    </row>
    <row r="211" spans="1:65" s="12" customFormat="1" ht="25.9" customHeight="1">
      <c r="B211" s="136"/>
      <c r="D211" s="137" t="s">
        <v>75</v>
      </c>
      <c r="E211" s="138" t="s">
        <v>1009</v>
      </c>
      <c r="F211" s="138" t="s">
        <v>1460</v>
      </c>
      <c r="I211" s="139"/>
      <c r="J211" s="140">
        <f>BK211</f>
        <v>0</v>
      </c>
      <c r="L211" s="136"/>
      <c r="M211" s="141"/>
      <c r="N211" s="142"/>
      <c r="O211" s="142"/>
      <c r="P211" s="143">
        <f>SUM(P212:P219)</f>
        <v>0</v>
      </c>
      <c r="Q211" s="142"/>
      <c r="R211" s="143">
        <f>SUM(R212:R219)</f>
        <v>0</v>
      </c>
      <c r="S211" s="142"/>
      <c r="T211" s="144">
        <f>SUM(T212:T219)</f>
        <v>0</v>
      </c>
      <c r="AR211" s="137" t="s">
        <v>83</v>
      </c>
      <c r="AT211" s="145" t="s">
        <v>75</v>
      </c>
      <c r="AU211" s="145" t="s">
        <v>76</v>
      </c>
      <c r="AY211" s="137" t="s">
        <v>180</v>
      </c>
      <c r="BK211" s="146">
        <f>SUM(BK212:BK219)</f>
        <v>0</v>
      </c>
    </row>
    <row r="212" spans="1:65" s="2" customFormat="1" ht="21.75" customHeight="1">
      <c r="A212" s="33"/>
      <c r="B212" s="149"/>
      <c r="C212" s="150" t="s">
        <v>76</v>
      </c>
      <c r="D212" s="150" t="s">
        <v>182</v>
      </c>
      <c r="E212" s="151" t="s">
        <v>1653</v>
      </c>
      <c r="F212" s="152" t="s">
        <v>1654</v>
      </c>
      <c r="G212" s="153" t="s">
        <v>508</v>
      </c>
      <c r="H212" s="154">
        <v>120</v>
      </c>
      <c r="I212" s="155"/>
      <c r="J212" s="156">
        <f>ROUND(I212*H212,2)</f>
        <v>0</v>
      </c>
      <c r="K212" s="152" t="s">
        <v>1</v>
      </c>
      <c r="L212" s="34"/>
      <c r="M212" s="157" t="s">
        <v>1</v>
      </c>
      <c r="N212" s="158" t="s">
        <v>41</v>
      </c>
      <c r="O212" s="59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187</v>
      </c>
      <c r="AT212" s="161" t="s">
        <v>182</v>
      </c>
      <c r="AU212" s="161" t="s">
        <v>83</v>
      </c>
      <c r="AY212" s="18" t="s">
        <v>180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83</v>
      </c>
      <c r="BK212" s="162">
        <f>ROUND(I212*H212,2)</f>
        <v>0</v>
      </c>
      <c r="BL212" s="18" t="s">
        <v>187</v>
      </c>
      <c r="BM212" s="161" t="s">
        <v>878</v>
      </c>
    </row>
    <row r="213" spans="1:65" s="2" customFormat="1" ht="11.25">
      <c r="A213" s="33"/>
      <c r="B213" s="34"/>
      <c r="C213" s="33"/>
      <c r="D213" s="163" t="s">
        <v>189</v>
      </c>
      <c r="E213" s="33"/>
      <c r="F213" s="164" t="s">
        <v>1654</v>
      </c>
      <c r="G213" s="33"/>
      <c r="H213" s="33"/>
      <c r="I213" s="165"/>
      <c r="J213" s="33"/>
      <c r="K213" s="33"/>
      <c r="L213" s="34"/>
      <c r="M213" s="166"/>
      <c r="N213" s="167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189</v>
      </c>
      <c r="AU213" s="18" t="s">
        <v>83</v>
      </c>
    </row>
    <row r="214" spans="1:65" s="2" customFormat="1" ht="16.5" customHeight="1">
      <c r="A214" s="33"/>
      <c r="B214" s="149"/>
      <c r="C214" s="150" t="s">
        <v>76</v>
      </c>
      <c r="D214" s="150" t="s">
        <v>182</v>
      </c>
      <c r="E214" s="151" t="s">
        <v>1655</v>
      </c>
      <c r="F214" s="152" t="s">
        <v>1656</v>
      </c>
      <c r="G214" s="153" t="s">
        <v>508</v>
      </c>
      <c r="H214" s="154">
        <v>55</v>
      </c>
      <c r="I214" s="155"/>
      <c r="J214" s="156">
        <f>ROUND(I214*H214,2)</f>
        <v>0</v>
      </c>
      <c r="K214" s="152" t="s">
        <v>1</v>
      </c>
      <c r="L214" s="34"/>
      <c r="M214" s="157" t="s">
        <v>1</v>
      </c>
      <c r="N214" s="158" t="s">
        <v>41</v>
      </c>
      <c r="O214" s="59"/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187</v>
      </c>
      <c r="AT214" s="161" t="s">
        <v>182</v>
      </c>
      <c r="AU214" s="161" t="s">
        <v>83</v>
      </c>
      <c r="AY214" s="18" t="s">
        <v>180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8" t="s">
        <v>83</v>
      </c>
      <c r="BK214" s="162">
        <f>ROUND(I214*H214,2)</f>
        <v>0</v>
      </c>
      <c r="BL214" s="18" t="s">
        <v>187</v>
      </c>
      <c r="BM214" s="161" t="s">
        <v>889</v>
      </c>
    </row>
    <row r="215" spans="1:65" s="2" customFormat="1" ht="11.25">
      <c r="A215" s="33"/>
      <c r="B215" s="34"/>
      <c r="C215" s="33"/>
      <c r="D215" s="163" t="s">
        <v>189</v>
      </c>
      <c r="E215" s="33"/>
      <c r="F215" s="164" t="s">
        <v>1656</v>
      </c>
      <c r="G215" s="33"/>
      <c r="H215" s="33"/>
      <c r="I215" s="165"/>
      <c r="J215" s="33"/>
      <c r="K215" s="33"/>
      <c r="L215" s="34"/>
      <c r="M215" s="166"/>
      <c r="N215" s="167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189</v>
      </c>
      <c r="AU215" s="18" t="s">
        <v>83</v>
      </c>
    </row>
    <row r="216" spans="1:65" s="2" customFormat="1" ht="24.2" customHeight="1">
      <c r="A216" s="33"/>
      <c r="B216" s="149"/>
      <c r="C216" s="150" t="s">
        <v>76</v>
      </c>
      <c r="D216" s="150" t="s">
        <v>182</v>
      </c>
      <c r="E216" s="151" t="s">
        <v>1657</v>
      </c>
      <c r="F216" s="152" t="s">
        <v>1658</v>
      </c>
      <c r="G216" s="153" t="s">
        <v>201</v>
      </c>
      <c r="H216" s="154">
        <v>4.7</v>
      </c>
      <c r="I216" s="155"/>
      <c r="J216" s="156">
        <f>ROUND(I216*H216,2)</f>
        <v>0</v>
      </c>
      <c r="K216" s="152" t="s">
        <v>1</v>
      </c>
      <c r="L216" s="34"/>
      <c r="M216" s="157" t="s">
        <v>1</v>
      </c>
      <c r="N216" s="158" t="s">
        <v>41</v>
      </c>
      <c r="O216" s="59"/>
      <c r="P216" s="159">
        <f>O216*H216</f>
        <v>0</v>
      </c>
      <c r="Q216" s="159">
        <v>0</v>
      </c>
      <c r="R216" s="159">
        <f>Q216*H216</f>
        <v>0</v>
      </c>
      <c r="S216" s="159">
        <v>0</v>
      </c>
      <c r="T216" s="160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1" t="s">
        <v>187</v>
      </c>
      <c r="AT216" s="161" t="s">
        <v>182</v>
      </c>
      <c r="AU216" s="161" t="s">
        <v>83</v>
      </c>
      <c r="AY216" s="18" t="s">
        <v>180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8" t="s">
        <v>83</v>
      </c>
      <c r="BK216" s="162">
        <f>ROUND(I216*H216,2)</f>
        <v>0</v>
      </c>
      <c r="BL216" s="18" t="s">
        <v>187</v>
      </c>
      <c r="BM216" s="161" t="s">
        <v>900</v>
      </c>
    </row>
    <row r="217" spans="1:65" s="2" customFormat="1" ht="19.5">
      <c r="A217" s="33"/>
      <c r="B217" s="34"/>
      <c r="C217" s="33"/>
      <c r="D217" s="163" t="s">
        <v>189</v>
      </c>
      <c r="E217" s="33"/>
      <c r="F217" s="164" t="s">
        <v>1658</v>
      </c>
      <c r="G217" s="33"/>
      <c r="H217" s="33"/>
      <c r="I217" s="165"/>
      <c r="J217" s="33"/>
      <c r="K217" s="33"/>
      <c r="L217" s="34"/>
      <c r="M217" s="166"/>
      <c r="N217" s="167"/>
      <c r="O217" s="59"/>
      <c r="P217" s="59"/>
      <c r="Q217" s="59"/>
      <c r="R217" s="59"/>
      <c r="S217" s="59"/>
      <c r="T217" s="60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8" t="s">
        <v>189</v>
      </c>
      <c r="AU217" s="18" t="s">
        <v>83</v>
      </c>
    </row>
    <row r="218" spans="1:65" s="2" customFormat="1" ht="21.75" customHeight="1">
      <c r="A218" s="33"/>
      <c r="B218" s="149"/>
      <c r="C218" s="150" t="s">
        <v>76</v>
      </c>
      <c r="D218" s="150" t="s">
        <v>182</v>
      </c>
      <c r="E218" s="151" t="s">
        <v>1659</v>
      </c>
      <c r="F218" s="152" t="s">
        <v>1660</v>
      </c>
      <c r="G218" s="153" t="s">
        <v>201</v>
      </c>
      <c r="H218" s="154">
        <v>8.0500000000000007</v>
      </c>
      <c r="I218" s="155"/>
      <c r="J218" s="156">
        <f>ROUND(I218*H218,2)</f>
        <v>0</v>
      </c>
      <c r="K218" s="152" t="s">
        <v>1</v>
      </c>
      <c r="L218" s="34"/>
      <c r="M218" s="157" t="s">
        <v>1</v>
      </c>
      <c r="N218" s="158" t="s">
        <v>41</v>
      </c>
      <c r="O218" s="59"/>
      <c r="P218" s="159">
        <f>O218*H218</f>
        <v>0</v>
      </c>
      <c r="Q218" s="159">
        <v>0</v>
      </c>
      <c r="R218" s="159">
        <f>Q218*H218</f>
        <v>0</v>
      </c>
      <c r="S218" s="159">
        <v>0</v>
      </c>
      <c r="T218" s="16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187</v>
      </c>
      <c r="AT218" s="161" t="s">
        <v>182</v>
      </c>
      <c r="AU218" s="161" t="s">
        <v>83</v>
      </c>
      <c r="AY218" s="18" t="s">
        <v>180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8" t="s">
        <v>83</v>
      </c>
      <c r="BK218" s="162">
        <f>ROUND(I218*H218,2)</f>
        <v>0</v>
      </c>
      <c r="BL218" s="18" t="s">
        <v>187</v>
      </c>
      <c r="BM218" s="161" t="s">
        <v>915</v>
      </c>
    </row>
    <row r="219" spans="1:65" s="2" customFormat="1" ht="11.25">
      <c r="A219" s="33"/>
      <c r="B219" s="34"/>
      <c r="C219" s="33"/>
      <c r="D219" s="163" t="s">
        <v>189</v>
      </c>
      <c r="E219" s="33"/>
      <c r="F219" s="164" t="s">
        <v>1660</v>
      </c>
      <c r="G219" s="33"/>
      <c r="H219" s="33"/>
      <c r="I219" s="165"/>
      <c r="J219" s="33"/>
      <c r="K219" s="33"/>
      <c r="L219" s="34"/>
      <c r="M219" s="166"/>
      <c r="N219" s="167"/>
      <c r="O219" s="59"/>
      <c r="P219" s="59"/>
      <c r="Q219" s="59"/>
      <c r="R219" s="59"/>
      <c r="S219" s="59"/>
      <c r="T219" s="60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189</v>
      </c>
      <c r="AU219" s="18" t="s">
        <v>83</v>
      </c>
    </row>
    <row r="220" spans="1:65" s="12" customFormat="1" ht="25.9" customHeight="1">
      <c r="B220" s="136"/>
      <c r="D220" s="137" t="s">
        <v>75</v>
      </c>
      <c r="E220" s="138" t="s">
        <v>1015</v>
      </c>
      <c r="F220" s="138" t="s">
        <v>1661</v>
      </c>
      <c r="I220" s="139"/>
      <c r="J220" s="140">
        <f>BK220</f>
        <v>0</v>
      </c>
      <c r="L220" s="136"/>
      <c r="M220" s="141"/>
      <c r="N220" s="142"/>
      <c r="O220" s="142"/>
      <c r="P220" s="143">
        <f>SUM(P221:P224)</f>
        <v>0</v>
      </c>
      <c r="Q220" s="142"/>
      <c r="R220" s="143">
        <f>SUM(R221:R224)</f>
        <v>0</v>
      </c>
      <c r="S220" s="142"/>
      <c r="T220" s="144">
        <f>SUM(T221:T224)</f>
        <v>0</v>
      </c>
      <c r="AR220" s="137" t="s">
        <v>83</v>
      </c>
      <c r="AT220" s="145" t="s">
        <v>75</v>
      </c>
      <c r="AU220" s="145" t="s">
        <v>76</v>
      </c>
      <c r="AY220" s="137" t="s">
        <v>180</v>
      </c>
      <c r="BK220" s="146">
        <f>SUM(BK221:BK224)</f>
        <v>0</v>
      </c>
    </row>
    <row r="221" spans="1:65" s="2" customFormat="1" ht="16.5" customHeight="1">
      <c r="A221" s="33"/>
      <c r="B221" s="149"/>
      <c r="C221" s="150" t="s">
        <v>76</v>
      </c>
      <c r="D221" s="150" t="s">
        <v>182</v>
      </c>
      <c r="E221" s="151" t="s">
        <v>1662</v>
      </c>
      <c r="F221" s="152" t="s">
        <v>1663</v>
      </c>
      <c r="G221" s="153" t="s">
        <v>508</v>
      </c>
      <c r="H221" s="154">
        <v>144</v>
      </c>
      <c r="I221" s="155"/>
      <c r="J221" s="156">
        <f>ROUND(I221*H221,2)</f>
        <v>0</v>
      </c>
      <c r="K221" s="152" t="s">
        <v>1</v>
      </c>
      <c r="L221" s="34"/>
      <c r="M221" s="157" t="s">
        <v>1</v>
      </c>
      <c r="N221" s="158" t="s">
        <v>41</v>
      </c>
      <c r="O221" s="59"/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187</v>
      </c>
      <c r="AT221" s="161" t="s">
        <v>182</v>
      </c>
      <c r="AU221" s="161" t="s">
        <v>83</v>
      </c>
      <c r="AY221" s="18" t="s">
        <v>180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83</v>
      </c>
      <c r="BK221" s="162">
        <f>ROUND(I221*H221,2)</f>
        <v>0</v>
      </c>
      <c r="BL221" s="18" t="s">
        <v>187</v>
      </c>
      <c r="BM221" s="161" t="s">
        <v>926</v>
      </c>
    </row>
    <row r="222" spans="1:65" s="2" customFormat="1" ht="11.25">
      <c r="A222" s="33"/>
      <c r="B222" s="34"/>
      <c r="C222" s="33"/>
      <c r="D222" s="163" t="s">
        <v>189</v>
      </c>
      <c r="E222" s="33"/>
      <c r="F222" s="164" t="s">
        <v>1663</v>
      </c>
      <c r="G222" s="33"/>
      <c r="H222" s="33"/>
      <c r="I222" s="165"/>
      <c r="J222" s="33"/>
      <c r="K222" s="33"/>
      <c r="L222" s="34"/>
      <c r="M222" s="166"/>
      <c r="N222" s="167"/>
      <c r="O222" s="59"/>
      <c r="P222" s="59"/>
      <c r="Q222" s="59"/>
      <c r="R222" s="59"/>
      <c r="S222" s="59"/>
      <c r="T222" s="60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189</v>
      </c>
      <c r="AU222" s="18" t="s">
        <v>83</v>
      </c>
    </row>
    <row r="223" spans="1:65" s="2" customFormat="1" ht="16.5" customHeight="1">
      <c r="A223" s="33"/>
      <c r="B223" s="149"/>
      <c r="C223" s="150" t="s">
        <v>76</v>
      </c>
      <c r="D223" s="150" t="s">
        <v>182</v>
      </c>
      <c r="E223" s="151" t="s">
        <v>1664</v>
      </c>
      <c r="F223" s="152" t="s">
        <v>1665</v>
      </c>
      <c r="G223" s="153" t="s">
        <v>508</v>
      </c>
      <c r="H223" s="154">
        <v>2</v>
      </c>
      <c r="I223" s="155"/>
      <c r="J223" s="156">
        <f>ROUND(I223*H223,2)</f>
        <v>0</v>
      </c>
      <c r="K223" s="152" t="s">
        <v>1</v>
      </c>
      <c r="L223" s="34"/>
      <c r="M223" s="157" t="s">
        <v>1</v>
      </c>
      <c r="N223" s="158" t="s">
        <v>41</v>
      </c>
      <c r="O223" s="59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187</v>
      </c>
      <c r="AT223" s="161" t="s">
        <v>182</v>
      </c>
      <c r="AU223" s="161" t="s">
        <v>83</v>
      </c>
      <c r="AY223" s="18" t="s">
        <v>180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83</v>
      </c>
      <c r="BK223" s="162">
        <f>ROUND(I223*H223,2)</f>
        <v>0</v>
      </c>
      <c r="BL223" s="18" t="s">
        <v>187</v>
      </c>
      <c r="BM223" s="161" t="s">
        <v>938</v>
      </c>
    </row>
    <row r="224" spans="1:65" s="2" customFormat="1" ht="11.25">
      <c r="A224" s="33"/>
      <c r="B224" s="34"/>
      <c r="C224" s="33"/>
      <c r="D224" s="163" t="s">
        <v>189</v>
      </c>
      <c r="E224" s="33"/>
      <c r="F224" s="164" t="s">
        <v>1665</v>
      </c>
      <c r="G224" s="33"/>
      <c r="H224" s="33"/>
      <c r="I224" s="165"/>
      <c r="J224" s="33"/>
      <c r="K224" s="33"/>
      <c r="L224" s="34"/>
      <c r="M224" s="166"/>
      <c r="N224" s="167"/>
      <c r="O224" s="59"/>
      <c r="P224" s="59"/>
      <c r="Q224" s="59"/>
      <c r="R224" s="59"/>
      <c r="S224" s="59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189</v>
      </c>
      <c r="AU224" s="18" t="s">
        <v>83</v>
      </c>
    </row>
    <row r="225" spans="1:65" s="12" customFormat="1" ht="25.9" customHeight="1">
      <c r="B225" s="136"/>
      <c r="D225" s="137" t="s">
        <v>75</v>
      </c>
      <c r="E225" s="138" t="s">
        <v>1668</v>
      </c>
      <c r="F225" s="138" t="s">
        <v>1669</v>
      </c>
      <c r="I225" s="139"/>
      <c r="J225" s="140">
        <f>BK225</f>
        <v>0</v>
      </c>
      <c r="L225" s="136"/>
      <c r="M225" s="141"/>
      <c r="N225" s="142"/>
      <c r="O225" s="142"/>
      <c r="P225" s="143">
        <f>SUM(P226:P229)</f>
        <v>0</v>
      </c>
      <c r="Q225" s="142"/>
      <c r="R225" s="143">
        <f>SUM(R226:R229)</f>
        <v>0</v>
      </c>
      <c r="S225" s="142"/>
      <c r="T225" s="144">
        <f>SUM(T226:T229)</f>
        <v>0</v>
      </c>
      <c r="AR225" s="137" t="s">
        <v>83</v>
      </c>
      <c r="AT225" s="145" t="s">
        <v>75</v>
      </c>
      <c r="AU225" s="145" t="s">
        <v>76</v>
      </c>
      <c r="AY225" s="137" t="s">
        <v>180</v>
      </c>
      <c r="BK225" s="146">
        <f>SUM(BK226:BK229)</f>
        <v>0</v>
      </c>
    </row>
    <row r="226" spans="1:65" s="2" customFormat="1" ht="21.75" customHeight="1">
      <c r="A226" s="33"/>
      <c r="B226" s="149"/>
      <c r="C226" s="150" t="s">
        <v>76</v>
      </c>
      <c r="D226" s="150" t="s">
        <v>182</v>
      </c>
      <c r="E226" s="151" t="s">
        <v>1670</v>
      </c>
      <c r="F226" s="152" t="s">
        <v>1671</v>
      </c>
      <c r="G226" s="153" t="s">
        <v>318</v>
      </c>
      <c r="H226" s="154">
        <v>39.49</v>
      </c>
      <c r="I226" s="155"/>
      <c r="J226" s="156">
        <f>ROUND(I226*H226,2)</f>
        <v>0</v>
      </c>
      <c r="K226" s="152" t="s">
        <v>1</v>
      </c>
      <c r="L226" s="34"/>
      <c r="M226" s="157" t="s">
        <v>1</v>
      </c>
      <c r="N226" s="158" t="s">
        <v>41</v>
      </c>
      <c r="O226" s="59"/>
      <c r="P226" s="159">
        <f>O226*H226</f>
        <v>0</v>
      </c>
      <c r="Q226" s="159">
        <v>0</v>
      </c>
      <c r="R226" s="159">
        <f>Q226*H226</f>
        <v>0</v>
      </c>
      <c r="S226" s="159">
        <v>0</v>
      </c>
      <c r="T226" s="160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1" t="s">
        <v>187</v>
      </c>
      <c r="AT226" s="161" t="s">
        <v>182</v>
      </c>
      <c r="AU226" s="161" t="s">
        <v>83</v>
      </c>
      <c r="AY226" s="18" t="s">
        <v>180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8" t="s">
        <v>83</v>
      </c>
      <c r="BK226" s="162">
        <f>ROUND(I226*H226,2)</f>
        <v>0</v>
      </c>
      <c r="BL226" s="18" t="s">
        <v>187</v>
      </c>
      <c r="BM226" s="161" t="s">
        <v>950</v>
      </c>
    </row>
    <row r="227" spans="1:65" s="2" customFormat="1" ht="11.25">
      <c r="A227" s="33"/>
      <c r="B227" s="34"/>
      <c r="C227" s="33"/>
      <c r="D227" s="163" t="s">
        <v>189</v>
      </c>
      <c r="E227" s="33"/>
      <c r="F227" s="164" t="s">
        <v>1671</v>
      </c>
      <c r="G227" s="33"/>
      <c r="H227" s="33"/>
      <c r="I227" s="165"/>
      <c r="J227" s="33"/>
      <c r="K227" s="33"/>
      <c r="L227" s="34"/>
      <c r="M227" s="166"/>
      <c r="N227" s="167"/>
      <c r="O227" s="59"/>
      <c r="P227" s="59"/>
      <c r="Q227" s="59"/>
      <c r="R227" s="59"/>
      <c r="S227" s="59"/>
      <c r="T227" s="60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189</v>
      </c>
      <c r="AU227" s="18" t="s">
        <v>83</v>
      </c>
    </row>
    <row r="228" spans="1:65" s="2" customFormat="1" ht="21.75" customHeight="1">
      <c r="A228" s="33"/>
      <c r="B228" s="149"/>
      <c r="C228" s="150" t="s">
        <v>76</v>
      </c>
      <c r="D228" s="150" t="s">
        <v>182</v>
      </c>
      <c r="E228" s="151" t="s">
        <v>1672</v>
      </c>
      <c r="F228" s="152" t="s">
        <v>1673</v>
      </c>
      <c r="G228" s="153" t="s">
        <v>318</v>
      </c>
      <c r="H228" s="154">
        <v>39.49</v>
      </c>
      <c r="I228" s="155"/>
      <c r="J228" s="156">
        <f>ROUND(I228*H228,2)</f>
        <v>0</v>
      </c>
      <c r="K228" s="152" t="s">
        <v>1</v>
      </c>
      <c r="L228" s="34"/>
      <c r="M228" s="157" t="s">
        <v>1</v>
      </c>
      <c r="N228" s="158" t="s">
        <v>41</v>
      </c>
      <c r="O228" s="59"/>
      <c r="P228" s="159">
        <f>O228*H228</f>
        <v>0</v>
      </c>
      <c r="Q228" s="159">
        <v>0</v>
      </c>
      <c r="R228" s="159">
        <f>Q228*H228</f>
        <v>0</v>
      </c>
      <c r="S228" s="159">
        <v>0</v>
      </c>
      <c r="T228" s="160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187</v>
      </c>
      <c r="AT228" s="161" t="s">
        <v>182</v>
      </c>
      <c r="AU228" s="161" t="s">
        <v>83</v>
      </c>
      <c r="AY228" s="18" t="s">
        <v>180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8" t="s">
        <v>83</v>
      </c>
      <c r="BK228" s="162">
        <f>ROUND(I228*H228,2)</f>
        <v>0</v>
      </c>
      <c r="BL228" s="18" t="s">
        <v>187</v>
      </c>
      <c r="BM228" s="161" t="s">
        <v>961</v>
      </c>
    </row>
    <row r="229" spans="1:65" s="2" customFormat="1" ht="11.25">
      <c r="A229" s="33"/>
      <c r="B229" s="34"/>
      <c r="C229" s="33"/>
      <c r="D229" s="163" t="s">
        <v>189</v>
      </c>
      <c r="E229" s="33"/>
      <c r="F229" s="164" t="s">
        <v>1673</v>
      </c>
      <c r="G229" s="33"/>
      <c r="H229" s="33"/>
      <c r="I229" s="165"/>
      <c r="J229" s="33"/>
      <c r="K229" s="33"/>
      <c r="L229" s="34"/>
      <c r="M229" s="166"/>
      <c r="N229" s="167"/>
      <c r="O229" s="59"/>
      <c r="P229" s="59"/>
      <c r="Q229" s="59"/>
      <c r="R229" s="59"/>
      <c r="S229" s="59"/>
      <c r="T229" s="60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8" t="s">
        <v>189</v>
      </c>
      <c r="AU229" s="18" t="s">
        <v>83</v>
      </c>
    </row>
    <row r="230" spans="1:65" s="12" customFormat="1" ht="25.9" customHeight="1">
      <c r="B230" s="136"/>
      <c r="D230" s="137" t="s">
        <v>75</v>
      </c>
      <c r="E230" s="138" t="s">
        <v>1674</v>
      </c>
      <c r="F230" s="138" t="s">
        <v>1675</v>
      </c>
      <c r="I230" s="139"/>
      <c r="J230" s="140">
        <f>BK230</f>
        <v>0</v>
      </c>
      <c r="L230" s="136"/>
      <c r="M230" s="141"/>
      <c r="N230" s="142"/>
      <c r="O230" s="142"/>
      <c r="P230" s="143">
        <f>SUM(P231:P234)</f>
        <v>0</v>
      </c>
      <c r="Q230" s="142"/>
      <c r="R230" s="143">
        <f>SUM(R231:R234)</f>
        <v>0</v>
      </c>
      <c r="S230" s="142"/>
      <c r="T230" s="144">
        <f>SUM(T231:T234)</f>
        <v>0</v>
      </c>
      <c r="AR230" s="137" t="s">
        <v>83</v>
      </c>
      <c r="AT230" s="145" t="s">
        <v>75</v>
      </c>
      <c r="AU230" s="145" t="s">
        <v>76</v>
      </c>
      <c r="AY230" s="137" t="s">
        <v>180</v>
      </c>
      <c r="BK230" s="146">
        <f>SUM(BK231:BK234)</f>
        <v>0</v>
      </c>
    </row>
    <row r="231" spans="1:65" s="2" customFormat="1" ht="21.75" customHeight="1">
      <c r="A231" s="33"/>
      <c r="B231" s="149"/>
      <c r="C231" s="150" t="s">
        <v>76</v>
      </c>
      <c r="D231" s="150" t="s">
        <v>182</v>
      </c>
      <c r="E231" s="151" t="s">
        <v>1534</v>
      </c>
      <c r="F231" s="152" t="s">
        <v>1535</v>
      </c>
      <c r="G231" s="153" t="s">
        <v>318</v>
      </c>
      <c r="H231" s="154">
        <v>29.45</v>
      </c>
      <c r="I231" s="155"/>
      <c r="J231" s="156">
        <f>ROUND(I231*H231,2)</f>
        <v>0</v>
      </c>
      <c r="K231" s="152" t="s">
        <v>1</v>
      </c>
      <c r="L231" s="34"/>
      <c r="M231" s="157" t="s">
        <v>1</v>
      </c>
      <c r="N231" s="158" t="s">
        <v>41</v>
      </c>
      <c r="O231" s="59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187</v>
      </c>
      <c r="AT231" s="161" t="s">
        <v>182</v>
      </c>
      <c r="AU231" s="161" t="s">
        <v>83</v>
      </c>
      <c r="AY231" s="18" t="s">
        <v>180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8" t="s">
        <v>83</v>
      </c>
      <c r="BK231" s="162">
        <f>ROUND(I231*H231,2)</f>
        <v>0</v>
      </c>
      <c r="BL231" s="18" t="s">
        <v>187</v>
      </c>
      <c r="BM231" s="161" t="s">
        <v>972</v>
      </c>
    </row>
    <row r="232" spans="1:65" s="2" customFormat="1" ht="11.25">
      <c r="A232" s="33"/>
      <c r="B232" s="34"/>
      <c r="C232" s="33"/>
      <c r="D232" s="163" t="s">
        <v>189</v>
      </c>
      <c r="E232" s="33"/>
      <c r="F232" s="164" t="s">
        <v>1535</v>
      </c>
      <c r="G232" s="33"/>
      <c r="H232" s="33"/>
      <c r="I232" s="165"/>
      <c r="J232" s="33"/>
      <c r="K232" s="33"/>
      <c r="L232" s="34"/>
      <c r="M232" s="166"/>
      <c r="N232" s="167"/>
      <c r="O232" s="59"/>
      <c r="P232" s="59"/>
      <c r="Q232" s="59"/>
      <c r="R232" s="59"/>
      <c r="S232" s="59"/>
      <c r="T232" s="60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189</v>
      </c>
      <c r="AU232" s="18" t="s">
        <v>83</v>
      </c>
    </row>
    <row r="233" spans="1:65" s="2" customFormat="1" ht="24.2" customHeight="1">
      <c r="A233" s="33"/>
      <c r="B233" s="149"/>
      <c r="C233" s="150" t="s">
        <v>76</v>
      </c>
      <c r="D233" s="150" t="s">
        <v>182</v>
      </c>
      <c r="E233" s="151" t="s">
        <v>1676</v>
      </c>
      <c r="F233" s="152" t="s">
        <v>1677</v>
      </c>
      <c r="G233" s="153" t="s">
        <v>318</v>
      </c>
      <c r="H233" s="154">
        <v>29.45</v>
      </c>
      <c r="I233" s="155"/>
      <c r="J233" s="156">
        <f>ROUND(I233*H233,2)</f>
        <v>0</v>
      </c>
      <c r="K233" s="152" t="s">
        <v>1</v>
      </c>
      <c r="L233" s="34"/>
      <c r="M233" s="157" t="s">
        <v>1</v>
      </c>
      <c r="N233" s="158" t="s">
        <v>41</v>
      </c>
      <c r="O233" s="59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187</v>
      </c>
      <c r="AT233" s="161" t="s">
        <v>182</v>
      </c>
      <c r="AU233" s="161" t="s">
        <v>83</v>
      </c>
      <c r="AY233" s="18" t="s">
        <v>180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83</v>
      </c>
      <c r="BK233" s="162">
        <f>ROUND(I233*H233,2)</f>
        <v>0</v>
      </c>
      <c r="BL233" s="18" t="s">
        <v>187</v>
      </c>
      <c r="BM233" s="161" t="s">
        <v>984</v>
      </c>
    </row>
    <row r="234" spans="1:65" s="2" customFormat="1" ht="11.25">
      <c r="A234" s="33"/>
      <c r="B234" s="34"/>
      <c r="C234" s="33"/>
      <c r="D234" s="163" t="s">
        <v>189</v>
      </c>
      <c r="E234" s="33"/>
      <c r="F234" s="164" t="s">
        <v>1677</v>
      </c>
      <c r="G234" s="33"/>
      <c r="H234" s="33"/>
      <c r="I234" s="165"/>
      <c r="J234" s="33"/>
      <c r="K234" s="33"/>
      <c r="L234" s="34"/>
      <c r="M234" s="216"/>
      <c r="N234" s="217"/>
      <c r="O234" s="218"/>
      <c r="P234" s="218"/>
      <c r="Q234" s="218"/>
      <c r="R234" s="218"/>
      <c r="S234" s="218"/>
      <c r="T234" s="219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189</v>
      </c>
      <c r="AU234" s="18" t="s">
        <v>83</v>
      </c>
    </row>
    <row r="235" spans="1:65" s="2" customFormat="1" ht="6.95" customHeight="1">
      <c r="A235" s="33"/>
      <c r="B235" s="48"/>
      <c r="C235" s="49"/>
      <c r="D235" s="49"/>
      <c r="E235" s="49"/>
      <c r="F235" s="49"/>
      <c r="G235" s="49"/>
      <c r="H235" s="49"/>
      <c r="I235" s="49"/>
      <c r="J235" s="49"/>
      <c r="K235" s="49"/>
      <c r="L235" s="34"/>
      <c r="M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</row>
  </sheetData>
  <autoFilter ref="C129:K234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8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8" t="s">
        <v>123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133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26.25" customHeight="1">
      <c r="B7" s="21"/>
      <c r="E7" s="264" t="str">
        <f>'Rekapitulace stavby'!K6</f>
        <v>STAVEBNÍ ÚPRAVY ČÁSTI 1. PP BUDOVY ZBROJNICE UNIVERZITY PALACKÉHO V OLOMOUCI</v>
      </c>
      <c r="F7" s="265"/>
      <c r="G7" s="265"/>
      <c r="H7" s="265"/>
      <c r="L7" s="21"/>
    </row>
    <row r="8" spans="1:46" s="1" customFormat="1" ht="12" customHeight="1">
      <c r="B8" s="21"/>
      <c r="D8" s="28" t="s">
        <v>134</v>
      </c>
      <c r="L8" s="21"/>
    </row>
    <row r="9" spans="1:46" s="2" customFormat="1" ht="16.5" customHeight="1">
      <c r="A9" s="33"/>
      <c r="B9" s="34"/>
      <c r="C9" s="33"/>
      <c r="D9" s="33"/>
      <c r="E9" s="264" t="s">
        <v>2365</v>
      </c>
      <c r="F9" s="266"/>
      <c r="G9" s="266"/>
      <c r="H9" s="26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6" t="s">
        <v>2891</v>
      </c>
      <c r="F11" s="266"/>
      <c r="G11" s="266"/>
      <c r="H11" s="266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23. 7. 2024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7" t="str">
        <f>'Rekapitulace stavby'!E14</f>
        <v>Vyplň údaj</v>
      </c>
      <c r="F20" s="231"/>
      <c r="G20" s="231"/>
      <c r="H20" s="231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27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6" t="s">
        <v>1</v>
      </c>
      <c r="F29" s="236"/>
      <c r="G29" s="236"/>
      <c r="H29" s="23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ROUND(J131,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ROUND((SUM(BE131:BE380)),  2)</f>
        <v>0</v>
      </c>
      <c r="G35" s="33"/>
      <c r="H35" s="33"/>
      <c r="I35" s="106">
        <v>0.21</v>
      </c>
      <c r="J35" s="105">
        <f>ROUND(((SUM(BE131:BE380))*I35),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ROUND((SUM(BF131:BF380)),  2)</f>
        <v>0</v>
      </c>
      <c r="G36" s="33"/>
      <c r="H36" s="33"/>
      <c r="I36" s="106">
        <v>0.12</v>
      </c>
      <c r="J36" s="105">
        <f>ROUND(((SUM(BF131:BF380))*I36),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ROUND((SUM(BG131:BG380)),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ROUND((SUM(BH131:BH380)),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ROUND((SUM(BI131:BI380)),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4" t="str">
        <f>E7</f>
        <v>STAVEBNÍ ÚPRAVY ČÁSTI 1. PP BUDOVY ZBROJNICE UNIVERZITY PALACKÉHO V OLOMOUCI</v>
      </c>
      <c r="F85" s="265"/>
      <c r="G85" s="265"/>
      <c r="H85" s="26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134</v>
      </c>
      <c r="L86" s="21"/>
    </row>
    <row r="87" spans="1:31" s="2" customFormat="1" ht="16.5" customHeight="1">
      <c r="A87" s="33"/>
      <c r="B87" s="34"/>
      <c r="C87" s="33"/>
      <c r="D87" s="33"/>
      <c r="E87" s="264" t="s">
        <v>2365</v>
      </c>
      <c r="F87" s="266"/>
      <c r="G87" s="266"/>
      <c r="H87" s="26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6" t="str">
        <f>E11</f>
        <v xml:space="preserve">02.04 - Vytápění  </v>
      </c>
      <c r="F89" s="266"/>
      <c r="G89" s="266"/>
      <c r="H89" s="266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Biskupské nám. 842/1,Olomouc</v>
      </c>
      <c r="G91" s="33"/>
      <c r="H91" s="33"/>
      <c r="I91" s="28" t="s">
        <v>22</v>
      </c>
      <c r="J91" s="56" t="str">
        <f>IF(J14="","",J14)</f>
        <v>23. 7. 2024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Univerzita Palackého v Olomouci</v>
      </c>
      <c r="G93" s="33"/>
      <c r="H93" s="33"/>
      <c r="I93" s="28" t="s">
        <v>30</v>
      </c>
      <c r="J93" s="31" t="str">
        <f>E23</f>
        <v>ATELIER POLÁCH &amp; BRAVENEC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Zdeněk Závodník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139</v>
      </c>
      <c r="D96" s="107"/>
      <c r="E96" s="107"/>
      <c r="F96" s="107"/>
      <c r="G96" s="107"/>
      <c r="H96" s="107"/>
      <c r="I96" s="107"/>
      <c r="J96" s="116" t="s">
        <v>140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141</v>
      </c>
      <c r="D98" s="33"/>
      <c r="E98" s="33"/>
      <c r="F98" s="33"/>
      <c r="G98" s="33"/>
      <c r="H98" s="33"/>
      <c r="I98" s="33"/>
      <c r="J98" s="72">
        <f>J131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142</v>
      </c>
    </row>
    <row r="99" spans="1:47" s="9" customFormat="1" ht="24.95" customHeight="1">
      <c r="B99" s="118"/>
      <c r="D99" s="119" t="s">
        <v>1679</v>
      </c>
      <c r="E99" s="120"/>
      <c r="F99" s="120"/>
      <c r="G99" s="120"/>
      <c r="H99" s="120"/>
      <c r="I99" s="120"/>
      <c r="J99" s="121">
        <f>J132</f>
        <v>0</v>
      </c>
      <c r="L99" s="118"/>
    </row>
    <row r="100" spans="1:47" s="10" customFormat="1" ht="19.899999999999999" customHeight="1">
      <c r="B100" s="122"/>
      <c r="D100" s="123" t="s">
        <v>1680</v>
      </c>
      <c r="E100" s="124"/>
      <c r="F100" s="124"/>
      <c r="G100" s="124"/>
      <c r="H100" s="124"/>
      <c r="I100" s="124"/>
      <c r="J100" s="125">
        <f>J133</f>
        <v>0</v>
      </c>
      <c r="L100" s="122"/>
    </row>
    <row r="101" spans="1:47" s="10" customFormat="1" ht="19.899999999999999" customHeight="1">
      <c r="B101" s="122"/>
      <c r="D101" s="123" t="s">
        <v>1681</v>
      </c>
      <c r="E101" s="124"/>
      <c r="F101" s="124"/>
      <c r="G101" s="124"/>
      <c r="H101" s="124"/>
      <c r="I101" s="124"/>
      <c r="J101" s="125">
        <f>J160</f>
        <v>0</v>
      </c>
      <c r="L101" s="122"/>
    </row>
    <row r="102" spans="1:47" s="10" customFormat="1" ht="19.899999999999999" customHeight="1">
      <c r="B102" s="122"/>
      <c r="D102" s="123" t="s">
        <v>1682</v>
      </c>
      <c r="E102" s="124"/>
      <c r="F102" s="124"/>
      <c r="G102" s="124"/>
      <c r="H102" s="124"/>
      <c r="I102" s="124"/>
      <c r="J102" s="125">
        <f>J195</f>
        <v>0</v>
      </c>
      <c r="L102" s="122"/>
    </row>
    <row r="103" spans="1:47" s="10" customFormat="1" ht="19.899999999999999" customHeight="1">
      <c r="B103" s="122"/>
      <c r="D103" s="123" t="s">
        <v>1683</v>
      </c>
      <c r="E103" s="124"/>
      <c r="F103" s="124"/>
      <c r="G103" s="124"/>
      <c r="H103" s="124"/>
      <c r="I103" s="124"/>
      <c r="J103" s="125">
        <f>J201</f>
        <v>0</v>
      </c>
      <c r="L103" s="122"/>
    </row>
    <row r="104" spans="1:47" s="10" customFormat="1" ht="19.899999999999999" customHeight="1">
      <c r="B104" s="122"/>
      <c r="D104" s="123" t="s">
        <v>1684</v>
      </c>
      <c r="E104" s="124"/>
      <c r="F104" s="124"/>
      <c r="G104" s="124"/>
      <c r="H104" s="124"/>
      <c r="I104" s="124"/>
      <c r="J104" s="125">
        <f>J211</f>
        <v>0</v>
      </c>
      <c r="L104" s="122"/>
    </row>
    <row r="105" spans="1:47" s="10" customFormat="1" ht="19.899999999999999" customHeight="1">
      <c r="B105" s="122"/>
      <c r="D105" s="123" t="s">
        <v>1685</v>
      </c>
      <c r="E105" s="124"/>
      <c r="F105" s="124"/>
      <c r="G105" s="124"/>
      <c r="H105" s="124"/>
      <c r="I105" s="124"/>
      <c r="J105" s="125">
        <f>J216</f>
        <v>0</v>
      </c>
      <c r="L105" s="122"/>
    </row>
    <row r="106" spans="1:47" s="10" customFormat="1" ht="19.899999999999999" customHeight="1">
      <c r="B106" s="122"/>
      <c r="D106" s="123" t="s">
        <v>1686</v>
      </c>
      <c r="E106" s="124"/>
      <c r="F106" s="124"/>
      <c r="G106" s="124"/>
      <c r="H106" s="124"/>
      <c r="I106" s="124"/>
      <c r="J106" s="125">
        <f>J252</f>
        <v>0</v>
      </c>
      <c r="L106" s="122"/>
    </row>
    <row r="107" spans="1:47" s="10" customFormat="1" ht="19.899999999999999" customHeight="1">
      <c r="B107" s="122"/>
      <c r="D107" s="123" t="s">
        <v>1687</v>
      </c>
      <c r="E107" s="124"/>
      <c r="F107" s="124"/>
      <c r="G107" s="124"/>
      <c r="H107" s="124"/>
      <c r="I107" s="124"/>
      <c r="J107" s="125">
        <f>J282</f>
        <v>0</v>
      </c>
      <c r="L107" s="122"/>
    </row>
    <row r="108" spans="1:47" s="10" customFormat="1" ht="19.899999999999999" customHeight="1">
      <c r="B108" s="122"/>
      <c r="D108" s="123" t="s">
        <v>1688</v>
      </c>
      <c r="E108" s="124"/>
      <c r="F108" s="124"/>
      <c r="G108" s="124"/>
      <c r="H108" s="124"/>
      <c r="I108" s="124"/>
      <c r="J108" s="125">
        <f>J370</f>
        <v>0</v>
      </c>
      <c r="L108" s="122"/>
    </row>
    <row r="109" spans="1:47" s="10" customFormat="1" ht="19.899999999999999" customHeight="1">
      <c r="B109" s="122"/>
      <c r="D109" s="123" t="s">
        <v>1689</v>
      </c>
      <c r="E109" s="124"/>
      <c r="F109" s="124"/>
      <c r="G109" s="124"/>
      <c r="H109" s="124"/>
      <c r="I109" s="124"/>
      <c r="J109" s="125">
        <f>J377</f>
        <v>0</v>
      </c>
      <c r="L109" s="122"/>
    </row>
    <row r="110" spans="1:47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2" t="s">
        <v>165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16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6.25" customHeight="1">
      <c r="A119" s="33"/>
      <c r="B119" s="34"/>
      <c r="C119" s="33"/>
      <c r="D119" s="33"/>
      <c r="E119" s="264" t="str">
        <f>E7</f>
        <v>STAVEBNÍ ÚPRAVY ČÁSTI 1. PP BUDOVY ZBROJNICE UNIVERZITY PALACKÉHO V OLOMOUCI</v>
      </c>
      <c r="F119" s="265"/>
      <c r="G119" s="265"/>
      <c r="H119" s="265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1" customFormat="1" ht="12" customHeight="1">
      <c r="B120" s="21"/>
      <c r="C120" s="28" t="s">
        <v>134</v>
      </c>
      <c r="L120" s="21"/>
    </row>
    <row r="121" spans="1:31" s="2" customFormat="1" ht="16.5" customHeight="1">
      <c r="A121" s="33"/>
      <c r="B121" s="34"/>
      <c r="C121" s="33"/>
      <c r="D121" s="33"/>
      <c r="E121" s="264" t="s">
        <v>2365</v>
      </c>
      <c r="F121" s="266"/>
      <c r="G121" s="266"/>
      <c r="H121" s="266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136</v>
      </c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26" t="str">
        <f>E11</f>
        <v xml:space="preserve">02.04 - Vytápění  </v>
      </c>
      <c r="F123" s="266"/>
      <c r="G123" s="266"/>
      <c r="H123" s="266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20</v>
      </c>
      <c r="D125" s="33"/>
      <c r="E125" s="33"/>
      <c r="F125" s="26" t="str">
        <f>F14</f>
        <v>Biskupské nám. 842/1,Olomouc</v>
      </c>
      <c r="G125" s="33"/>
      <c r="H125" s="33"/>
      <c r="I125" s="28" t="s">
        <v>22</v>
      </c>
      <c r="J125" s="56" t="str">
        <f>IF(J14="","",J14)</f>
        <v>23. 7. 2024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5.7" customHeight="1">
      <c r="A127" s="33"/>
      <c r="B127" s="34"/>
      <c r="C127" s="28" t="s">
        <v>24</v>
      </c>
      <c r="D127" s="33"/>
      <c r="E127" s="33"/>
      <c r="F127" s="26" t="str">
        <f>E17</f>
        <v>Univerzita Palackého v Olomouci</v>
      </c>
      <c r="G127" s="33"/>
      <c r="H127" s="33"/>
      <c r="I127" s="28" t="s">
        <v>30</v>
      </c>
      <c r="J127" s="31" t="str">
        <f>E23</f>
        <v>ATELIER POLÁCH &amp; BRAVENEC s.r.o.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28</v>
      </c>
      <c r="D128" s="33"/>
      <c r="E128" s="33"/>
      <c r="F128" s="26" t="str">
        <f>IF(E20="","",E20)</f>
        <v>Vyplň údaj</v>
      </c>
      <c r="G128" s="33"/>
      <c r="H128" s="33"/>
      <c r="I128" s="28" t="s">
        <v>33</v>
      </c>
      <c r="J128" s="31" t="str">
        <f>E26</f>
        <v>Zdeněk Závodník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26"/>
      <c r="B130" s="127"/>
      <c r="C130" s="128" t="s">
        <v>166</v>
      </c>
      <c r="D130" s="129" t="s">
        <v>61</v>
      </c>
      <c r="E130" s="129" t="s">
        <v>57</v>
      </c>
      <c r="F130" s="129" t="s">
        <v>58</v>
      </c>
      <c r="G130" s="129" t="s">
        <v>167</v>
      </c>
      <c r="H130" s="129" t="s">
        <v>168</v>
      </c>
      <c r="I130" s="129" t="s">
        <v>169</v>
      </c>
      <c r="J130" s="129" t="s">
        <v>140</v>
      </c>
      <c r="K130" s="130" t="s">
        <v>170</v>
      </c>
      <c r="L130" s="131"/>
      <c r="M130" s="63" t="s">
        <v>1</v>
      </c>
      <c r="N130" s="64" t="s">
        <v>40</v>
      </c>
      <c r="O130" s="64" t="s">
        <v>171</v>
      </c>
      <c r="P130" s="64" t="s">
        <v>172</v>
      </c>
      <c r="Q130" s="64" t="s">
        <v>173</v>
      </c>
      <c r="R130" s="64" t="s">
        <v>174</v>
      </c>
      <c r="S130" s="64" t="s">
        <v>175</v>
      </c>
      <c r="T130" s="65" t="s">
        <v>176</v>
      </c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</row>
    <row r="131" spans="1:65" s="2" customFormat="1" ht="22.9" customHeight="1">
      <c r="A131" s="33"/>
      <c r="B131" s="34"/>
      <c r="C131" s="70" t="s">
        <v>177</v>
      </c>
      <c r="D131" s="33"/>
      <c r="E131" s="33"/>
      <c r="F131" s="33"/>
      <c r="G131" s="33"/>
      <c r="H131" s="33"/>
      <c r="I131" s="33"/>
      <c r="J131" s="132">
        <f>BK131</f>
        <v>0</v>
      </c>
      <c r="K131" s="33"/>
      <c r="L131" s="34"/>
      <c r="M131" s="66"/>
      <c r="N131" s="57"/>
      <c r="O131" s="67"/>
      <c r="P131" s="133">
        <f>P132</f>
        <v>0</v>
      </c>
      <c r="Q131" s="67"/>
      <c r="R131" s="133">
        <f>R132</f>
        <v>4.5078899999999997</v>
      </c>
      <c r="S131" s="67"/>
      <c r="T131" s="134">
        <f>T132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75</v>
      </c>
      <c r="AU131" s="18" t="s">
        <v>142</v>
      </c>
      <c r="BK131" s="135">
        <f>BK132</f>
        <v>0</v>
      </c>
    </row>
    <row r="132" spans="1:65" s="12" customFormat="1" ht="25.9" customHeight="1">
      <c r="B132" s="136"/>
      <c r="D132" s="137" t="s">
        <v>75</v>
      </c>
      <c r="E132" s="138" t="s">
        <v>831</v>
      </c>
      <c r="F132" s="138" t="s">
        <v>1690</v>
      </c>
      <c r="I132" s="139"/>
      <c r="J132" s="140">
        <f>BK132</f>
        <v>0</v>
      </c>
      <c r="L132" s="136"/>
      <c r="M132" s="141"/>
      <c r="N132" s="142"/>
      <c r="O132" s="142"/>
      <c r="P132" s="143">
        <f>P133+P160+P195+P201+P211+P216+P252+P282+P370+P377</f>
        <v>0</v>
      </c>
      <c r="Q132" s="142"/>
      <c r="R132" s="143">
        <f>R133+R160+R195+R201+R211+R216+R252+R282+R370+R377</f>
        <v>4.5078899999999997</v>
      </c>
      <c r="S132" s="142"/>
      <c r="T132" s="144">
        <f>T133+T160+T195+T201+T211+T216+T252+T282+T370+T377</f>
        <v>0</v>
      </c>
      <c r="AR132" s="137" t="s">
        <v>85</v>
      </c>
      <c r="AT132" s="145" t="s">
        <v>75</v>
      </c>
      <c r="AU132" s="145" t="s">
        <v>76</v>
      </c>
      <c r="AY132" s="137" t="s">
        <v>180</v>
      </c>
      <c r="BK132" s="146">
        <f>BK133+BK160+BK195+BK201+BK211+BK216+BK252+BK282+BK370+BK377</f>
        <v>0</v>
      </c>
    </row>
    <row r="133" spans="1:65" s="12" customFormat="1" ht="22.9" customHeight="1">
      <c r="B133" s="136"/>
      <c r="D133" s="137" t="s">
        <v>75</v>
      </c>
      <c r="E133" s="147" t="s">
        <v>1691</v>
      </c>
      <c r="F133" s="147" t="s">
        <v>1692</v>
      </c>
      <c r="I133" s="139"/>
      <c r="J133" s="148">
        <f>BK133</f>
        <v>0</v>
      </c>
      <c r="L133" s="136"/>
      <c r="M133" s="141"/>
      <c r="N133" s="142"/>
      <c r="O133" s="142"/>
      <c r="P133" s="143">
        <f>SUM(P134:P159)</f>
        <v>0</v>
      </c>
      <c r="Q133" s="142"/>
      <c r="R133" s="143">
        <f>SUM(R134:R159)</f>
        <v>0.26706999999999997</v>
      </c>
      <c r="S133" s="142"/>
      <c r="T133" s="144">
        <f>SUM(T134:T159)</f>
        <v>0</v>
      </c>
      <c r="AR133" s="137" t="s">
        <v>85</v>
      </c>
      <c r="AT133" s="145" t="s">
        <v>75</v>
      </c>
      <c r="AU133" s="145" t="s">
        <v>83</v>
      </c>
      <c r="AY133" s="137" t="s">
        <v>180</v>
      </c>
      <c r="BK133" s="146">
        <f>SUM(BK134:BK159)</f>
        <v>0</v>
      </c>
    </row>
    <row r="134" spans="1:65" s="2" customFormat="1" ht="33" customHeight="1">
      <c r="A134" s="33"/>
      <c r="B134" s="149"/>
      <c r="C134" s="150" t="s">
        <v>83</v>
      </c>
      <c r="D134" s="150" t="s">
        <v>182</v>
      </c>
      <c r="E134" s="151" t="s">
        <v>1693</v>
      </c>
      <c r="F134" s="152" t="s">
        <v>1694</v>
      </c>
      <c r="G134" s="153" t="s">
        <v>508</v>
      </c>
      <c r="H134" s="154">
        <v>31</v>
      </c>
      <c r="I134" s="155"/>
      <c r="J134" s="156">
        <f>ROUND(I134*H134,2)</f>
        <v>0</v>
      </c>
      <c r="K134" s="152" t="s">
        <v>1</v>
      </c>
      <c r="L134" s="34"/>
      <c r="M134" s="157" t="s">
        <v>1</v>
      </c>
      <c r="N134" s="158" t="s">
        <v>41</v>
      </c>
      <c r="O134" s="59"/>
      <c r="P134" s="159">
        <f>O134*H134</f>
        <v>0</v>
      </c>
      <c r="Q134" s="159">
        <v>9.0000000000000006E-5</v>
      </c>
      <c r="R134" s="159">
        <f>Q134*H134</f>
        <v>2.7900000000000004E-3</v>
      </c>
      <c r="S134" s="159">
        <v>0</v>
      </c>
      <c r="T134" s="16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341</v>
      </c>
      <c r="AT134" s="161" t="s">
        <v>182</v>
      </c>
      <c r="AU134" s="161" t="s">
        <v>85</v>
      </c>
      <c r="AY134" s="18" t="s">
        <v>180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8" t="s">
        <v>83</v>
      </c>
      <c r="BK134" s="162">
        <f>ROUND(I134*H134,2)</f>
        <v>0</v>
      </c>
      <c r="BL134" s="18" t="s">
        <v>341</v>
      </c>
      <c r="BM134" s="161" t="s">
        <v>85</v>
      </c>
    </row>
    <row r="135" spans="1:65" s="2" customFormat="1" ht="19.5">
      <c r="A135" s="33"/>
      <c r="B135" s="34"/>
      <c r="C135" s="33"/>
      <c r="D135" s="163" t="s">
        <v>189</v>
      </c>
      <c r="E135" s="33"/>
      <c r="F135" s="164" t="s">
        <v>1694</v>
      </c>
      <c r="G135" s="33"/>
      <c r="H135" s="33"/>
      <c r="I135" s="165"/>
      <c r="J135" s="33"/>
      <c r="K135" s="33"/>
      <c r="L135" s="34"/>
      <c r="M135" s="166"/>
      <c r="N135" s="167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189</v>
      </c>
      <c r="AU135" s="18" t="s">
        <v>85</v>
      </c>
    </row>
    <row r="136" spans="1:65" s="2" customFormat="1" ht="24.2" customHeight="1">
      <c r="A136" s="33"/>
      <c r="B136" s="149"/>
      <c r="C136" s="201" t="s">
        <v>85</v>
      </c>
      <c r="D136" s="201" t="s">
        <v>315</v>
      </c>
      <c r="E136" s="202" t="s">
        <v>1695</v>
      </c>
      <c r="F136" s="203" t="s">
        <v>1696</v>
      </c>
      <c r="G136" s="204" t="s">
        <v>508</v>
      </c>
      <c r="H136" s="205">
        <v>31</v>
      </c>
      <c r="I136" s="206"/>
      <c r="J136" s="207">
        <f>ROUND(I136*H136,2)</f>
        <v>0</v>
      </c>
      <c r="K136" s="203" t="s">
        <v>1</v>
      </c>
      <c r="L136" s="208"/>
      <c r="M136" s="209" t="s">
        <v>1</v>
      </c>
      <c r="N136" s="210" t="s">
        <v>41</v>
      </c>
      <c r="O136" s="59"/>
      <c r="P136" s="159">
        <f>O136*H136</f>
        <v>0</v>
      </c>
      <c r="Q136" s="159">
        <v>2.9E-4</v>
      </c>
      <c r="R136" s="159">
        <f>Q136*H136</f>
        <v>8.9899999999999997E-3</v>
      </c>
      <c r="S136" s="159">
        <v>0</v>
      </c>
      <c r="T136" s="160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489</v>
      </c>
      <c r="AT136" s="161" t="s">
        <v>315</v>
      </c>
      <c r="AU136" s="161" t="s">
        <v>85</v>
      </c>
      <c r="AY136" s="18" t="s">
        <v>180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8" t="s">
        <v>83</v>
      </c>
      <c r="BK136" s="162">
        <f>ROUND(I136*H136,2)</f>
        <v>0</v>
      </c>
      <c r="BL136" s="18" t="s">
        <v>341</v>
      </c>
      <c r="BM136" s="161" t="s">
        <v>187</v>
      </c>
    </row>
    <row r="137" spans="1:65" s="2" customFormat="1" ht="19.5">
      <c r="A137" s="33"/>
      <c r="B137" s="34"/>
      <c r="C137" s="33"/>
      <c r="D137" s="163" t="s">
        <v>189</v>
      </c>
      <c r="E137" s="33"/>
      <c r="F137" s="164" t="s">
        <v>1696</v>
      </c>
      <c r="G137" s="33"/>
      <c r="H137" s="33"/>
      <c r="I137" s="165"/>
      <c r="J137" s="33"/>
      <c r="K137" s="33"/>
      <c r="L137" s="34"/>
      <c r="M137" s="166"/>
      <c r="N137" s="167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189</v>
      </c>
      <c r="AU137" s="18" t="s">
        <v>85</v>
      </c>
    </row>
    <row r="138" spans="1:65" s="2" customFormat="1" ht="33" customHeight="1">
      <c r="A138" s="33"/>
      <c r="B138" s="149"/>
      <c r="C138" s="150" t="s">
        <v>197</v>
      </c>
      <c r="D138" s="150" t="s">
        <v>182</v>
      </c>
      <c r="E138" s="151" t="s">
        <v>1697</v>
      </c>
      <c r="F138" s="152" t="s">
        <v>1698</v>
      </c>
      <c r="G138" s="153" t="s">
        <v>508</v>
      </c>
      <c r="H138" s="154">
        <v>26</v>
      </c>
      <c r="I138" s="155"/>
      <c r="J138" s="156">
        <f>ROUND(I138*H138,2)</f>
        <v>0</v>
      </c>
      <c r="K138" s="152" t="s">
        <v>1</v>
      </c>
      <c r="L138" s="34"/>
      <c r="M138" s="157" t="s">
        <v>1</v>
      </c>
      <c r="N138" s="158" t="s">
        <v>41</v>
      </c>
      <c r="O138" s="59"/>
      <c r="P138" s="159">
        <f>O138*H138</f>
        <v>0</v>
      </c>
      <c r="Q138" s="159">
        <v>9.0000000000000006E-5</v>
      </c>
      <c r="R138" s="159">
        <f>Q138*H138</f>
        <v>2.3400000000000001E-3</v>
      </c>
      <c r="S138" s="159">
        <v>0</v>
      </c>
      <c r="T138" s="160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341</v>
      </c>
      <c r="AT138" s="161" t="s">
        <v>182</v>
      </c>
      <c r="AU138" s="161" t="s">
        <v>85</v>
      </c>
      <c r="AY138" s="18" t="s">
        <v>180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8" t="s">
        <v>83</v>
      </c>
      <c r="BK138" s="162">
        <f>ROUND(I138*H138,2)</f>
        <v>0</v>
      </c>
      <c r="BL138" s="18" t="s">
        <v>341</v>
      </c>
      <c r="BM138" s="161" t="s">
        <v>252</v>
      </c>
    </row>
    <row r="139" spans="1:65" s="2" customFormat="1" ht="19.5">
      <c r="A139" s="33"/>
      <c r="B139" s="34"/>
      <c r="C139" s="33"/>
      <c r="D139" s="163" t="s">
        <v>189</v>
      </c>
      <c r="E139" s="33"/>
      <c r="F139" s="164" t="s">
        <v>1698</v>
      </c>
      <c r="G139" s="33"/>
      <c r="H139" s="33"/>
      <c r="I139" s="165"/>
      <c r="J139" s="33"/>
      <c r="K139" s="33"/>
      <c r="L139" s="34"/>
      <c r="M139" s="166"/>
      <c r="N139" s="167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189</v>
      </c>
      <c r="AU139" s="18" t="s">
        <v>85</v>
      </c>
    </row>
    <row r="140" spans="1:65" s="2" customFormat="1" ht="19.5">
      <c r="A140" s="33"/>
      <c r="B140" s="34"/>
      <c r="C140" s="33"/>
      <c r="D140" s="163" t="s">
        <v>912</v>
      </c>
      <c r="E140" s="33"/>
      <c r="F140" s="211" t="s">
        <v>1699</v>
      </c>
      <c r="G140" s="33"/>
      <c r="H140" s="33"/>
      <c r="I140" s="165"/>
      <c r="J140" s="33"/>
      <c r="K140" s="33"/>
      <c r="L140" s="34"/>
      <c r="M140" s="166"/>
      <c r="N140" s="167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912</v>
      </c>
      <c r="AU140" s="18" t="s">
        <v>85</v>
      </c>
    </row>
    <row r="141" spans="1:65" s="2" customFormat="1" ht="33" customHeight="1">
      <c r="A141" s="33"/>
      <c r="B141" s="149"/>
      <c r="C141" s="201" t="s">
        <v>187</v>
      </c>
      <c r="D141" s="201" t="s">
        <v>315</v>
      </c>
      <c r="E141" s="202" t="s">
        <v>1700</v>
      </c>
      <c r="F141" s="203" t="s">
        <v>1701</v>
      </c>
      <c r="G141" s="204" t="s">
        <v>508</v>
      </c>
      <c r="H141" s="205">
        <v>26</v>
      </c>
      <c r="I141" s="206"/>
      <c r="J141" s="207">
        <f>ROUND(I141*H141,2)</f>
        <v>0</v>
      </c>
      <c r="K141" s="203" t="s">
        <v>1</v>
      </c>
      <c r="L141" s="208"/>
      <c r="M141" s="209" t="s">
        <v>1</v>
      </c>
      <c r="N141" s="210" t="s">
        <v>41</v>
      </c>
      <c r="O141" s="59"/>
      <c r="P141" s="159">
        <f>O141*H141</f>
        <v>0</v>
      </c>
      <c r="Q141" s="159">
        <v>1E-4</v>
      </c>
      <c r="R141" s="159">
        <f>Q141*H141</f>
        <v>2.6000000000000003E-3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489</v>
      </c>
      <c r="AT141" s="161" t="s">
        <v>315</v>
      </c>
      <c r="AU141" s="161" t="s">
        <v>85</v>
      </c>
      <c r="AY141" s="18" t="s">
        <v>180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83</v>
      </c>
      <c r="BK141" s="162">
        <f>ROUND(I141*H141,2)</f>
        <v>0</v>
      </c>
      <c r="BL141" s="18" t="s">
        <v>341</v>
      </c>
      <c r="BM141" s="161" t="s">
        <v>265</v>
      </c>
    </row>
    <row r="142" spans="1:65" s="2" customFormat="1" ht="19.5">
      <c r="A142" s="33"/>
      <c r="B142" s="34"/>
      <c r="C142" s="33"/>
      <c r="D142" s="163" t="s">
        <v>189</v>
      </c>
      <c r="E142" s="33"/>
      <c r="F142" s="164" t="s">
        <v>1701</v>
      </c>
      <c r="G142" s="33"/>
      <c r="H142" s="33"/>
      <c r="I142" s="165"/>
      <c r="J142" s="33"/>
      <c r="K142" s="33"/>
      <c r="L142" s="34"/>
      <c r="M142" s="166"/>
      <c r="N142" s="167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189</v>
      </c>
      <c r="AU142" s="18" t="s">
        <v>85</v>
      </c>
    </row>
    <row r="143" spans="1:65" s="2" customFormat="1" ht="33" customHeight="1">
      <c r="A143" s="33"/>
      <c r="B143" s="149"/>
      <c r="C143" s="150" t="s">
        <v>244</v>
      </c>
      <c r="D143" s="150" t="s">
        <v>182</v>
      </c>
      <c r="E143" s="151" t="s">
        <v>1702</v>
      </c>
      <c r="F143" s="152" t="s">
        <v>1703</v>
      </c>
      <c r="G143" s="153" t="s">
        <v>508</v>
      </c>
      <c r="H143" s="154">
        <v>113</v>
      </c>
      <c r="I143" s="155"/>
      <c r="J143" s="156">
        <f>ROUND(I143*H143,2)</f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>O143*H143</f>
        <v>0</v>
      </c>
      <c r="Q143" s="159">
        <v>1.8000000000000001E-4</v>
      </c>
      <c r="R143" s="159">
        <f>Q143*H143</f>
        <v>2.034E-2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341</v>
      </c>
      <c r="AT143" s="161" t="s">
        <v>182</v>
      </c>
      <c r="AU143" s="161" t="s">
        <v>85</v>
      </c>
      <c r="AY143" s="18" t="s">
        <v>180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83</v>
      </c>
      <c r="BK143" s="162">
        <f>ROUND(I143*H143,2)</f>
        <v>0</v>
      </c>
      <c r="BL143" s="18" t="s">
        <v>341</v>
      </c>
      <c r="BM143" s="161" t="s">
        <v>278</v>
      </c>
    </row>
    <row r="144" spans="1:65" s="2" customFormat="1" ht="19.5">
      <c r="A144" s="33"/>
      <c r="B144" s="34"/>
      <c r="C144" s="33"/>
      <c r="D144" s="163" t="s">
        <v>189</v>
      </c>
      <c r="E144" s="33"/>
      <c r="F144" s="164" t="s">
        <v>1703</v>
      </c>
      <c r="G144" s="33"/>
      <c r="H144" s="33"/>
      <c r="I144" s="165"/>
      <c r="J144" s="33"/>
      <c r="K144" s="33"/>
      <c r="L144" s="34"/>
      <c r="M144" s="166"/>
      <c r="N144" s="167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189</v>
      </c>
      <c r="AU144" s="18" t="s">
        <v>85</v>
      </c>
    </row>
    <row r="145" spans="1:65" s="2" customFormat="1" ht="39">
      <c r="A145" s="33"/>
      <c r="B145" s="34"/>
      <c r="C145" s="33"/>
      <c r="D145" s="163" t="s">
        <v>912</v>
      </c>
      <c r="E145" s="33"/>
      <c r="F145" s="211" t="s">
        <v>1704</v>
      </c>
      <c r="G145" s="33"/>
      <c r="H145" s="33"/>
      <c r="I145" s="165"/>
      <c r="J145" s="33"/>
      <c r="K145" s="33"/>
      <c r="L145" s="34"/>
      <c r="M145" s="166"/>
      <c r="N145" s="167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912</v>
      </c>
      <c r="AU145" s="18" t="s">
        <v>85</v>
      </c>
    </row>
    <row r="146" spans="1:65" s="2" customFormat="1" ht="24.2" customHeight="1">
      <c r="A146" s="33"/>
      <c r="B146" s="149"/>
      <c r="C146" s="201" t="s">
        <v>252</v>
      </c>
      <c r="D146" s="201" t="s">
        <v>315</v>
      </c>
      <c r="E146" s="202" t="s">
        <v>1705</v>
      </c>
      <c r="F146" s="203" t="s">
        <v>1706</v>
      </c>
      <c r="G146" s="204" t="s">
        <v>508</v>
      </c>
      <c r="H146" s="205">
        <v>70</v>
      </c>
      <c r="I146" s="206"/>
      <c r="J146" s="207">
        <f>ROUND(I146*H146,2)</f>
        <v>0</v>
      </c>
      <c r="K146" s="203" t="s">
        <v>1</v>
      </c>
      <c r="L146" s="208"/>
      <c r="M146" s="209" t="s">
        <v>1</v>
      </c>
      <c r="N146" s="210" t="s">
        <v>41</v>
      </c>
      <c r="O146" s="59"/>
      <c r="P146" s="159">
        <f>O146*H146</f>
        <v>0</v>
      </c>
      <c r="Q146" s="159">
        <v>1.0200000000000001E-3</v>
      </c>
      <c r="R146" s="159">
        <f>Q146*H146</f>
        <v>7.1400000000000005E-2</v>
      </c>
      <c r="S146" s="159">
        <v>0</v>
      </c>
      <c r="T146" s="16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489</v>
      </c>
      <c r="AT146" s="161" t="s">
        <v>315</v>
      </c>
      <c r="AU146" s="161" t="s">
        <v>85</v>
      </c>
      <c r="AY146" s="18" t="s">
        <v>180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83</v>
      </c>
      <c r="BK146" s="162">
        <f>ROUND(I146*H146,2)</f>
        <v>0</v>
      </c>
      <c r="BL146" s="18" t="s">
        <v>341</v>
      </c>
      <c r="BM146" s="161" t="s">
        <v>8</v>
      </c>
    </row>
    <row r="147" spans="1:65" s="2" customFormat="1" ht="19.5">
      <c r="A147" s="33"/>
      <c r="B147" s="34"/>
      <c r="C147" s="33"/>
      <c r="D147" s="163" t="s">
        <v>189</v>
      </c>
      <c r="E147" s="33"/>
      <c r="F147" s="164" t="s">
        <v>1706</v>
      </c>
      <c r="G147" s="33"/>
      <c r="H147" s="33"/>
      <c r="I147" s="165"/>
      <c r="J147" s="33"/>
      <c r="K147" s="33"/>
      <c r="L147" s="34"/>
      <c r="M147" s="166"/>
      <c r="N147" s="167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189</v>
      </c>
      <c r="AU147" s="18" t="s">
        <v>85</v>
      </c>
    </row>
    <row r="148" spans="1:65" s="2" customFormat="1" ht="24.2" customHeight="1">
      <c r="A148" s="33"/>
      <c r="B148" s="149"/>
      <c r="C148" s="201" t="s">
        <v>259</v>
      </c>
      <c r="D148" s="201" t="s">
        <v>315</v>
      </c>
      <c r="E148" s="202" t="s">
        <v>1707</v>
      </c>
      <c r="F148" s="203" t="s">
        <v>1708</v>
      </c>
      <c r="G148" s="204" t="s">
        <v>508</v>
      </c>
      <c r="H148" s="205">
        <v>43</v>
      </c>
      <c r="I148" s="206"/>
      <c r="J148" s="207">
        <f>ROUND(I148*H148,2)</f>
        <v>0</v>
      </c>
      <c r="K148" s="203" t="s">
        <v>1</v>
      </c>
      <c r="L148" s="208"/>
      <c r="M148" s="209" t="s">
        <v>1</v>
      </c>
      <c r="N148" s="210" t="s">
        <v>41</v>
      </c>
      <c r="O148" s="59"/>
      <c r="P148" s="159">
        <f>O148*H148</f>
        <v>0</v>
      </c>
      <c r="Q148" s="159">
        <v>1.74E-3</v>
      </c>
      <c r="R148" s="159">
        <f>Q148*H148</f>
        <v>7.4819999999999998E-2</v>
      </c>
      <c r="S148" s="159">
        <v>0</v>
      </c>
      <c r="T148" s="160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489</v>
      </c>
      <c r="AT148" s="161" t="s">
        <v>315</v>
      </c>
      <c r="AU148" s="161" t="s">
        <v>85</v>
      </c>
      <c r="AY148" s="18" t="s">
        <v>180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8" t="s">
        <v>83</v>
      </c>
      <c r="BK148" s="162">
        <f>ROUND(I148*H148,2)</f>
        <v>0</v>
      </c>
      <c r="BL148" s="18" t="s">
        <v>341</v>
      </c>
      <c r="BM148" s="161" t="s">
        <v>322</v>
      </c>
    </row>
    <row r="149" spans="1:65" s="2" customFormat="1" ht="19.5">
      <c r="A149" s="33"/>
      <c r="B149" s="34"/>
      <c r="C149" s="33"/>
      <c r="D149" s="163" t="s">
        <v>189</v>
      </c>
      <c r="E149" s="33"/>
      <c r="F149" s="164" t="s">
        <v>1708</v>
      </c>
      <c r="G149" s="33"/>
      <c r="H149" s="33"/>
      <c r="I149" s="165"/>
      <c r="J149" s="33"/>
      <c r="K149" s="33"/>
      <c r="L149" s="34"/>
      <c r="M149" s="166"/>
      <c r="N149" s="167"/>
      <c r="O149" s="59"/>
      <c r="P149" s="59"/>
      <c r="Q149" s="59"/>
      <c r="R149" s="59"/>
      <c r="S149" s="59"/>
      <c r="T149" s="60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189</v>
      </c>
      <c r="AU149" s="18" t="s">
        <v>85</v>
      </c>
    </row>
    <row r="150" spans="1:65" s="2" customFormat="1" ht="33" customHeight="1">
      <c r="A150" s="33"/>
      <c r="B150" s="149"/>
      <c r="C150" s="150" t="s">
        <v>265</v>
      </c>
      <c r="D150" s="150" t="s">
        <v>182</v>
      </c>
      <c r="E150" s="151" t="s">
        <v>1709</v>
      </c>
      <c r="F150" s="152" t="s">
        <v>1710</v>
      </c>
      <c r="G150" s="153" t="s">
        <v>508</v>
      </c>
      <c r="H150" s="154">
        <v>93</v>
      </c>
      <c r="I150" s="155"/>
      <c r="J150" s="156">
        <f>ROUND(I150*H150,2)</f>
        <v>0</v>
      </c>
      <c r="K150" s="152" t="s">
        <v>1</v>
      </c>
      <c r="L150" s="34"/>
      <c r="M150" s="157" t="s">
        <v>1</v>
      </c>
      <c r="N150" s="158" t="s">
        <v>41</v>
      </c>
      <c r="O150" s="59"/>
      <c r="P150" s="159">
        <f>O150*H150</f>
        <v>0</v>
      </c>
      <c r="Q150" s="159">
        <v>3.1E-4</v>
      </c>
      <c r="R150" s="159">
        <f>Q150*H150</f>
        <v>2.8830000000000001E-2</v>
      </c>
      <c r="S150" s="159">
        <v>0</v>
      </c>
      <c r="T150" s="16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341</v>
      </c>
      <c r="AT150" s="161" t="s">
        <v>182</v>
      </c>
      <c r="AU150" s="161" t="s">
        <v>85</v>
      </c>
      <c r="AY150" s="18" t="s">
        <v>180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8" t="s">
        <v>83</v>
      </c>
      <c r="BK150" s="162">
        <f>ROUND(I150*H150,2)</f>
        <v>0</v>
      </c>
      <c r="BL150" s="18" t="s">
        <v>341</v>
      </c>
      <c r="BM150" s="161" t="s">
        <v>341</v>
      </c>
    </row>
    <row r="151" spans="1:65" s="2" customFormat="1" ht="19.5">
      <c r="A151" s="33"/>
      <c r="B151" s="34"/>
      <c r="C151" s="33"/>
      <c r="D151" s="163" t="s">
        <v>189</v>
      </c>
      <c r="E151" s="33"/>
      <c r="F151" s="164" t="s">
        <v>1710</v>
      </c>
      <c r="G151" s="33"/>
      <c r="H151" s="33"/>
      <c r="I151" s="165"/>
      <c r="J151" s="33"/>
      <c r="K151" s="33"/>
      <c r="L151" s="34"/>
      <c r="M151" s="166"/>
      <c r="N151" s="167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189</v>
      </c>
      <c r="AU151" s="18" t="s">
        <v>85</v>
      </c>
    </row>
    <row r="152" spans="1:65" s="2" customFormat="1" ht="33" customHeight="1">
      <c r="A152" s="33"/>
      <c r="B152" s="149"/>
      <c r="C152" s="201" t="s">
        <v>272</v>
      </c>
      <c r="D152" s="201" t="s">
        <v>315</v>
      </c>
      <c r="E152" s="202" t="s">
        <v>1711</v>
      </c>
      <c r="F152" s="203" t="s">
        <v>1712</v>
      </c>
      <c r="G152" s="204" t="s">
        <v>508</v>
      </c>
      <c r="H152" s="205">
        <v>50</v>
      </c>
      <c r="I152" s="206"/>
      <c r="J152" s="207">
        <f>ROUND(I152*H152,2)</f>
        <v>0</v>
      </c>
      <c r="K152" s="203" t="s">
        <v>1</v>
      </c>
      <c r="L152" s="208"/>
      <c r="M152" s="209" t="s">
        <v>1</v>
      </c>
      <c r="N152" s="210" t="s">
        <v>41</v>
      </c>
      <c r="O152" s="59"/>
      <c r="P152" s="159">
        <f>O152*H152</f>
        <v>0</v>
      </c>
      <c r="Q152" s="159">
        <v>4.8000000000000001E-4</v>
      </c>
      <c r="R152" s="159">
        <f>Q152*H152</f>
        <v>2.4E-2</v>
      </c>
      <c r="S152" s="159">
        <v>0</v>
      </c>
      <c r="T152" s="16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489</v>
      </c>
      <c r="AT152" s="161" t="s">
        <v>315</v>
      </c>
      <c r="AU152" s="161" t="s">
        <v>85</v>
      </c>
      <c r="AY152" s="18" t="s">
        <v>180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83</v>
      </c>
      <c r="BK152" s="162">
        <f>ROUND(I152*H152,2)</f>
        <v>0</v>
      </c>
      <c r="BL152" s="18" t="s">
        <v>341</v>
      </c>
      <c r="BM152" s="161" t="s">
        <v>355</v>
      </c>
    </row>
    <row r="153" spans="1:65" s="2" customFormat="1" ht="19.5">
      <c r="A153" s="33"/>
      <c r="B153" s="34"/>
      <c r="C153" s="33"/>
      <c r="D153" s="163" t="s">
        <v>189</v>
      </c>
      <c r="E153" s="33"/>
      <c r="F153" s="164" t="s">
        <v>1712</v>
      </c>
      <c r="G153" s="33"/>
      <c r="H153" s="33"/>
      <c r="I153" s="165"/>
      <c r="J153" s="33"/>
      <c r="K153" s="33"/>
      <c r="L153" s="34"/>
      <c r="M153" s="166"/>
      <c r="N153" s="167"/>
      <c r="O153" s="59"/>
      <c r="P153" s="59"/>
      <c r="Q153" s="59"/>
      <c r="R153" s="59"/>
      <c r="S153" s="59"/>
      <c r="T153" s="60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189</v>
      </c>
      <c r="AU153" s="18" t="s">
        <v>85</v>
      </c>
    </row>
    <row r="154" spans="1:65" s="2" customFormat="1" ht="33" customHeight="1">
      <c r="A154" s="33"/>
      <c r="B154" s="149"/>
      <c r="C154" s="201" t="s">
        <v>278</v>
      </c>
      <c r="D154" s="201" t="s">
        <v>315</v>
      </c>
      <c r="E154" s="202" t="s">
        <v>1713</v>
      </c>
      <c r="F154" s="203" t="s">
        <v>1714</v>
      </c>
      <c r="G154" s="204" t="s">
        <v>508</v>
      </c>
      <c r="H154" s="205">
        <v>43</v>
      </c>
      <c r="I154" s="206"/>
      <c r="J154" s="207">
        <f>ROUND(I154*H154,2)</f>
        <v>0</v>
      </c>
      <c r="K154" s="203" t="s">
        <v>1</v>
      </c>
      <c r="L154" s="208"/>
      <c r="M154" s="209" t="s">
        <v>1</v>
      </c>
      <c r="N154" s="210" t="s">
        <v>41</v>
      </c>
      <c r="O154" s="59"/>
      <c r="P154" s="159">
        <f>O154*H154</f>
        <v>0</v>
      </c>
      <c r="Q154" s="159">
        <v>7.2000000000000005E-4</v>
      </c>
      <c r="R154" s="159">
        <f>Q154*H154</f>
        <v>3.0960000000000001E-2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489</v>
      </c>
      <c r="AT154" s="161" t="s">
        <v>315</v>
      </c>
      <c r="AU154" s="161" t="s">
        <v>85</v>
      </c>
      <c r="AY154" s="18" t="s">
        <v>180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83</v>
      </c>
      <c r="BK154" s="162">
        <f>ROUND(I154*H154,2)</f>
        <v>0</v>
      </c>
      <c r="BL154" s="18" t="s">
        <v>341</v>
      </c>
      <c r="BM154" s="161" t="s">
        <v>388</v>
      </c>
    </row>
    <row r="155" spans="1:65" s="2" customFormat="1" ht="19.5">
      <c r="A155" s="33"/>
      <c r="B155" s="34"/>
      <c r="C155" s="33"/>
      <c r="D155" s="163" t="s">
        <v>189</v>
      </c>
      <c r="E155" s="33"/>
      <c r="F155" s="164" t="s">
        <v>1714</v>
      </c>
      <c r="G155" s="33"/>
      <c r="H155" s="33"/>
      <c r="I155" s="165"/>
      <c r="J155" s="33"/>
      <c r="K155" s="33"/>
      <c r="L155" s="34"/>
      <c r="M155" s="166"/>
      <c r="N155" s="167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189</v>
      </c>
      <c r="AU155" s="18" t="s">
        <v>85</v>
      </c>
    </row>
    <row r="156" spans="1:65" s="2" customFormat="1" ht="24.2" customHeight="1">
      <c r="A156" s="33"/>
      <c r="B156" s="149"/>
      <c r="C156" s="150" t="s">
        <v>284</v>
      </c>
      <c r="D156" s="150" t="s">
        <v>182</v>
      </c>
      <c r="E156" s="151" t="s">
        <v>1715</v>
      </c>
      <c r="F156" s="152" t="s">
        <v>1716</v>
      </c>
      <c r="G156" s="153" t="s">
        <v>318</v>
      </c>
      <c r="H156" s="154">
        <v>0.26700000000000002</v>
      </c>
      <c r="I156" s="155"/>
      <c r="J156" s="156">
        <f>ROUND(I156*H156,2)</f>
        <v>0</v>
      </c>
      <c r="K156" s="152" t="s">
        <v>1</v>
      </c>
      <c r="L156" s="34"/>
      <c r="M156" s="157" t="s">
        <v>1</v>
      </c>
      <c r="N156" s="158" t="s">
        <v>41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341</v>
      </c>
      <c r="AT156" s="161" t="s">
        <v>182</v>
      </c>
      <c r="AU156" s="161" t="s">
        <v>85</v>
      </c>
      <c r="AY156" s="18" t="s">
        <v>180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83</v>
      </c>
      <c r="BK156" s="162">
        <f>ROUND(I156*H156,2)</f>
        <v>0</v>
      </c>
      <c r="BL156" s="18" t="s">
        <v>341</v>
      </c>
      <c r="BM156" s="161" t="s">
        <v>402</v>
      </c>
    </row>
    <row r="157" spans="1:65" s="2" customFormat="1" ht="11.25">
      <c r="A157" s="33"/>
      <c r="B157" s="34"/>
      <c r="C157" s="33"/>
      <c r="D157" s="163" t="s">
        <v>189</v>
      </c>
      <c r="E157" s="33"/>
      <c r="F157" s="164" t="s">
        <v>1716</v>
      </c>
      <c r="G157" s="33"/>
      <c r="H157" s="33"/>
      <c r="I157" s="165"/>
      <c r="J157" s="33"/>
      <c r="K157" s="33"/>
      <c r="L157" s="34"/>
      <c r="M157" s="166"/>
      <c r="N157" s="167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189</v>
      </c>
      <c r="AU157" s="18" t="s">
        <v>85</v>
      </c>
    </row>
    <row r="158" spans="1:65" s="2" customFormat="1" ht="24.2" customHeight="1">
      <c r="A158" s="33"/>
      <c r="B158" s="149"/>
      <c r="C158" s="150" t="s">
        <v>8</v>
      </c>
      <c r="D158" s="150" t="s">
        <v>182</v>
      </c>
      <c r="E158" s="151" t="s">
        <v>1717</v>
      </c>
      <c r="F158" s="152" t="s">
        <v>1718</v>
      </c>
      <c r="G158" s="153" t="s">
        <v>318</v>
      </c>
      <c r="H158" s="154">
        <v>0.26700000000000002</v>
      </c>
      <c r="I158" s="155"/>
      <c r="J158" s="156">
        <f>ROUND(I158*H158,2)</f>
        <v>0</v>
      </c>
      <c r="K158" s="152" t="s">
        <v>1</v>
      </c>
      <c r="L158" s="34"/>
      <c r="M158" s="157" t="s">
        <v>1</v>
      </c>
      <c r="N158" s="158" t="s">
        <v>41</v>
      </c>
      <c r="O158" s="59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341</v>
      </c>
      <c r="AT158" s="161" t="s">
        <v>182</v>
      </c>
      <c r="AU158" s="161" t="s">
        <v>85</v>
      </c>
      <c r="AY158" s="18" t="s">
        <v>180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83</v>
      </c>
      <c r="BK158" s="162">
        <f>ROUND(I158*H158,2)</f>
        <v>0</v>
      </c>
      <c r="BL158" s="18" t="s">
        <v>341</v>
      </c>
      <c r="BM158" s="161" t="s">
        <v>420</v>
      </c>
    </row>
    <row r="159" spans="1:65" s="2" customFormat="1" ht="11.25">
      <c r="A159" s="33"/>
      <c r="B159" s="34"/>
      <c r="C159" s="33"/>
      <c r="D159" s="163" t="s">
        <v>189</v>
      </c>
      <c r="E159" s="33"/>
      <c r="F159" s="164" t="s">
        <v>1718</v>
      </c>
      <c r="G159" s="33"/>
      <c r="H159" s="33"/>
      <c r="I159" s="165"/>
      <c r="J159" s="33"/>
      <c r="K159" s="33"/>
      <c r="L159" s="34"/>
      <c r="M159" s="166"/>
      <c r="N159" s="167"/>
      <c r="O159" s="59"/>
      <c r="P159" s="59"/>
      <c r="Q159" s="59"/>
      <c r="R159" s="59"/>
      <c r="S159" s="59"/>
      <c r="T159" s="60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189</v>
      </c>
      <c r="AU159" s="18" t="s">
        <v>85</v>
      </c>
    </row>
    <row r="160" spans="1:65" s="12" customFormat="1" ht="22.9" customHeight="1">
      <c r="B160" s="136"/>
      <c r="D160" s="137" t="s">
        <v>75</v>
      </c>
      <c r="E160" s="147" t="s">
        <v>1611</v>
      </c>
      <c r="F160" s="147" t="s">
        <v>1719</v>
      </c>
      <c r="I160" s="139"/>
      <c r="J160" s="148">
        <f>BK160</f>
        <v>0</v>
      </c>
      <c r="L160" s="136"/>
      <c r="M160" s="141"/>
      <c r="N160" s="142"/>
      <c r="O160" s="142"/>
      <c r="P160" s="143">
        <f>SUM(P161:P194)</f>
        <v>0</v>
      </c>
      <c r="Q160" s="142"/>
      <c r="R160" s="143">
        <f>SUM(R161:R194)</f>
        <v>0.33844000000000007</v>
      </c>
      <c r="S160" s="142"/>
      <c r="T160" s="144">
        <f>SUM(T161:T194)</f>
        <v>0</v>
      </c>
      <c r="AR160" s="137" t="s">
        <v>85</v>
      </c>
      <c r="AT160" s="145" t="s">
        <v>75</v>
      </c>
      <c r="AU160" s="145" t="s">
        <v>83</v>
      </c>
      <c r="AY160" s="137" t="s">
        <v>180</v>
      </c>
      <c r="BK160" s="146">
        <f>SUM(BK161:BK194)</f>
        <v>0</v>
      </c>
    </row>
    <row r="161" spans="1:65" s="2" customFormat="1" ht="33" customHeight="1">
      <c r="A161" s="33"/>
      <c r="B161" s="149"/>
      <c r="C161" s="150" t="s">
        <v>314</v>
      </c>
      <c r="D161" s="150" t="s">
        <v>182</v>
      </c>
      <c r="E161" s="151" t="s">
        <v>1720</v>
      </c>
      <c r="F161" s="152" t="s">
        <v>1721</v>
      </c>
      <c r="G161" s="153" t="s">
        <v>423</v>
      </c>
      <c r="H161" s="154">
        <v>1</v>
      </c>
      <c r="I161" s="155"/>
      <c r="J161" s="156">
        <f>ROUND(I161*H161,2)</f>
        <v>0</v>
      </c>
      <c r="K161" s="152" t="s">
        <v>1</v>
      </c>
      <c r="L161" s="34"/>
      <c r="M161" s="157" t="s">
        <v>1</v>
      </c>
      <c r="N161" s="158" t="s">
        <v>41</v>
      </c>
      <c r="O161" s="59"/>
      <c r="P161" s="159">
        <f>O161*H161</f>
        <v>0</v>
      </c>
      <c r="Q161" s="159">
        <v>1.16E-3</v>
      </c>
      <c r="R161" s="159">
        <f>Q161*H161</f>
        <v>1.16E-3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341</v>
      </c>
      <c r="AT161" s="161" t="s">
        <v>182</v>
      </c>
      <c r="AU161" s="161" t="s">
        <v>85</v>
      </c>
      <c r="AY161" s="18" t="s">
        <v>180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83</v>
      </c>
      <c r="BK161" s="162">
        <f>ROUND(I161*H161,2)</f>
        <v>0</v>
      </c>
      <c r="BL161" s="18" t="s">
        <v>341</v>
      </c>
      <c r="BM161" s="161" t="s">
        <v>434</v>
      </c>
    </row>
    <row r="162" spans="1:65" s="2" customFormat="1" ht="19.5">
      <c r="A162" s="33"/>
      <c r="B162" s="34"/>
      <c r="C162" s="33"/>
      <c r="D162" s="163" t="s">
        <v>189</v>
      </c>
      <c r="E162" s="33"/>
      <c r="F162" s="164" t="s">
        <v>1721</v>
      </c>
      <c r="G162" s="33"/>
      <c r="H162" s="33"/>
      <c r="I162" s="165"/>
      <c r="J162" s="33"/>
      <c r="K162" s="33"/>
      <c r="L162" s="34"/>
      <c r="M162" s="166"/>
      <c r="N162" s="167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189</v>
      </c>
      <c r="AU162" s="18" t="s">
        <v>85</v>
      </c>
    </row>
    <row r="163" spans="1:65" s="2" customFormat="1" ht="33" customHeight="1">
      <c r="A163" s="33"/>
      <c r="B163" s="149"/>
      <c r="C163" s="150" t="s">
        <v>322</v>
      </c>
      <c r="D163" s="150" t="s">
        <v>182</v>
      </c>
      <c r="E163" s="151" t="s">
        <v>1722</v>
      </c>
      <c r="F163" s="152" t="s">
        <v>1723</v>
      </c>
      <c r="G163" s="153" t="s">
        <v>423</v>
      </c>
      <c r="H163" s="154">
        <v>1</v>
      </c>
      <c r="I163" s="155"/>
      <c r="J163" s="156">
        <f>ROUND(I163*H163,2)</f>
        <v>0</v>
      </c>
      <c r="K163" s="152" t="s">
        <v>1</v>
      </c>
      <c r="L163" s="34"/>
      <c r="M163" s="157" t="s">
        <v>1</v>
      </c>
      <c r="N163" s="158" t="s">
        <v>41</v>
      </c>
      <c r="O163" s="59"/>
      <c r="P163" s="159">
        <f>O163*H163</f>
        <v>0</v>
      </c>
      <c r="Q163" s="159">
        <v>4.8599999999999997E-3</v>
      </c>
      <c r="R163" s="159">
        <f>Q163*H163</f>
        <v>4.8599999999999997E-3</v>
      </c>
      <c r="S163" s="159">
        <v>0</v>
      </c>
      <c r="T163" s="16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341</v>
      </c>
      <c r="AT163" s="161" t="s">
        <v>182</v>
      </c>
      <c r="AU163" s="161" t="s">
        <v>85</v>
      </c>
      <c r="AY163" s="18" t="s">
        <v>180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8" t="s">
        <v>83</v>
      </c>
      <c r="BK163" s="162">
        <f>ROUND(I163*H163,2)</f>
        <v>0</v>
      </c>
      <c r="BL163" s="18" t="s">
        <v>341</v>
      </c>
      <c r="BM163" s="161" t="s">
        <v>451</v>
      </c>
    </row>
    <row r="164" spans="1:65" s="2" customFormat="1" ht="19.5">
      <c r="A164" s="33"/>
      <c r="B164" s="34"/>
      <c r="C164" s="33"/>
      <c r="D164" s="163" t="s">
        <v>189</v>
      </c>
      <c r="E164" s="33"/>
      <c r="F164" s="164" t="s">
        <v>1723</v>
      </c>
      <c r="G164" s="33"/>
      <c r="H164" s="33"/>
      <c r="I164" s="165"/>
      <c r="J164" s="33"/>
      <c r="K164" s="33"/>
      <c r="L164" s="34"/>
      <c r="M164" s="166"/>
      <c r="N164" s="167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189</v>
      </c>
      <c r="AU164" s="18" t="s">
        <v>85</v>
      </c>
    </row>
    <row r="165" spans="1:65" s="2" customFormat="1" ht="16.5" customHeight="1">
      <c r="A165" s="33"/>
      <c r="B165" s="149"/>
      <c r="C165" s="150" t="s">
        <v>331</v>
      </c>
      <c r="D165" s="150" t="s">
        <v>182</v>
      </c>
      <c r="E165" s="151" t="s">
        <v>1724</v>
      </c>
      <c r="F165" s="152" t="s">
        <v>1725</v>
      </c>
      <c r="G165" s="153" t="s">
        <v>423</v>
      </c>
      <c r="H165" s="154">
        <v>1</v>
      </c>
      <c r="I165" s="155"/>
      <c r="J165" s="156">
        <f>ROUND(I165*H165,2)</f>
        <v>0</v>
      </c>
      <c r="K165" s="152" t="s">
        <v>1</v>
      </c>
      <c r="L165" s="34"/>
      <c r="M165" s="157" t="s">
        <v>1</v>
      </c>
      <c r="N165" s="158" t="s">
        <v>41</v>
      </c>
      <c r="O165" s="59"/>
      <c r="P165" s="159">
        <f>O165*H165</f>
        <v>0</v>
      </c>
      <c r="Q165" s="159">
        <v>8.5900000000000004E-3</v>
      </c>
      <c r="R165" s="159">
        <f>Q165*H165</f>
        <v>8.5900000000000004E-3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341</v>
      </c>
      <c r="AT165" s="161" t="s">
        <v>182</v>
      </c>
      <c r="AU165" s="161" t="s">
        <v>85</v>
      </c>
      <c r="AY165" s="18" t="s">
        <v>180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83</v>
      </c>
      <c r="BK165" s="162">
        <f>ROUND(I165*H165,2)</f>
        <v>0</v>
      </c>
      <c r="BL165" s="18" t="s">
        <v>341</v>
      </c>
      <c r="BM165" s="161" t="s">
        <v>471</v>
      </c>
    </row>
    <row r="166" spans="1:65" s="2" customFormat="1" ht="11.25">
      <c r="A166" s="33"/>
      <c r="B166" s="34"/>
      <c r="C166" s="33"/>
      <c r="D166" s="163" t="s">
        <v>189</v>
      </c>
      <c r="E166" s="33"/>
      <c r="F166" s="164" t="s">
        <v>1725</v>
      </c>
      <c r="G166" s="33"/>
      <c r="H166" s="33"/>
      <c r="I166" s="165"/>
      <c r="J166" s="33"/>
      <c r="K166" s="33"/>
      <c r="L166" s="34"/>
      <c r="M166" s="166"/>
      <c r="N166" s="167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189</v>
      </c>
      <c r="AU166" s="18" t="s">
        <v>85</v>
      </c>
    </row>
    <row r="167" spans="1:65" s="2" customFormat="1" ht="39">
      <c r="A167" s="33"/>
      <c r="B167" s="34"/>
      <c r="C167" s="33"/>
      <c r="D167" s="163" t="s">
        <v>912</v>
      </c>
      <c r="E167" s="33"/>
      <c r="F167" s="211" t="s">
        <v>1726</v>
      </c>
      <c r="G167" s="33"/>
      <c r="H167" s="33"/>
      <c r="I167" s="165"/>
      <c r="J167" s="33"/>
      <c r="K167" s="33"/>
      <c r="L167" s="34"/>
      <c r="M167" s="166"/>
      <c r="N167" s="167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912</v>
      </c>
      <c r="AU167" s="18" t="s">
        <v>85</v>
      </c>
    </row>
    <row r="168" spans="1:65" s="2" customFormat="1" ht="24.2" customHeight="1">
      <c r="A168" s="33"/>
      <c r="B168" s="149"/>
      <c r="C168" s="150" t="s">
        <v>341</v>
      </c>
      <c r="D168" s="150" t="s">
        <v>182</v>
      </c>
      <c r="E168" s="151" t="s">
        <v>1727</v>
      </c>
      <c r="F168" s="152" t="s">
        <v>1728</v>
      </c>
      <c r="G168" s="153" t="s">
        <v>1604</v>
      </c>
      <c r="H168" s="154">
        <v>1</v>
      </c>
      <c r="I168" s="155"/>
      <c r="J168" s="156">
        <f>ROUND(I168*H168,2)</f>
        <v>0</v>
      </c>
      <c r="K168" s="152" t="s">
        <v>1</v>
      </c>
      <c r="L168" s="34"/>
      <c r="M168" s="157" t="s">
        <v>1</v>
      </c>
      <c r="N168" s="158" t="s">
        <v>41</v>
      </c>
      <c r="O168" s="59"/>
      <c r="P168" s="159">
        <f>O168*H168</f>
        <v>0</v>
      </c>
      <c r="Q168" s="159">
        <v>2E-3</v>
      </c>
      <c r="R168" s="159">
        <f>Q168*H168</f>
        <v>2E-3</v>
      </c>
      <c r="S168" s="159">
        <v>0</v>
      </c>
      <c r="T168" s="160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341</v>
      </c>
      <c r="AT168" s="161" t="s">
        <v>182</v>
      </c>
      <c r="AU168" s="161" t="s">
        <v>85</v>
      </c>
      <c r="AY168" s="18" t="s">
        <v>180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8" t="s">
        <v>83</v>
      </c>
      <c r="BK168" s="162">
        <f>ROUND(I168*H168,2)</f>
        <v>0</v>
      </c>
      <c r="BL168" s="18" t="s">
        <v>341</v>
      </c>
      <c r="BM168" s="161" t="s">
        <v>489</v>
      </c>
    </row>
    <row r="169" spans="1:65" s="2" customFormat="1" ht="11.25">
      <c r="A169" s="33"/>
      <c r="B169" s="34"/>
      <c r="C169" s="33"/>
      <c r="D169" s="163" t="s">
        <v>189</v>
      </c>
      <c r="E169" s="33"/>
      <c r="F169" s="164" t="s">
        <v>1728</v>
      </c>
      <c r="G169" s="33"/>
      <c r="H169" s="33"/>
      <c r="I169" s="165"/>
      <c r="J169" s="33"/>
      <c r="K169" s="33"/>
      <c r="L169" s="34"/>
      <c r="M169" s="166"/>
      <c r="N169" s="167"/>
      <c r="O169" s="59"/>
      <c r="P169" s="59"/>
      <c r="Q169" s="59"/>
      <c r="R169" s="59"/>
      <c r="S169" s="59"/>
      <c r="T169" s="60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189</v>
      </c>
      <c r="AU169" s="18" t="s">
        <v>85</v>
      </c>
    </row>
    <row r="170" spans="1:65" s="2" customFormat="1" ht="29.25">
      <c r="A170" s="33"/>
      <c r="B170" s="34"/>
      <c r="C170" s="33"/>
      <c r="D170" s="163" t="s">
        <v>912</v>
      </c>
      <c r="E170" s="33"/>
      <c r="F170" s="211" t="s">
        <v>1729</v>
      </c>
      <c r="G170" s="33"/>
      <c r="H170" s="33"/>
      <c r="I170" s="165"/>
      <c r="J170" s="33"/>
      <c r="K170" s="33"/>
      <c r="L170" s="34"/>
      <c r="M170" s="166"/>
      <c r="N170" s="167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912</v>
      </c>
      <c r="AU170" s="18" t="s">
        <v>85</v>
      </c>
    </row>
    <row r="171" spans="1:65" s="2" customFormat="1" ht="16.5" customHeight="1">
      <c r="A171" s="33"/>
      <c r="B171" s="149"/>
      <c r="C171" s="150" t="s">
        <v>348</v>
      </c>
      <c r="D171" s="150" t="s">
        <v>182</v>
      </c>
      <c r="E171" s="151" t="s">
        <v>1730</v>
      </c>
      <c r="F171" s="152" t="s">
        <v>1731</v>
      </c>
      <c r="G171" s="153" t="s">
        <v>423</v>
      </c>
      <c r="H171" s="154">
        <v>1</v>
      </c>
      <c r="I171" s="155"/>
      <c r="J171" s="156">
        <f>ROUND(I171*H171,2)</f>
        <v>0</v>
      </c>
      <c r="K171" s="152" t="s">
        <v>1</v>
      </c>
      <c r="L171" s="34"/>
      <c r="M171" s="157" t="s">
        <v>1</v>
      </c>
      <c r="N171" s="158" t="s">
        <v>41</v>
      </c>
      <c r="O171" s="59"/>
      <c r="P171" s="159">
        <f>O171*H171</f>
        <v>0</v>
      </c>
      <c r="Q171" s="159">
        <v>6.3899999999999998E-3</v>
      </c>
      <c r="R171" s="159">
        <f>Q171*H171</f>
        <v>6.3899999999999998E-3</v>
      </c>
      <c r="S171" s="159">
        <v>0</v>
      </c>
      <c r="T171" s="160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341</v>
      </c>
      <c r="AT171" s="161" t="s">
        <v>182</v>
      </c>
      <c r="AU171" s="161" t="s">
        <v>85</v>
      </c>
      <c r="AY171" s="18" t="s">
        <v>180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8" t="s">
        <v>83</v>
      </c>
      <c r="BK171" s="162">
        <f>ROUND(I171*H171,2)</f>
        <v>0</v>
      </c>
      <c r="BL171" s="18" t="s">
        <v>341</v>
      </c>
      <c r="BM171" s="161" t="s">
        <v>521</v>
      </c>
    </row>
    <row r="172" spans="1:65" s="2" customFormat="1" ht="11.25">
      <c r="A172" s="33"/>
      <c r="B172" s="34"/>
      <c r="C172" s="33"/>
      <c r="D172" s="163" t="s">
        <v>189</v>
      </c>
      <c r="E172" s="33"/>
      <c r="F172" s="164" t="s">
        <v>1731</v>
      </c>
      <c r="G172" s="33"/>
      <c r="H172" s="33"/>
      <c r="I172" s="165"/>
      <c r="J172" s="33"/>
      <c r="K172" s="33"/>
      <c r="L172" s="34"/>
      <c r="M172" s="166"/>
      <c r="N172" s="167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189</v>
      </c>
      <c r="AU172" s="18" t="s">
        <v>85</v>
      </c>
    </row>
    <row r="173" spans="1:65" s="2" customFormat="1" ht="16.5" customHeight="1">
      <c r="A173" s="33"/>
      <c r="B173" s="149"/>
      <c r="C173" s="150" t="s">
        <v>355</v>
      </c>
      <c r="D173" s="150" t="s">
        <v>182</v>
      </c>
      <c r="E173" s="151" t="s">
        <v>1732</v>
      </c>
      <c r="F173" s="152" t="s">
        <v>1733</v>
      </c>
      <c r="G173" s="153" t="s">
        <v>1734</v>
      </c>
      <c r="H173" s="154">
        <v>25</v>
      </c>
      <c r="I173" s="155"/>
      <c r="J173" s="156">
        <f>ROUND(I173*H173,2)</f>
        <v>0</v>
      </c>
      <c r="K173" s="152" t="s">
        <v>1</v>
      </c>
      <c r="L173" s="34"/>
      <c r="M173" s="157" t="s">
        <v>1</v>
      </c>
      <c r="N173" s="158" t="s">
        <v>41</v>
      </c>
      <c r="O173" s="59"/>
      <c r="P173" s="159">
        <f>O173*H173</f>
        <v>0</v>
      </c>
      <c r="Q173" s="159">
        <v>1E-3</v>
      </c>
      <c r="R173" s="159">
        <f>Q173*H173</f>
        <v>2.5000000000000001E-2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341</v>
      </c>
      <c r="AT173" s="161" t="s">
        <v>182</v>
      </c>
      <c r="AU173" s="161" t="s">
        <v>85</v>
      </c>
      <c r="AY173" s="18" t="s">
        <v>180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83</v>
      </c>
      <c r="BK173" s="162">
        <f>ROUND(I173*H173,2)</f>
        <v>0</v>
      </c>
      <c r="BL173" s="18" t="s">
        <v>341</v>
      </c>
      <c r="BM173" s="161" t="s">
        <v>538</v>
      </c>
    </row>
    <row r="174" spans="1:65" s="2" customFormat="1" ht="11.25">
      <c r="A174" s="33"/>
      <c r="B174" s="34"/>
      <c r="C174" s="33"/>
      <c r="D174" s="163" t="s">
        <v>189</v>
      </c>
      <c r="E174" s="33"/>
      <c r="F174" s="164" t="s">
        <v>1733</v>
      </c>
      <c r="G174" s="33"/>
      <c r="H174" s="33"/>
      <c r="I174" s="165"/>
      <c r="J174" s="33"/>
      <c r="K174" s="33"/>
      <c r="L174" s="34"/>
      <c r="M174" s="166"/>
      <c r="N174" s="167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189</v>
      </c>
      <c r="AU174" s="18" t="s">
        <v>85</v>
      </c>
    </row>
    <row r="175" spans="1:65" s="2" customFormat="1" ht="19.5">
      <c r="A175" s="33"/>
      <c r="B175" s="34"/>
      <c r="C175" s="33"/>
      <c r="D175" s="163" t="s">
        <v>912</v>
      </c>
      <c r="E175" s="33"/>
      <c r="F175" s="211" t="s">
        <v>1735</v>
      </c>
      <c r="G175" s="33"/>
      <c r="H175" s="33"/>
      <c r="I175" s="165"/>
      <c r="J175" s="33"/>
      <c r="K175" s="33"/>
      <c r="L175" s="34"/>
      <c r="M175" s="166"/>
      <c r="N175" s="167"/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912</v>
      </c>
      <c r="AU175" s="18" t="s">
        <v>85</v>
      </c>
    </row>
    <row r="176" spans="1:65" s="2" customFormat="1" ht="16.5" customHeight="1">
      <c r="A176" s="33"/>
      <c r="B176" s="149"/>
      <c r="C176" s="150" t="s">
        <v>363</v>
      </c>
      <c r="D176" s="150" t="s">
        <v>182</v>
      </c>
      <c r="E176" s="151" t="s">
        <v>1736</v>
      </c>
      <c r="F176" s="152" t="s">
        <v>1737</v>
      </c>
      <c r="G176" s="153" t="s">
        <v>423</v>
      </c>
      <c r="H176" s="154">
        <v>1</v>
      </c>
      <c r="I176" s="155"/>
      <c r="J176" s="156">
        <f>ROUND(I176*H176,2)</f>
        <v>0</v>
      </c>
      <c r="K176" s="152" t="s">
        <v>1</v>
      </c>
      <c r="L176" s="34"/>
      <c r="M176" s="157" t="s">
        <v>1</v>
      </c>
      <c r="N176" s="158" t="s">
        <v>41</v>
      </c>
      <c r="O176" s="59"/>
      <c r="P176" s="159">
        <f>O176*H176</f>
        <v>0</v>
      </c>
      <c r="Q176" s="159">
        <v>1.106E-2</v>
      </c>
      <c r="R176" s="159">
        <f>Q176*H176</f>
        <v>1.106E-2</v>
      </c>
      <c r="S176" s="159">
        <v>0</v>
      </c>
      <c r="T176" s="16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341</v>
      </c>
      <c r="AT176" s="161" t="s">
        <v>182</v>
      </c>
      <c r="AU176" s="161" t="s">
        <v>85</v>
      </c>
      <c r="AY176" s="18" t="s">
        <v>180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8" t="s">
        <v>83</v>
      </c>
      <c r="BK176" s="162">
        <f>ROUND(I176*H176,2)</f>
        <v>0</v>
      </c>
      <c r="BL176" s="18" t="s">
        <v>341</v>
      </c>
      <c r="BM176" s="161" t="s">
        <v>555</v>
      </c>
    </row>
    <row r="177" spans="1:65" s="2" customFormat="1" ht="11.25">
      <c r="A177" s="33"/>
      <c r="B177" s="34"/>
      <c r="C177" s="33"/>
      <c r="D177" s="163" t="s">
        <v>189</v>
      </c>
      <c r="E177" s="33"/>
      <c r="F177" s="164" t="s">
        <v>1737</v>
      </c>
      <c r="G177" s="33"/>
      <c r="H177" s="33"/>
      <c r="I177" s="165"/>
      <c r="J177" s="33"/>
      <c r="K177" s="33"/>
      <c r="L177" s="34"/>
      <c r="M177" s="166"/>
      <c r="N177" s="167"/>
      <c r="O177" s="59"/>
      <c r="P177" s="59"/>
      <c r="Q177" s="59"/>
      <c r="R177" s="59"/>
      <c r="S177" s="59"/>
      <c r="T177" s="60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189</v>
      </c>
      <c r="AU177" s="18" t="s">
        <v>85</v>
      </c>
    </row>
    <row r="178" spans="1:65" s="2" customFormat="1" ht="16.5" customHeight="1">
      <c r="A178" s="33"/>
      <c r="B178" s="149"/>
      <c r="C178" s="150" t="s">
        <v>388</v>
      </c>
      <c r="D178" s="150" t="s">
        <v>182</v>
      </c>
      <c r="E178" s="151" t="s">
        <v>1738</v>
      </c>
      <c r="F178" s="152" t="s">
        <v>1739</v>
      </c>
      <c r="G178" s="153" t="s">
        <v>1734</v>
      </c>
      <c r="H178" s="154">
        <v>20</v>
      </c>
      <c r="I178" s="155"/>
      <c r="J178" s="156">
        <f>ROUND(I178*H178,2)</f>
        <v>0</v>
      </c>
      <c r="K178" s="152" t="s">
        <v>1</v>
      </c>
      <c r="L178" s="34"/>
      <c r="M178" s="157" t="s">
        <v>1</v>
      </c>
      <c r="N178" s="158" t="s">
        <v>41</v>
      </c>
      <c r="O178" s="59"/>
      <c r="P178" s="159">
        <f>O178*H178</f>
        <v>0</v>
      </c>
      <c r="Q178" s="159">
        <v>1.106E-2</v>
      </c>
      <c r="R178" s="159">
        <f>Q178*H178</f>
        <v>0.22120000000000001</v>
      </c>
      <c r="S178" s="159">
        <v>0</v>
      </c>
      <c r="T178" s="16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341</v>
      </c>
      <c r="AT178" s="161" t="s">
        <v>182</v>
      </c>
      <c r="AU178" s="161" t="s">
        <v>85</v>
      </c>
      <c r="AY178" s="18" t="s">
        <v>180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8" t="s">
        <v>83</v>
      </c>
      <c r="BK178" s="162">
        <f>ROUND(I178*H178,2)</f>
        <v>0</v>
      </c>
      <c r="BL178" s="18" t="s">
        <v>341</v>
      </c>
      <c r="BM178" s="161" t="s">
        <v>568</v>
      </c>
    </row>
    <row r="179" spans="1:65" s="2" customFormat="1" ht="11.25">
      <c r="A179" s="33"/>
      <c r="B179" s="34"/>
      <c r="C179" s="33"/>
      <c r="D179" s="163" t="s">
        <v>189</v>
      </c>
      <c r="E179" s="33"/>
      <c r="F179" s="164" t="s">
        <v>1739</v>
      </c>
      <c r="G179" s="33"/>
      <c r="H179" s="33"/>
      <c r="I179" s="165"/>
      <c r="J179" s="33"/>
      <c r="K179" s="33"/>
      <c r="L179" s="34"/>
      <c r="M179" s="166"/>
      <c r="N179" s="167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189</v>
      </c>
      <c r="AU179" s="18" t="s">
        <v>85</v>
      </c>
    </row>
    <row r="180" spans="1:65" s="2" customFormat="1" ht="19.5">
      <c r="A180" s="33"/>
      <c r="B180" s="34"/>
      <c r="C180" s="33"/>
      <c r="D180" s="163" t="s">
        <v>912</v>
      </c>
      <c r="E180" s="33"/>
      <c r="F180" s="211" t="s">
        <v>1740</v>
      </c>
      <c r="G180" s="33"/>
      <c r="H180" s="33"/>
      <c r="I180" s="165"/>
      <c r="J180" s="33"/>
      <c r="K180" s="33"/>
      <c r="L180" s="34"/>
      <c r="M180" s="166"/>
      <c r="N180" s="167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912</v>
      </c>
      <c r="AU180" s="18" t="s">
        <v>85</v>
      </c>
    </row>
    <row r="181" spans="1:65" s="2" customFormat="1" ht="16.5" customHeight="1">
      <c r="A181" s="33"/>
      <c r="B181" s="149"/>
      <c r="C181" s="150" t="s">
        <v>7</v>
      </c>
      <c r="D181" s="150" t="s">
        <v>182</v>
      </c>
      <c r="E181" s="151" t="s">
        <v>1741</v>
      </c>
      <c r="F181" s="152" t="s">
        <v>1742</v>
      </c>
      <c r="G181" s="153" t="s">
        <v>423</v>
      </c>
      <c r="H181" s="154">
        <v>1</v>
      </c>
      <c r="I181" s="155"/>
      <c r="J181" s="156">
        <f>ROUND(I181*H181,2)</f>
        <v>0</v>
      </c>
      <c r="K181" s="152" t="s">
        <v>1</v>
      </c>
      <c r="L181" s="34"/>
      <c r="M181" s="157" t="s">
        <v>1</v>
      </c>
      <c r="N181" s="158" t="s">
        <v>41</v>
      </c>
      <c r="O181" s="59"/>
      <c r="P181" s="159">
        <f>O181*H181</f>
        <v>0</v>
      </c>
      <c r="Q181" s="159">
        <v>1.106E-2</v>
      </c>
      <c r="R181" s="159">
        <f>Q181*H181</f>
        <v>1.106E-2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341</v>
      </c>
      <c r="AT181" s="161" t="s">
        <v>182</v>
      </c>
      <c r="AU181" s="161" t="s">
        <v>85</v>
      </c>
      <c r="AY181" s="18" t="s">
        <v>180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83</v>
      </c>
      <c r="BK181" s="162">
        <f>ROUND(I181*H181,2)</f>
        <v>0</v>
      </c>
      <c r="BL181" s="18" t="s">
        <v>341</v>
      </c>
      <c r="BM181" s="161" t="s">
        <v>583</v>
      </c>
    </row>
    <row r="182" spans="1:65" s="2" customFormat="1" ht="11.25">
      <c r="A182" s="33"/>
      <c r="B182" s="34"/>
      <c r="C182" s="33"/>
      <c r="D182" s="163" t="s">
        <v>189</v>
      </c>
      <c r="E182" s="33"/>
      <c r="F182" s="164" t="s">
        <v>1742</v>
      </c>
      <c r="G182" s="33"/>
      <c r="H182" s="33"/>
      <c r="I182" s="165"/>
      <c r="J182" s="33"/>
      <c r="K182" s="33"/>
      <c r="L182" s="34"/>
      <c r="M182" s="166"/>
      <c r="N182" s="167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189</v>
      </c>
      <c r="AU182" s="18" t="s">
        <v>85</v>
      </c>
    </row>
    <row r="183" spans="1:65" s="2" customFormat="1" ht="21.75" customHeight="1">
      <c r="A183" s="33"/>
      <c r="B183" s="149"/>
      <c r="C183" s="150" t="s">
        <v>402</v>
      </c>
      <c r="D183" s="150" t="s">
        <v>182</v>
      </c>
      <c r="E183" s="151" t="s">
        <v>1743</v>
      </c>
      <c r="F183" s="152" t="s">
        <v>1744</v>
      </c>
      <c r="G183" s="153" t="s">
        <v>1604</v>
      </c>
      <c r="H183" s="154">
        <v>1</v>
      </c>
      <c r="I183" s="155"/>
      <c r="J183" s="156">
        <f>ROUND(I183*H183,2)</f>
        <v>0</v>
      </c>
      <c r="K183" s="152" t="s">
        <v>1</v>
      </c>
      <c r="L183" s="34"/>
      <c r="M183" s="157" t="s">
        <v>1</v>
      </c>
      <c r="N183" s="158" t="s">
        <v>41</v>
      </c>
      <c r="O183" s="59"/>
      <c r="P183" s="159">
        <f>O183*H183</f>
        <v>0</v>
      </c>
      <c r="Q183" s="159">
        <v>1.106E-2</v>
      </c>
      <c r="R183" s="159">
        <f>Q183*H183</f>
        <v>1.106E-2</v>
      </c>
      <c r="S183" s="159">
        <v>0</v>
      </c>
      <c r="T183" s="16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341</v>
      </c>
      <c r="AT183" s="161" t="s">
        <v>182</v>
      </c>
      <c r="AU183" s="161" t="s">
        <v>85</v>
      </c>
      <c r="AY183" s="18" t="s">
        <v>180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83</v>
      </c>
      <c r="BK183" s="162">
        <f>ROUND(I183*H183,2)</f>
        <v>0</v>
      </c>
      <c r="BL183" s="18" t="s">
        <v>341</v>
      </c>
      <c r="BM183" s="161" t="s">
        <v>591</v>
      </c>
    </row>
    <row r="184" spans="1:65" s="2" customFormat="1" ht="11.25">
      <c r="A184" s="33"/>
      <c r="B184" s="34"/>
      <c r="C184" s="33"/>
      <c r="D184" s="163" t="s">
        <v>189</v>
      </c>
      <c r="E184" s="33"/>
      <c r="F184" s="164" t="s">
        <v>1744</v>
      </c>
      <c r="G184" s="33"/>
      <c r="H184" s="33"/>
      <c r="I184" s="165"/>
      <c r="J184" s="33"/>
      <c r="K184" s="33"/>
      <c r="L184" s="34"/>
      <c r="M184" s="166"/>
      <c r="N184" s="167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189</v>
      </c>
      <c r="AU184" s="18" t="s">
        <v>85</v>
      </c>
    </row>
    <row r="185" spans="1:65" s="2" customFormat="1" ht="29.25">
      <c r="A185" s="33"/>
      <c r="B185" s="34"/>
      <c r="C185" s="33"/>
      <c r="D185" s="163" t="s">
        <v>912</v>
      </c>
      <c r="E185" s="33"/>
      <c r="F185" s="211" t="s">
        <v>1745</v>
      </c>
      <c r="G185" s="33"/>
      <c r="H185" s="33"/>
      <c r="I185" s="165"/>
      <c r="J185" s="33"/>
      <c r="K185" s="33"/>
      <c r="L185" s="34"/>
      <c r="M185" s="166"/>
      <c r="N185" s="167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912</v>
      </c>
      <c r="AU185" s="18" t="s">
        <v>85</v>
      </c>
    </row>
    <row r="186" spans="1:65" s="2" customFormat="1" ht="16.5" customHeight="1">
      <c r="A186" s="33"/>
      <c r="B186" s="149"/>
      <c r="C186" s="150" t="s">
        <v>409</v>
      </c>
      <c r="D186" s="150" t="s">
        <v>182</v>
      </c>
      <c r="E186" s="151" t="s">
        <v>1746</v>
      </c>
      <c r="F186" s="152" t="s">
        <v>1747</v>
      </c>
      <c r="G186" s="153" t="s">
        <v>423</v>
      </c>
      <c r="H186" s="154">
        <v>1</v>
      </c>
      <c r="I186" s="155"/>
      <c r="J186" s="156">
        <f>ROUND(I186*H186,2)</f>
        <v>0</v>
      </c>
      <c r="K186" s="152" t="s">
        <v>1</v>
      </c>
      <c r="L186" s="34"/>
      <c r="M186" s="157" t="s">
        <v>1</v>
      </c>
      <c r="N186" s="158" t="s">
        <v>41</v>
      </c>
      <c r="O186" s="59"/>
      <c r="P186" s="159">
        <f>O186*H186</f>
        <v>0</v>
      </c>
      <c r="Q186" s="159">
        <v>1.106E-2</v>
      </c>
      <c r="R186" s="159">
        <f>Q186*H186</f>
        <v>1.106E-2</v>
      </c>
      <c r="S186" s="159">
        <v>0</v>
      </c>
      <c r="T186" s="16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341</v>
      </c>
      <c r="AT186" s="161" t="s">
        <v>182</v>
      </c>
      <c r="AU186" s="161" t="s">
        <v>85</v>
      </c>
      <c r="AY186" s="18" t="s">
        <v>180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83</v>
      </c>
      <c r="BK186" s="162">
        <f>ROUND(I186*H186,2)</f>
        <v>0</v>
      </c>
      <c r="BL186" s="18" t="s">
        <v>341</v>
      </c>
      <c r="BM186" s="161" t="s">
        <v>602</v>
      </c>
    </row>
    <row r="187" spans="1:65" s="2" customFormat="1" ht="11.25">
      <c r="A187" s="33"/>
      <c r="B187" s="34"/>
      <c r="C187" s="33"/>
      <c r="D187" s="163" t="s">
        <v>189</v>
      </c>
      <c r="E187" s="33"/>
      <c r="F187" s="164" t="s">
        <v>1747</v>
      </c>
      <c r="G187" s="33"/>
      <c r="H187" s="33"/>
      <c r="I187" s="165"/>
      <c r="J187" s="33"/>
      <c r="K187" s="33"/>
      <c r="L187" s="34"/>
      <c r="M187" s="166"/>
      <c r="N187" s="167"/>
      <c r="O187" s="59"/>
      <c r="P187" s="59"/>
      <c r="Q187" s="59"/>
      <c r="R187" s="59"/>
      <c r="S187" s="59"/>
      <c r="T187" s="60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189</v>
      </c>
      <c r="AU187" s="18" t="s">
        <v>85</v>
      </c>
    </row>
    <row r="188" spans="1:65" s="2" customFormat="1" ht="16.5" customHeight="1">
      <c r="A188" s="33"/>
      <c r="B188" s="149"/>
      <c r="C188" s="150" t="s">
        <v>420</v>
      </c>
      <c r="D188" s="150" t="s">
        <v>182</v>
      </c>
      <c r="E188" s="151" t="s">
        <v>1748</v>
      </c>
      <c r="F188" s="152" t="s">
        <v>1749</v>
      </c>
      <c r="G188" s="153" t="s">
        <v>423</v>
      </c>
      <c r="H188" s="154">
        <v>1</v>
      </c>
      <c r="I188" s="155"/>
      <c r="J188" s="156">
        <f>ROUND(I188*H188,2)</f>
        <v>0</v>
      </c>
      <c r="K188" s="152" t="s">
        <v>1</v>
      </c>
      <c r="L188" s="34"/>
      <c r="M188" s="157" t="s">
        <v>1</v>
      </c>
      <c r="N188" s="158" t="s">
        <v>41</v>
      </c>
      <c r="O188" s="59"/>
      <c r="P188" s="159">
        <f>O188*H188</f>
        <v>0</v>
      </c>
      <c r="Q188" s="159">
        <v>2.5000000000000001E-2</v>
      </c>
      <c r="R188" s="159">
        <f>Q188*H188</f>
        <v>2.5000000000000001E-2</v>
      </c>
      <c r="S188" s="159">
        <v>0</v>
      </c>
      <c r="T188" s="16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341</v>
      </c>
      <c r="AT188" s="161" t="s">
        <v>182</v>
      </c>
      <c r="AU188" s="161" t="s">
        <v>85</v>
      </c>
      <c r="AY188" s="18" t="s">
        <v>180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8" t="s">
        <v>83</v>
      </c>
      <c r="BK188" s="162">
        <f>ROUND(I188*H188,2)</f>
        <v>0</v>
      </c>
      <c r="BL188" s="18" t="s">
        <v>341</v>
      </c>
      <c r="BM188" s="161" t="s">
        <v>616</v>
      </c>
    </row>
    <row r="189" spans="1:65" s="2" customFormat="1" ht="11.25">
      <c r="A189" s="33"/>
      <c r="B189" s="34"/>
      <c r="C189" s="33"/>
      <c r="D189" s="163" t="s">
        <v>189</v>
      </c>
      <c r="E189" s="33"/>
      <c r="F189" s="164" t="s">
        <v>1749</v>
      </c>
      <c r="G189" s="33"/>
      <c r="H189" s="33"/>
      <c r="I189" s="165"/>
      <c r="J189" s="33"/>
      <c r="K189" s="33"/>
      <c r="L189" s="34"/>
      <c r="M189" s="166"/>
      <c r="N189" s="167"/>
      <c r="O189" s="59"/>
      <c r="P189" s="59"/>
      <c r="Q189" s="59"/>
      <c r="R189" s="59"/>
      <c r="S189" s="59"/>
      <c r="T189" s="6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189</v>
      </c>
      <c r="AU189" s="18" t="s">
        <v>85</v>
      </c>
    </row>
    <row r="190" spans="1:65" s="2" customFormat="1" ht="48.75">
      <c r="A190" s="33"/>
      <c r="B190" s="34"/>
      <c r="C190" s="33"/>
      <c r="D190" s="163" t="s">
        <v>912</v>
      </c>
      <c r="E190" s="33"/>
      <c r="F190" s="211" t="s">
        <v>1750</v>
      </c>
      <c r="G190" s="33"/>
      <c r="H190" s="33"/>
      <c r="I190" s="165"/>
      <c r="J190" s="33"/>
      <c r="K190" s="33"/>
      <c r="L190" s="34"/>
      <c r="M190" s="166"/>
      <c r="N190" s="167"/>
      <c r="O190" s="59"/>
      <c r="P190" s="59"/>
      <c r="Q190" s="59"/>
      <c r="R190" s="59"/>
      <c r="S190" s="59"/>
      <c r="T190" s="60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912</v>
      </c>
      <c r="AU190" s="18" t="s">
        <v>85</v>
      </c>
    </row>
    <row r="191" spans="1:65" s="2" customFormat="1" ht="24.2" customHeight="1">
      <c r="A191" s="33"/>
      <c r="B191" s="149"/>
      <c r="C191" s="150" t="s">
        <v>428</v>
      </c>
      <c r="D191" s="150" t="s">
        <v>182</v>
      </c>
      <c r="E191" s="151" t="s">
        <v>1751</v>
      </c>
      <c r="F191" s="152" t="s">
        <v>1752</v>
      </c>
      <c r="G191" s="153" t="s">
        <v>318</v>
      </c>
      <c r="H191" s="154">
        <v>0.33800000000000002</v>
      </c>
      <c r="I191" s="155"/>
      <c r="J191" s="156">
        <f>ROUND(I191*H191,2)</f>
        <v>0</v>
      </c>
      <c r="K191" s="152" t="s">
        <v>1</v>
      </c>
      <c r="L191" s="34"/>
      <c r="M191" s="157" t="s">
        <v>1</v>
      </c>
      <c r="N191" s="158" t="s">
        <v>41</v>
      </c>
      <c r="O191" s="59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341</v>
      </c>
      <c r="AT191" s="161" t="s">
        <v>182</v>
      </c>
      <c r="AU191" s="161" t="s">
        <v>85</v>
      </c>
      <c r="AY191" s="18" t="s">
        <v>180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83</v>
      </c>
      <c r="BK191" s="162">
        <f>ROUND(I191*H191,2)</f>
        <v>0</v>
      </c>
      <c r="BL191" s="18" t="s">
        <v>341</v>
      </c>
      <c r="BM191" s="161" t="s">
        <v>631</v>
      </c>
    </row>
    <row r="192" spans="1:65" s="2" customFormat="1" ht="11.25">
      <c r="A192" s="33"/>
      <c r="B192" s="34"/>
      <c r="C192" s="33"/>
      <c r="D192" s="163" t="s">
        <v>189</v>
      </c>
      <c r="E192" s="33"/>
      <c r="F192" s="164" t="s">
        <v>1752</v>
      </c>
      <c r="G192" s="33"/>
      <c r="H192" s="33"/>
      <c r="I192" s="165"/>
      <c r="J192" s="33"/>
      <c r="K192" s="33"/>
      <c r="L192" s="34"/>
      <c r="M192" s="166"/>
      <c r="N192" s="167"/>
      <c r="O192" s="59"/>
      <c r="P192" s="59"/>
      <c r="Q192" s="59"/>
      <c r="R192" s="59"/>
      <c r="S192" s="59"/>
      <c r="T192" s="60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189</v>
      </c>
      <c r="AU192" s="18" t="s">
        <v>85</v>
      </c>
    </row>
    <row r="193" spans="1:65" s="2" customFormat="1" ht="24.2" customHeight="1">
      <c r="A193" s="33"/>
      <c r="B193" s="149"/>
      <c r="C193" s="150" t="s">
        <v>434</v>
      </c>
      <c r="D193" s="150" t="s">
        <v>182</v>
      </c>
      <c r="E193" s="151" t="s">
        <v>1753</v>
      </c>
      <c r="F193" s="152" t="s">
        <v>1754</v>
      </c>
      <c r="G193" s="153" t="s">
        <v>318</v>
      </c>
      <c r="H193" s="154">
        <v>0.33800000000000002</v>
      </c>
      <c r="I193" s="155"/>
      <c r="J193" s="156">
        <f>ROUND(I193*H193,2)</f>
        <v>0</v>
      </c>
      <c r="K193" s="152" t="s">
        <v>1</v>
      </c>
      <c r="L193" s="34"/>
      <c r="M193" s="157" t="s">
        <v>1</v>
      </c>
      <c r="N193" s="158" t="s">
        <v>41</v>
      </c>
      <c r="O193" s="59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341</v>
      </c>
      <c r="AT193" s="161" t="s">
        <v>182</v>
      </c>
      <c r="AU193" s="161" t="s">
        <v>85</v>
      </c>
      <c r="AY193" s="18" t="s">
        <v>180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8" t="s">
        <v>83</v>
      </c>
      <c r="BK193" s="162">
        <f>ROUND(I193*H193,2)</f>
        <v>0</v>
      </c>
      <c r="BL193" s="18" t="s">
        <v>341</v>
      </c>
      <c r="BM193" s="161" t="s">
        <v>654</v>
      </c>
    </row>
    <row r="194" spans="1:65" s="2" customFormat="1" ht="11.25">
      <c r="A194" s="33"/>
      <c r="B194" s="34"/>
      <c r="C194" s="33"/>
      <c r="D194" s="163" t="s">
        <v>189</v>
      </c>
      <c r="E194" s="33"/>
      <c r="F194" s="164" t="s">
        <v>1754</v>
      </c>
      <c r="G194" s="33"/>
      <c r="H194" s="33"/>
      <c r="I194" s="165"/>
      <c r="J194" s="33"/>
      <c r="K194" s="33"/>
      <c r="L194" s="34"/>
      <c r="M194" s="166"/>
      <c r="N194" s="167"/>
      <c r="O194" s="59"/>
      <c r="P194" s="59"/>
      <c r="Q194" s="59"/>
      <c r="R194" s="59"/>
      <c r="S194" s="59"/>
      <c r="T194" s="60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189</v>
      </c>
      <c r="AU194" s="18" t="s">
        <v>85</v>
      </c>
    </row>
    <row r="195" spans="1:65" s="12" customFormat="1" ht="22.9" customHeight="1">
      <c r="B195" s="136"/>
      <c r="D195" s="137" t="s">
        <v>75</v>
      </c>
      <c r="E195" s="147" t="s">
        <v>1755</v>
      </c>
      <c r="F195" s="147" t="s">
        <v>1756</v>
      </c>
      <c r="I195" s="139"/>
      <c r="J195" s="148">
        <f>BK195</f>
        <v>0</v>
      </c>
      <c r="L195" s="136"/>
      <c r="M195" s="141"/>
      <c r="N195" s="142"/>
      <c r="O195" s="142"/>
      <c r="P195" s="143">
        <f>SUM(P196:P200)</f>
        <v>0</v>
      </c>
      <c r="Q195" s="142"/>
      <c r="R195" s="143">
        <f>SUM(R196:R200)</f>
        <v>8.5220000000000004E-2</v>
      </c>
      <c r="S195" s="142"/>
      <c r="T195" s="144">
        <f>SUM(T196:T200)</f>
        <v>0</v>
      </c>
      <c r="AR195" s="137" t="s">
        <v>85</v>
      </c>
      <c r="AT195" s="145" t="s">
        <v>75</v>
      </c>
      <c r="AU195" s="145" t="s">
        <v>83</v>
      </c>
      <c r="AY195" s="137" t="s">
        <v>180</v>
      </c>
      <c r="BK195" s="146">
        <f>SUM(BK196:BK200)</f>
        <v>0</v>
      </c>
    </row>
    <row r="196" spans="1:65" s="2" customFormat="1" ht="16.5" customHeight="1">
      <c r="A196" s="33"/>
      <c r="B196" s="149"/>
      <c r="C196" s="150" t="s">
        <v>440</v>
      </c>
      <c r="D196" s="150" t="s">
        <v>182</v>
      </c>
      <c r="E196" s="151" t="s">
        <v>1757</v>
      </c>
      <c r="F196" s="152" t="s">
        <v>1758</v>
      </c>
      <c r="G196" s="153" t="s">
        <v>1604</v>
      </c>
      <c r="H196" s="154">
        <v>1</v>
      </c>
      <c r="I196" s="155"/>
      <c r="J196" s="156">
        <f>ROUND(I196*H196,2)</f>
        <v>0</v>
      </c>
      <c r="K196" s="152" t="s">
        <v>1</v>
      </c>
      <c r="L196" s="34"/>
      <c r="M196" s="157" t="s">
        <v>1</v>
      </c>
      <c r="N196" s="158" t="s">
        <v>41</v>
      </c>
      <c r="O196" s="59"/>
      <c r="P196" s="159">
        <f>O196*H196</f>
        <v>0</v>
      </c>
      <c r="Q196" s="159">
        <v>5.2199999999999998E-3</v>
      </c>
      <c r="R196" s="159">
        <f>Q196*H196</f>
        <v>5.2199999999999998E-3</v>
      </c>
      <c r="S196" s="159">
        <v>0</v>
      </c>
      <c r="T196" s="160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341</v>
      </c>
      <c r="AT196" s="161" t="s">
        <v>182</v>
      </c>
      <c r="AU196" s="161" t="s">
        <v>85</v>
      </c>
      <c r="AY196" s="18" t="s">
        <v>180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8" t="s">
        <v>83</v>
      </c>
      <c r="BK196" s="162">
        <f>ROUND(I196*H196,2)</f>
        <v>0</v>
      </c>
      <c r="BL196" s="18" t="s">
        <v>341</v>
      </c>
      <c r="BM196" s="161" t="s">
        <v>674</v>
      </c>
    </row>
    <row r="197" spans="1:65" s="2" customFormat="1" ht="11.25">
      <c r="A197" s="33"/>
      <c r="B197" s="34"/>
      <c r="C197" s="33"/>
      <c r="D197" s="163" t="s">
        <v>189</v>
      </c>
      <c r="E197" s="33"/>
      <c r="F197" s="164" t="s">
        <v>1758</v>
      </c>
      <c r="G197" s="33"/>
      <c r="H197" s="33"/>
      <c r="I197" s="165"/>
      <c r="J197" s="33"/>
      <c r="K197" s="33"/>
      <c r="L197" s="34"/>
      <c r="M197" s="166"/>
      <c r="N197" s="167"/>
      <c r="O197" s="59"/>
      <c r="P197" s="59"/>
      <c r="Q197" s="59"/>
      <c r="R197" s="59"/>
      <c r="S197" s="59"/>
      <c r="T197" s="60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8" t="s">
        <v>189</v>
      </c>
      <c r="AU197" s="18" t="s">
        <v>85</v>
      </c>
    </row>
    <row r="198" spans="1:65" s="2" customFormat="1" ht="19.5">
      <c r="A198" s="33"/>
      <c r="B198" s="34"/>
      <c r="C198" s="33"/>
      <c r="D198" s="163" t="s">
        <v>912</v>
      </c>
      <c r="E198" s="33"/>
      <c r="F198" s="211" t="s">
        <v>1759</v>
      </c>
      <c r="G198" s="33"/>
      <c r="H198" s="33"/>
      <c r="I198" s="165"/>
      <c r="J198" s="33"/>
      <c r="K198" s="33"/>
      <c r="L198" s="34"/>
      <c r="M198" s="166"/>
      <c r="N198" s="167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912</v>
      </c>
      <c r="AU198" s="18" t="s">
        <v>85</v>
      </c>
    </row>
    <row r="199" spans="1:65" s="2" customFormat="1" ht="21.75" customHeight="1">
      <c r="A199" s="33"/>
      <c r="B199" s="149"/>
      <c r="C199" s="150" t="s">
        <v>451</v>
      </c>
      <c r="D199" s="150" t="s">
        <v>182</v>
      </c>
      <c r="E199" s="151" t="s">
        <v>1760</v>
      </c>
      <c r="F199" s="152" t="s">
        <v>1761</v>
      </c>
      <c r="G199" s="153" t="s">
        <v>1604</v>
      </c>
      <c r="H199" s="154">
        <v>1</v>
      </c>
      <c r="I199" s="155"/>
      <c r="J199" s="156">
        <f>ROUND(I199*H199,2)</f>
        <v>0</v>
      </c>
      <c r="K199" s="152" t="s">
        <v>1</v>
      </c>
      <c r="L199" s="34"/>
      <c r="M199" s="157" t="s">
        <v>1</v>
      </c>
      <c r="N199" s="158" t="s">
        <v>41</v>
      </c>
      <c r="O199" s="59"/>
      <c r="P199" s="159">
        <f>O199*H199</f>
        <v>0</v>
      </c>
      <c r="Q199" s="159">
        <v>0.08</v>
      </c>
      <c r="R199" s="159">
        <f>Q199*H199</f>
        <v>0.08</v>
      </c>
      <c r="S199" s="159">
        <v>0</v>
      </c>
      <c r="T199" s="16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341</v>
      </c>
      <c r="AT199" s="161" t="s">
        <v>182</v>
      </c>
      <c r="AU199" s="161" t="s">
        <v>85</v>
      </c>
      <c r="AY199" s="18" t="s">
        <v>180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8" t="s">
        <v>83</v>
      </c>
      <c r="BK199" s="162">
        <f>ROUND(I199*H199,2)</f>
        <v>0</v>
      </c>
      <c r="BL199" s="18" t="s">
        <v>341</v>
      </c>
      <c r="BM199" s="161" t="s">
        <v>713</v>
      </c>
    </row>
    <row r="200" spans="1:65" s="2" customFormat="1" ht="11.25">
      <c r="A200" s="33"/>
      <c r="B200" s="34"/>
      <c r="C200" s="33"/>
      <c r="D200" s="163" t="s">
        <v>189</v>
      </c>
      <c r="E200" s="33"/>
      <c r="F200" s="164" t="s">
        <v>1761</v>
      </c>
      <c r="G200" s="33"/>
      <c r="H200" s="33"/>
      <c r="I200" s="165"/>
      <c r="J200" s="33"/>
      <c r="K200" s="33"/>
      <c r="L200" s="34"/>
      <c r="M200" s="166"/>
      <c r="N200" s="167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189</v>
      </c>
      <c r="AU200" s="18" t="s">
        <v>85</v>
      </c>
    </row>
    <row r="201" spans="1:65" s="12" customFormat="1" ht="22.9" customHeight="1">
      <c r="B201" s="136"/>
      <c r="D201" s="137" t="s">
        <v>75</v>
      </c>
      <c r="E201" s="147" t="s">
        <v>1635</v>
      </c>
      <c r="F201" s="147" t="s">
        <v>1762</v>
      </c>
      <c r="I201" s="139"/>
      <c r="J201" s="148">
        <f>BK201</f>
        <v>0</v>
      </c>
      <c r="L201" s="136"/>
      <c r="M201" s="141"/>
      <c r="N201" s="142"/>
      <c r="O201" s="142"/>
      <c r="P201" s="143">
        <f>SUM(P202:P210)</f>
        <v>0</v>
      </c>
      <c r="Q201" s="142"/>
      <c r="R201" s="143">
        <f>SUM(R202:R210)</f>
        <v>0.40200000000000002</v>
      </c>
      <c r="S201" s="142"/>
      <c r="T201" s="144">
        <f>SUM(T202:T210)</f>
        <v>0</v>
      </c>
      <c r="AR201" s="137" t="s">
        <v>85</v>
      </c>
      <c r="AT201" s="145" t="s">
        <v>75</v>
      </c>
      <c r="AU201" s="145" t="s">
        <v>83</v>
      </c>
      <c r="AY201" s="137" t="s">
        <v>180</v>
      </c>
      <c r="BK201" s="146">
        <f>SUM(BK202:BK210)</f>
        <v>0</v>
      </c>
    </row>
    <row r="202" spans="1:65" s="2" customFormat="1" ht="24.2" customHeight="1">
      <c r="A202" s="33"/>
      <c r="B202" s="149"/>
      <c r="C202" s="150" t="s">
        <v>459</v>
      </c>
      <c r="D202" s="150" t="s">
        <v>182</v>
      </c>
      <c r="E202" s="151" t="s">
        <v>1763</v>
      </c>
      <c r="F202" s="152" t="s">
        <v>1764</v>
      </c>
      <c r="G202" s="153" t="s">
        <v>423</v>
      </c>
      <c r="H202" s="154">
        <v>2</v>
      </c>
      <c r="I202" s="155"/>
      <c r="J202" s="156">
        <f>ROUND(I202*H202,2)</f>
        <v>0</v>
      </c>
      <c r="K202" s="152" t="s">
        <v>1</v>
      </c>
      <c r="L202" s="34"/>
      <c r="M202" s="157" t="s">
        <v>1</v>
      </c>
      <c r="N202" s="158" t="s">
        <v>41</v>
      </c>
      <c r="O202" s="59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341</v>
      </c>
      <c r="AT202" s="161" t="s">
        <v>182</v>
      </c>
      <c r="AU202" s="161" t="s">
        <v>85</v>
      </c>
      <c r="AY202" s="18" t="s">
        <v>180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8" t="s">
        <v>83</v>
      </c>
      <c r="BK202" s="162">
        <f>ROUND(I202*H202,2)</f>
        <v>0</v>
      </c>
      <c r="BL202" s="18" t="s">
        <v>341</v>
      </c>
      <c r="BM202" s="161" t="s">
        <v>727</v>
      </c>
    </row>
    <row r="203" spans="1:65" s="2" customFormat="1" ht="19.5">
      <c r="A203" s="33"/>
      <c r="B203" s="34"/>
      <c r="C203" s="33"/>
      <c r="D203" s="163" t="s">
        <v>189</v>
      </c>
      <c r="E203" s="33"/>
      <c r="F203" s="164" t="s">
        <v>1764</v>
      </c>
      <c r="G203" s="33"/>
      <c r="H203" s="33"/>
      <c r="I203" s="165"/>
      <c r="J203" s="33"/>
      <c r="K203" s="33"/>
      <c r="L203" s="34"/>
      <c r="M203" s="166"/>
      <c r="N203" s="167"/>
      <c r="O203" s="59"/>
      <c r="P203" s="59"/>
      <c r="Q203" s="59"/>
      <c r="R203" s="59"/>
      <c r="S203" s="59"/>
      <c r="T203" s="60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189</v>
      </c>
      <c r="AU203" s="18" t="s">
        <v>85</v>
      </c>
    </row>
    <row r="204" spans="1:65" s="2" customFormat="1" ht="21.75" customHeight="1">
      <c r="A204" s="33"/>
      <c r="B204" s="149"/>
      <c r="C204" s="150" t="s">
        <v>471</v>
      </c>
      <c r="D204" s="150" t="s">
        <v>182</v>
      </c>
      <c r="E204" s="151" t="s">
        <v>1765</v>
      </c>
      <c r="F204" s="152" t="s">
        <v>1766</v>
      </c>
      <c r="G204" s="153" t="s">
        <v>1604</v>
      </c>
      <c r="H204" s="154">
        <v>2</v>
      </c>
      <c r="I204" s="155"/>
      <c r="J204" s="156">
        <f>ROUND(I204*H204,2)</f>
        <v>0</v>
      </c>
      <c r="K204" s="152" t="s">
        <v>1</v>
      </c>
      <c r="L204" s="34"/>
      <c r="M204" s="157" t="s">
        <v>1</v>
      </c>
      <c r="N204" s="158" t="s">
        <v>41</v>
      </c>
      <c r="O204" s="59"/>
      <c r="P204" s="159">
        <f>O204*H204</f>
        <v>0</v>
      </c>
      <c r="Q204" s="159">
        <v>0.20100000000000001</v>
      </c>
      <c r="R204" s="159">
        <f>Q204*H204</f>
        <v>0.40200000000000002</v>
      </c>
      <c r="S204" s="159">
        <v>0</v>
      </c>
      <c r="T204" s="16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341</v>
      </c>
      <c r="AT204" s="161" t="s">
        <v>182</v>
      </c>
      <c r="AU204" s="161" t="s">
        <v>85</v>
      </c>
      <c r="AY204" s="18" t="s">
        <v>180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8" t="s">
        <v>83</v>
      </c>
      <c r="BK204" s="162">
        <f>ROUND(I204*H204,2)</f>
        <v>0</v>
      </c>
      <c r="BL204" s="18" t="s">
        <v>341</v>
      </c>
      <c r="BM204" s="161" t="s">
        <v>753</v>
      </c>
    </row>
    <row r="205" spans="1:65" s="2" customFormat="1" ht="11.25">
      <c r="A205" s="33"/>
      <c r="B205" s="34"/>
      <c r="C205" s="33"/>
      <c r="D205" s="163" t="s">
        <v>189</v>
      </c>
      <c r="E205" s="33"/>
      <c r="F205" s="164" t="s">
        <v>1766</v>
      </c>
      <c r="G205" s="33"/>
      <c r="H205" s="33"/>
      <c r="I205" s="165"/>
      <c r="J205" s="33"/>
      <c r="K205" s="33"/>
      <c r="L205" s="34"/>
      <c r="M205" s="166"/>
      <c r="N205" s="167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189</v>
      </c>
      <c r="AU205" s="18" t="s">
        <v>85</v>
      </c>
    </row>
    <row r="206" spans="1:65" s="2" customFormat="1" ht="29.25">
      <c r="A206" s="33"/>
      <c r="B206" s="34"/>
      <c r="C206" s="33"/>
      <c r="D206" s="163" t="s">
        <v>912</v>
      </c>
      <c r="E206" s="33"/>
      <c r="F206" s="211" t="s">
        <v>1767</v>
      </c>
      <c r="G206" s="33"/>
      <c r="H206" s="33"/>
      <c r="I206" s="165"/>
      <c r="J206" s="33"/>
      <c r="K206" s="33"/>
      <c r="L206" s="34"/>
      <c r="M206" s="166"/>
      <c r="N206" s="167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912</v>
      </c>
      <c r="AU206" s="18" t="s">
        <v>85</v>
      </c>
    </row>
    <row r="207" spans="1:65" s="2" customFormat="1" ht="24.2" customHeight="1">
      <c r="A207" s="33"/>
      <c r="B207" s="149"/>
      <c r="C207" s="150" t="s">
        <v>478</v>
      </c>
      <c r="D207" s="150" t="s">
        <v>182</v>
      </c>
      <c r="E207" s="151" t="s">
        <v>1768</v>
      </c>
      <c r="F207" s="152" t="s">
        <v>1769</v>
      </c>
      <c r="G207" s="153" t="s">
        <v>318</v>
      </c>
      <c r="H207" s="154">
        <v>0.40200000000000002</v>
      </c>
      <c r="I207" s="155"/>
      <c r="J207" s="156">
        <f>ROUND(I207*H207,2)</f>
        <v>0</v>
      </c>
      <c r="K207" s="152" t="s">
        <v>1</v>
      </c>
      <c r="L207" s="34"/>
      <c r="M207" s="157" t="s">
        <v>1</v>
      </c>
      <c r="N207" s="158" t="s">
        <v>41</v>
      </c>
      <c r="O207" s="59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341</v>
      </c>
      <c r="AT207" s="161" t="s">
        <v>182</v>
      </c>
      <c r="AU207" s="161" t="s">
        <v>85</v>
      </c>
      <c r="AY207" s="18" t="s">
        <v>180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83</v>
      </c>
      <c r="BK207" s="162">
        <f>ROUND(I207*H207,2)</f>
        <v>0</v>
      </c>
      <c r="BL207" s="18" t="s">
        <v>341</v>
      </c>
      <c r="BM207" s="161" t="s">
        <v>782</v>
      </c>
    </row>
    <row r="208" spans="1:65" s="2" customFormat="1" ht="11.25">
      <c r="A208" s="33"/>
      <c r="B208" s="34"/>
      <c r="C208" s="33"/>
      <c r="D208" s="163" t="s">
        <v>189</v>
      </c>
      <c r="E208" s="33"/>
      <c r="F208" s="164" t="s">
        <v>1769</v>
      </c>
      <c r="G208" s="33"/>
      <c r="H208" s="33"/>
      <c r="I208" s="165"/>
      <c r="J208" s="33"/>
      <c r="K208" s="33"/>
      <c r="L208" s="34"/>
      <c r="M208" s="166"/>
      <c r="N208" s="167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189</v>
      </c>
      <c r="AU208" s="18" t="s">
        <v>85</v>
      </c>
    </row>
    <row r="209" spans="1:65" s="2" customFormat="1" ht="24.2" customHeight="1">
      <c r="A209" s="33"/>
      <c r="B209" s="149"/>
      <c r="C209" s="150" t="s">
        <v>489</v>
      </c>
      <c r="D209" s="150" t="s">
        <v>182</v>
      </c>
      <c r="E209" s="151" t="s">
        <v>1770</v>
      </c>
      <c r="F209" s="152" t="s">
        <v>1771</v>
      </c>
      <c r="G209" s="153" t="s">
        <v>318</v>
      </c>
      <c r="H209" s="154">
        <v>0.40200000000000002</v>
      </c>
      <c r="I209" s="155"/>
      <c r="J209" s="156">
        <f>ROUND(I209*H209,2)</f>
        <v>0</v>
      </c>
      <c r="K209" s="152" t="s">
        <v>1</v>
      </c>
      <c r="L209" s="34"/>
      <c r="M209" s="157" t="s">
        <v>1</v>
      </c>
      <c r="N209" s="158" t="s">
        <v>41</v>
      </c>
      <c r="O209" s="59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341</v>
      </c>
      <c r="AT209" s="161" t="s">
        <v>182</v>
      </c>
      <c r="AU209" s="161" t="s">
        <v>85</v>
      </c>
      <c r="AY209" s="18" t="s">
        <v>180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83</v>
      </c>
      <c r="BK209" s="162">
        <f>ROUND(I209*H209,2)</f>
        <v>0</v>
      </c>
      <c r="BL209" s="18" t="s">
        <v>341</v>
      </c>
      <c r="BM209" s="161" t="s">
        <v>577</v>
      </c>
    </row>
    <row r="210" spans="1:65" s="2" customFormat="1" ht="11.25">
      <c r="A210" s="33"/>
      <c r="B210" s="34"/>
      <c r="C210" s="33"/>
      <c r="D210" s="163" t="s">
        <v>189</v>
      </c>
      <c r="E210" s="33"/>
      <c r="F210" s="164" t="s">
        <v>1771</v>
      </c>
      <c r="G210" s="33"/>
      <c r="H210" s="33"/>
      <c r="I210" s="165"/>
      <c r="J210" s="33"/>
      <c r="K210" s="33"/>
      <c r="L210" s="34"/>
      <c r="M210" s="166"/>
      <c r="N210" s="167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189</v>
      </c>
      <c r="AU210" s="18" t="s">
        <v>85</v>
      </c>
    </row>
    <row r="211" spans="1:65" s="12" customFormat="1" ht="22.9" customHeight="1">
      <c r="B211" s="136"/>
      <c r="D211" s="137" t="s">
        <v>75</v>
      </c>
      <c r="E211" s="147" t="s">
        <v>1772</v>
      </c>
      <c r="F211" s="147" t="s">
        <v>1773</v>
      </c>
      <c r="I211" s="139"/>
      <c r="J211" s="148">
        <f>BK211</f>
        <v>0</v>
      </c>
      <c r="L211" s="136"/>
      <c r="M211" s="141"/>
      <c r="N211" s="142"/>
      <c r="O211" s="142"/>
      <c r="P211" s="143">
        <f>SUM(P212:P215)</f>
        <v>0</v>
      </c>
      <c r="Q211" s="142"/>
      <c r="R211" s="143">
        <f>SUM(R212:R215)</f>
        <v>0</v>
      </c>
      <c r="S211" s="142"/>
      <c r="T211" s="144">
        <f>SUM(T212:T215)</f>
        <v>0</v>
      </c>
      <c r="AR211" s="137" t="s">
        <v>85</v>
      </c>
      <c r="AT211" s="145" t="s">
        <v>75</v>
      </c>
      <c r="AU211" s="145" t="s">
        <v>83</v>
      </c>
      <c r="AY211" s="137" t="s">
        <v>180</v>
      </c>
      <c r="BK211" s="146">
        <f>SUM(BK212:BK215)</f>
        <v>0</v>
      </c>
    </row>
    <row r="212" spans="1:65" s="2" customFormat="1" ht="16.5" customHeight="1">
      <c r="A212" s="33"/>
      <c r="B212" s="149"/>
      <c r="C212" s="150" t="s">
        <v>505</v>
      </c>
      <c r="D212" s="150" t="s">
        <v>182</v>
      </c>
      <c r="E212" s="151" t="s">
        <v>1774</v>
      </c>
      <c r="F212" s="152" t="s">
        <v>1775</v>
      </c>
      <c r="G212" s="153" t="s">
        <v>1776</v>
      </c>
      <c r="H212" s="154">
        <v>1</v>
      </c>
      <c r="I212" s="155"/>
      <c r="J212" s="156">
        <f>ROUND(I212*H212,2)</f>
        <v>0</v>
      </c>
      <c r="K212" s="152" t="s">
        <v>1</v>
      </c>
      <c r="L212" s="34"/>
      <c r="M212" s="157" t="s">
        <v>1</v>
      </c>
      <c r="N212" s="158" t="s">
        <v>41</v>
      </c>
      <c r="O212" s="59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341</v>
      </c>
      <c r="AT212" s="161" t="s">
        <v>182</v>
      </c>
      <c r="AU212" s="161" t="s">
        <v>85</v>
      </c>
      <c r="AY212" s="18" t="s">
        <v>180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83</v>
      </c>
      <c r="BK212" s="162">
        <f>ROUND(I212*H212,2)</f>
        <v>0</v>
      </c>
      <c r="BL212" s="18" t="s">
        <v>341</v>
      </c>
      <c r="BM212" s="161" t="s">
        <v>810</v>
      </c>
    </row>
    <row r="213" spans="1:65" s="2" customFormat="1" ht="11.25">
      <c r="A213" s="33"/>
      <c r="B213" s="34"/>
      <c r="C213" s="33"/>
      <c r="D213" s="163" t="s">
        <v>189</v>
      </c>
      <c r="E213" s="33"/>
      <c r="F213" s="164" t="s">
        <v>1775</v>
      </c>
      <c r="G213" s="33"/>
      <c r="H213" s="33"/>
      <c r="I213" s="165"/>
      <c r="J213" s="33"/>
      <c r="K213" s="33"/>
      <c r="L213" s="34"/>
      <c r="M213" s="166"/>
      <c r="N213" s="167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189</v>
      </c>
      <c r="AU213" s="18" t="s">
        <v>85</v>
      </c>
    </row>
    <row r="214" spans="1:65" s="2" customFormat="1" ht="16.5" customHeight="1">
      <c r="A214" s="33"/>
      <c r="B214" s="149"/>
      <c r="C214" s="150" t="s">
        <v>521</v>
      </c>
      <c r="D214" s="150" t="s">
        <v>182</v>
      </c>
      <c r="E214" s="151" t="s">
        <v>1777</v>
      </c>
      <c r="F214" s="152" t="s">
        <v>1778</v>
      </c>
      <c r="G214" s="153" t="s">
        <v>1779</v>
      </c>
      <c r="H214" s="154">
        <v>20</v>
      </c>
      <c r="I214" s="155"/>
      <c r="J214" s="156">
        <f>ROUND(I214*H214,2)</f>
        <v>0</v>
      </c>
      <c r="K214" s="152" t="s">
        <v>1</v>
      </c>
      <c r="L214" s="34"/>
      <c r="M214" s="157" t="s">
        <v>1</v>
      </c>
      <c r="N214" s="158" t="s">
        <v>41</v>
      </c>
      <c r="O214" s="59"/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341</v>
      </c>
      <c r="AT214" s="161" t="s">
        <v>182</v>
      </c>
      <c r="AU214" s="161" t="s">
        <v>85</v>
      </c>
      <c r="AY214" s="18" t="s">
        <v>180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8" t="s">
        <v>83</v>
      </c>
      <c r="BK214" s="162">
        <f>ROUND(I214*H214,2)</f>
        <v>0</v>
      </c>
      <c r="BL214" s="18" t="s">
        <v>341</v>
      </c>
      <c r="BM214" s="161" t="s">
        <v>825</v>
      </c>
    </row>
    <row r="215" spans="1:65" s="2" customFormat="1" ht="11.25">
      <c r="A215" s="33"/>
      <c r="B215" s="34"/>
      <c r="C215" s="33"/>
      <c r="D215" s="163" t="s">
        <v>189</v>
      </c>
      <c r="E215" s="33"/>
      <c r="F215" s="164" t="s">
        <v>1778</v>
      </c>
      <c r="G215" s="33"/>
      <c r="H215" s="33"/>
      <c r="I215" s="165"/>
      <c r="J215" s="33"/>
      <c r="K215" s="33"/>
      <c r="L215" s="34"/>
      <c r="M215" s="166"/>
      <c r="N215" s="167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189</v>
      </c>
      <c r="AU215" s="18" t="s">
        <v>85</v>
      </c>
    </row>
    <row r="216" spans="1:65" s="12" customFormat="1" ht="22.9" customHeight="1">
      <c r="B216" s="136"/>
      <c r="D216" s="137" t="s">
        <v>75</v>
      </c>
      <c r="E216" s="147" t="s">
        <v>1780</v>
      </c>
      <c r="F216" s="147" t="s">
        <v>1781</v>
      </c>
      <c r="I216" s="139"/>
      <c r="J216" s="148">
        <f>BK216</f>
        <v>0</v>
      </c>
      <c r="L216" s="136"/>
      <c r="M216" s="141"/>
      <c r="N216" s="142"/>
      <c r="O216" s="142"/>
      <c r="P216" s="143">
        <f>SUM(P217:P251)</f>
        <v>0</v>
      </c>
      <c r="Q216" s="142"/>
      <c r="R216" s="143">
        <f>SUM(R217:R251)</f>
        <v>0.70052000000000003</v>
      </c>
      <c r="S216" s="142"/>
      <c r="T216" s="144">
        <f>SUM(T217:T251)</f>
        <v>0</v>
      </c>
      <c r="AR216" s="137" t="s">
        <v>85</v>
      </c>
      <c r="AT216" s="145" t="s">
        <v>75</v>
      </c>
      <c r="AU216" s="145" t="s">
        <v>83</v>
      </c>
      <c r="AY216" s="137" t="s">
        <v>180</v>
      </c>
      <c r="BK216" s="146">
        <f>SUM(BK217:BK251)</f>
        <v>0</v>
      </c>
    </row>
    <row r="217" spans="1:65" s="2" customFormat="1" ht="16.5" customHeight="1">
      <c r="A217" s="33"/>
      <c r="B217" s="149"/>
      <c r="C217" s="150" t="s">
        <v>530</v>
      </c>
      <c r="D217" s="150" t="s">
        <v>182</v>
      </c>
      <c r="E217" s="151" t="s">
        <v>1782</v>
      </c>
      <c r="F217" s="152" t="s">
        <v>1783</v>
      </c>
      <c r="G217" s="153" t="s">
        <v>1604</v>
      </c>
      <c r="H217" s="154">
        <v>30</v>
      </c>
      <c r="I217" s="155"/>
      <c r="J217" s="156">
        <f>ROUND(I217*H217,2)</f>
        <v>0</v>
      </c>
      <c r="K217" s="152" t="s">
        <v>1</v>
      </c>
      <c r="L217" s="34"/>
      <c r="M217" s="157" t="s">
        <v>1</v>
      </c>
      <c r="N217" s="158" t="s">
        <v>41</v>
      </c>
      <c r="O217" s="59"/>
      <c r="P217" s="159">
        <f>O217*H217</f>
        <v>0</v>
      </c>
      <c r="Q217" s="159">
        <v>1.1299999999999999E-3</v>
      </c>
      <c r="R217" s="159">
        <f>Q217*H217</f>
        <v>3.39E-2</v>
      </c>
      <c r="S217" s="159">
        <v>0</v>
      </c>
      <c r="T217" s="16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341</v>
      </c>
      <c r="AT217" s="161" t="s">
        <v>182</v>
      </c>
      <c r="AU217" s="161" t="s">
        <v>85</v>
      </c>
      <c r="AY217" s="18" t="s">
        <v>180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8" t="s">
        <v>83</v>
      </c>
      <c r="BK217" s="162">
        <f>ROUND(I217*H217,2)</f>
        <v>0</v>
      </c>
      <c r="BL217" s="18" t="s">
        <v>341</v>
      </c>
      <c r="BM217" s="161" t="s">
        <v>844</v>
      </c>
    </row>
    <row r="218" spans="1:65" s="2" customFormat="1" ht="11.25">
      <c r="A218" s="33"/>
      <c r="B218" s="34"/>
      <c r="C218" s="33"/>
      <c r="D218" s="163" t="s">
        <v>189</v>
      </c>
      <c r="E218" s="33"/>
      <c r="F218" s="164" t="s">
        <v>1783</v>
      </c>
      <c r="G218" s="33"/>
      <c r="H218" s="33"/>
      <c r="I218" s="165"/>
      <c r="J218" s="33"/>
      <c r="K218" s="33"/>
      <c r="L218" s="34"/>
      <c r="M218" s="166"/>
      <c r="N218" s="167"/>
      <c r="O218" s="59"/>
      <c r="P218" s="59"/>
      <c r="Q218" s="59"/>
      <c r="R218" s="59"/>
      <c r="S218" s="59"/>
      <c r="T218" s="6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189</v>
      </c>
      <c r="AU218" s="18" t="s">
        <v>85</v>
      </c>
    </row>
    <row r="219" spans="1:65" s="2" customFormat="1" ht="24.2" customHeight="1">
      <c r="A219" s="33"/>
      <c r="B219" s="149"/>
      <c r="C219" s="150" t="s">
        <v>538</v>
      </c>
      <c r="D219" s="150" t="s">
        <v>182</v>
      </c>
      <c r="E219" s="151" t="s">
        <v>1784</v>
      </c>
      <c r="F219" s="152" t="s">
        <v>1785</v>
      </c>
      <c r="G219" s="153" t="s">
        <v>1604</v>
      </c>
      <c r="H219" s="154">
        <v>1</v>
      </c>
      <c r="I219" s="155"/>
      <c r="J219" s="156">
        <f>ROUND(I219*H219,2)</f>
        <v>0</v>
      </c>
      <c r="K219" s="152" t="s">
        <v>1</v>
      </c>
      <c r="L219" s="34"/>
      <c r="M219" s="157" t="s">
        <v>1</v>
      </c>
      <c r="N219" s="158" t="s">
        <v>41</v>
      </c>
      <c r="O219" s="59"/>
      <c r="P219" s="159">
        <f>O219*H219</f>
        <v>0</v>
      </c>
      <c r="Q219" s="159">
        <v>1.0869999999999999E-2</v>
      </c>
      <c r="R219" s="159">
        <f>Q219*H219</f>
        <v>1.0869999999999999E-2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341</v>
      </c>
      <c r="AT219" s="161" t="s">
        <v>182</v>
      </c>
      <c r="AU219" s="161" t="s">
        <v>85</v>
      </c>
      <c r="AY219" s="18" t="s">
        <v>180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83</v>
      </c>
      <c r="BK219" s="162">
        <f>ROUND(I219*H219,2)</f>
        <v>0</v>
      </c>
      <c r="BL219" s="18" t="s">
        <v>341</v>
      </c>
      <c r="BM219" s="161" t="s">
        <v>868</v>
      </c>
    </row>
    <row r="220" spans="1:65" s="2" customFormat="1" ht="19.5">
      <c r="A220" s="33"/>
      <c r="B220" s="34"/>
      <c r="C220" s="33"/>
      <c r="D220" s="163" t="s">
        <v>189</v>
      </c>
      <c r="E220" s="33"/>
      <c r="F220" s="164" t="s">
        <v>1785</v>
      </c>
      <c r="G220" s="33"/>
      <c r="H220" s="33"/>
      <c r="I220" s="165"/>
      <c r="J220" s="33"/>
      <c r="K220" s="33"/>
      <c r="L220" s="34"/>
      <c r="M220" s="166"/>
      <c r="N220" s="167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189</v>
      </c>
      <c r="AU220" s="18" t="s">
        <v>85</v>
      </c>
    </row>
    <row r="221" spans="1:65" s="2" customFormat="1" ht="24.2" customHeight="1">
      <c r="A221" s="33"/>
      <c r="B221" s="149"/>
      <c r="C221" s="150" t="s">
        <v>546</v>
      </c>
      <c r="D221" s="150" t="s">
        <v>182</v>
      </c>
      <c r="E221" s="151" t="s">
        <v>1786</v>
      </c>
      <c r="F221" s="152" t="s">
        <v>1787</v>
      </c>
      <c r="G221" s="153" t="s">
        <v>1604</v>
      </c>
      <c r="H221" s="154">
        <v>1</v>
      </c>
      <c r="I221" s="155"/>
      <c r="J221" s="156">
        <f>ROUND(I221*H221,2)</f>
        <v>0</v>
      </c>
      <c r="K221" s="152" t="s">
        <v>1</v>
      </c>
      <c r="L221" s="34"/>
      <c r="M221" s="157" t="s">
        <v>1</v>
      </c>
      <c r="N221" s="158" t="s">
        <v>41</v>
      </c>
      <c r="O221" s="59"/>
      <c r="P221" s="159">
        <f>O221*H221</f>
        <v>0</v>
      </c>
      <c r="Q221" s="159">
        <v>2.257E-2</v>
      </c>
      <c r="R221" s="159">
        <f>Q221*H221</f>
        <v>2.257E-2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341</v>
      </c>
      <c r="AT221" s="161" t="s">
        <v>182</v>
      </c>
      <c r="AU221" s="161" t="s">
        <v>85</v>
      </c>
      <c r="AY221" s="18" t="s">
        <v>180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83</v>
      </c>
      <c r="BK221" s="162">
        <f>ROUND(I221*H221,2)</f>
        <v>0</v>
      </c>
      <c r="BL221" s="18" t="s">
        <v>341</v>
      </c>
      <c r="BM221" s="161" t="s">
        <v>878</v>
      </c>
    </row>
    <row r="222" spans="1:65" s="2" customFormat="1" ht="19.5">
      <c r="A222" s="33"/>
      <c r="B222" s="34"/>
      <c r="C222" s="33"/>
      <c r="D222" s="163" t="s">
        <v>189</v>
      </c>
      <c r="E222" s="33"/>
      <c r="F222" s="164" t="s">
        <v>1787</v>
      </c>
      <c r="G222" s="33"/>
      <c r="H222" s="33"/>
      <c r="I222" s="165"/>
      <c r="J222" s="33"/>
      <c r="K222" s="33"/>
      <c r="L222" s="34"/>
      <c r="M222" s="166"/>
      <c r="N222" s="167"/>
      <c r="O222" s="59"/>
      <c r="P222" s="59"/>
      <c r="Q222" s="59"/>
      <c r="R222" s="59"/>
      <c r="S222" s="59"/>
      <c r="T222" s="60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189</v>
      </c>
      <c r="AU222" s="18" t="s">
        <v>85</v>
      </c>
    </row>
    <row r="223" spans="1:65" s="2" customFormat="1" ht="24.2" customHeight="1">
      <c r="A223" s="33"/>
      <c r="B223" s="149"/>
      <c r="C223" s="150" t="s">
        <v>555</v>
      </c>
      <c r="D223" s="150" t="s">
        <v>182</v>
      </c>
      <c r="E223" s="151" t="s">
        <v>1788</v>
      </c>
      <c r="F223" s="152" t="s">
        <v>1789</v>
      </c>
      <c r="G223" s="153" t="s">
        <v>423</v>
      </c>
      <c r="H223" s="154">
        <v>2</v>
      </c>
      <c r="I223" s="155"/>
      <c r="J223" s="156">
        <f>ROUND(I223*H223,2)</f>
        <v>0</v>
      </c>
      <c r="K223" s="152" t="s">
        <v>1</v>
      </c>
      <c r="L223" s="34"/>
      <c r="M223" s="157" t="s">
        <v>1</v>
      </c>
      <c r="N223" s="158" t="s">
        <v>41</v>
      </c>
      <c r="O223" s="59"/>
      <c r="P223" s="159">
        <f>O223*H223</f>
        <v>0</v>
      </c>
      <c r="Q223" s="159">
        <v>7.6000000000000004E-4</v>
      </c>
      <c r="R223" s="159">
        <f>Q223*H223</f>
        <v>1.5200000000000001E-3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341</v>
      </c>
      <c r="AT223" s="161" t="s">
        <v>182</v>
      </c>
      <c r="AU223" s="161" t="s">
        <v>85</v>
      </c>
      <c r="AY223" s="18" t="s">
        <v>180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83</v>
      </c>
      <c r="BK223" s="162">
        <f>ROUND(I223*H223,2)</f>
        <v>0</v>
      </c>
      <c r="BL223" s="18" t="s">
        <v>341</v>
      </c>
      <c r="BM223" s="161" t="s">
        <v>889</v>
      </c>
    </row>
    <row r="224" spans="1:65" s="2" customFormat="1" ht="19.5">
      <c r="A224" s="33"/>
      <c r="B224" s="34"/>
      <c r="C224" s="33"/>
      <c r="D224" s="163" t="s">
        <v>189</v>
      </c>
      <c r="E224" s="33"/>
      <c r="F224" s="164" t="s">
        <v>1789</v>
      </c>
      <c r="G224" s="33"/>
      <c r="H224" s="33"/>
      <c r="I224" s="165"/>
      <c r="J224" s="33"/>
      <c r="K224" s="33"/>
      <c r="L224" s="34"/>
      <c r="M224" s="166"/>
      <c r="N224" s="167"/>
      <c r="O224" s="59"/>
      <c r="P224" s="59"/>
      <c r="Q224" s="59"/>
      <c r="R224" s="59"/>
      <c r="S224" s="59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189</v>
      </c>
      <c r="AU224" s="18" t="s">
        <v>85</v>
      </c>
    </row>
    <row r="225" spans="1:65" s="2" customFormat="1" ht="24.2" customHeight="1">
      <c r="A225" s="33"/>
      <c r="B225" s="149"/>
      <c r="C225" s="150" t="s">
        <v>564</v>
      </c>
      <c r="D225" s="150" t="s">
        <v>182</v>
      </c>
      <c r="E225" s="151" t="s">
        <v>1790</v>
      </c>
      <c r="F225" s="152" t="s">
        <v>1791</v>
      </c>
      <c r="G225" s="153" t="s">
        <v>1604</v>
      </c>
      <c r="H225" s="154">
        <v>2</v>
      </c>
      <c r="I225" s="155"/>
      <c r="J225" s="156">
        <f>ROUND(I225*H225,2)</f>
        <v>0</v>
      </c>
      <c r="K225" s="152" t="s">
        <v>1</v>
      </c>
      <c r="L225" s="34"/>
      <c r="M225" s="157" t="s">
        <v>1</v>
      </c>
      <c r="N225" s="158" t="s">
        <v>41</v>
      </c>
      <c r="O225" s="59"/>
      <c r="P225" s="159">
        <f>O225*H225</f>
        <v>0</v>
      </c>
      <c r="Q225" s="159">
        <v>1.1900000000000001E-3</v>
      </c>
      <c r="R225" s="159">
        <f>Q225*H225</f>
        <v>2.3800000000000002E-3</v>
      </c>
      <c r="S225" s="159">
        <v>0</v>
      </c>
      <c r="T225" s="160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1" t="s">
        <v>341</v>
      </c>
      <c r="AT225" s="161" t="s">
        <v>182</v>
      </c>
      <c r="AU225" s="161" t="s">
        <v>85</v>
      </c>
      <c r="AY225" s="18" t="s">
        <v>180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8" t="s">
        <v>83</v>
      </c>
      <c r="BK225" s="162">
        <f>ROUND(I225*H225,2)</f>
        <v>0</v>
      </c>
      <c r="BL225" s="18" t="s">
        <v>341</v>
      </c>
      <c r="BM225" s="161" t="s">
        <v>900</v>
      </c>
    </row>
    <row r="226" spans="1:65" s="2" customFormat="1" ht="11.25">
      <c r="A226" s="33"/>
      <c r="B226" s="34"/>
      <c r="C226" s="33"/>
      <c r="D226" s="163" t="s">
        <v>189</v>
      </c>
      <c r="E226" s="33"/>
      <c r="F226" s="164" t="s">
        <v>1791</v>
      </c>
      <c r="G226" s="33"/>
      <c r="H226" s="33"/>
      <c r="I226" s="165"/>
      <c r="J226" s="33"/>
      <c r="K226" s="33"/>
      <c r="L226" s="34"/>
      <c r="M226" s="166"/>
      <c r="N226" s="167"/>
      <c r="O226" s="59"/>
      <c r="P226" s="59"/>
      <c r="Q226" s="59"/>
      <c r="R226" s="59"/>
      <c r="S226" s="59"/>
      <c r="T226" s="60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189</v>
      </c>
      <c r="AU226" s="18" t="s">
        <v>85</v>
      </c>
    </row>
    <row r="227" spans="1:65" s="2" customFormat="1" ht="33" customHeight="1">
      <c r="A227" s="33"/>
      <c r="B227" s="149"/>
      <c r="C227" s="201" t="s">
        <v>568</v>
      </c>
      <c r="D227" s="201" t="s">
        <v>315</v>
      </c>
      <c r="E227" s="202" t="s">
        <v>1792</v>
      </c>
      <c r="F227" s="203" t="s">
        <v>1793</v>
      </c>
      <c r="G227" s="204" t="s">
        <v>423</v>
      </c>
      <c r="H227" s="205">
        <v>1</v>
      </c>
      <c r="I227" s="206"/>
      <c r="J227" s="207">
        <f>ROUND(I227*H227,2)</f>
        <v>0</v>
      </c>
      <c r="K227" s="203" t="s">
        <v>1</v>
      </c>
      <c r="L227" s="208"/>
      <c r="M227" s="209" t="s">
        <v>1</v>
      </c>
      <c r="N227" s="210" t="s">
        <v>41</v>
      </c>
      <c r="O227" s="59"/>
      <c r="P227" s="159">
        <f>O227*H227</f>
        <v>0</v>
      </c>
      <c r="Q227" s="159">
        <v>4.4000000000000003E-3</v>
      </c>
      <c r="R227" s="159">
        <f>Q227*H227</f>
        <v>4.4000000000000003E-3</v>
      </c>
      <c r="S227" s="159">
        <v>0</v>
      </c>
      <c r="T227" s="160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489</v>
      </c>
      <c r="AT227" s="161" t="s">
        <v>315</v>
      </c>
      <c r="AU227" s="161" t="s">
        <v>85</v>
      </c>
      <c r="AY227" s="18" t="s">
        <v>180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8" t="s">
        <v>83</v>
      </c>
      <c r="BK227" s="162">
        <f>ROUND(I227*H227,2)</f>
        <v>0</v>
      </c>
      <c r="BL227" s="18" t="s">
        <v>341</v>
      </c>
      <c r="BM227" s="161" t="s">
        <v>915</v>
      </c>
    </row>
    <row r="228" spans="1:65" s="2" customFormat="1" ht="19.5">
      <c r="A228" s="33"/>
      <c r="B228" s="34"/>
      <c r="C228" s="33"/>
      <c r="D228" s="163" t="s">
        <v>189</v>
      </c>
      <c r="E228" s="33"/>
      <c r="F228" s="164" t="s">
        <v>1793</v>
      </c>
      <c r="G228" s="33"/>
      <c r="H228" s="33"/>
      <c r="I228" s="165"/>
      <c r="J228" s="33"/>
      <c r="K228" s="33"/>
      <c r="L228" s="34"/>
      <c r="M228" s="166"/>
      <c r="N228" s="167"/>
      <c r="O228" s="59"/>
      <c r="P228" s="59"/>
      <c r="Q228" s="59"/>
      <c r="R228" s="59"/>
      <c r="S228" s="59"/>
      <c r="T228" s="60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189</v>
      </c>
      <c r="AU228" s="18" t="s">
        <v>85</v>
      </c>
    </row>
    <row r="229" spans="1:65" s="2" customFormat="1" ht="19.5">
      <c r="A229" s="33"/>
      <c r="B229" s="34"/>
      <c r="C229" s="33"/>
      <c r="D229" s="163" t="s">
        <v>912</v>
      </c>
      <c r="E229" s="33"/>
      <c r="F229" s="211" t="s">
        <v>1794</v>
      </c>
      <c r="G229" s="33"/>
      <c r="H229" s="33"/>
      <c r="I229" s="165"/>
      <c r="J229" s="33"/>
      <c r="K229" s="33"/>
      <c r="L229" s="34"/>
      <c r="M229" s="166"/>
      <c r="N229" s="167"/>
      <c r="O229" s="59"/>
      <c r="P229" s="59"/>
      <c r="Q229" s="59"/>
      <c r="R229" s="59"/>
      <c r="S229" s="59"/>
      <c r="T229" s="60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8" t="s">
        <v>912</v>
      </c>
      <c r="AU229" s="18" t="s">
        <v>85</v>
      </c>
    </row>
    <row r="230" spans="1:65" s="2" customFormat="1" ht="33" customHeight="1">
      <c r="A230" s="33"/>
      <c r="B230" s="149"/>
      <c r="C230" s="201" t="s">
        <v>579</v>
      </c>
      <c r="D230" s="201" t="s">
        <v>315</v>
      </c>
      <c r="E230" s="202" t="s">
        <v>1795</v>
      </c>
      <c r="F230" s="203" t="s">
        <v>1796</v>
      </c>
      <c r="G230" s="204" t="s">
        <v>423</v>
      </c>
      <c r="H230" s="205">
        <v>1</v>
      </c>
      <c r="I230" s="206"/>
      <c r="J230" s="207">
        <f>ROUND(I230*H230,2)</f>
        <v>0</v>
      </c>
      <c r="K230" s="203" t="s">
        <v>1</v>
      </c>
      <c r="L230" s="208"/>
      <c r="M230" s="209" t="s">
        <v>1</v>
      </c>
      <c r="N230" s="210" t="s">
        <v>41</v>
      </c>
      <c r="O230" s="59"/>
      <c r="P230" s="159">
        <f>O230*H230</f>
        <v>0</v>
      </c>
      <c r="Q230" s="159">
        <v>5.7999999999999996E-3</v>
      </c>
      <c r="R230" s="159">
        <f>Q230*H230</f>
        <v>5.7999999999999996E-3</v>
      </c>
      <c r="S230" s="159">
        <v>0</v>
      </c>
      <c r="T230" s="16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489</v>
      </c>
      <c r="AT230" s="161" t="s">
        <v>315</v>
      </c>
      <c r="AU230" s="161" t="s">
        <v>85</v>
      </c>
      <c r="AY230" s="18" t="s">
        <v>180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8" t="s">
        <v>83</v>
      </c>
      <c r="BK230" s="162">
        <f>ROUND(I230*H230,2)</f>
        <v>0</v>
      </c>
      <c r="BL230" s="18" t="s">
        <v>341</v>
      </c>
      <c r="BM230" s="161" t="s">
        <v>926</v>
      </c>
    </row>
    <row r="231" spans="1:65" s="2" customFormat="1" ht="19.5">
      <c r="A231" s="33"/>
      <c r="B231" s="34"/>
      <c r="C231" s="33"/>
      <c r="D231" s="163" t="s">
        <v>189</v>
      </c>
      <c r="E231" s="33"/>
      <c r="F231" s="164" t="s">
        <v>1796</v>
      </c>
      <c r="G231" s="33"/>
      <c r="H231" s="33"/>
      <c r="I231" s="165"/>
      <c r="J231" s="33"/>
      <c r="K231" s="33"/>
      <c r="L231" s="34"/>
      <c r="M231" s="166"/>
      <c r="N231" s="167"/>
      <c r="O231" s="59"/>
      <c r="P231" s="59"/>
      <c r="Q231" s="59"/>
      <c r="R231" s="59"/>
      <c r="S231" s="59"/>
      <c r="T231" s="60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8" t="s">
        <v>189</v>
      </c>
      <c r="AU231" s="18" t="s">
        <v>85</v>
      </c>
    </row>
    <row r="232" spans="1:65" s="2" customFormat="1" ht="19.5">
      <c r="A232" s="33"/>
      <c r="B232" s="34"/>
      <c r="C232" s="33"/>
      <c r="D232" s="163" t="s">
        <v>912</v>
      </c>
      <c r="E232" s="33"/>
      <c r="F232" s="211" t="s">
        <v>1794</v>
      </c>
      <c r="G232" s="33"/>
      <c r="H232" s="33"/>
      <c r="I232" s="165"/>
      <c r="J232" s="33"/>
      <c r="K232" s="33"/>
      <c r="L232" s="34"/>
      <c r="M232" s="166"/>
      <c r="N232" s="167"/>
      <c r="O232" s="59"/>
      <c r="P232" s="59"/>
      <c r="Q232" s="59"/>
      <c r="R232" s="59"/>
      <c r="S232" s="59"/>
      <c r="T232" s="60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912</v>
      </c>
      <c r="AU232" s="18" t="s">
        <v>85</v>
      </c>
    </row>
    <row r="233" spans="1:65" s="2" customFormat="1" ht="24.2" customHeight="1">
      <c r="A233" s="33"/>
      <c r="B233" s="149"/>
      <c r="C233" s="150" t="s">
        <v>583</v>
      </c>
      <c r="D233" s="150" t="s">
        <v>182</v>
      </c>
      <c r="E233" s="151" t="s">
        <v>1797</v>
      </c>
      <c r="F233" s="152" t="s">
        <v>1798</v>
      </c>
      <c r="G233" s="153" t="s">
        <v>1604</v>
      </c>
      <c r="H233" s="154">
        <v>2</v>
      </c>
      <c r="I233" s="155"/>
      <c r="J233" s="156">
        <f>ROUND(I233*H233,2)</f>
        <v>0</v>
      </c>
      <c r="K233" s="152" t="s">
        <v>1</v>
      </c>
      <c r="L233" s="34"/>
      <c r="M233" s="157" t="s">
        <v>1</v>
      </c>
      <c r="N233" s="158" t="s">
        <v>41</v>
      </c>
      <c r="O233" s="59"/>
      <c r="P233" s="159">
        <f>O233*H233</f>
        <v>0</v>
      </c>
      <c r="Q233" s="159">
        <v>3.5400000000000002E-3</v>
      </c>
      <c r="R233" s="159">
        <f>Q233*H233</f>
        <v>7.0800000000000004E-3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341</v>
      </c>
      <c r="AT233" s="161" t="s">
        <v>182</v>
      </c>
      <c r="AU233" s="161" t="s">
        <v>85</v>
      </c>
      <c r="AY233" s="18" t="s">
        <v>180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83</v>
      </c>
      <c r="BK233" s="162">
        <f>ROUND(I233*H233,2)</f>
        <v>0</v>
      </c>
      <c r="BL233" s="18" t="s">
        <v>341</v>
      </c>
      <c r="BM233" s="161" t="s">
        <v>938</v>
      </c>
    </row>
    <row r="234" spans="1:65" s="2" customFormat="1" ht="19.5">
      <c r="A234" s="33"/>
      <c r="B234" s="34"/>
      <c r="C234" s="33"/>
      <c r="D234" s="163" t="s">
        <v>189</v>
      </c>
      <c r="E234" s="33"/>
      <c r="F234" s="164" t="s">
        <v>1798</v>
      </c>
      <c r="G234" s="33"/>
      <c r="H234" s="33"/>
      <c r="I234" s="165"/>
      <c r="J234" s="33"/>
      <c r="K234" s="33"/>
      <c r="L234" s="34"/>
      <c r="M234" s="166"/>
      <c r="N234" s="167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189</v>
      </c>
      <c r="AU234" s="18" t="s">
        <v>85</v>
      </c>
    </row>
    <row r="235" spans="1:65" s="2" customFormat="1" ht="37.9" customHeight="1">
      <c r="A235" s="33"/>
      <c r="B235" s="149"/>
      <c r="C235" s="201" t="s">
        <v>587</v>
      </c>
      <c r="D235" s="201" t="s">
        <v>315</v>
      </c>
      <c r="E235" s="202" t="s">
        <v>1799</v>
      </c>
      <c r="F235" s="203" t="s">
        <v>1800</v>
      </c>
      <c r="G235" s="204" t="s">
        <v>423</v>
      </c>
      <c r="H235" s="205">
        <v>2</v>
      </c>
      <c r="I235" s="206"/>
      <c r="J235" s="207">
        <f>ROUND(I235*H235,2)</f>
        <v>0</v>
      </c>
      <c r="K235" s="203" t="s">
        <v>1</v>
      </c>
      <c r="L235" s="208"/>
      <c r="M235" s="209" t="s">
        <v>1</v>
      </c>
      <c r="N235" s="210" t="s">
        <v>41</v>
      </c>
      <c r="O235" s="59"/>
      <c r="P235" s="159">
        <f>O235*H235</f>
        <v>0</v>
      </c>
      <c r="Q235" s="159">
        <v>0.02</v>
      </c>
      <c r="R235" s="159">
        <f>Q235*H235</f>
        <v>0.04</v>
      </c>
      <c r="S235" s="159">
        <v>0</v>
      </c>
      <c r="T235" s="16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489</v>
      </c>
      <c r="AT235" s="161" t="s">
        <v>315</v>
      </c>
      <c r="AU235" s="161" t="s">
        <v>85</v>
      </c>
      <c r="AY235" s="18" t="s">
        <v>180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83</v>
      </c>
      <c r="BK235" s="162">
        <f>ROUND(I235*H235,2)</f>
        <v>0</v>
      </c>
      <c r="BL235" s="18" t="s">
        <v>341</v>
      </c>
      <c r="BM235" s="161" t="s">
        <v>950</v>
      </c>
    </row>
    <row r="236" spans="1:65" s="2" customFormat="1" ht="19.5">
      <c r="A236" s="33"/>
      <c r="B236" s="34"/>
      <c r="C236" s="33"/>
      <c r="D236" s="163" t="s">
        <v>189</v>
      </c>
      <c r="E236" s="33"/>
      <c r="F236" s="164" t="s">
        <v>1800</v>
      </c>
      <c r="G236" s="33"/>
      <c r="H236" s="33"/>
      <c r="I236" s="165"/>
      <c r="J236" s="33"/>
      <c r="K236" s="33"/>
      <c r="L236" s="34"/>
      <c r="M236" s="166"/>
      <c r="N236" s="167"/>
      <c r="O236" s="59"/>
      <c r="P236" s="59"/>
      <c r="Q236" s="59"/>
      <c r="R236" s="59"/>
      <c r="S236" s="59"/>
      <c r="T236" s="60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8" t="s">
        <v>189</v>
      </c>
      <c r="AU236" s="18" t="s">
        <v>85</v>
      </c>
    </row>
    <row r="237" spans="1:65" s="2" customFormat="1" ht="19.5">
      <c r="A237" s="33"/>
      <c r="B237" s="34"/>
      <c r="C237" s="33"/>
      <c r="D237" s="163" t="s">
        <v>912</v>
      </c>
      <c r="E237" s="33"/>
      <c r="F237" s="211" t="s">
        <v>1794</v>
      </c>
      <c r="G237" s="33"/>
      <c r="H237" s="33"/>
      <c r="I237" s="165"/>
      <c r="J237" s="33"/>
      <c r="K237" s="33"/>
      <c r="L237" s="34"/>
      <c r="M237" s="166"/>
      <c r="N237" s="167"/>
      <c r="O237" s="59"/>
      <c r="P237" s="59"/>
      <c r="Q237" s="59"/>
      <c r="R237" s="59"/>
      <c r="S237" s="59"/>
      <c r="T237" s="60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8" t="s">
        <v>912</v>
      </c>
      <c r="AU237" s="18" t="s">
        <v>85</v>
      </c>
    </row>
    <row r="238" spans="1:65" s="2" customFormat="1" ht="24.2" customHeight="1">
      <c r="A238" s="33"/>
      <c r="B238" s="149"/>
      <c r="C238" s="150" t="s">
        <v>591</v>
      </c>
      <c r="D238" s="150" t="s">
        <v>182</v>
      </c>
      <c r="E238" s="151" t="s">
        <v>1801</v>
      </c>
      <c r="F238" s="152" t="s">
        <v>1802</v>
      </c>
      <c r="G238" s="153" t="s">
        <v>1604</v>
      </c>
      <c r="H238" s="154">
        <v>2</v>
      </c>
      <c r="I238" s="155"/>
      <c r="J238" s="156">
        <f>ROUND(I238*H238,2)</f>
        <v>0</v>
      </c>
      <c r="K238" s="152" t="s">
        <v>1</v>
      </c>
      <c r="L238" s="34"/>
      <c r="M238" s="157" t="s">
        <v>1</v>
      </c>
      <c r="N238" s="158" t="s">
        <v>41</v>
      </c>
      <c r="O238" s="59"/>
      <c r="P238" s="159">
        <f>O238*H238</f>
        <v>0</v>
      </c>
      <c r="Q238" s="159">
        <v>0.27600000000000002</v>
      </c>
      <c r="R238" s="159">
        <f>Q238*H238</f>
        <v>0.55200000000000005</v>
      </c>
      <c r="S238" s="159">
        <v>0</v>
      </c>
      <c r="T238" s="160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1" t="s">
        <v>341</v>
      </c>
      <c r="AT238" s="161" t="s">
        <v>182</v>
      </c>
      <c r="AU238" s="161" t="s">
        <v>85</v>
      </c>
      <c r="AY238" s="18" t="s">
        <v>180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8" t="s">
        <v>83</v>
      </c>
      <c r="BK238" s="162">
        <f>ROUND(I238*H238,2)</f>
        <v>0</v>
      </c>
      <c r="BL238" s="18" t="s">
        <v>341</v>
      </c>
      <c r="BM238" s="161" t="s">
        <v>961</v>
      </c>
    </row>
    <row r="239" spans="1:65" s="2" customFormat="1" ht="19.5">
      <c r="A239" s="33"/>
      <c r="B239" s="34"/>
      <c r="C239" s="33"/>
      <c r="D239" s="163" t="s">
        <v>189</v>
      </c>
      <c r="E239" s="33"/>
      <c r="F239" s="164" t="s">
        <v>1802</v>
      </c>
      <c r="G239" s="33"/>
      <c r="H239" s="33"/>
      <c r="I239" s="165"/>
      <c r="J239" s="33"/>
      <c r="K239" s="33"/>
      <c r="L239" s="34"/>
      <c r="M239" s="166"/>
      <c r="N239" s="167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189</v>
      </c>
      <c r="AU239" s="18" t="s">
        <v>85</v>
      </c>
    </row>
    <row r="240" spans="1:65" s="2" customFormat="1" ht="107.25">
      <c r="A240" s="33"/>
      <c r="B240" s="34"/>
      <c r="C240" s="33"/>
      <c r="D240" s="163" t="s">
        <v>912</v>
      </c>
      <c r="E240" s="33"/>
      <c r="F240" s="211" t="s">
        <v>1803</v>
      </c>
      <c r="G240" s="33"/>
      <c r="H240" s="33"/>
      <c r="I240" s="165"/>
      <c r="J240" s="33"/>
      <c r="K240" s="33"/>
      <c r="L240" s="34"/>
      <c r="M240" s="166"/>
      <c r="N240" s="167"/>
      <c r="O240" s="59"/>
      <c r="P240" s="59"/>
      <c r="Q240" s="59"/>
      <c r="R240" s="59"/>
      <c r="S240" s="59"/>
      <c r="T240" s="60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8" t="s">
        <v>912</v>
      </c>
      <c r="AU240" s="18" t="s">
        <v>85</v>
      </c>
    </row>
    <row r="241" spans="1:65" s="2" customFormat="1" ht="16.5" customHeight="1">
      <c r="A241" s="33"/>
      <c r="B241" s="149"/>
      <c r="C241" s="150" t="s">
        <v>598</v>
      </c>
      <c r="D241" s="150" t="s">
        <v>182</v>
      </c>
      <c r="E241" s="151" t="s">
        <v>1804</v>
      </c>
      <c r="F241" s="152" t="s">
        <v>1805</v>
      </c>
      <c r="G241" s="153" t="s">
        <v>1604</v>
      </c>
      <c r="H241" s="154">
        <v>4</v>
      </c>
      <c r="I241" s="155"/>
      <c r="J241" s="156">
        <f>ROUND(I241*H241,2)</f>
        <v>0</v>
      </c>
      <c r="K241" s="152" t="s">
        <v>1</v>
      </c>
      <c r="L241" s="34"/>
      <c r="M241" s="157" t="s">
        <v>1</v>
      </c>
      <c r="N241" s="158" t="s">
        <v>41</v>
      </c>
      <c r="O241" s="59"/>
      <c r="P241" s="159">
        <f>O241*H241</f>
        <v>0</v>
      </c>
      <c r="Q241" s="159">
        <v>5.0000000000000001E-3</v>
      </c>
      <c r="R241" s="159">
        <f>Q241*H241</f>
        <v>0.02</v>
      </c>
      <c r="S241" s="159">
        <v>0</v>
      </c>
      <c r="T241" s="160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1" t="s">
        <v>341</v>
      </c>
      <c r="AT241" s="161" t="s">
        <v>182</v>
      </c>
      <c r="AU241" s="161" t="s">
        <v>85</v>
      </c>
      <c r="AY241" s="18" t="s">
        <v>180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8" t="s">
        <v>83</v>
      </c>
      <c r="BK241" s="162">
        <f>ROUND(I241*H241,2)</f>
        <v>0</v>
      </c>
      <c r="BL241" s="18" t="s">
        <v>341</v>
      </c>
      <c r="BM241" s="161" t="s">
        <v>972</v>
      </c>
    </row>
    <row r="242" spans="1:65" s="2" customFormat="1" ht="11.25">
      <c r="A242" s="33"/>
      <c r="B242" s="34"/>
      <c r="C242" s="33"/>
      <c r="D242" s="163" t="s">
        <v>189</v>
      </c>
      <c r="E242" s="33"/>
      <c r="F242" s="164" t="s">
        <v>1805</v>
      </c>
      <c r="G242" s="33"/>
      <c r="H242" s="33"/>
      <c r="I242" s="165"/>
      <c r="J242" s="33"/>
      <c r="K242" s="33"/>
      <c r="L242" s="34"/>
      <c r="M242" s="166"/>
      <c r="N242" s="167"/>
      <c r="O242" s="59"/>
      <c r="P242" s="59"/>
      <c r="Q242" s="59"/>
      <c r="R242" s="59"/>
      <c r="S242" s="59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8" t="s">
        <v>189</v>
      </c>
      <c r="AU242" s="18" t="s">
        <v>85</v>
      </c>
    </row>
    <row r="243" spans="1:65" s="2" customFormat="1" ht="19.5">
      <c r="A243" s="33"/>
      <c r="B243" s="34"/>
      <c r="C243" s="33"/>
      <c r="D243" s="163" t="s">
        <v>912</v>
      </c>
      <c r="E243" s="33"/>
      <c r="F243" s="211" t="s">
        <v>1806</v>
      </c>
      <c r="G243" s="33"/>
      <c r="H243" s="33"/>
      <c r="I243" s="165"/>
      <c r="J243" s="33"/>
      <c r="K243" s="33"/>
      <c r="L243" s="34"/>
      <c r="M243" s="166"/>
      <c r="N243" s="167"/>
      <c r="O243" s="59"/>
      <c r="P243" s="59"/>
      <c r="Q243" s="59"/>
      <c r="R243" s="59"/>
      <c r="S243" s="59"/>
      <c r="T243" s="60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8" t="s">
        <v>912</v>
      </c>
      <c r="AU243" s="18" t="s">
        <v>85</v>
      </c>
    </row>
    <row r="244" spans="1:65" s="2" customFormat="1" ht="24.2" customHeight="1">
      <c r="A244" s="33"/>
      <c r="B244" s="149"/>
      <c r="C244" s="150" t="s">
        <v>602</v>
      </c>
      <c r="D244" s="150" t="s">
        <v>182</v>
      </c>
      <c r="E244" s="151" t="s">
        <v>1807</v>
      </c>
      <c r="F244" s="152" t="s">
        <v>1808</v>
      </c>
      <c r="G244" s="153" t="s">
        <v>1604</v>
      </c>
      <c r="H244" s="154">
        <v>2</v>
      </c>
      <c r="I244" s="155"/>
      <c r="J244" s="156">
        <f>ROUND(I244*H244,2)</f>
        <v>0</v>
      </c>
      <c r="K244" s="152" t="s">
        <v>1</v>
      </c>
      <c r="L244" s="34"/>
      <c r="M244" s="157" t="s">
        <v>1</v>
      </c>
      <c r="N244" s="158" t="s">
        <v>41</v>
      </c>
      <c r="O244" s="59"/>
      <c r="P244" s="159">
        <f>O244*H244</f>
        <v>0</v>
      </c>
      <c r="Q244" s="159">
        <v>0</v>
      </c>
      <c r="R244" s="159">
        <f>Q244*H244</f>
        <v>0</v>
      </c>
      <c r="S244" s="159">
        <v>0</v>
      </c>
      <c r="T244" s="160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1" t="s">
        <v>341</v>
      </c>
      <c r="AT244" s="161" t="s">
        <v>182</v>
      </c>
      <c r="AU244" s="161" t="s">
        <v>85</v>
      </c>
      <c r="AY244" s="18" t="s">
        <v>180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8" t="s">
        <v>83</v>
      </c>
      <c r="BK244" s="162">
        <f>ROUND(I244*H244,2)</f>
        <v>0</v>
      </c>
      <c r="BL244" s="18" t="s">
        <v>341</v>
      </c>
      <c r="BM244" s="161" t="s">
        <v>984</v>
      </c>
    </row>
    <row r="245" spans="1:65" s="2" customFormat="1" ht="11.25">
      <c r="A245" s="33"/>
      <c r="B245" s="34"/>
      <c r="C245" s="33"/>
      <c r="D245" s="163" t="s">
        <v>189</v>
      </c>
      <c r="E245" s="33"/>
      <c r="F245" s="164" t="s">
        <v>1808</v>
      </c>
      <c r="G245" s="33"/>
      <c r="H245" s="33"/>
      <c r="I245" s="165"/>
      <c r="J245" s="33"/>
      <c r="K245" s="33"/>
      <c r="L245" s="34"/>
      <c r="M245" s="166"/>
      <c r="N245" s="167"/>
      <c r="O245" s="59"/>
      <c r="P245" s="59"/>
      <c r="Q245" s="59"/>
      <c r="R245" s="59"/>
      <c r="S245" s="59"/>
      <c r="T245" s="60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189</v>
      </c>
      <c r="AU245" s="18" t="s">
        <v>85</v>
      </c>
    </row>
    <row r="246" spans="1:65" s="2" customFormat="1" ht="16.5" customHeight="1">
      <c r="A246" s="33"/>
      <c r="B246" s="149"/>
      <c r="C246" s="150" t="s">
        <v>611</v>
      </c>
      <c r="D246" s="150" t="s">
        <v>182</v>
      </c>
      <c r="E246" s="151" t="s">
        <v>1809</v>
      </c>
      <c r="F246" s="152" t="s">
        <v>1810</v>
      </c>
      <c r="G246" s="153" t="s">
        <v>1604</v>
      </c>
      <c r="H246" s="154">
        <v>1</v>
      </c>
      <c r="I246" s="155"/>
      <c r="J246" s="156">
        <f>ROUND(I246*H246,2)</f>
        <v>0</v>
      </c>
      <c r="K246" s="152" t="s">
        <v>1</v>
      </c>
      <c r="L246" s="34"/>
      <c r="M246" s="157" t="s">
        <v>1</v>
      </c>
      <c r="N246" s="158" t="s">
        <v>41</v>
      </c>
      <c r="O246" s="59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1" t="s">
        <v>341</v>
      </c>
      <c r="AT246" s="161" t="s">
        <v>182</v>
      </c>
      <c r="AU246" s="161" t="s">
        <v>85</v>
      </c>
      <c r="AY246" s="18" t="s">
        <v>180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8" t="s">
        <v>83</v>
      </c>
      <c r="BK246" s="162">
        <f>ROUND(I246*H246,2)</f>
        <v>0</v>
      </c>
      <c r="BL246" s="18" t="s">
        <v>341</v>
      </c>
      <c r="BM246" s="161" t="s">
        <v>998</v>
      </c>
    </row>
    <row r="247" spans="1:65" s="2" customFormat="1" ht="11.25">
      <c r="A247" s="33"/>
      <c r="B247" s="34"/>
      <c r="C247" s="33"/>
      <c r="D247" s="163" t="s">
        <v>189</v>
      </c>
      <c r="E247" s="33"/>
      <c r="F247" s="164" t="s">
        <v>1810</v>
      </c>
      <c r="G247" s="33"/>
      <c r="H247" s="33"/>
      <c r="I247" s="165"/>
      <c r="J247" s="33"/>
      <c r="K247" s="33"/>
      <c r="L247" s="34"/>
      <c r="M247" s="166"/>
      <c r="N247" s="167"/>
      <c r="O247" s="59"/>
      <c r="P247" s="59"/>
      <c r="Q247" s="59"/>
      <c r="R247" s="59"/>
      <c r="S247" s="59"/>
      <c r="T247" s="60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8" t="s">
        <v>189</v>
      </c>
      <c r="AU247" s="18" t="s">
        <v>85</v>
      </c>
    </row>
    <row r="248" spans="1:65" s="2" customFormat="1" ht="21.75" customHeight="1">
      <c r="A248" s="33"/>
      <c r="B248" s="149"/>
      <c r="C248" s="150" t="s">
        <v>616</v>
      </c>
      <c r="D248" s="150" t="s">
        <v>182</v>
      </c>
      <c r="E248" s="151" t="s">
        <v>1811</v>
      </c>
      <c r="F248" s="152" t="s">
        <v>1812</v>
      </c>
      <c r="G248" s="153" t="s">
        <v>318</v>
      </c>
      <c r="H248" s="154">
        <v>0.70099999999999996</v>
      </c>
      <c r="I248" s="155"/>
      <c r="J248" s="156">
        <f>ROUND(I248*H248,2)</f>
        <v>0</v>
      </c>
      <c r="K248" s="152" t="s">
        <v>1</v>
      </c>
      <c r="L248" s="34"/>
      <c r="M248" s="157" t="s">
        <v>1</v>
      </c>
      <c r="N248" s="158" t="s">
        <v>41</v>
      </c>
      <c r="O248" s="59"/>
      <c r="P248" s="159">
        <f>O248*H248</f>
        <v>0</v>
      </c>
      <c r="Q248" s="159">
        <v>0</v>
      </c>
      <c r="R248" s="159">
        <f>Q248*H248</f>
        <v>0</v>
      </c>
      <c r="S248" s="159">
        <v>0</v>
      </c>
      <c r="T248" s="160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1" t="s">
        <v>341</v>
      </c>
      <c r="AT248" s="161" t="s">
        <v>182</v>
      </c>
      <c r="AU248" s="161" t="s">
        <v>85</v>
      </c>
      <c r="AY248" s="18" t="s">
        <v>180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8" t="s">
        <v>83</v>
      </c>
      <c r="BK248" s="162">
        <f>ROUND(I248*H248,2)</f>
        <v>0</v>
      </c>
      <c r="BL248" s="18" t="s">
        <v>341</v>
      </c>
      <c r="BM248" s="161" t="s">
        <v>1009</v>
      </c>
    </row>
    <row r="249" spans="1:65" s="2" customFormat="1" ht="11.25">
      <c r="A249" s="33"/>
      <c r="B249" s="34"/>
      <c r="C249" s="33"/>
      <c r="D249" s="163" t="s">
        <v>189</v>
      </c>
      <c r="E249" s="33"/>
      <c r="F249" s="164" t="s">
        <v>1812</v>
      </c>
      <c r="G249" s="33"/>
      <c r="H249" s="33"/>
      <c r="I249" s="165"/>
      <c r="J249" s="33"/>
      <c r="K249" s="33"/>
      <c r="L249" s="34"/>
      <c r="M249" s="166"/>
      <c r="N249" s="167"/>
      <c r="O249" s="59"/>
      <c r="P249" s="59"/>
      <c r="Q249" s="59"/>
      <c r="R249" s="59"/>
      <c r="S249" s="59"/>
      <c r="T249" s="60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8" t="s">
        <v>189</v>
      </c>
      <c r="AU249" s="18" t="s">
        <v>85</v>
      </c>
    </row>
    <row r="250" spans="1:65" s="2" customFormat="1" ht="24.2" customHeight="1">
      <c r="A250" s="33"/>
      <c r="B250" s="149"/>
      <c r="C250" s="150" t="s">
        <v>624</v>
      </c>
      <c r="D250" s="150" t="s">
        <v>182</v>
      </c>
      <c r="E250" s="151" t="s">
        <v>1813</v>
      </c>
      <c r="F250" s="152" t="s">
        <v>1814</v>
      </c>
      <c r="G250" s="153" t="s">
        <v>318</v>
      </c>
      <c r="H250" s="154">
        <v>0.70099999999999996</v>
      </c>
      <c r="I250" s="155"/>
      <c r="J250" s="156">
        <f>ROUND(I250*H250,2)</f>
        <v>0</v>
      </c>
      <c r="K250" s="152" t="s">
        <v>1</v>
      </c>
      <c r="L250" s="34"/>
      <c r="M250" s="157" t="s">
        <v>1</v>
      </c>
      <c r="N250" s="158" t="s">
        <v>41</v>
      </c>
      <c r="O250" s="59"/>
      <c r="P250" s="159">
        <f>O250*H250</f>
        <v>0</v>
      </c>
      <c r="Q250" s="159">
        <v>0</v>
      </c>
      <c r="R250" s="159">
        <f>Q250*H250</f>
        <v>0</v>
      </c>
      <c r="S250" s="159">
        <v>0</v>
      </c>
      <c r="T250" s="160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1" t="s">
        <v>341</v>
      </c>
      <c r="AT250" s="161" t="s">
        <v>182</v>
      </c>
      <c r="AU250" s="161" t="s">
        <v>85</v>
      </c>
      <c r="AY250" s="18" t="s">
        <v>180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8" t="s">
        <v>83</v>
      </c>
      <c r="BK250" s="162">
        <f>ROUND(I250*H250,2)</f>
        <v>0</v>
      </c>
      <c r="BL250" s="18" t="s">
        <v>341</v>
      </c>
      <c r="BM250" s="161" t="s">
        <v>1020</v>
      </c>
    </row>
    <row r="251" spans="1:65" s="2" customFormat="1" ht="11.25">
      <c r="A251" s="33"/>
      <c r="B251" s="34"/>
      <c r="C251" s="33"/>
      <c r="D251" s="163" t="s">
        <v>189</v>
      </c>
      <c r="E251" s="33"/>
      <c r="F251" s="164" t="s">
        <v>1814</v>
      </c>
      <c r="G251" s="33"/>
      <c r="H251" s="33"/>
      <c r="I251" s="165"/>
      <c r="J251" s="33"/>
      <c r="K251" s="33"/>
      <c r="L251" s="34"/>
      <c r="M251" s="166"/>
      <c r="N251" s="167"/>
      <c r="O251" s="59"/>
      <c r="P251" s="59"/>
      <c r="Q251" s="59"/>
      <c r="R251" s="59"/>
      <c r="S251" s="59"/>
      <c r="T251" s="60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8" t="s">
        <v>189</v>
      </c>
      <c r="AU251" s="18" t="s">
        <v>85</v>
      </c>
    </row>
    <row r="252" spans="1:65" s="12" customFormat="1" ht="22.9" customHeight="1">
      <c r="B252" s="136"/>
      <c r="D252" s="137" t="s">
        <v>75</v>
      </c>
      <c r="E252" s="147" t="s">
        <v>1815</v>
      </c>
      <c r="F252" s="147" t="s">
        <v>1816</v>
      </c>
      <c r="I252" s="139"/>
      <c r="J252" s="148">
        <f>BK252</f>
        <v>0</v>
      </c>
      <c r="L252" s="136"/>
      <c r="M252" s="141"/>
      <c r="N252" s="142"/>
      <c r="O252" s="142"/>
      <c r="P252" s="143">
        <f>SUM(P253:P281)</f>
        <v>0</v>
      </c>
      <c r="Q252" s="142"/>
      <c r="R252" s="143">
        <f>SUM(R253:R281)</f>
        <v>2.1440599999999996</v>
      </c>
      <c r="S252" s="142"/>
      <c r="T252" s="144">
        <f>SUM(T253:T281)</f>
        <v>0</v>
      </c>
      <c r="AR252" s="137" t="s">
        <v>85</v>
      </c>
      <c r="AT252" s="145" t="s">
        <v>75</v>
      </c>
      <c r="AU252" s="145" t="s">
        <v>83</v>
      </c>
      <c r="AY252" s="137" t="s">
        <v>180</v>
      </c>
      <c r="BK252" s="146">
        <f>SUM(BK253:BK281)</f>
        <v>0</v>
      </c>
    </row>
    <row r="253" spans="1:65" s="2" customFormat="1" ht="24.2" customHeight="1">
      <c r="A253" s="33"/>
      <c r="B253" s="149"/>
      <c r="C253" s="150" t="s">
        <v>631</v>
      </c>
      <c r="D253" s="150" t="s">
        <v>182</v>
      </c>
      <c r="E253" s="151" t="s">
        <v>1817</v>
      </c>
      <c r="F253" s="152" t="s">
        <v>1818</v>
      </c>
      <c r="G253" s="153" t="s">
        <v>508</v>
      </c>
      <c r="H253" s="154">
        <v>31</v>
      </c>
      <c r="I253" s="155"/>
      <c r="J253" s="156">
        <f>ROUND(I253*H253,2)</f>
        <v>0</v>
      </c>
      <c r="K253" s="152" t="s">
        <v>1</v>
      </c>
      <c r="L253" s="34"/>
      <c r="M253" s="157" t="s">
        <v>1</v>
      </c>
      <c r="N253" s="158" t="s">
        <v>41</v>
      </c>
      <c r="O253" s="59"/>
      <c r="P253" s="159">
        <f>O253*H253</f>
        <v>0</v>
      </c>
      <c r="Q253" s="159">
        <v>2.96E-3</v>
      </c>
      <c r="R253" s="159">
        <f>Q253*H253</f>
        <v>9.1759999999999994E-2</v>
      </c>
      <c r="S253" s="159">
        <v>0</v>
      </c>
      <c r="T253" s="160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341</v>
      </c>
      <c r="AT253" s="161" t="s">
        <v>182</v>
      </c>
      <c r="AU253" s="161" t="s">
        <v>85</v>
      </c>
      <c r="AY253" s="18" t="s">
        <v>180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8" t="s">
        <v>83</v>
      </c>
      <c r="BK253" s="162">
        <f>ROUND(I253*H253,2)</f>
        <v>0</v>
      </c>
      <c r="BL253" s="18" t="s">
        <v>341</v>
      </c>
      <c r="BM253" s="161" t="s">
        <v>1034</v>
      </c>
    </row>
    <row r="254" spans="1:65" s="2" customFormat="1" ht="19.5">
      <c r="A254" s="33"/>
      <c r="B254" s="34"/>
      <c r="C254" s="33"/>
      <c r="D254" s="163" t="s">
        <v>189</v>
      </c>
      <c r="E254" s="33"/>
      <c r="F254" s="164" t="s">
        <v>1818</v>
      </c>
      <c r="G254" s="33"/>
      <c r="H254" s="33"/>
      <c r="I254" s="165"/>
      <c r="J254" s="33"/>
      <c r="K254" s="33"/>
      <c r="L254" s="34"/>
      <c r="M254" s="166"/>
      <c r="N254" s="167"/>
      <c r="O254" s="59"/>
      <c r="P254" s="59"/>
      <c r="Q254" s="59"/>
      <c r="R254" s="59"/>
      <c r="S254" s="59"/>
      <c r="T254" s="60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8" t="s">
        <v>189</v>
      </c>
      <c r="AU254" s="18" t="s">
        <v>85</v>
      </c>
    </row>
    <row r="255" spans="1:65" s="2" customFormat="1" ht="24.2" customHeight="1">
      <c r="A255" s="33"/>
      <c r="B255" s="149"/>
      <c r="C255" s="150" t="s">
        <v>647</v>
      </c>
      <c r="D255" s="150" t="s">
        <v>182</v>
      </c>
      <c r="E255" s="151" t="s">
        <v>1819</v>
      </c>
      <c r="F255" s="152" t="s">
        <v>1820</v>
      </c>
      <c r="G255" s="153" t="s">
        <v>508</v>
      </c>
      <c r="H255" s="154">
        <v>26</v>
      </c>
      <c r="I255" s="155"/>
      <c r="J255" s="156">
        <f>ROUND(I255*H255,2)</f>
        <v>0</v>
      </c>
      <c r="K255" s="152" t="s">
        <v>1</v>
      </c>
      <c r="L255" s="34"/>
      <c r="M255" s="157" t="s">
        <v>1</v>
      </c>
      <c r="N255" s="158" t="s">
        <v>41</v>
      </c>
      <c r="O255" s="59"/>
      <c r="P255" s="159">
        <f>O255*H255</f>
        <v>0</v>
      </c>
      <c r="Q255" s="159">
        <v>3.7599999999999999E-3</v>
      </c>
      <c r="R255" s="159">
        <f>Q255*H255</f>
        <v>9.776E-2</v>
      </c>
      <c r="S255" s="159">
        <v>0</v>
      </c>
      <c r="T255" s="160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1" t="s">
        <v>341</v>
      </c>
      <c r="AT255" s="161" t="s">
        <v>182</v>
      </c>
      <c r="AU255" s="161" t="s">
        <v>85</v>
      </c>
      <c r="AY255" s="18" t="s">
        <v>180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8" t="s">
        <v>83</v>
      </c>
      <c r="BK255" s="162">
        <f>ROUND(I255*H255,2)</f>
        <v>0</v>
      </c>
      <c r="BL255" s="18" t="s">
        <v>341</v>
      </c>
      <c r="BM255" s="161" t="s">
        <v>1044</v>
      </c>
    </row>
    <row r="256" spans="1:65" s="2" customFormat="1" ht="19.5">
      <c r="A256" s="33"/>
      <c r="B256" s="34"/>
      <c r="C256" s="33"/>
      <c r="D256" s="163" t="s">
        <v>189</v>
      </c>
      <c r="E256" s="33"/>
      <c r="F256" s="164" t="s">
        <v>1820</v>
      </c>
      <c r="G256" s="33"/>
      <c r="H256" s="33"/>
      <c r="I256" s="165"/>
      <c r="J256" s="33"/>
      <c r="K256" s="33"/>
      <c r="L256" s="34"/>
      <c r="M256" s="166"/>
      <c r="N256" s="167"/>
      <c r="O256" s="59"/>
      <c r="P256" s="59"/>
      <c r="Q256" s="59"/>
      <c r="R256" s="59"/>
      <c r="S256" s="59"/>
      <c r="T256" s="6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8" t="s">
        <v>189</v>
      </c>
      <c r="AU256" s="18" t="s">
        <v>85</v>
      </c>
    </row>
    <row r="257" spans="1:65" s="2" customFormat="1" ht="24.2" customHeight="1">
      <c r="A257" s="33"/>
      <c r="B257" s="149"/>
      <c r="C257" s="150" t="s">
        <v>654</v>
      </c>
      <c r="D257" s="150" t="s">
        <v>182</v>
      </c>
      <c r="E257" s="151" t="s">
        <v>1821</v>
      </c>
      <c r="F257" s="152" t="s">
        <v>1822</v>
      </c>
      <c r="G257" s="153" t="s">
        <v>508</v>
      </c>
      <c r="H257" s="154">
        <v>120</v>
      </c>
      <c r="I257" s="155"/>
      <c r="J257" s="156">
        <f>ROUND(I257*H257,2)</f>
        <v>0</v>
      </c>
      <c r="K257" s="152" t="s">
        <v>1</v>
      </c>
      <c r="L257" s="34"/>
      <c r="M257" s="157" t="s">
        <v>1</v>
      </c>
      <c r="N257" s="158" t="s">
        <v>41</v>
      </c>
      <c r="O257" s="59"/>
      <c r="P257" s="159">
        <f>O257*H257</f>
        <v>0</v>
      </c>
      <c r="Q257" s="159">
        <v>7.1700000000000002E-3</v>
      </c>
      <c r="R257" s="159">
        <f>Q257*H257</f>
        <v>0.86040000000000005</v>
      </c>
      <c r="S257" s="159">
        <v>0</v>
      </c>
      <c r="T257" s="160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1" t="s">
        <v>341</v>
      </c>
      <c r="AT257" s="161" t="s">
        <v>182</v>
      </c>
      <c r="AU257" s="161" t="s">
        <v>85</v>
      </c>
      <c r="AY257" s="18" t="s">
        <v>180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8" t="s">
        <v>83</v>
      </c>
      <c r="BK257" s="162">
        <f>ROUND(I257*H257,2)</f>
        <v>0</v>
      </c>
      <c r="BL257" s="18" t="s">
        <v>341</v>
      </c>
      <c r="BM257" s="161" t="s">
        <v>1054</v>
      </c>
    </row>
    <row r="258" spans="1:65" s="2" customFormat="1" ht="19.5">
      <c r="A258" s="33"/>
      <c r="B258" s="34"/>
      <c r="C258" s="33"/>
      <c r="D258" s="163" t="s">
        <v>189</v>
      </c>
      <c r="E258" s="33"/>
      <c r="F258" s="164" t="s">
        <v>1822</v>
      </c>
      <c r="G258" s="33"/>
      <c r="H258" s="33"/>
      <c r="I258" s="165"/>
      <c r="J258" s="33"/>
      <c r="K258" s="33"/>
      <c r="L258" s="34"/>
      <c r="M258" s="166"/>
      <c r="N258" s="167"/>
      <c r="O258" s="59"/>
      <c r="P258" s="59"/>
      <c r="Q258" s="59"/>
      <c r="R258" s="59"/>
      <c r="S258" s="59"/>
      <c r="T258" s="60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8" t="s">
        <v>189</v>
      </c>
      <c r="AU258" s="18" t="s">
        <v>85</v>
      </c>
    </row>
    <row r="259" spans="1:65" s="2" customFormat="1" ht="24.2" customHeight="1">
      <c r="A259" s="33"/>
      <c r="B259" s="149"/>
      <c r="C259" s="150" t="s">
        <v>665</v>
      </c>
      <c r="D259" s="150" t="s">
        <v>182</v>
      </c>
      <c r="E259" s="151" t="s">
        <v>1823</v>
      </c>
      <c r="F259" s="152" t="s">
        <v>1824</v>
      </c>
      <c r="G259" s="153" t="s">
        <v>508</v>
      </c>
      <c r="H259" s="154">
        <v>84</v>
      </c>
      <c r="I259" s="155"/>
      <c r="J259" s="156">
        <f>ROUND(I259*H259,2)</f>
        <v>0</v>
      </c>
      <c r="K259" s="152" t="s">
        <v>1</v>
      </c>
      <c r="L259" s="34"/>
      <c r="M259" s="157" t="s">
        <v>1</v>
      </c>
      <c r="N259" s="158" t="s">
        <v>41</v>
      </c>
      <c r="O259" s="59"/>
      <c r="P259" s="159">
        <f>O259*H259</f>
        <v>0</v>
      </c>
      <c r="Q259" s="159">
        <v>1.2279999999999999E-2</v>
      </c>
      <c r="R259" s="159">
        <f>Q259*H259</f>
        <v>1.03152</v>
      </c>
      <c r="S259" s="159">
        <v>0</v>
      </c>
      <c r="T259" s="160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1" t="s">
        <v>341</v>
      </c>
      <c r="AT259" s="161" t="s">
        <v>182</v>
      </c>
      <c r="AU259" s="161" t="s">
        <v>85</v>
      </c>
      <c r="AY259" s="18" t="s">
        <v>180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8" t="s">
        <v>83</v>
      </c>
      <c r="BK259" s="162">
        <f>ROUND(I259*H259,2)</f>
        <v>0</v>
      </c>
      <c r="BL259" s="18" t="s">
        <v>341</v>
      </c>
      <c r="BM259" s="161" t="s">
        <v>1068</v>
      </c>
    </row>
    <row r="260" spans="1:65" s="2" customFormat="1" ht="19.5">
      <c r="A260" s="33"/>
      <c r="B260" s="34"/>
      <c r="C260" s="33"/>
      <c r="D260" s="163" t="s">
        <v>189</v>
      </c>
      <c r="E260" s="33"/>
      <c r="F260" s="164" t="s">
        <v>1824</v>
      </c>
      <c r="G260" s="33"/>
      <c r="H260" s="33"/>
      <c r="I260" s="165"/>
      <c r="J260" s="33"/>
      <c r="K260" s="33"/>
      <c r="L260" s="34"/>
      <c r="M260" s="166"/>
      <c r="N260" s="167"/>
      <c r="O260" s="59"/>
      <c r="P260" s="59"/>
      <c r="Q260" s="59"/>
      <c r="R260" s="59"/>
      <c r="S260" s="59"/>
      <c r="T260" s="6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8" t="s">
        <v>189</v>
      </c>
      <c r="AU260" s="18" t="s">
        <v>85</v>
      </c>
    </row>
    <row r="261" spans="1:65" s="2" customFormat="1" ht="33" customHeight="1">
      <c r="A261" s="33"/>
      <c r="B261" s="149"/>
      <c r="C261" s="150" t="s">
        <v>674</v>
      </c>
      <c r="D261" s="150" t="s">
        <v>182</v>
      </c>
      <c r="E261" s="151" t="s">
        <v>1825</v>
      </c>
      <c r="F261" s="152" t="s">
        <v>1826</v>
      </c>
      <c r="G261" s="153" t="s">
        <v>423</v>
      </c>
      <c r="H261" s="154">
        <v>2</v>
      </c>
      <c r="I261" s="155"/>
      <c r="J261" s="156">
        <f>ROUND(I261*H261,2)</f>
        <v>0</v>
      </c>
      <c r="K261" s="152" t="s">
        <v>1</v>
      </c>
      <c r="L261" s="34"/>
      <c r="M261" s="157" t="s">
        <v>1</v>
      </c>
      <c r="N261" s="158" t="s">
        <v>41</v>
      </c>
      <c r="O261" s="59"/>
      <c r="P261" s="159">
        <f>O261*H261</f>
        <v>0</v>
      </c>
      <c r="Q261" s="159">
        <v>0</v>
      </c>
      <c r="R261" s="159">
        <f>Q261*H261</f>
        <v>0</v>
      </c>
      <c r="S261" s="159">
        <v>0</v>
      </c>
      <c r="T261" s="160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1" t="s">
        <v>341</v>
      </c>
      <c r="AT261" s="161" t="s">
        <v>182</v>
      </c>
      <c r="AU261" s="161" t="s">
        <v>85</v>
      </c>
      <c r="AY261" s="18" t="s">
        <v>180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8" t="s">
        <v>83</v>
      </c>
      <c r="BK261" s="162">
        <f>ROUND(I261*H261,2)</f>
        <v>0</v>
      </c>
      <c r="BL261" s="18" t="s">
        <v>341</v>
      </c>
      <c r="BM261" s="161" t="s">
        <v>1082</v>
      </c>
    </row>
    <row r="262" spans="1:65" s="2" customFormat="1" ht="19.5">
      <c r="A262" s="33"/>
      <c r="B262" s="34"/>
      <c r="C262" s="33"/>
      <c r="D262" s="163" t="s">
        <v>189</v>
      </c>
      <c r="E262" s="33"/>
      <c r="F262" s="164" t="s">
        <v>1826</v>
      </c>
      <c r="G262" s="33"/>
      <c r="H262" s="33"/>
      <c r="I262" s="165"/>
      <c r="J262" s="33"/>
      <c r="K262" s="33"/>
      <c r="L262" s="34"/>
      <c r="M262" s="166"/>
      <c r="N262" s="167"/>
      <c r="O262" s="59"/>
      <c r="P262" s="59"/>
      <c r="Q262" s="59"/>
      <c r="R262" s="59"/>
      <c r="S262" s="59"/>
      <c r="T262" s="60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8" t="s">
        <v>189</v>
      </c>
      <c r="AU262" s="18" t="s">
        <v>85</v>
      </c>
    </row>
    <row r="263" spans="1:65" s="2" customFormat="1" ht="33" customHeight="1">
      <c r="A263" s="33"/>
      <c r="B263" s="149"/>
      <c r="C263" s="150" t="s">
        <v>705</v>
      </c>
      <c r="D263" s="150" t="s">
        <v>182</v>
      </c>
      <c r="E263" s="151" t="s">
        <v>1827</v>
      </c>
      <c r="F263" s="152" t="s">
        <v>1828</v>
      </c>
      <c r="G263" s="153" t="s">
        <v>423</v>
      </c>
      <c r="H263" s="154">
        <v>6</v>
      </c>
      <c r="I263" s="155"/>
      <c r="J263" s="156">
        <f>ROUND(I263*H263,2)</f>
        <v>0</v>
      </c>
      <c r="K263" s="152" t="s">
        <v>1</v>
      </c>
      <c r="L263" s="34"/>
      <c r="M263" s="157" t="s">
        <v>1</v>
      </c>
      <c r="N263" s="158" t="s">
        <v>41</v>
      </c>
      <c r="O263" s="59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1" t="s">
        <v>341</v>
      </c>
      <c r="AT263" s="161" t="s">
        <v>182</v>
      </c>
      <c r="AU263" s="161" t="s">
        <v>85</v>
      </c>
      <c r="AY263" s="18" t="s">
        <v>180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8" t="s">
        <v>83</v>
      </c>
      <c r="BK263" s="162">
        <f>ROUND(I263*H263,2)</f>
        <v>0</v>
      </c>
      <c r="BL263" s="18" t="s">
        <v>341</v>
      </c>
      <c r="BM263" s="161" t="s">
        <v>1094</v>
      </c>
    </row>
    <row r="264" spans="1:65" s="2" customFormat="1" ht="19.5">
      <c r="A264" s="33"/>
      <c r="B264" s="34"/>
      <c r="C264" s="33"/>
      <c r="D264" s="163" t="s">
        <v>189</v>
      </c>
      <c r="E264" s="33"/>
      <c r="F264" s="164" t="s">
        <v>1828</v>
      </c>
      <c r="G264" s="33"/>
      <c r="H264" s="33"/>
      <c r="I264" s="165"/>
      <c r="J264" s="33"/>
      <c r="K264" s="33"/>
      <c r="L264" s="34"/>
      <c r="M264" s="166"/>
      <c r="N264" s="167"/>
      <c r="O264" s="59"/>
      <c r="P264" s="59"/>
      <c r="Q264" s="59"/>
      <c r="R264" s="59"/>
      <c r="S264" s="59"/>
      <c r="T264" s="60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8" t="s">
        <v>189</v>
      </c>
      <c r="AU264" s="18" t="s">
        <v>85</v>
      </c>
    </row>
    <row r="265" spans="1:65" s="2" customFormat="1" ht="33" customHeight="1">
      <c r="A265" s="33"/>
      <c r="B265" s="149"/>
      <c r="C265" s="150" t="s">
        <v>713</v>
      </c>
      <c r="D265" s="150" t="s">
        <v>182</v>
      </c>
      <c r="E265" s="151" t="s">
        <v>1829</v>
      </c>
      <c r="F265" s="152" t="s">
        <v>1830</v>
      </c>
      <c r="G265" s="153" t="s">
        <v>423</v>
      </c>
      <c r="H265" s="154">
        <v>8</v>
      </c>
      <c r="I265" s="155"/>
      <c r="J265" s="156">
        <f>ROUND(I265*H265,2)</f>
        <v>0</v>
      </c>
      <c r="K265" s="152" t="s">
        <v>1</v>
      </c>
      <c r="L265" s="34"/>
      <c r="M265" s="157" t="s">
        <v>1</v>
      </c>
      <c r="N265" s="158" t="s">
        <v>41</v>
      </c>
      <c r="O265" s="59"/>
      <c r="P265" s="159">
        <f>O265*H265</f>
        <v>0</v>
      </c>
      <c r="Q265" s="159">
        <v>4.6299999999999996E-3</v>
      </c>
      <c r="R265" s="159">
        <f>Q265*H265</f>
        <v>3.7039999999999997E-2</v>
      </c>
      <c r="S265" s="159">
        <v>0</v>
      </c>
      <c r="T265" s="160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1" t="s">
        <v>341</v>
      </c>
      <c r="AT265" s="161" t="s">
        <v>182</v>
      </c>
      <c r="AU265" s="161" t="s">
        <v>85</v>
      </c>
      <c r="AY265" s="18" t="s">
        <v>180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8" t="s">
        <v>83</v>
      </c>
      <c r="BK265" s="162">
        <f>ROUND(I265*H265,2)</f>
        <v>0</v>
      </c>
      <c r="BL265" s="18" t="s">
        <v>341</v>
      </c>
      <c r="BM265" s="161" t="s">
        <v>1104</v>
      </c>
    </row>
    <row r="266" spans="1:65" s="2" customFormat="1" ht="19.5">
      <c r="A266" s="33"/>
      <c r="B266" s="34"/>
      <c r="C266" s="33"/>
      <c r="D266" s="163" t="s">
        <v>189</v>
      </c>
      <c r="E266" s="33"/>
      <c r="F266" s="164" t="s">
        <v>1830</v>
      </c>
      <c r="G266" s="33"/>
      <c r="H266" s="33"/>
      <c r="I266" s="165"/>
      <c r="J266" s="33"/>
      <c r="K266" s="33"/>
      <c r="L266" s="34"/>
      <c r="M266" s="166"/>
      <c r="N266" s="167"/>
      <c r="O266" s="59"/>
      <c r="P266" s="59"/>
      <c r="Q266" s="59"/>
      <c r="R266" s="59"/>
      <c r="S266" s="59"/>
      <c r="T266" s="60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8" t="s">
        <v>189</v>
      </c>
      <c r="AU266" s="18" t="s">
        <v>85</v>
      </c>
    </row>
    <row r="267" spans="1:65" s="2" customFormat="1" ht="24.2" customHeight="1">
      <c r="A267" s="33"/>
      <c r="B267" s="149"/>
      <c r="C267" s="150" t="s">
        <v>720</v>
      </c>
      <c r="D267" s="150" t="s">
        <v>182</v>
      </c>
      <c r="E267" s="151" t="s">
        <v>1831</v>
      </c>
      <c r="F267" s="152" t="s">
        <v>1832</v>
      </c>
      <c r="G267" s="153" t="s">
        <v>423</v>
      </c>
      <c r="H267" s="154">
        <v>8</v>
      </c>
      <c r="I267" s="155"/>
      <c r="J267" s="156">
        <f>ROUND(I267*H267,2)</f>
        <v>0</v>
      </c>
      <c r="K267" s="152" t="s">
        <v>1</v>
      </c>
      <c r="L267" s="34"/>
      <c r="M267" s="157" t="s">
        <v>1</v>
      </c>
      <c r="N267" s="158" t="s">
        <v>41</v>
      </c>
      <c r="O267" s="59"/>
      <c r="P267" s="159">
        <f>O267*H267</f>
        <v>0</v>
      </c>
      <c r="Q267" s="159">
        <v>2.9299999999999999E-3</v>
      </c>
      <c r="R267" s="159">
        <f>Q267*H267</f>
        <v>2.3439999999999999E-2</v>
      </c>
      <c r="S267" s="159">
        <v>0</v>
      </c>
      <c r="T267" s="160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1" t="s">
        <v>341</v>
      </c>
      <c r="AT267" s="161" t="s">
        <v>182</v>
      </c>
      <c r="AU267" s="161" t="s">
        <v>85</v>
      </c>
      <c r="AY267" s="18" t="s">
        <v>180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8" t="s">
        <v>83</v>
      </c>
      <c r="BK267" s="162">
        <f>ROUND(I267*H267,2)</f>
        <v>0</v>
      </c>
      <c r="BL267" s="18" t="s">
        <v>341</v>
      </c>
      <c r="BM267" s="161" t="s">
        <v>1117</v>
      </c>
    </row>
    <row r="268" spans="1:65" s="2" customFormat="1" ht="19.5">
      <c r="A268" s="33"/>
      <c r="B268" s="34"/>
      <c r="C268" s="33"/>
      <c r="D268" s="163" t="s">
        <v>189</v>
      </c>
      <c r="E268" s="33"/>
      <c r="F268" s="164" t="s">
        <v>1832</v>
      </c>
      <c r="G268" s="33"/>
      <c r="H268" s="33"/>
      <c r="I268" s="165"/>
      <c r="J268" s="33"/>
      <c r="K268" s="33"/>
      <c r="L268" s="34"/>
      <c r="M268" s="166"/>
      <c r="N268" s="167"/>
      <c r="O268" s="59"/>
      <c r="P268" s="59"/>
      <c r="Q268" s="59"/>
      <c r="R268" s="59"/>
      <c r="S268" s="59"/>
      <c r="T268" s="60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8" t="s">
        <v>189</v>
      </c>
      <c r="AU268" s="18" t="s">
        <v>85</v>
      </c>
    </row>
    <row r="269" spans="1:65" s="2" customFormat="1" ht="21.75" customHeight="1">
      <c r="A269" s="33"/>
      <c r="B269" s="149"/>
      <c r="C269" s="150" t="s">
        <v>727</v>
      </c>
      <c r="D269" s="150" t="s">
        <v>182</v>
      </c>
      <c r="E269" s="151" t="s">
        <v>1833</v>
      </c>
      <c r="F269" s="152" t="s">
        <v>1834</v>
      </c>
      <c r="G269" s="153" t="s">
        <v>508</v>
      </c>
      <c r="H269" s="154">
        <v>57</v>
      </c>
      <c r="I269" s="155"/>
      <c r="J269" s="156">
        <f>ROUND(I269*H269,2)</f>
        <v>0</v>
      </c>
      <c r="K269" s="152" t="s">
        <v>1</v>
      </c>
      <c r="L269" s="34"/>
      <c r="M269" s="157" t="s">
        <v>1</v>
      </c>
      <c r="N269" s="158" t="s">
        <v>41</v>
      </c>
      <c r="O269" s="59"/>
      <c r="P269" s="159">
        <f>O269*H269</f>
        <v>0</v>
      </c>
      <c r="Q269" s="159">
        <v>0</v>
      </c>
      <c r="R269" s="159">
        <f>Q269*H269</f>
        <v>0</v>
      </c>
      <c r="S269" s="159">
        <v>0</v>
      </c>
      <c r="T269" s="160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1" t="s">
        <v>341</v>
      </c>
      <c r="AT269" s="161" t="s">
        <v>182</v>
      </c>
      <c r="AU269" s="161" t="s">
        <v>85</v>
      </c>
      <c r="AY269" s="18" t="s">
        <v>180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8" t="s">
        <v>83</v>
      </c>
      <c r="BK269" s="162">
        <f>ROUND(I269*H269,2)</f>
        <v>0</v>
      </c>
      <c r="BL269" s="18" t="s">
        <v>341</v>
      </c>
      <c r="BM269" s="161" t="s">
        <v>1132</v>
      </c>
    </row>
    <row r="270" spans="1:65" s="2" customFormat="1" ht="11.25">
      <c r="A270" s="33"/>
      <c r="B270" s="34"/>
      <c r="C270" s="33"/>
      <c r="D270" s="163" t="s">
        <v>189</v>
      </c>
      <c r="E270" s="33"/>
      <c r="F270" s="164" t="s">
        <v>1834</v>
      </c>
      <c r="G270" s="33"/>
      <c r="H270" s="33"/>
      <c r="I270" s="165"/>
      <c r="J270" s="33"/>
      <c r="K270" s="33"/>
      <c r="L270" s="34"/>
      <c r="M270" s="166"/>
      <c r="N270" s="167"/>
      <c r="O270" s="59"/>
      <c r="P270" s="59"/>
      <c r="Q270" s="59"/>
      <c r="R270" s="59"/>
      <c r="S270" s="59"/>
      <c r="T270" s="60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8" t="s">
        <v>189</v>
      </c>
      <c r="AU270" s="18" t="s">
        <v>85</v>
      </c>
    </row>
    <row r="271" spans="1:65" s="2" customFormat="1" ht="24.2" customHeight="1">
      <c r="A271" s="33"/>
      <c r="B271" s="149"/>
      <c r="C271" s="150" t="s">
        <v>744</v>
      </c>
      <c r="D271" s="150" t="s">
        <v>182</v>
      </c>
      <c r="E271" s="151" t="s">
        <v>1835</v>
      </c>
      <c r="F271" s="152" t="s">
        <v>1836</v>
      </c>
      <c r="G271" s="153" t="s">
        <v>508</v>
      </c>
      <c r="H271" s="154">
        <v>120</v>
      </c>
      <c r="I271" s="155"/>
      <c r="J271" s="156">
        <f>ROUND(I271*H271,2)</f>
        <v>0</v>
      </c>
      <c r="K271" s="152" t="s">
        <v>1</v>
      </c>
      <c r="L271" s="34"/>
      <c r="M271" s="157" t="s">
        <v>1</v>
      </c>
      <c r="N271" s="158" t="s">
        <v>41</v>
      </c>
      <c r="O271" s="59"/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1" t="s">
        <v>341</v>
      </c>
      <c r="AT271" s="161" t="s">
        <v>182</v>
      </c>
      <c r="AU271" s="161" t="s">
        <v>85</v>
      </c>
      <c r="AY271" s="18" t="s">
        <v>180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8" t="s">
        <v>83</v>
      </c>
      <c r="BK271" s="162">
        <f>ROUND(I271*H271,2)</f>
        <v>0</v>
      </c>
      <c r="BL271" s="18" t="s">
        <v>341</v>
      </c>
      <c r="BM271" s="161" t="s">
        <v>1146</v>
      </c>
    </row>
    <row r="272" spans="1:65" s="2" customFormat="1" ht="19.5">
      <c r="A272" s="33"/>
      <c r="B272" s="34"/>
      <c r="C272" s="33"/>
      <c r="D272" s="163" t="s">
        <v>189</v>
      </c>
      <c r="E272" s="33"/>
      <c r="F272" s="164" t="s">
        <v>1836</v>
      </c>
      <c r="G272" s="33"/>
      <c r="H272" s="33"/>
      <c r="I272" s="165"/>
      <c r="J272" s="33"/>
      <c r="K272" s="33"/>
      <c r="L272" s="34"/>
      <c r="M272" s="166"/>
      <c r="N272" s="167"/>
      <c r="O272" s="59"/>
      <c r="P272" s="59"/>
      <c r="Q272" s="59"/>
      <c r="R272" s="59"/>
      <c r="S272" s="59"/>
      <c r="T272" s="6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189</v>
      </c>
      <c r="AU272" s="18" t="s">
        <v>85</v>
      </c>
    </row>
    <row r="273" spans="1:65" s="2" customFormat="1" ht="24.2" customHeight="1">
      <c r="A273" s="33"/>
      <c r="B273" s="149"/>
      <c r="C273" s="150" t="s">
        <v>753</v>
      </c>
      <c r="D273" s="150" t="s">
        <v>182</v>
      </c>
      <c r="E273" s="151" t="s">
        <v>1837</v>
      </c>
      <c r="F273" s="152" t="s">
        <v>1838</v>
      </c>
      <c r="G273" s="153" t="s">
        <v>508</v>
      </c>
      <c r="H273" s="154">
        <v>84</v>
      </c>
      <c r="I273" s="155"/>
      <c r="J273" s="156">
        <f>ROUND(I273*H273,2)</f>
        <v>0</v>
      </c>
      <c r="K273" s="152" t="s">
        <v>1</v>
      </c>
      <c r="L273" s="34"/>
      <c r="M273" s="157" t="s">
        <v>1</v>
      </c>
      <c r="N273" s="158" t="s">
        <v>41</v>
      </c>
      <c r="O273" s="59"/>
      <c r="P273" s="159">
        <f>O273*H273</f>
        <v>0</v>
      </c>
      <c r="Q273" s="159">
        <v>0</v>
      </c>
      <c r="R273" s="159">
        <f>Q273*H273</f>
        <v>0</v>
      </c>
      <c r="S273" s="159">
        <v>0</v>
      </c>
      <c r="T273" s="160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1" t="s">
        <v>341</v>
      </c>
      <c r="AT273" s="161" t="s">
        <v>182</v>
      </c>
      <c r="AU273" s="161" t="s">
        <v>85</v>
      </c>
      <c r="AY273" s="18" t="s">
        <v>180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8" t="s">
        <v>83</v>
      </c>
      <c r="BK273" s="162">
        <f>ROUND(I273*H273,2)</f>
        <v>0</v>
      </c>
      <c r="BL273" s="18" t="s">
        <v>341</v>
      </c>
      <c r="BM273" s="161" t="s">
        <v>1173</v>
      </c>
    </row>
    <row r="274" spans="1:65" s="2" customFormat="1" ht="19.5">
      <c r="A274" s="33"/>
      <c r="B274" s="34"/>
      <c r="C274" s="33"/>
      <c r="D274" s="163" t="s">
        <v>189</v>
      </c>
      <c r="E274" s="33"/>
      <c r="F274" s="164" t="s">
        <v>1838</v>
      </c>
      <c r="G274" s="33"/>
      <c r="H274" s="33"/>
      <c r="I274" s="165"/>
      <c r="J274" s="33"/>
      <c r="K274" s="33"/>
      <c r="L274" s="34"/>
      <c r="M274" s="166"/>
      <c r="N274" s="167"/>
      <c r="O274" s="59"/>
      <c r="P274" s="59"/>
      <c r="Q274" s="59"/>
      <c r="R274" s="59"/>
      <c r="S274" s="59"/>
      <c r="T274" s="60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8" t="s">
        <v>189</v>
      </c>
      <c r="AU274" s="18" t="s">
        <v>85</v>
      </c>
    </row>
    <row r="275" spans="1:65" s="2" customFormat="1" ht="21.75" customHeight="1">
      <c r="A275" s="33"/>
      <c r="B275" s="149"/>
      <c r="C275" s="150" t="s">
        <v>761</v>
      </c>
      <c r="D275" s="150" t="s">
        <v>182</v>
      </c>
      <c r="E275" s="151" t="s">
        <v>1839</v>
      </c>
      <c r="F275" s="152" t="s">
        <v>1840</v>
      </c>
      <c r="G275" s="153" t="s">
        <v>1604</v>
      </c>
      <c r="H275" s="154">
        <v>1</v>
      </c>
      <c r="I275" s="155"/>
      <c r="J275" s="156">
        <f>ROUND(I275*H275,2)</f>
        <v>0</v>
      </c>
      <c r="K275" s="152" t="s">
        <v>1</v>
      </c>
      <c r="L275" s="34"/>
      <c r="M275" s="157" t="s">
        <v>1</v>
      </c>
      <c r="N275" s="158" t="s">
        <v>41</v>
      </c>
      <c r="O275" s="59"/>
      <c r="P275" s="159">
        <f>O275*H275</f>
        <v>0</v>
      </c>
      <c r="Q275" s="159">
        <v>2.14E-3</v>
      </c>
      <c r="R275" s="159">
        <f>Q275*H275</f>
        <v>2.14E-3</v>
      </c>
      <c r="S275" s="159">
        <v>0</v>
      </c>
      <c r="T275" s="160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1" t="s">
        <v>341</v>
      </c>
      <c r="AT275" s="161" t="s">
        <v>182</v>
      </c>
      <c r="AU275" s="161" t="s">
        <v>85</v>
      </c>
      <c r="AY275" s="18" t="s">
        <v>180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8" t="s">
        <v>83</v>
      </c>
      <c r="BK275" s="162">
        <f>ROUND(I275*H275,2)</f>
        <v>0</v>
      </c>
      <c r="BL275" s="18" t="s">
        <v>341</v>
      </c>
      <c r="BM275" s="161" t="s">
        <v>1185</v>
      </c>
    </row>
    <row r="276" spans="1:65" s="2" customFormat="1" ht="11.25">
      <c r="A276" s="33"/>
      <c r="B276" s="34"/>
      <c r="C276" s="33"/>
      <c r="D276" s="163" t="s">
        <v>189</v>
      </c>
      <c r="E276" s="33"/>
      <c r="F276" s="164" t="s">
        <v>1840</v>
      </c>
      <c r="G276" s="33"/>
      <c r="H276" s="33"/>
      <c r="I276" s="165"/>
      <c r="J276" s="33"/>
      <c r="K276" s="33"/>
      <c r="L276" s="34"/>
      <c r="M276" s="166"/>
      <c r="N276" s="167"/>
      <c r="O276" s="59"/>
      <c r="P276" s="59"/>
      <c r="Q276" s="59"/>
      <c r="R276" s="59"/>
      <c r="S276" s="59"/>
      <c r="T276" s="60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8" t="s">
        <v>189</v>
      </c>
      <c r="AU276" s="18" t="s">
        <v>85</v>
      </c>
    </row>
    <row r="277" spans="1:65" s="2" customFormat="1" ht="19.5">
      <c r="A277" s="33"/>
      <c r="B277" s="34"/>
      <c r="C277" s="33"/>
      <c r="D277" s="163" t="s">
        <v>912</v>
      </c>
      <c r="E277" s="33"/>
      <c r="F277" s="211" t="s">
        <v>1841</v>
      </c>
      <c r="G277" s="33"/>
      <c r="H277" s="33"/>
      <c r="I277" s="165"/>
      <c r="J277" s="33"/>
      <c r="K277" s="33"/>
      <c r="L277" s="34"/>
      <c r="M277" s="166"/>
      <c r="N277" s="167"/>
      <c r="O277" s="59"/>
      <c r="P277" s="59"/>
      <c r="Q277" s="59"/>
      <c r="R277" s="59"/>
      <c r="S277" s="59"/>
      <c r="T277" s="60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912</v>
      </c>
      <c r="AU277" s="18" t="s">
        <v>85</v>
      </c>
    </row>
    <row r="278" spans="1:65" s="2" customFormat="1" ht="24.2" customHeight="1">
      <c r="A278" s="33"/>
      <c r="B278" s="149"/>
      <c r="C278" s="150" t="s">
        <v>782</v>
      </c>
      <c r="D278" s="150" t="s">
        <v>182</v>
      </c>
      <c r="E278" s="151" t="s">
        <v>1842</v>
      </c>
      <c r="F278" s="152" t="s">
        <v>1843</v>
      </c>
      <c r="G278" s="153" t="s">
        <v>318</v>
      </c>
      <c r="H278" s="154">
        <v>2.1440000000000001</v>
      </c>
      <c r="I278" s="155"/>
      <c r="J278" s="156">
        <f>ROUND(I278*H278,2)</f>
        <v>0</v>
      </c>
      <c r="K278" s="152" t="s">
        <v>1</v>
      </c>
      <c r="L278" s="34"/>
      <c r="M278" s="157" t="s">
        <v>1</v>
      </c>
      <c r="N278" s="158" t="s">
        <v>41</v>
      </c>
      <c r="O278" s="59"/>
      <c r="P278" s="159">
        <f>O278*H278</f>
        <v>0</v>
      </c>
      <c r="Q278" s="159">
        <v>0</v>
      </c>
      <c r="R278" s="159">
        <f>Q278*H278</f>
        <v>0</v>
      </c>
      <c r="S278" s="159">
        <v>0</v>
      </c>
      <c r="T278" s="160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1" t="s">
        <v>341</v>
      </c>
      <c r="AT278" s="161" t="s">
        <v>182</v>
      </c>
      <c r="AU278" s="161" t="s">
        <v>85</v>
      </c>
      <c r="AY278" s="18" t="s">
        <v>180</v>
      </c>
      <c r="BE278" s="162">
        <f>IF(N278="základní",J278,0)</f>
        <v>0</v>
      </c>
      <c r="BF278" s="162">
        <f>IF(N278="snížená",J278,0)</f>
        <v>0</v>
      </c>
      <c r="BG278" s="162">
        <f>IF(N278="zákl. přenesená",J278,0)</f>
        <v>0</v>
      </c>
      <c r="BH278" s="162">
        <f>IF(N278="sníž. přenesená",J278,0)</f>
        <v>0</v>
      </c>
      <c r="BI278" s="162">
        <f>IF(N278="nulová",J278,0)</f>
        <v>0</v>
      </c>
      <c r="BJ278" s="18" t="s">
        <v>83</v>
      </c>
      <c r="BK278" s="162">
        <f>ROUND(I278*H278,2)</f>
        <v>0</v>
      </c>
      <c r="BL278" s="18" t="s">
        <v>341</v>
      </c>
      <c r="BM278" s="161" t="s">
        <v>1196</v>
      </c>
    </row>
    <row r="279" spans="1:65" s="2" customFormat="1" ht="11.25">
      <c r="A279" s="33"/>
      <c r="B279" s="34"/>
      <c r="C279" s="33"/>
      <c r="D279" s="163" t="s">
        <v>189</v>
      </c>
      <c r="E279" s="33"/>
      <c r="F279" s="164" t="s">
        <v>1843</v>
      </c>
      <c r="G279" s="33"/>
      <c r="H279" s="33"/>
      <c r="I279" s="165"/>
      <c r="J279" s="33"/>
      <c r="K279" s="33"/>
      <c r="L279" s="34"/>
      <c r="M279" s="166"/>
      <c r="N279" s="167"/>
      <c r="O279" s="59"/>
      <c r="P279" s="59"/>
      <c r="Q279" s="59"/>
      <c r="R279" s="59"/>
      <c r="S279" s="59"/>
      <c r="T279" s="60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8" t="s">
        <v>189</v>
      </c>
      <c r="AU279" s="18" t="s">
        <v>85</v>
      </c>
    </row>
    <row r="280" spans="1:65" s="2" customFormat="1" ht="24.2" customHeight="1">
      <c r="A280" s="33"/>
      <c r="B280" s="149"/>
      <c r="C280" s="150" t="s">
        <v>790</v>
      </c>
      <c r="D280" s="150" t="s">
        <v>182</v>
      </c>
      <c r="E280" s="151" t="s">
        <v>1844</v>
      </c>
      <c r="F280" s="152" t="s">
        <v>1845</v>
      </c>
      <c r="G280" s="153" t="s">
        <v>318</v>
      </c>
      <c r="H280" s="154">
        <v>2.1440000000000001</v>
      </c>
      <c r="I280" s="155"/>
      <c r="J280" s="156">
        <f>ROUND(I280*H280,2)</f>
        <v>0</v>
      </c>
      <c r="K280" s="152" t="s">
        <v>1</v>
      </c>
      <c r="L280" s="34"/>
      <c r="M280" s="157" t="s">
        <v>1</v>
      </c>
      <c r="N280" s="158" t="s">
        <v>41</v>
      </c>
      <c r="O280" s="59"/>
      <c r="P280" s="159">
        <f>O280*H280</f>
        <v>0</v>
      </c>
      <c r="Q280" s="159">
        <v>0</v>
      </c>
      <c r="R280" s="159">
        <f>Q280*H280</f>
        <v>0</v>
      </c>
      <c r="S280" s="159">
        <v>0</v>
      </c>
      <c r="T280" s="160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1" t="s">
        <v>341</v>
      </c>
      <c r="AT280" s="161" t="s">
        <v>182</v>
      </c>
      <c r="AU280" s="161" t="s">
        <v>85</v>
      </c>
      <c r="AY280" s="18" t="s">
        <v>180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8" t="s">
        <v>83</v>
      </c>
      <c r="BK280" s="162">
        <f>ROUND(I280*H280,2)</f>
        <v>0</v>
      </c>
      <c r="BL280" s="18" t="s">
        <v>341</v>
      </c>
      <c r="BM280" s="161" t="s">
        <v>1214</v>
      </c>
    </row>
    <row r="281" spans="1:65" s="2" customFormat="1" ht="11.25">
      <c r="A281" s="33"/>
      <c r="B281" s="34"/>
      <c r="C281" s="33"/>
      <c r="D281" s="163" t="s">
        <v>189</v>
      </c>
      <c r="E281" s="33"/>
      <c r="F281" s="164" t="s">
        <v>1845</v>
      </c>
      <c r="G281" s="33"/>
      <c r="H281" s="33"/>
      <c r="I281" s="165"/>
      <c r="J281" s="33"/>
      <c r="K281" s="33"/>
      <c r="L281" s="34"/>
      <c r="M281" s="166"/>
      <c r="N281" s="167"/>
      <c r="O281" s="59"/>
      <c r="P281" s="59"/>
      <c r="Q281" s="59"/>
      <c r="R281" s="59"/>
      <c r="S281" s="59"/>
      <c r="T281" s="60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8" t="s">
        <v>189</v>
      </c>
      <c r="AU281" s="18" t="s">
        <v>85</v>
      </c>
    </row>
    <row r="282" spans="1:65" s="12" customFormat="1" ht="22.9" customHeight="1">
      <c r="B282" s="136"/>
      <c r="D282" s="137" t="s">
        <v>75</v>
      </c>
      <c r="E282" s="147" t="s">
        <v>1846</v>
      </c>
      <c r="F282" s="147" t="s">
        <v>1847</v>
      </c>
      <c r="I282" s="139"/>
      <c r="J282" s="148">
        <f>BK282</f>
        <v>0</v>
      </c>
      <c r="L282" s="136"/>
      <c r="M282" s="141"/>
      <c r="N282" s="142"/>
      <c r="O282" s="142"/>
      <c r="P282" s="143">
        <f>SUM(P283:P369)</f>
        <v>0</v>
      </c>
      <c r="Q282" s="142"/>
      <c r="R282" s="143">
        <f>SUM(R283:R369)</f>
        <v>0.56013999999999997</v>
      </c>
      <c r="S282" s="142"/>
      <c r="T282" s="144">
        <f>SUM(T283:T369)</f>
        <v>0</v>
      </c>
      <c r="AR282" s="137" t="s">
        <v>85</v>
      </c>
      <c r="AT282" s="145" t="s">
        <v>75</v>
      </c>
      <c r="AU282" s="145" t="s">
        <v>83</v>
      </c>
      <c r="AY282" s="137" t="s">
        <v>180</v>
      </c>
      <c r="BK282" s="146">
        <f>SUM(BK283:BK369)</f>
        <v>0</v>
      </c>
    </row>
    <row r="283" spans="1:65" s="2" customFormat="1" ht="24.2" customHeight="1">
      <c r="A283" s="33"/>
      <c r="B283" s="149"/>
      <c r="C283" s="150" t="s">
        <v>577</v>
      </c>
      <c r="D283" s="150" t="s">
        <v>182</v>
      </c>
      <c r="E283" s="151" t="s">
        <v>1848</v>
      </c>
      <c r="F283" s="152" t="s">
        <v>1849</v>
      </c>
      <c r="G283" s="153" t="s">
        <v>1604</v>
      </c>
      <c r="H283" s="154">
        <v>2</v>
      </c>
      <c r="I283" s="155"/>
      <c r="J283" s="156">
        <f>ROUND(I283*H283,2)</f>
        <v>0</v>
      </c>
      <c r="K283" s="152" t="s">
        <v>1</v>
      </c>
      <c r="L283" s="34"/>
      <c r="M283" s="157" t="s">
        <v>1</v>
      </c>
      <c r="N283" s="158" t="s">
        <v>41</v>
      </c>
      <c r="O283" s="59"/>
      <c r="P283" s="159">
        <f>O283*H283</f>
        <v>0</v>
      </c>
      <c r="Q283" s="159">
        <v>4.0200000000000001E-3</v>
      </c>
      <c r="R283" s="159">
        <f>Q283*H283</f>
        <v>8.0400000000000003E-3</v>
      </c>
      <c r="S283" s="159">
        <v>0</v>
      </c>
      <c r="T283" s="160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1" t="s">
        <v>341</v>
      </c>
      <c r="AT283" s="161" t="s">
        <v>182</v>
      </c>
      <c r="AU283" s="161" t="s">
        <v>85</v>
      </c>
      <c r="AY283" s="18" t="s">
        <v>180</v>
      </c>
      <c r="BE283" s="162">
        <f>IF(N283="základní",J283,0)</f>
        <v>0</v>
      </c>
      <c r="BF283" s="162">
        <f>IF(N283="snížená",J283,0)</f>
        <v>0</v>
      </c>
      <c r="BG283" s="162">
        <f>IF(N283="zákl. přenesená",J283,0)</f>
        <v>0</v>
      </c>
      <c r="BH283" s="162">
        <f>IF(N283="sníž. přenesená",J283,0)</f>
        <v>0</v>
      </c>
      <c r="BI283" s="162">
        <f>IF(N283="nulová",J283,0)</f>
        <v>0</v>
      </c>
      <c r="BJ283" s="18" t="s">
        <v>83</v>
      </c>
      <c r="BK283" s="162">
        <f>ROUND(I283*H283,2)</f>
        <v>0</v>
      </c>
      <c r="BL283" s="18" t="s">
        <v>341</v>
      </c>
      <c r="BM283" s="161" t="s">
        <v>1227</v>
      </c>
    </row>
    <row r="284" spans="1:65" s="2" customFormat="1" ht="11.25">
      <c r="A284" s="33"/>
      <c r="B284" s="34"/>
      <c r="C284" s="33"/>
      <c r="D284" s="163" t="s">
        <v>189</v>
      </c>
      <c r="E284" s="33"/>
      <c r="F284" s="164" t="s">
        <v>1849</v>
      </c>
      <c r="G284" s="33"/>
      <c r="H284" s="33"/>
      <c r="I284" s="165"/>
      <c r="J284" s="33"/>
      <c r="K284" s="33"/>
      <c r="L284" s="34"/>
      <c r="M284" s="166"/>
      <c r="N284" s="167"/>
      <c r="O284" s="59"/>
      <c r="P284" s="59"/>
      <c r="Q284" s="59"/>
      <c r="R284" s="59"/>
      <c r="S284" s="59"/>
      <c r="T284" s="60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8" t="s">
        <v>189</v>
      </c>
      <c r="AU284" s="18" t="s">
        <v>85</v>
      </c>
    </row>
    <row r="285" spans="1:65" s="2" customFormat="1" ht="24.2" customHeight="1">
      <c r="A285" s="33"/>
      <c r="B285" s="149"/>
      <c r="C285" s="150" t="s">
        <v>804</v>
      </c>
      <c r="D285" s="150" t="s">
        <v>182</v>
      </c>
      <c r="E285" s="151" t="s">
        <v>1850</v>
      </c>
      <c r="F285" s="152" t="s">
        <v>1851</v>
      </c>
      <c r="G285" s="153" t="s">
        <v>1604</v>
      </c>
      <c r="H285" s="154">
        <v>10</v>
      </c>
      <c r="I285" s="155"/>
      <c r="J285" s="156">
        <f>ROUND(I285*H285,2)</f>
        <v>0</v>
      </c>
      <c r="K285" s="152" t="s">
        <v>1</v>
      </c>
      <c r="L285" s="34"/>
      <c r="M285" s="157" t="s">
        <v>1</v>
      </c>
      <c r="N285" s="158" t="s">
        <v>41</v>
      </c>
      <c r="O285" s="59"/>
      <c r="P285" s="159">
        <f>O285*H285</f>
        <v>0</v>
      </c>
      <c r="Q285" s="159">
        <v>7.45E-3</v>
      </c>
      <c r="R285" s="159">
        <f>Q285*H285</f>
        <v>7.4499999999999997E-2</v>
      </c>
      <c r="S285" s="159">
        <v>0</v>
      </c>
      <c r="T285" s="160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1" t="s">
        <v>341</v>
      </c>
      <c r="AT285" s="161" t="s">
        <v>182</v>
      </c>
      <c r="AU285" s="161" t="s">
        <v>85</v>
      </c>
      <c r="AY285" s="18" t="s">
        <v>180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8" t="s">
        <v>83</v>
      </c>
      <c r="BK285" s="162">
        <f>ROUND(I285*H285,2)</f>
        <v>0</v>
      </c>
      <c r="BL285" s="18" t="s">
        <v>341</v>
      </c>
      <c r="BM285" s="161" t="s">
        <v>563</v>
      </c>
    </row>
    <row r="286" spans="1:65" s="2" customFormat="1" ht="11.25">
      <c r="A286" s="33"/>
      <c r="B286" s="34"/>
      <c r="C286" s="33"/>
      <c r="D286" s="163" t="s">
        <v>189</v>
      </c>
      <c r="E286" s="33"/>
      <c r="F286" s="164" t="s">
        <v>1851</v>
      </c>
      <c r="G286" s="33"/>
      <c r="H286" s="33"/>
      <c r="I286" s="165"/>
      <c r="J286" s="33"/>
      <c r="K286" s="33"/>
      <c r="L286" s="34"/>
      <c r="M286" s="166"/>
      <c r="N286" s="167"/>
      <c r="O286" s="59"/>
      <c r="P286" s="59"/>
      <c r="Q286" s="59"/>
      <c r="R286" s="59"/>
      <c r="S286" s="59"/>
      <c r="T286" s="60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8" t="s">
        <v>189</v>
      </c>
      <c r="AU286" s="18" t="s">
        <v>85</v>
      </c>
    </row>
    <row r="287" spans="1:65" s="2" customFormat="1" ht="24.2" customHeight="1">
      <c r="A287" s="33"/>
      <c r="B287" s="149"/>
      <c r="C287" s="201" t="s">
        <v>810</v>
      </c>
      <c r="D287" s="201" t="s">
        <v>315</v>
      </c>
      <c r="E287" s="202" t="s">
        <v>1852</v>
      </c>
      <c r="F287" s="203" t="s">
        <v>1853</v>
      </c>
      <c r="G287" s="204" t="s">
        <v>423</v>
      </c>
      <c r="H287" s="205">
        <v>8</v>
      </c>
      <c r="I287" s="206"/>
      <c r="J287" s="207">
        <f>ROUND(I287*H287,2)</f>
        <v>0</v>
      </c>
      <c r="K287" s="203" t="s">
        <v>1</v>
      </c>
      <c r="L287" s="208"/>
      <c r="M287" s="209" t="s">
        <v>1</v>
      </c>
      <c r="N287" s="210" t="s">
        <v>41</v>
      </c>
      <c r="O287" s="59"/>
      <c r="P287" s="159">
        <f>O287*H287</f>
        <v>0</v>
      </c>
      <c r="Q287" s="159">
        <v>4.7999999999999996E-3</v>
      </c>
      <c r="R287" s="159">
        <f>Q287*H287</f>
        <v>3.8399999999999997E-2</v>
      </c>
      <c r="S287" s="159">
        <v>0</v>
      </c>
      <c r="T287" s="160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1" t="s">
        <v>489</v>
      </c>
      <c r="AT287" s="161" t="s">
        <v>315</v>
      </c>
      <c r="AU287" s="161" t="s">
        <v>85</v>
      </c>
      <c r="AY287" s="18" t="s">
        <v>180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8" t="s">
        <v>83</v>
      </c>
      <c r="BK287" s="162">
        <f>ROUND(I287*H287,2)</f>
        <v>0</v>
      </c>
      <c r="BL287" s="18" t="s">
        <v>341</v>
      </c>
      <c r="BM287" s="161" t="s">
        <v>1256</v>
      </c>
    </row>
    <row r="288" spans="1:65" s="2" customFormat="1" ht="11.25">
      <c r="A288" s="33"/>
      <c r="B288" s="34"/>
      <c r="C288" s="33"/>
      <c r="D288" s="163" t="s">
        <v>189</v>
      </c>
      <c r="E288" s="33"/>
      <c r="F288" s="164" t="s">
        <v>1853</v>
      </c>
      <c r="G288" s="33"/>
      <c r="H288" s="33"/>
      <c r="I288" s="165"/>
      <c r="J288" s="33"/>
      <c r="K288" s="33"/>
      <c r="L288" s="34"/>
      <c r="M288" s="166"/>
      <c r="N288" s="167"/>
      <c r="O288" s="59"/>
      <c r="P288" s="59"/>
      <c r="Q288" s="59"/>
      <c r="R288" s="59"/>
      <c r="S288" s="59"/>
      <c r="T288" s="60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8" t="s">
        <v>189</v>
      </c>
      <c r="AU288" s="18" t="s">
        <v>85</v>
      </c>
    </row>
    <row r="289" spans="1:65" s="2" customFormat="1" ht="16.5" customHeight="1">
      <c r="A289" s="33"/>
      <c r="B289" s="149"/>
      <c r="C289" s="201" t="s">
        <v>817</v>
      </c>
      <c r="D289" s="201" t="s">
        <v>315</v>
      </c>
      <c r="E289" s="202" t="s">
        <v>1854</v>
      </c>
      <c r="F289" s="203" t="s">
        <v>1855</v>
      </c>
      <c r="G289" s="204" t="s">
        <v>423</v>
      </c>
      <c r="H289" s="205">
        <v>2</v>
      </c>
      <c r="I289" s="206"/>
      <c r="J289" s="207">
        <f>ROUND(I289*H289,2)</f>
        <v>0</v>
      </c>
      <c r="K289" s="203" t="s">
        <v>1</v>
      </c>
      <c r="L289" s="208"/>
      <c r="M289" s="209" t="s">
        <v>1</v>
      </c>
      <c r="N289" s="210" t="s">
        <v>41</v>
      </c>
      <c r="O289" s="59"/>
      <c r="P289" s="159">
        <f>O289*H289</f>
        <v>0</v>
      </c>
      <c r="Q289" s="159">
        <v>4.5999999999999999E-3</v>
      </c>
      <c r="R289" s="159">
        <f>Q289*H289</f>
        <v>9.1999999999999998E-3</v>
      </c>
      <c r="S289" s="159">
        <v>0</v>
      </c>
      <c r="T289" s="160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1" t="s">
        <v>489</v>
      </c>
      <c r="AT289" s="161" t="s">
        <v>315</v>
      </c>
      <c r="AU289" s="161" t="s">
        <v>85</v>
      </c>
      <c r="AY289" s="18" t="s">
        <v>180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8" t="s">
        <v>83</v>
      </c>
      <c r="BK289" s="162">
        <f>ROUND(I289*H289,2)</f>
        <v>0</v>
      </c>
      <c r="BL289" s="18" t="s">
        <v>341</v>
      </c>
      <c r="BM289" s="161" t="s">
        <v>1267</v>
      </c>
    </row>
    <row r="290" spans="1:65" s="2" customFormat="1" ht="11.25">
      <c r="A290" s="33"/>
      <c r="B290" s="34"/>
      <c r="C290" s="33"/>
      <c r="D290" s="163" t="s">
        <v>189</v>
      </c>
      <c r="E290" s="33"/>
      <c r="F290" s="164" t="s">
        <v>1855</v>
      </c>
      <c r="G290" s="33"/>
      <c r="H290" s="33"/>
      <c r="I290" s="165"/>
      <c r="J290" s="33"/>
      <c r="K290" s="33"/>
      <c r="L290" s="34"/>
      <c r="M290" s="166"/>
      <c r="N290" s="167"/>
      <c r="O290" s="59"/>
      <c r="P290" s="59"/>
      <c r="Q290" s="59"/>
      <c r="R290" s="59"/>
      <c r="S290" s="59"/>
      <c r="T290" s="60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8" t="s">
        <v>189</v>
      </c>
      <c r="AU290" s="18" t="s">
        <v>85</v>
      </c>
    </row>
    <row r="291" spans="1:65" s="2" customFormat="1" ht="24.2" customHeight="1">
      <c r="A291" s="33"/>
      <c r="B291" s="149"/>
      <c r="C291" s="150" t="s">
        <v>825</v>
      </c>
      <c r="D291" s="150" t="s">
        <v>182</v>
      </c>
      <c r="E291" s="151" t="s">
        <v>1856</v>
      </c>
      <c r="F291" s="152" t="s">
        <v>1857</v>
      </c>
      <c r="G291" s="153" t="s">
        <v>1604</v>
      </c>
      <c r="H291" s="154">
        <v>2</v>
      </c>
      <c r="I291" s="155"/>
      <c r="J291" s="156">
        <f>ROUND(I291*H291,2)</f>
        <v>0</v>
      </c>
      <c r="K291" s="152" t="s">
        <v>1</v>
      </c>
      <c r="L291" s="34"/>
      <c r="M291" s="157" t="s">
        <v>1</v>
      </c>
      <c r="N291" s="158" t="s">
        <v>41</v>
      </c>
      <c r="O291" s="59"/>
      <c r="P291" s="159">
        <f>O291*H291</f>
        <v>0</v>
      </c>
      <c r="Q291" s="159">
        <v>8.2900000000000005E-3</v>
      </c>
      <c r="R291" s="159">
        <f>Q291*H291</f>
        <v>1.6580000000000001E-2</v>
      </c>
      <c r="S291" s="159">
        <v>0</v>
      </c>
      <c r="T291" s="160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1" t="s">
        <v>341</v>
      </c>
      <c r="AT291" s="161" t="s">
        <v>182</v>
      </c>
      <c r="AU291" s="161" t="s">
        <v>85</v>
      </c>
      <c r="AY291" s="18" t="s">
        <v>180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8" t="s">
        <v>83</v>
      </c>
      <c r="BK291" s="162">
        <f>ROUND(I291*H291,2)</f>
        <v>0</v>
      </c>
      <c r="BL291" s="18" t="s">
        <v>341</v>
      </c>
      <c r="BM291" s="161" t="s">
        <v>1283</v>
      </c>
    </row>
    <row r="292" spans="1:65" s="2" customFormat="1" ht="11.25">
      <c r="A292" s="33"/>
      <c r="B292" s="34"/>
      <c r="C292" s="33"/>
      <c r="D292" s="163" t="s">
        <v>189</v>
      </c>
      <c r="E292" s="33"/>
      <c r="F292" s="164" t="s">
        <v>1857</v>
      </c>
      <c r="G292" s="33"/>
      <c r="H292" s="33"/>
      <c r="I292" s="165"/>
      <c r="J292" s="33"/>
      <c r="K292" s="33"/>
      <c r="L292" s="34"/>
      <c r="M292" s="166"/>
      <c r="N292" s="167"/>
      <c r="O292" s="59"/>
      <c r="P292" s="59"/>
      <c r="Q292" s="59"/>
      <c r="R292" s="59"/>
      <c r="S292" s="59"/>
      <c r="T292" s="60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8" t="s">
        <v>189</v>
      </c>
      <c r="AU292" s="18" t="s">
        <v>85</v>
      </c>
    </row>
    <row r="293" spans="1:65" s="2" customFormat="1" ht="16.5" customHeight="1">
      <c r="A293" s="33"/>
      <c r="B293" s="149"/>
      <c r="C293" s="150" t="s">
        <v>835</v>
      </c>
      <c r="D293" s="150" t="s">
        <v>182</v>
      </c>
      <c r="E293" s="151" t="s">
        <v>1858</v>
      </c>
      <c r="F293" s="152" t="s">
        <v>1859</v>
      </c>
      <c r="G293" s="153" t="s">
        <v>1604</v>
      </c>
      <c r="H293" s="154">
        <v>4</v>
      </c>
      <c r="I293" s="155"/>
      <c r="J293" s="156">
        <f>ROUND(I293*H293,2)</f>
        <v>0</v>
      </c>
      <c r="K293" s="152" t="s">
        <v>1</v>
      </c>
      <c r="L293" s="34"/>
      <c r="M293" s="157" t="s">
        <v>1</v>
      </c>
      <c r="N293" s="158" t="s">
        <v>41</v>
      </c>
      <c r="O293" s="59"/>
      <c r="P293" s="159">
        <f>O293*H293</f>
        <v>0</v>
      </c>
      <c r="Q293" s="159">
        <v>6.1700000000000001E-3</v>
      </c>
      <c r="R293" s="159">
        <f>Q293*H293</f>
        <v>2.4680000000000001E-2</v>
      </c>
      <c r="S293" s="159">
        <v>0</v>
      </c>
      <c r="T293" s="160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1" t="s">
        <v>341</v>
      </c>
      <c r="AT293" s="161" t="s">
        <v>182</v>
      </c>
      <c r="AU293" s="161" t="s">
        <v>85</v>
      </c>
      <c r="AY293" s="18" t="s">
        <v>180</v>
      </c>
      <c r="BE293" s="162">
        <f>IF(N293="základní",J293,0)</f>
        <v>0</v>
      </c>
      <c r="BF293" s="162">
        <f>IF(N293="snížená",J293,0)</f>
        <v>0</v>
      </c>
      <c r="BG293" s="162">
        <f>IF(N293="zákl. přenesená",J293,0)</f>
        <v>0</v>
      </c>
      <c r="BH293" s="162">
        <f>IF(N293="sníž. přenesená",J293,0)</f>
        <v>0</v>
      </c>
      <c r="BI293" s="162">
        <f>IF(N293="nulová",J293,0)</f>
        <v>0</v>
      </c>
      <c r="BJ293" s="18" t="s">
        <v>83</v>
      </c>
      <c r="BK293" s="162">
        <f>ROUND(I293*H293,2)</f>
        <v>0</v>
      </c>
      <c r="BL293" s="18" t="s">
        <v>341</v>
      </c>
      <c r="BM293" s="161" t="s">
        <v>1297</v>
      </c>
    </row>
    <row r="294" spans="1:65" s="2" customFormat="1" ht="11.25">
      <c r="A294" s="33"/>
      <c r="B294" s="34"/>
      <c r="C294" s="33"/>
      <c r="D294" s="163" t="s">
        <v>189</v>
      </c>
      <c r="E294" s="33"/>
      <c r="F294" s="164" t="s">
        <v>1859</v>
      </c>
      <c r="G294" s="33"/>
      <c r="H294" s="33"/>
      <c r="I294" s="165"/>
      <c r="J294" s="33"/>
      <c r="K294" s="33"/>
      <c r="L294" s="34"/>
      <c r="M294" s="166"/>
      <c r="N294" s="167"/>
      <c r="O294" s="59"/>
      <c r="P294" s="59"/>
      <c r="Q294" s="59"/>
      <c r="R294" s="59"/>
      <c r="S294" s="59"/>
      <c r="T294" s="60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8" t="s">
        <v>189</v>
      </c>
      <c r="AU294" s="18" t="s">
        <v>85</v>
      </c>
    </row>
    <row r="295" spans="1:65" s="2" customFormat="1" ht="16.5" customHeight="1">
      <c r="A295" s="33"/>
      <c r="B295" s="149"/>
      <c r="C295" s="150" t="s">
        <v>844</v>
      </c>
      <c r="D295" s="150" t="s">
        <v>182</v>
      </c>
      <c r="E295" s="151" t="s">
        <v>1860</v>
      </c>
      <c r="F295" s="152" t="s">
        <v>1861</v>
      </c>
      <c r="G295" s="153" t="s">
        <v>1604</v>
      </c>
      <c r="H295" s="154">
        <v>20</v>
      </c>
      <c r="I295" s="155"/>
      <c r="J295" s="156">
        <f>ROUND(I295*H295,2)</f>
        <v>0</v>
      </c>
      <c r="K295" s="152" t="s">
        <v>1</v>
      </c>
      <c r="L295" s="34"/>
      <c r="M295" s="157" t="s">
        <v>1</v>
      </c>
      <c r="N295" s="158" t="s">
        <v>41</v>
      </c>
      <c r="O295" s="59"/>
      <c r="P295" s="159">
        <f>O295*H295</f>
        <v>0</v>
      </c>
      <c r="Q295" s="159">
        <v>1.1679999999999999E-2</v>
      </c>
      <c r="R295" s="159">
        <f>Q295*H295</f>
        <v>0.23359999999999997</v>
      </c>
      <c r="S295" s="159">
        <v>0</v>
      </c>
      <c r="T295" s="160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1" t="s">
        <v>341</v>
      </c>
      <c r="AT295" s="161" t="s">
        <v>182</v>
      </c>
      <c r="AU295" s="161" t="s">
        <v>85</v>
      </c>
      <c r="AY295" s="18" t="s">
        <v>180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8" t="s">
        <v>83</v>
      </c>
      <c r="BK295" s="162">
        <f>ROUND(I295*H295,2)</f>
        <v>0</v>
      </c>
      <c r="BL295" s="18" t="s">
        <v>341</v>
      </c>
      <c r="BM295" s="161" t="s">
        <v>1308</v>
      </c>
    </row>
    <row r="296" spans="1:65" s="2" customFormat="1" ht="11.25">
      <c r="A296" s="33"/>
      <c r="B296" s="34"/>
      <c r="C296" s="33"/>
      <c r="D296" s="163" t="s">
        <v>189</v>
      </c>
      <c r="E296" s="33"/>
      <c r="F296" s="164" t="s">
        <v>1861</v>
      </c>
      <c r="G296" s="33"/>
      <c r="H296" s="33"/>
      <c r="I296" s="165"/>
      <c r="J296" s="33"/>
      <c r="K296" s="33"/>
      <c r="L296" s="34"/>
      <c r="M296" s="166"/>
      <c r="N296" s="167"/>
      <c r="O296" s="59"/>
      <c r="P296" s="59"/>
      <c r="Q296" s="59"/>
      <c r="R296" s="59"/>
      <c r="S296" s="59"/>
      <c r="T296" s="60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8" t="s">
        <v>189</v>
      </c>
      <c r="AU296" s="18" t="s">
        <v>85</v>
      </c>
    </row>
    <row r="297" spans="1:65" s="2" customFormat="1" ht="21.75" customHeight="1">
      <c r="A297" s="33"/>
      <c r="B297" s="149"/>
      <c r="C297" s="150" t="s">
        <v>849</v>
      </c>
      <c r="D297" s="150" t="s">
        <v>182</v>
      </c>
      <c r="E297" s="151" t="s">
        <v>1862</v>
      </c>
      <c r="F297" s="152" t="s">
        <v>1863</v>
      </c>
      <c r="G297" s="153" t="s">
        <v>423</v>
      </c>
      <c r="H297" s="154">
        <v>5</v>
      </c>
      <c r="I297" s="155"/>
      <c r="J297" s="156">
        <f>ROUND(I297*H297,2)</f>
        <v>0</v>
      </c>
      <c r="K297" s="152" t="s">
        <v>1</v>
      </c>
      <c r="L297" s="34"/>
      <c r="M297" s="157" t="s">
        <v>1</v>
      </c>
      <c r="N297" s="158" t="s">
        <v>41</v>
      </c>
      <c r="O297" s="59"/>
      <c r="P297" s="159">
        <f>O297*H297</f>
        <v>0</v>
      </c>
      <c r="Q297" s="159">
        <v>3.0000000000000001E-5</v>
      </c>
      <c r="R297" s="159">
        <f>Q297*H297</f>
        <v>1.5000000000000001E-4</v>
      </c>
      <c r="S297" s="159">
        <v>0</v>
      </c>
      <c r="T297" s="160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1" t="s">
        <v>341</v>
      </c>
      <c r="AT297" s="161" t="s">
        <v>182</v>
      </c>
      <c r="AU297" s="161" t="s">
        <v>85</v>
      </c>
      <c r="AY297" s="18" t="s">
        <v>180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8" t="s">
        <v>83</v>
      </c>
      <c r="BK297" s="162">
        <f>ROUND(I297*H297,2)</f>
        <v>0</v>
      </c>
      <c r="BL297" s="18" t="s">
        <v>341</v>
      </c>
      <c r="BM297" s="161" t="s">
        <v>1319</v>
      </c>
    </row>
    <row r="298" spans="1:65" s="2" customFormat="1" ht="11.25">
      <c r="A298" s="33"/>
      <c r="B298" s="34"/>
      <c r="C298" s="33"/>
      <c r="D298" s="163" t="s">
        <v>189</v>
      </c>
      <c r="E298" s="33"/>
      <c r="F298" s="164" t="s">
        <v>1863</v>
      </c>
      <c r="G298" s="33"/>
      <c r="H298" s="33"/>
      <c r="I298" s="165"/>
      <c r="J298" s="33"/>
      <c r="K298" s="33"/>
      <c r="L298" s="34"/>
      <c r="M298" s="166"/>
      <c r="N298" s="167"/>
      <c r="O298" s="59"/>
      <c r="P298" s="59"/>
      <c r="Q298" s="59"/>
      <c r="R298" s="59"/>
      <c r="S298" s="59"/>
      <c r="T298" s="60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8" t="s">
        <v>189</v>
      </c>
      <c r="AU298" s="18" t="s">
        <v>85</v>
      </c>
    </row>
    <row r="299" spans="1:65" s="2" customFormat="1" ht="24.2" customHeight="1">
      <c r="A299" s="33"/>
      <c r="B299" s="149"/>
      <c r="C299" s="201" t="s">
        <v>868</v>
      </c>
      <c r="D299" s="201" t="s">
        <v>315</v>
      </c>
      <c r="E299" s="202" t="s">
        <v>1864</v>
      </c>
      <c r="F299" s="203" t="s">
        <v>1865</v>
      </c>
      <c r="G299" s="204" t="s">
        <v>423</v>
      </c>
      <c r="H299" s="205">
        <v>5</v>
      </c>
      <c r="I299" s="206"/>
      <c r="J299" s="207">
        <f>ROUND(I299*H299,2)</f>
        <v>0</v>
      </c>
      <c r="K299" s="203" t="s">
        <v>1</v>
      </c>
      <c r="L299" s="208"/>
      <c r="M299" s="209" t="s">
        <v>1</v>
      </c>
      <c r="N299" s="210" t="s">
        <v>41</v>
      </c>
      <c r="O299" s="59"/>
      <c r="P299" s="159">
        <f>O299*H299</f>
        <v>0</v>
      </c>
      <c r="Q299" s="159">
        <v>2.0000000000000001E-4</v>
      </c>
      <c r="R299" s="159">
        <f>Q299*H299</f>
        <v>1E-3</v>
      </c>
      <c r="S299" s="159">
        <v>0</v>
      </c>
      <c r="T299" s="160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1" t="s">
        <v>489</v>
      </c>
      <c r="AT299" s="161" t="s">
        <v>315</v>
      </c>
      <c r="AU299" s="161" t="s">
        <v>85</v>
      </c>
      <c r="AY299" s="18" t="s">
        <v>180</v>
      </c>
      <c r="BE299" s="162">
        <f>IF(N299="základní",J299,0)</f>
        <v>0</v>
      </c>
      <c r="BF299" s="162">
        <f>IF(N299="snížená",J299,0)</f>
        <v>0</v>
      </c>
      <c r="BG299" s="162">
        <f>IF(N299="zákl. přenesená",J299,0)</f>
        <v>0</v>
      </c>
      <c r="BH299" s="162">
        <f>IF(N299="sníž. přenesená",J299,0)</f>
        <v>0</v>
      </c>
      <c r="BI299" s="162">
        <f>IF(N299="nulová",J299,0)</f>
        <v>0</v>
      </c>
      <c r="BJ299" s="18" t="s">
        <v>83</v>
      </c>
      <c r="BK299" s="162">
        <f>ROUND(I299*H299,2)</f>
        <v>0</v>
      </c>
      <c r="BL299" s="18" t="s">
        <v>341</v>
      </c>
      <c r="BM299" s="161" t="s">
        <v>1331</v>
      </c>
    </row>
    <row r="300" spans="1:65" s="2" customFormat="1" ht="11.25">
      <c r="A300" s="33"/>
      <c r="B300" s="34"/>
      <c r="C300" s="33"/>
      <c r="D300" s="163" t="s">
        <v>189</v>
      </c>
      <c r="E300" s="33"/>
      <c r="F300" s="164" t="s">
        <v>1865</v>
      </c>
      <c r="G300" s="33"/>
      <c r="H300" s="33"/>
      <c r="I300" s="165"/>
      <c r="J300" s="33"/>
      <c r="K300" s="33"/>
      <c r="L300" s="34"/>
      <c r="M300" s="166"/>
      <c r="N300" s="167"/>
      <c r="O300" s="59"/>
      <c r="P300" s="59"/>
      <c r="Q300" s="59"/>
      <c r="R300" s="59"/>
      <c r="S300" s="59"/>
      <c r="T300" s="60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8" t="s">
        <v>189</v>
      </c>
      <c r="AU300" s="18" t="s">
        <v>85</v>
      </c>
    </row>
    <row r="301" spans="1:65" s="2" customFormat="1" ht="21.75" customHeight="1">
      <c r="A301" s="33"/>
      <c r="B301" s="149"/>
      <c r="C301" s="150" t="s">
        <v>871</v>
      </c>
      <c r="D301" s="150" t="s">
        <v>182</v>
      </c>
      <c r="E301" s="151" t="s">
        <v>1866</v>
      </c>
      <c r="F301" s="152" t="s">
        <v>1867</v>
      </c>
      <c r="G301" s="153" t="s">
        <v>423</v>
      </c>
      <c r="H301" s="154">
        <v>9</v>
      </c>
      <c r="I301" s="155"/>
      <c r="J301" s="156">
        <f>ROUND(I301*H301,2)</f>
        <v>0</v>
      </c>
      <c r="K301" s="152" t="s">
        <v>1</v>
      </c>
      <c r="L301" s="34"/>
      <c r="M301" s="157" t="s">
        <v>1</v>
      </c>
      <c r="N301" s="158" t="s">
        <v>41</v>
      </c>
      <c r="O301" s="59"/>
      <c r="P301" s="159">
        <f>O301*H301</f>
        <v>0</v>
      </c>
      <c r="Q301" s="159">
        <v>3.0000000000000001E-5</v>
      </c>
      <c r="R301" s="159">
        <f>Q301*H301</f>
        <v>2.7E-4</v>
      </c>
      <c r="S301" s="159">
        <v>0</v>
      </c>
      <c r="T301" s="160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1" t="s">
        <v>341</v>
      </c>
      <c r="AT301" s="161" t="s">
        <v>182</v>
      </c>
      <c r="AU301" s="161" t="s">
        <v>85</v>
      </c>
      <c r="AY301" s="18" t="s">
        <v>180</v>
      </c>
      <c r="BE301" s="162">
        <f>IF(N301="základní",J301,0)</f>
        <v>0</v>
      </c>
      <c r="BF301" s="162">
        <f>IF(N301="snížená",J301,0)</f>
        <v>0</v>
      </c>
      <c r="BG301" s="162">
        <f>IF(N301="zákl. přenesená",J301,0)</f>
        <v>0</v>
      </c>
      <c r="BH301" s="162">
        <f>IF(N301="sníž. přenesená",J301,0)</f>
        <v>0</v>
      </c>
      <c r="BI301" s="162">
        <f>IF(N301="nulová",J301,0)</f>
        <v>0</v>
      </c>
      <c r="BJ301" s="18" t="s">
        <v>83</v>
      </c>
      <c r="BK301" s="162">
        <f>ROUND(I301*H301,2)</f>
        <v>0</v>
      </c>
      <c r="BL301" s="18" t="s">
        <v>341</v>
      </c>
      <c r="BM301" s="161" t="s">
        <v>1343</v>
      </c>
    </row>
    <row r="302" spans="1:65" s="2" customFormat="1" ht="11.25">
      <c r="A302" s="33"/>
      <c r="B302" s="34"/>
      <c r="C302" s="33"/>
      <c r="D302" s="163" t="s">
        <v>189</v>
      </c>
      <c r="E302" s="33"/>
      <c r="F302" s="164" t="s">
        <v>1867</v>
      </c>
      <c r="G302" s="33"/>
      <c r="H302" s="33"/>
      <c r="I302" s="165"/>
      <c r="J302" s="33"/>
      <c r="K302" s="33"/>
      <c r="L302" s="34"/>
      <c r="M302" s="166"/>
      <c r="N302" s="167"/>
      <c r="O302" s="59"/>
      <c r="P302" s="59"/>
      <c r="Q302" s="59"/>
      <c r="R302" s="59"/>
      <c r="S302" s="59"/>
      <c r="T302" s="60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8" t="s">
        <v>189</v>
      </c>
      <c r="AU302" s="18" t="s">
        <v>85</v>
      </c>
    </row>
    <row r="303" spans="1:65" s="2" customFormat="1" ht="24.2" customHeight="1">
      <c r="A303" s="33"/>
      <c r="B303" s="149"/>
      <c r="C303" s="201" t="s">
        <v>878</v>
      </c>
      <c r="D303" s="201" t="s">
        <v>315</v>
      </c>
      <c r="E303" s="202" t="s">
        <v>1868</v>
      </c>
      <c r="F303" s="203" t="s">
        <v>1869</v>
      </c>
      <c r="G303" s="204" t="s">
        <v>423</v>
      </c>
      <c r="H303" s="205">
        <v>9</v>
      </c>
      <c r="I303" s="206"/>
      <c r="J303" s="207">
        <f>ROUND(I303*H303,2)</f>
        <v>0</v>
      </c>
      <c r="K303" s="203" t="s">
        <v>1</v>
      </c>
      <c r="L303" s="208"/>
      <c r="M303" s="209" t="s">
        <v>1</v>
      </c>
      <c r="N303" s="210" t="s">
        <v>41</v>
      </c>
      <c r="O303" s="59"/>
      <c r="P303" s="159">
        <f>O303*H303</f>
        <v>0</v>
      </c>
      <c r="Q303" s="159">
        <v>2.0000000000000001E-4</v>
      </c>
      <c r="R303" s="159">
        <f>Q303*H303</f>
        <v>1.8000000000000002E-3</v>
      </c>
      <c r="S303" s="159">
        <v>0</v>
      </c>
      <c r="T303" s="160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1" t="s">
        <v>489</v>
      </c>
      <c r="AT303" s="161" t="s">
        <v>315</v>
      </c>
      <c r="AU303" s="161" t="s">
        <v>85</v>
      </c>
      <c r="AY303" s="18" t="s">
        <v>180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8" t="s">
        <v>83</v>
      </c>
      <c r="BK303" s="162">
        <f>ROUND(I303*H303,2)</f>
        <v>0</v>
      </c>
      <c r="BL303" s="18" t="s">
        <v>341</v>
      </c>
      <c r="BM303" s="161" t="s">
        <v>1360</v>
      </c>
    </row>
    <row r="304" spans="1:65" s="2" customFormat="1" ht="19.5">
      <c r="A304" s="33"/>
      <c r="B304" s="34"/>
      <c r="C304" s="33"/>
      <c r="D304" s="163" t="s">
        <v>189</v>
      </c>
      <c r="E304" s="33"/>
      <c r="F304" s="164" t="s">
        <v>1869</v>
      </c>
      <c r="G304" s="33"/>
      <c r="H304" s="33"/>
      <c r="I304" s="165"/>
      <c r="J304" s="33"/>
      <c r="K304" s="33"/>
      <c r="L304" s="34"/>
      <c r="M304" s="166"/>
      <c r="N304" s="167"/>
      <c r="O304" s="59"/>
      <c r="P304" s="59"/>
      <c r="Q304" s="59"/>
      <c r="R304" s="59"/>
      <c r="S304" s="59"/>
      <c r="T304" s="60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8" t="s">
        <v>189</v>
      </c>
      <c r="AU304" s="18" t="s">
        <v>85</v>
      </c>
    </row>
    <row r="305" spans="1:65" s="2" customFormat="1" ht="21.75" customHeight="1">
      <c r="A305" s="33"/>
      <c r="B305" s="149"/>
      <c r="C305" s="150" t="s">
        <v>883</v>
      </c>
      <c r="D305" s="150" t="s">
        <v>182</v>
      </c>
      <c r="E305" s="151" t="s">
        <v>1870</v>
      </c>
      <c r="F305" s="152" t="s">
        <v>1871</v>
      </c>
      <c r="G305" s="153" t="s">
        <v>423</v>
      </c>
      <c r="H305" s="154">
        <v>7</v>
      </c>
      <c r="I305" s="155"/>
      <c r="J305" s="156">
        <f>ROUND(I305*H305,2)</f>
        <v>0</v>
      </c>
      <c r="K305" s="152" t="s">
        <v>1</v>
      </c>
      <c r="L305" s="34"/>
      <c r="M305" s="157" t="s">
        <v>1</v>
      </c>
      <c r="N305" s="158" t="s">
        <v>41</v>
      </c>
      <c r="O305" s="59"/>
      <c r="P305" s="159">
        <f>O305*H305</f>
        <v>0</v>
      </c>
      <c r="Q305" s="159">
        <v>3.0000000000000001E-5</v>
      </c>
      <c r="R305" s="159">
        <f>Q305*H305</f>
        <v>2.1000000000000001E-4</v>
      </c>
      <c r="S305" s="159">
        <v>0</v>
      </c>
      <c r="T305" s="160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1" t="s">
        <v>341</v>
      </c>
      <c r="AT305" s="161" t="s">
        <v>182</v>
      </c>
      <c r="AU305" s="161" t="s">
        <v>85</v>
      </c>
      <c r="AY305" s="18" t="s">
        <v>180</v>
      </c>
      <c r="BE305" s="162">
        <f>IF(N305="základní",J305,0)</f>
        <v>0</v>
      </c>
      <c r="BF305" s="162">
        <f>IF(N305="snížená",J305,0)</f>
        <v>0</v>
      </c>
      <c r="BG305" s="162">
        <f>IF(N305="zákl. přenesená",J305,0)</f>
        <v>0</v>
      </c>
      <c r="BH305" s="162">
        <f>IF(N305="sníž. přenesená",J305,0)</f>
        <v>0</v>
      </c>
      <c r="BI305" s="162">
        <f>IF(N305="nulová",J305,0)</f>
        <v>0</v>
      </c>
      <c r="BJ305" s="18" t="s">
        <v>83</v>
      </c>
      <c r="BK305" s="162">
        <f>ROUND(I305*H305,2)</f>
        <v>0</v>
      </c>
      <c r="BL305" s="18" t="s">
        <v>341</v>
      </c>
      <c r="BM305" s="161" t="s">
        <v>1872</v>
      </c>
    </row>
    <row r="306" spans="1:65" s="2" customFormat="1" ht="11.25">
      <c r="A306" s="33"/>
      <c r="B306" s="34"/>
      <c r="C306" s="33"/>
      <c r="D306" s="163" t="s">
        <v>189</v>
      </c>
      <c r="E306" s="33"/>
      <c r="F306" s="164" t="s">
        <v>1871</v>
      </c>
      <c r="G306" s="33"/>
      <c r="H306" s="33"/>
      <c r="I306" s="165"/>
      <c r="J306" s="33"/>
      <c r="K306" s="33"/>
      <c r="L306" s="34"/>
      <c r="M306" s="166"/>
      <c r="N306" s="167"/>
      <c r="O306" s="59"/>
      <c r="P306" s="59"/>
      <c r="Q306" s="59"/>
      <c r="R306" s="59"/>
      <c r="S306" s="59"/>
      <c r="T306" s="60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8" t="s">
        <v>189</v>
      </c>
      <c r="AU306" s="18" t="s">
        <v>85</v>
      </c>
    </row>
    <row r="307" spans="1:65" s="2" customFormat="1" ht="24.2" customHeight="1">
      <c r="A307" s="33"/>
      <c r="B307" s="149"/>
      <c r="C307" s="201" t="s">
        <v>889</v>
      </c>
      <c r="D307" s="201" t="s">
        <v>315</v>
      </c>
      <c r="E307" s="202" t="s">
        <v>1873</v>
      </c>
      <c r="F307" s="203" t="s">
        <v>1874</v>
      </c>
      <c r="G307" s="204" t="s">
        <v>423</v>
      </c>
      <c r="H307" s="205">
        <v>7</v>
      </c>
      <c r="I307" s="206"/>
      <c r="J307" s="207">
        <f>ROUND(I307*H307,2)</f>
        <v>0</v>
      </c>
      <c r="K307" s="203" t="s">
        <v>1</v>
      </c>
      <c r="L307" s="208"/>
      <c r="M307" s="209" t="s">
        <v>1</v>
      </c>
      <c r="N307" s="210" t="s">
        <v>41</v>
      </c>
      <c r="O307" s="59"/>
      <c r="P307" s="159">
        <f>O307*H307</f>
        <v>0</v>
      </c>
      <c r="Q307" s="159">
        <v>2.0000000000000001E-4</v>
      </c>
      <c r="R307" s="159">
        <f>Q307*H307</f>
        <v>1.4E-3</v>
      </c>
      <c r="S307" s="159">
        <v>0</v>
      </c>
      <c r="T307" s="160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1" t="s">
        <v>489</v>
      </c>
      <c r="AT307" s="161" t="s">
        <v>315</v>
      </c>
      <c r="AU307" s="161" t="s">
        <v>85</v>
      </c>
      <c r="AY307" s="18" t="s">
        <v>180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8" t="s">
        <v>83</v>
      </c>
      <c r="BK307" s="162">
        <f>ROUND(I307*H307,2)</f>
        <v>0</v>
      </c>
      <c r="BL307" s="18" t="s">
        <v>341</v>
      </c>
      <c r="BM307" s="161" t="s">
        <v>1875</v>
      </c>
    </row>
    <row r="308" spans="1:65" s="2" customFormat="1" ht="19.5">
      <c r="A308" s="33"/>
      <c r="B308" s="34"/>
      <c r="C308" s="33"/>
      <c r="D308" s="163" t="s">
        <v>189</v>
      </c>
      <c r="E308" s="33"/>
      <c r="F308" s="164" t="s">
        <v>1874</v>
      </c>
      <c r="G308" s="33"/>
      <c r="H308" s="33"/>
      <c r="I308" s="165"/>
      <c r="J308" s="33"/>
      <c r="K308" s="33"/>
      <c r="L308" s="34"/>
      <c r="M308" s="166"/>
      <c r="N308" s="167"/>
      <c r="O308" s="59"/>
      <c r="P308" s="59"/>
      <c r="Q308" s="59"/>
      <c r="R308" s="59"/>
      <c r="S308" s="59"/>
      <c r="T308" s="60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T308" s="18" t="s">
        <v>189</v>
      </c>
      <c r="AU308" s="18" t="s">
        <v>85</v>
      </c>
    </row>
    <row r="309" spans="1:65" s="2" customFormat="1" ht="16.5" customHeight="1">
      <c r="A309" s="33"/>
      <c r="B309" s="149"/>
      <c r="C309" s="150" t="s">
        <v>892</v>
      </c>
      <c r="D309" s="150" t="s">
        <v>182</v>
      </c>
      <c r="E309" s="151" t="s">
        <v>1876</v>
      </c>
      <c r="F309" s="152" t="s">
        <v>1877</v>
      </c>
      <c r="G309" s="153" t="s">
        <v>423</v>
      </c>
      <c r="H309" s="154">
        <v>4</v>
      </c>
      <c r="I309" s="155"/>
      <c r="J309" s="156">
        <f>ROUND(I309*H309,2)</f>
        <v>0</v>
      </c>
      <c r="K309" s="152" t="s">
        <v>1</v>
      </c>
      <c r="L309" s="34"/>
      <c r="M309" s="157" t="s">
        <v>1</v>
      </c>
      <c r="N309" s="158" t="s">
        <v>41</v>
      </c>
      <c r="O309" s="59"/>
      <c r="P309" s="159">
        <f>O309*H309</f>
        <v>0</v>
      </c>
      <c r="Q309" s="159">
        <v>3.0000000000000001E-5</v>
      </c>
      <c r="R309" s="159">
        <f>Q309*H309</f>
        <v>1.2E-4</v>
      </c>
      <c r="S309" s="159">
        <v>0</v>
      </c>
      <c r="T309" s="160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1" t="s">
        <v>341</v>
      </c>
      <c r="AT309" s="161" t="s">
        <v>182</v>
      </c>
      <c r="AU309" s="161" t="s">
        <v>85</v>
      </c>
      <c r="AY309" s="18" t="s">
        <v>180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8" t="s">
        <v>83</v>
      </c>
      <c r="BK309" s="162">
        <f>ROUND(I309*H309,2)</f>
        <v>0</v>
      </c>
      <c r="BL309" s="18" t="s">
        <v>341</v>
      </c>
      <c r="BM309" s="161" t="s">
        <v>1878</v>
      </c>
    </row>
    <row r="310" spans="1:65" s="2" customFormat="1" ht="11.25">
      <c r="A310" s="33"/>
      <c r="B310" s="34"/>
      <c r="C310" s="33"/>
      <c r="D310" s="163" t="s">
        <v>189</v>
      </c>
      <c r="E310" s="33"/>
      <c r="F310" s="164" t="s">
        <v>1877</v>
      </c>
      <c r="G310" s="33"/>
      <c r="H310" s="33"/>
      <c r="I310" s="165"/>
      <c r="J310" s="33"/>
      <c r="K310" s="33"/>
      <c r="L310" s="34"/>
      <c r="M310" s="166"/>
      <c r="N310" s="167"/>
      <c r="O310" s="59"/>
      <c r="P310" s="59"/>
      <c r="Q310" s="59"/>
      <c r="R310" s="59"/>
      <c r="S310" s="59"/>
      <c r="T310" s="60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8" t="s">
        <v>189</v>
      </c>
      <c r="AU310" s="18" t="s">
        <v>85</v>
      </c>
    </row>
    <row r="311" spans="1:65" s="2" customFormat="1" ht="16.5" customHeight="1">
      <c r="A311" s="33"/>
      <c r="B311" s="149"/>
      <c r="C311" s="201" t="s">
        <v>900</v>
      </c>
      <c r="D311" s="201" t="s">
        <v>315</v>
      </c>
      <c r="E311" s="202" t="s">
        <v>1879</v>
      </c>
      <c r="F311" s="203" t="s">
        <v>1880</v>
      </c>
      <c r="G311" s="204" t="s">
        <v>423</v>
      </c>
      <c r="H311" s="205">
        <v>4</v>
      </c>
      <c r="I311" s="206"/>
      <c r="J311" s="207">
        <f>ROUND(I311*H311,2)</f>
        <v>0</v>
      </c>
      <c r="K311" s="203" t="s">
        <v>1</v>
      </c>
      <c r="L311" s="208"/>
      <c r="M311" s="209" t="s">
        <v>1</v>
      </c>
      <c r="N311" s="210" t="s">
        <v>41</v>
      </c>
      <c r="O311" s="59"/>
      <c r="P311" s="159">
        <f>O311*H311</f>
        <v>0</v>
      </c>
      <c r="Q311" s="159">
        <v>6.9999999999999999E-4</v>
      </c>
      <c r="R311" s="159">
        <f>Q311*H311</f>
        <v>2.8E-3</v>
      </c>
      <c r="S311" s="159">
        <v>0</v>
      </c>
      <c r="T311" s="160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1" t="s">
        <v>489</v>
      </c>
      <c r="AT311" s="161" t="s">
        <v>315</v>
      </c>
      <c r="AU311" s="161" t="s">
        <v>85</v>
      </c>
      <c r="AY311" s="18" t="s">
        <v>180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8" t="s">
        <v>83</v>
      </c>
      <c r="BK311" s="162">
        <f>ROUND(I311*H311,2)</f>
        <v>0</v>
      </c>
      <c r="BL311" s="18" t="s">
        <v>341</v>
      </c>
      <c r="BM311" s="161" t="s">
        <v>1881</v>
      </c>
    </row>
    <row r="312" spans="1:65" s="2" customFormat="1" ht="11.25">
      <c r="A312" s="33"/>
      <c r="B312" s="34"/>
      <c r="C312" s="33"/>
      <c r="D312" s="163" t="s">
        <v>189</v>
      </c>
      <c r="E312" s="33"/>
      <c r="F312" s="164" t="s">
        <v>1880</v>
      </c>
      <c r="G312" s="33"/>
      <c r="H312" s="33"/>
      <c r="I312" s="165"/>
      <c r="J312" s="33"/>
      <c r="K312" s="33"/>
      <c r="L312" s="34"/>
      <c r="M312" s="166"/>
      <c r="N312" s="167"/>
      <c r="O312" s="59"/>
      <c r="P312" s="59"/>
      <c r="Q312" s="59"/>
      <c r="R312" s="59"/>
      <c r="S312" s="59"/>
      <c r="T312" s="60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T312" s="18" t="s">
        <v>189</v>
      </c>
      <c r="AU312" s="18" t="s">
        <v>85</v>
      </c>
    </row>
    <row r="313" spans="1:65" s="2" customFormat="1" ht="16.5" customHeight="1">
      <c r="A313" s="33"/>
      <c r="B313" s="149"/>
      <c r="C313" s="150" t="s">
        <v>908</v>
      </c>
      <c r="D313" s="150" t="s">
        <v>182</v>
      </c>
      <c r="E313" s="151" t="s">
        <v>1882</v>
      </c>
      <c r="F313" s="152" t="s">
        <v>1883</v>
      </c>
      <c r="G313" s="153" t="s">
        <v>423</v>
      </c>
      <c r="H313" s="154">
        <v>1</v>
      </c>
      <c r="I313" s="155"/>
      <c r="J313" s="156">
        <f>ROUND(I313*H313,2)</f>
        <v>0</v>
      </c>
      <c r="K313" s="152" t="s">
        <v>1</v>
      </c>
      <c r="L313" s="34"/>
      <c r="M313" s="157" t="s">
        <v>1</v>
      </c>
      <c r="N313" s="158" t="s">
        <v>41</v>
      </c>
      <c r="O313" s="59"/>
      <c r="P313" s="159">
        <f>O313*H313</f>
        <v>0</v>
      </c>
      <c r="Q313" s="159">
        <v>8.0000000000000007E-5</v>
      </c>
      <c r="R313" s="159">
        <f>Q313*H313</f>
        <v>8.0000000000000007E-5</v>
      </c>
      <c r="S313" s="159">
        <v>0</v>
      </c>
      <c r="T313" s="160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1" t="s">
        <v>341</v>
      </c>
      <c r="AT313" s="161" t="s">
        <v>182</v>
      </c>
      <c r="AU313" s="161" t="s">
        <v>85</v>
      </c>
      <c r="AY313" s="18" t="s">
        <v>180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8" t="s">
        <v>83</v>
      </c>
      <c r="BK313" s="162">
        <f>ROUND(I313*H313,2)</f>
        <v>0</v>
      </c>
      <c r="BL313" s="18" t="s">
        <v>341</v>
      </c>
      <c r="BM313" s="161" t="s">
        <v>1884</v>
      </c>
    </row>
    <row r="314" spans="1:65" s="2" customFormat="1" ht="11.25">
      <c r="A314" s="33"/>
      <c r="B314" s="34"/>
      <c r="C314" s="33"/>
      <c r="D314" s="163" t="s">
        <v>189</v>
      </c>
      <c r="E314" s="33"/>
      <c r="F314" s="164" t="s">
        <v>1883</v>
      </c>
      <c r="G314" s="33"/>
      <c r="H314" s="33"/>
      <c r="I314" s="165"/>
      <c r="J314" s="33"/>
      <c r="K314" s="33"/>
      <c r="L314" s="34"/>
      <c r="M314" s="166"/>
      <c r="N314" s="167"/>
      <c r="O314" s="59"/>
      <c r="P314" s="59"/>
      <c r="Q314" s="59"/>
      <c r="R314" s="59"/>
      <c r="S314" s="59"/>
      <c r="T314" s="60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8" t="s">
        <v>189</v>
      </c>
      <c r="AU314" s="18" t="s">
        <v>85</v>
      </c>
    </row>
    <row r="315" spans="1:65" s="2" customFormat="1" ht="16.5" customHeight="1">
      <c r="A315" s="33"/>
      <c r="B315" s="149"/>
      <c r="C315" s="150" t="s">
        <v>915</v>
      </c>
      <c r="D315" s="150" t="s">
        <v>182</v>
      </c>
      <c r="E315" s="151" t="s">
        <v>1885</v>
      </c>
      <c r="F315" s="152" t="s">
        <v>1886</v>
      </c>
      <c r="G315" s="153" t="s">
        <v>423</v>
      </c>
      <c r="H315" s="154">
        <v>11</v>
      </c>
      <c r="I315" s="155"/>
      <c r="J315" s="156">
        <f>ROUND(I315*H315,2)</f>
        <v>0</v>
      </c>
      <c r="K315" s="152" t="s">
        <v>1</v>
      </c>
      <c r="L315" s="34"/>
      <c r="M315" s="157" t="s">
        <v>1</v>
      </c>
      <c r="N315" s="158" t="s">
        <v>41</v>
      </c>
      <c r="O315" s="59"/>
      <c r="P315" s="159">
        <f>O315*H315</f>
        <v>0</v>
      </c>
      <c r="Q315" s="159">
        <v>1.3999999999999999E-4</v>
      </c>
      <c r="R315" s="159">
        <f>Q315*H315</f>
        <v>1.5399999999999999E-3</v>
      </c>
      <c r="S315" s="159">
        <v>0</v>
      </c>
      <c r="T315" s="160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1" t="s">
        <v>341</v>
      </c>
      <c r="AT315" s="161" t="s">
        <v>182</v>
      </c>
      <c r="AU315" s="161" t="s">
        <v>85</v>
      </c>
      <c r="AY315" s="18" t="s">
        <v>180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8" t="s">
        <v>83</v>
      </c>
      <c r="BK315" s="162">
        <f>ROUND(I315*H315,2)</f>
        <v>0</v>
      </c>
      <c r="BL315" s="18" t="s">
        <v>341</v>
      </c>
      <c r="BM315" s="161" t="s">
        <v>1887</v>
      </c>
    </row>
    <row r="316" spans="1:65" s="2" customFormat="1" ht="11.25">
      <c r="A316" s="33"/>
      <c r="B316" s="34"/>
      <c r="C316" s="33"/>
      <c r="D316" s="163" t="s">
        <v>189</v>
      </c>
      <c r="E316" s="33"/>
      <c r="F316" s="164" t="s">
        <v>1886</v>
      </c>
      <c r="G316" s="33"/>
      <c r="H316" s="33"/>
      <c r="I316" s="165"/>
      <c r="J316" s="33"/>
      <c r="K316" s="33"/>
      <c r="L316" s="34"/>
      <c r="M316" s="166"/>
      <c r="N316" s="167"/>
      <c r="O316" s="59"/>
      <c r="P316" s="59"/>
      <c r="Q316" s="59"/>
      <c r="R316" s="59"/>
      <c r="S316" s="59"/>
      <c r="T316" s="60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8" t="s">
        <v>189</v>
      </c>
      <c r="AU316" s="18" t="s">
        <v>85</v>
      </c>
    </row>
    <row r="317" spans="1:65" s="2" customFormat="1" ht="16.5" customHeight="1">
      <c r="A317" s="33"/>
      <c r="B317" s="149"/>
      <c r="C317" s="150" t="s">
        <v>921</v>
      </c>
      <c r="D317" s="150" t="s">
        <v>182</v>
      </c>
      <c r="E317" s="151" t="s">
        <v>1888</v>
      </c>
      <c r="F317" s="152" t="s">
        <v>1889</v>
      </c>
      <c r="G317" s="153" t="s">
        <v>423</v>
      </c>
      <c r="H317" s="154">
        <v>6</v>
      </c>
      <c r="I317" s="155"/>
      <c r="J317" s="156">
        <f>ROUND(I317*H317,2)</f>
        <v>0</v>
      </c>
      <c r="K317" s="152" t="s">
        <v>1</v>
      </c>
      <c r="L317" s="34"/>
      <c r="M317" s="157" t="s">
        <v>1</v>
      </c>
      <c r="N317" s="158" t="s">
        <v>41</v>
      </c>
      <c r="O317" s="59"/>
      <c r="P317" s="159">
        <f>O317*H317</f>
        <v>0</v>
      </c>
      <c r="Q317" s="159">
        <v>2.1000000000000001E-4</v>
      </c>
      <c r="R317" s="159">
        <f>Q317*H317</f>
        <v>1.2600000000000001E-3</v>
      </c>
      <c r="S317" s="159">
        <v>0</v>
      </c>
      <c r="T317" s="160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1" t="s">
        <v>341</v>
      </c>
      <c r="AT317" s="161" t="s">
        <v>182</v>
      </c>
      <c r="AU317" s="161" t="s">
        <v>85</v>
      </c>
      <c r="AY317" s="18" t="s">
        <v>180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8" t="s">
        <v>83</v>
      </c>
      <c r="BK317" s="162">
        <f>ROUND(I317*H317,2)</f>
        <v>0</v>
      </c>
      <c r="BL317" s="18" t="s">
        <v>341</v>
      </c>
      <c r="BM317" s="161" t="s">
        <v>1890</v>
      </c>
    </row>
    <row r="318" spans="1:65" s="2" customFormat="1" ht="11.25">
      <c r="A318" s="33"/>
      <c r="B318" s="34"/>
      <c r="C318" s="33"/>
      <c r="D318" s="163" t="s">
        <v>189</v>
      </c>
      <c r="E318" s="33"/>
      <c r="F318" s="164" t="s">
        <v>1889</v>
      </c>
      <c r="G318" s="33"/>
      <c r="H318" s="33"/>
      <c r="I318" s="165"/>
      <c r="J318" s="33"/>
      <c r="K318" s="33"/>
      <c r="L318" s="34"/>
      <c r="M318" s="166"/>
      <c r="N318" s="167"/>
      <c r="O318" s="59"/>
      <c r="P318" s="59"/>
      <c r="Q318" s="59"/>
      <c r="R318" s="59"/>
      <c r="S318" s="59"/>
      <c r="T318" s="60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T318" s="18" t="s">
        <v>189</v>
      </c>
      <c r="AU318" s="18" t="s">
        <v>85</v>
      </c>
    </row>
    <row r="319" spans="1:65" s="2" customFormat="1" ht="16.5" customHeight="1">
      <c r="A319" s="33"/>
      <c r="B319" s="149"/>
      <c r="C319" s="150" t="s">
        <v>926</v>
      </c>
      <c r="D319" s="150" t="s">
        <v>182</v>
      </c>
      <c r="E319" s="151" t="s">
        <v>1891</v>
      </c>
      <c r="F319" s="152" t="s">
        <v>1892</v>
      </c>
      <c r="G319" s="153" t="s">
        <v>423</v>
      </c>
      <c r="H319" s="154">
        <v>1</v>
      </c>
      <c r="I319" s="155"/>
      <c r="J319" s="156">
        <f>ROUND(I319*H319,2)</f>
        <v>0</v>
      </c>
      <c r="K319" s="152" t="s">
        <v>1</v>
      </c>
      <c r="L319" s="34"/>
      <c r="M319" s="157" t="s">
        <v>1</v>
      </c>
      <c r="N319" s="158" t="s">
        <v>41</v>
      </c>
      <c r="O319" s="59"/>
      <c r="P319" s="159">
        <f>O319*H319</f>
        <v>0</v>
      </c>
      <c r="Q319" s="159">
        <v>2.2000000000000001E-4</v>
      </c>
      <c r="R319" s="159">
        <f>Q319*H319</f>
        <v>2.2000000000000001E-4</v>
      </c>
      <c r="S319" s="159">
        <v>0</v>
      </c>
      <c r="T319" s="160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1" t="s">
        <v>341</v>
      </c>
      <c r="AT319" s="161" t="s">
        <v>182</v>
      </c>
      <c r="AU319" s="161" t="s">
        <v>85</v>
      </c>
      <c r="AY319" s="18" t="s">
        <v>180</v>
      </c>
      <c r="BE319" s="162">
        <f>IF(N319="základní",J319,0)</f>
        <v>0</v>
      </c>
      <c r="BF319" s="162">
        <f>IF(N319="snížená",J319,0)</f>
        <v>0</v>
      </c>
      <c r="BG319" s="162">
        <f>IF(N319="zákl. přenesená",J319,0)</f>
        <v>0</v>
      </c>
      <c r="BH319" s="162">
        <f>IF(N319="sníž. přenesená",J319,0)</f>
        <v>0</v>
      </c>
      <c r="BI319" s="162">
        <f>IF(N319="nulová",J319,0)</f>
        <v>0</v>
      </c>
      <c r="BJ319" s="18" t="s">
        <v>83</v>
      </c>
      <c r="BK319" s="162">
        <f>ROUND(I319*H319,2)</f>
        <v>0</v>
      </c>
      <c r="BL319" s="18" t="s">
        <v>341</v>
      </c>
      <c r="BM319" s="161" t="s">
        <v>1893</v>
      </c>
    </row>
    <row r="320" spans="1:65" s="2" customFormat="1" ht="11.25">
      <c r="A320" s="33"/>
      <c r="B320" s="34"/>
      <c r="C320" s="33"/>
      <c r="D320" s="163" t="s">
        <v>189</v>
      </c>
      <c r="E320" s="33"/>
      <c r="F320" s="164" t="s">
        <v>1892</v>
      </c>
      <c r="G320" s="33"/>
      <c r="H320" s="33"/>
      <c r="I320" s="165"/>
      <c r="J320" s="33"/>
      <c r="K320" s="33"/>
      <c r="L320" s="34"/>
      <c r="M320" s="166"/>
      <c r="N320" s="167"/>
      <c r="O320" s="59"/>
      <c r="P320" s="59"/>
      <c r="Q320" s="59"/>
      <c r="R320" s="59"/>
      <c r="S320" s="59"/>
      <c r="T320" s="60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T320" s="18" t="s">
        <v>189</v>
      </c>
      <c r="AU320" s="18" t="s">
        <v>85</v>
      </c>
    </row>
    <row r="321" spans="1:65" s="2" customFormat="1" ht="16.5" customHeight="1">
      <c r="A321" s="33"/>
      <c r="B321" s="149"/>
      <c r="C321" s="150" t="s">
        <v>932</v>
      </c>
      <c r="D321" s="150" t="s">
        <v>182</v>
      </c>
      <c r="E321" s="151" t="s">
        <v>1894</v>
      </c>
      <c r="F321" s="152" t="s">
        <v>1895</v>
      </c>
      <c r="G321" s="153" t="s">
        <v>423</v>
      </c>
      <c r="H321" s="154">
        <v>1</v>
      </c>
      <c r="I321" s="155"/>
      <c r="J321" s="156">
        <f>ROUND(I321*H321,2)</f>
        <v>0</v>
      </c>
      <c r="K321" s="152" t="s">
        <v>1</v>
      </c>
      <c r="L321" s="34"/>
      <c r="M321" s="157" t="s">
        <v>1</v>
      </c>
      <c r="N321" s="158" t="s">
        <v>41</v>
      </c>
      <c r="O321" s="59"/>
      <c r="P321" s="159">
        <f>O321*H321</f>
        <v>0</v>
      </c>
      <c r="Q321" s="159">
        <v>3.1E-4</v>
      </c>
      <c r="R321" s="159">
        <f>Q321*H321</f>
        <v>3.1E-4</v>
      </c>
      <c r="S321" s="159">
        <v>0</v>
      </c>
      <c r="T321" s="160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1" t="s">
        <v>341</v>
      </c>
      <c r="AT321" s="161" t="s">
        <v>182</v>
      </c>
      <c r="AU321" s="161" t="s">
        <v>85</v>
      </c>
      <c r="AY321" s="18" t="s">
        <v>180</v>
      </c>
      <c r="BE321" s="162">
        <f>IF(N321="základní",J321,0)</f>
        <v>0</v>
      </c>
      <c r="BF321" s="162">
        <f>IF(N321="snížená",J321,0)</f>
        <v>0</v>
      </c>
      <c r="BG321" s="162">
        <f>IF(N321="zákl. přenesená",J321,0)</f>
        <v>0</v>
      </c>
      <c r="BH321" s="162">
        <f>IF(N321="sníž. přenesená",J321,0)</f>
        <v>0</v>
      </c>
      <c r="BI321" s="162">
        <f>IF(N321="nulová",J321,0)</f>
        <v>0</v>
      </c>
      <c r="BJ321" s="18" t="s">
        <v>83</v>
      </c>
      <c r="BK321" s="162">
        <f>ROUND(I321*H321,2)</f>
        <v>0</v>
      </c>
      <c r="BL321" s="18" t="s">
        <v>341</v>
      </c>
      <c r="BM321" s="161" t="s">
        <v>1896</v>
      </c>
    </row>
    <row r="322" spans="1:65" s="2" customFormat="1" ht="11.25">
      <c r="A322" s="33"/>
      <c r="B322" s="34"/>
      <c r="C322" s="33"/>
      <c r="D322" s="163" t="s">
        <v>189</v>
      </c>
      <c r="E322" s="33"/>
      <c r="F322" s="164" t="s">
        <v>1895</v>
      </c>
      <c r="G322" s="33"/>
      <c r="H322" s="33"/>
      <c r="I322" s="165"/>
      <c r="J322" s="33"/>
      <c r="K322" s="33"/>
      <c r="L322" s="34"/>
      <c r="M322" s="166"/>
      <c r="N322" s="167"/>
      <c r="O322" s="59"/>
      <c r="P322" s="59"/>
      <c r="Q322" s="59"/>
      <c r="R322" s="59"/>
      <c r="S322" s="59"/>
      <c r="T322" s="60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8" t="s">
        <v>189</v>
      </c>
      <c r="AU322" s="18" t="s">
        <v>85</v>
      </c>
    </row>
    <row r="323" spans="1:65" s="2" customFormat="1" ht="16.5" customHeight="1">
      <c r="A323" s="33"/>
      <c r="B323" s="149"/>
      <c r="C323" s="150" t="s">
        <v>938</v>
      </c>
      <c r="D323" s="150" t="s">
        <v>182</v>
      </c>
      <c r="E323" s="151" t="s">
        <v>1897</v>
      </c>
      <c r="F323" s="152" t="s">
        <v>1898</v>
      </c>
      <c r="G323" s="153" t="s">
        <v>423</v>
      </c>
      <c r="H323" s="154">
        <v>1</v>
      </c>
      <c r="I323" s="155"/>
      <c r="J323" s="156">
        <f>ROUND(I323*H323,2)</f>
        <v>0</v>
      </c>
      <c r="K323" s="152" t="s">
        <v>1</v>
      </c>
      <c r="L323" s="34"/>
      <c r="M323" s="157" t="s">
        <v>1</v>
      </c>
      <c r="N323" s="158" t="s">
        <v>41</v>
      </c>
      <c r="O323" s="59"/>
      <c r="P323" s="159">
        <f>O323*H323</f>
        <v>0</v>
      </c>
      <c r="Q323" s="159">
        <v>4.8999999999999998E-4</v>
      </c>
      <c r="R323" s="159">
        <f>Q323*H323</f>
        <v>4.8999999999999998E-4</v>
      </c>
      <c r="S323" s="159">
        <v>0</v>
      </c>
      <c r="T323" s="160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1" t="s">
        <v>341</v>
      </c>
      <c r="AT323" s="161" t="s">
        <v>182</v>
      </c>
      <c r="AU323" s="161" t="s">
        <v>85</v>
      </c>
      <c r="AY323" s="18" t="s">
        <v>180</v>
      </c>
      <c r="BE323" s="162">
        <f>IF(N323="základní",J323,0)</f>
        <v>0</v>
      </c>
      <c r="BF323" s="162">
        <f>IF(N323="snížená",J323,0)</f>
        <v>0</v>
      </c>
      <c r="BG323" s="162">
        <f>IF(N323="zákl. přenesená",J323,0)</f>
        <v>0</v>
      </c>
      <c r="BH323" s="162">
        <f>IF(N323="sníž. přenesená",J323,0)</f>
        <v>0</v>
      </c>
      <c r="BI323" s="162">
        <f>IF(N323="nulová",J323,0)</f>
        <v>0</v>
      </c>
      <c r="BJ323" s="18" t="s">
        <v>83</v>
      </c>
      <c r="BK323" s="162">
        <f>ROUND(I323*H323,2)</f>
        <v>0</v>
      </c>
      <c r="BL323" s="18" t="s">
        <v>341</v>
      </c>
      <c r="BM323" s="161" t="s">
        <v>1899</v>
      </c>
    </row>
    <row r="324" spans="1:65" s="2" customFormat="1" ht="11.25">
      <c r="A324" s="33"/>
      <c r="B324" s="34"/>
      <c r="C324" s="33"/>
      <c r="D324" s="163" t="s">
        <v>189</v>
      </c>
      <c r="E324" s="33"/>
      <c r="F324" s="164" t="s">
        <v>1898</v>
      </c>
      <c r="G324" s="33"/>
      <c r="H324" s="33"/>
      <c r="I324" s="165"/>
      <c r="J324" s="33"/>
      <c r="K324" s="33"/>
      <c r="L324" s="34"/>
      <c r="M324" s="166"/>
      <c r="N324" s="167"/>
      <c r="O324" s="59"/>
      <c r="P324" s="59"/>
      <c r="Q324" s="59"/>
      <c r="R324" s="59"/>
      <c r="S324" s="59"/>
      <c r="T324" s="60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8" t="s">
        <v>189</v>
      </c>
      <c r="AU324" s="18" t="s">
        <v>85</v>
      </c>
    </row>
    <row r="325" spans="1:65" s="2" customFormat="1" ht="16.5" customHeight="1">
      <c r="A325" s="33"/>
      <c r="B325" s="149"/>
      <c r="C325" s="150" t="s">
        <v>944</v>
      </c>
      <c r="D325" s="150" t="s">
        <v>182</v>
      </c>
      <c r="E325" s="151" t="s">
        <v>1900</v>
      </c>
      <c r="F325" s="152" t="s">
        <v>1901</v>
      </c>
      <c r="G325" s="153" t="s">
        <v>423</v>
      </c>
      <c r="H325" s="154">
        <v>24</v>
      </c>
      <c r="I325" s="155"/>
      <c r="J325" s="156">
        <f>ROUND(I325*H325,2)</f>
        <v>0</v>
      </c>
      <c r="K325" s="152" t="s">
        <v>1</v>
      </c>
      <c r="L325" s="34"/>
      <c r="M325" s="157" t="s">
        <v>1</v>
      </c>
      <c r="N325" s="158" t="s">
        <v>41</v>
      </c>
      <c r="O325" s="59"/>
      <c r="P325" s="159">
        <f>O325*H325</f>
        <v>0</v>
      </c>
      <c r="Q325" s="159">
        <v>7.1000000000000002E-4</v>
      </c>
      <c r="R325" s="159">
        <f>Q325*H325</f>
        <v>1.704E-2</v>
      </c>
      <c r="S325" s="159">
        <v>0</v>
      </c>
      <c r="T325" s="160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1" t="s">
        <v>341</v>
      </c>
      <c r="AT325" s="161" t="s">
        <v>182</v>
      </c>
      <c r="AU325" s="161" t="s">
        <v>85</v>
      </c>
      <c r="AY325" s="18" t="s">
        <v>180</v>
      </c>
      <c r="BE325" s="162">
        <f>IF(N325="základní",J325,0)</f>
        <v>0</v>
      </c>
      <c r="BF325" s="162">
        <f>IF(N325="snížená",J325,0)</f>
        <v>0</v>
      </c>
      <c r="BG325" s="162">
        <f>IF(N325="zákl. přenesená",J325,0)</f>
        <v>0</v>
      </c>
      <c r="BH325" s="162">
        <f>IF(N325="sníž. přenesená",J325,0)</f>
        <v>0</v>
      </c>
      <c r="BI325" s="162">
        <f>IF(N325="nulová",J325,0)</f>
        <v>0</v>
      </c>
      <c r="BJ325" s="18" t="s">
        <v>83</v>
      </c>
      <c r="BK325" s="162">
        <f>ROUND(I325*H325,2)</f>
        <v>0</v>
      </c>
      <c r="BL325" s="18" t="s">
        <v>341</v>
      </c>
      <c r="BM325" s="161" t="s">
        <v>1902</v>
      </c>
    </row>
    <row r="326" spans="1:65" s="2" customFormat="1" ht="11.25">
      <c r="A326" s="33"/>
      <c r="B326" s="34"/>
      <c r="C326" s="33"/>
      <c r="D326" s="163" t="s">
        <v>189</v>
      </c>
      <c r="E326" s="33"/>
      <c r="F326" s="164" t="s">
        <v>1901</v>
      </c>
      <c r="G326" s="33"/>
      <c r="H326" s="33"/>
      <c r="I326" s="165"/>
      <c r="J326" s="33"/>
      <c r="K326" s="33"/>
      <c r="L326" s="34"/>
      <c r="M326" s="166"/>
      <c r="N326" s="167"/>
      <c r="O326" s="59"/>
      <c r="P326" s="59"/>
      <c r="Q326" s="59"/>
      <c r="R326" s="59"/>
      <c r="S326" s="59"/>
      <c r="T326" s="60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8" t="s">
        <v>189</v>
      </c>
      <c r="AU326" s="18" t="s">
        <v>85</v>
      </c>
    </row>
    <row r="327" spans="1:65" s="2" customFormat="1" ht="24.2" customHeight="1">
      <c r="A327" s="33"/>
      <c r="B327" s="149"/>
      <c r="C327" s="150" t="s">
        <v>950</v>
      </c>
      <c r="D327" s="150" t="s">
        <v>182</v>
      </c>
      <c r="E327" s="151" t="s">
        <v>1903</v>
      </c>
      <c r="F327" s="152" t="s">
        <v>1904</v>
      </c>
      <c r="G327" s="153" t="s">
        <v>423</v>
      </c>
      <c r="H327" s="154">
        <v>1</v>
      </c>
      <c r="I327" s="155"/>
      <c r="J327" s="156">
        <f>ROUND(I327*H327,2)</f>
        <v>0</v>
      </c>
      <c r="K327" s="152" t="s">
        <v>1</v>
      </c>
      <c r="L327" s="34"/>
      <c r="M327" s="157" t="s">
        <v>1</v>
      </c>
      <c r="N327" s="158" t="s">
        <v>41</v>
      </c>
      <c r="O327" s="59"/>
      <c r="P327" s="159">
        <f>O327*H327</f>
        <v>0</v>
      </c>
      <c r="Q327" s="159">
        <v>9.2000000000000003E-4</v>
      </c>
      <c r="R327" s="159">
        <f>Q327*H327</f>
        <v>9.2000000000000003E-4</v>
      </c>
      <c r="S327" s="159">
        <v>0</v>
      </c>
      <c r="T327" s="160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61" t="s">
        <v>341</v>
      </c>
      <c r="AT327" s="161" t="s">
        <v>182</v>
      </c>
      <c r="AU327" s="161" t="s">
        <v>85</v>
      </c>
      <c r="AY327" s="18" t="s">
        <v>180</v>
      </c>
      <c r="BE327" s="162">
        <f>IF(N327="základní",J327,0)</f>
        <v>0</v>
      </c>
      <c r="BF327" s="162">
        <f>IF(N327="snížená",J327,0)</f>
        <v>0</v>
      </c>
      <c r="BG327" s="162">
        <f>IF(N327="zákl. přenesená",J327,0)</f>
        <v>0</v>
      </c>
      <c r="BH327" s="162">
        <f>IF(N327="sníž. přenesená",J327,0)</f>
        <v>0</v>
      </c>
      <c r="BI327" s="162">
        <f>IF(N327="nulová",J327,0)</f>
        <v>0</v>
      </c>
      <c r="BJ327" s="18" t="s">
        <v>83</v>
      </c>
      <c r="BK327" s="162">
        <f>ROUND(I327*H327,2)</f>
        <v>0</v>
      </c>
      <c r="BL327" s="18" t="s">
        <v>341</v>
      </c>
      <c r="BM327" s="161" t="s">
        <v>1905</v>
      </c>
    </row>
    <row r="328" spans="1:65" s="2" customFormat="1" ht="11.25">
      <c r="A328" s="33"/>
      <c r="B328" s="34"/>
      <c r="C328" s="33"/>
      <c r="D328" s="163" t="s">
        <v>189</v>
      </c>
      <c r="E328" s="33"/>
      <c r="F328" s="164" t="s">
        <v>1904</v>
      </c>
      <c r="G328" s="33"/>
      <c r="H328" s="33"/>
      <c r="I328" s="165"/>
      <c r="J328" s="33"/>
      <c r="K328" s="33"/>
      <c r="L328" s="34"/>
      <c r="M328" s="166"/>
      <c r="N328" s="167"/>
      <c r="O328" s="59"/>
      <c r="P328" s="59"/>
      <c r="Q328" s="59"/>
      <c r="R328" s="59"/>
      <c r="S328" s="59"/>
      <c r="T328" s="60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T328" s="18" t="s">
        <v>189</v>
      </c>
      <c r="AU328" s="18" t="s">
        <v>85</v>
      </c>
    </row>
    <row r="329" spans="1:65" s="2" customFormat="1" ht="19.5">
      <c r="A329" s="33"/>
      <c r="B329" s="34"/>
      <c r="C329" s="33"/>
      <c r="D329" s="163" t="s">
        <v>912</v>
      </c>
      <c r="E329" s="33"/>
      <c r="F329" s="211" t="s">
        <v>1794</v>
      </c>
      <c r="G329" s="33"/>
      <c r="H329" s="33"/>
      <c r="I329" s="165"/>
      <c r="J329" s="33"/>
      <c r="K329" s="33"/>
      <c r="L329" s="34"/>
      <c r="M329" s="166"/>
      <c r="N329" s="167"/>
      <c r="O329" s="59"/>
      <c r="P329" s="59"/>
      <c r="Q329" s="59"/>
      <c r="R329" s="59"/>
      <c r="S329" s="59"/>
      <c r="T329" s="60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8" t="s">
        <v>912</v>
      </c>
      <c r="AU329" s="18" t="s">
        <v>85</v>
      </c>
    </row>
    <row r="330" spans="1:65" s="2" customFormat="1" ht="24.2" customHeight="1">
      <c r="A330" s="33"/>
      <c r="B330" s="149"/>
      <c r="C330" s="150" t="s">
        <v>956</v>
      </c>
      <c r="D330" s="150" t="s">
        <v>182</v>
      </c>
      <c r="E330" s="151" t="s">
        <v>1906</v>
      </c>
      <c r="F330" s="152" t="s">
        <v>1907</v>
      </c>
      <c r="G330" s="153" t="s">
        <v>423</v>
      </c>
      <c r="H330" s="154">
        <v>1</v>
      </c>
      <c r="I330" s="155"/>
      <c r="J330" s="156">
        <f>ROUND(I330*H330,2)</f>
        <v>0</v>
      </c>
      <c r="K330" s="152" t="s">
        <v>1</v>
      </c>
      <c r="L330" s="34"/>
      <c r="M330" s="157" t="s">
        <v>1</v>
      </c>
      <c r="N330" s="158" t="s">
        <v>41</v>
      </c>
      <c r="O330" s="59"/>
      <c r="P330" s="159">
        <f>O330*H330</f>
        <v>0</v>
      </c>
      <c r="Q330" s="159">
        <v>9.2000000000000003E-4</v>
      </c>
      <c r="R330" s="159">
        <f>Q330*H330</f>
        <v>9.2000000000000003E-4</v>
      </c>
      <c r="S330" s="159">
        <v>0</v>
      </c>
      <c r="T330" s="160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1" t="s">
        <v>341</v>
      </c>
      <c r="AT330" s="161" t="s">
        <v>182</v>
      </c>
      <c r="AU330" s="161" t="s">
        <v>85</v>
      </c>
      <c r="AY330" s="18" t="s">
        <v>180</v>
      </c>
      <c r="BE330" s="162">
        <f>IF(N330="základní",J330,0)</f>
        <v>0</v>
      </c>
      <c r="BF330" s="162">
        <f>IF(N330="snížená",J330,0)</f>
        <v>0</v>
      </c>
      <c r="BG330" s="162">
        <f>IF(N330="zákl. přenesená",J330,0)</f>
        <v>0</v>
      </c>
      <c r="BH330" s="162">
        <f>IF(N330="sníž. přenesená",J330,0)</f>
        <v>0</v>
      </c>
      <c r="BI330" s="162">
        <f>IF(N330="nulová",J330,0)</f>
        <v>0</v>
      </c>
      <c r="BJ330" s="18" t="s">
        <v>83</v>
      </c>
      <c r="BK330" s="162">
        <f>ROUND(I330*H330,2)</f>
        <v>0</v>
      </c>
      <c r="BL330" s="18" t="s">
        <v>341</v>
      </c>
      <c r="BM330" s="161" t="s">
        <v>1908</v>
      </c>
    </row>
    <row r="331" spans="1:65" s="2" customFormat="1" ht="11.25">
      <c r="A331" s="33"/>
      <c r="B331" s="34"/>
      <c r="C331" s="33"/>
      <c r="D331" s="163" t="s">
        <v>189</v>
      </c>
      <c r="E331" s="33"/>
      <c r="F331" s="164" t="s">
        <v>1907</v>
      </c>
      <c r="G331" s="33"/>
      <c r="H331" s="33"/>
      <c r="I331" s="165"/>
      <c r="J331" s="33"/>
      <c r="K331" s="33"/>
      <c r="L331" s="34"/>
      <c r="M331" s="166"/>
      <c r="N331" s="167"/>
      <c r="O331" s="59"/>
      <c r="P331" s="59"/>
      <c r="Q331" s="59"/>
      <c r="R331" s="59"/>
      <c r="S331" s="59"/>
      <c r="T331" s="60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T331" s="18" t="s">
        <v>189</v>
      </c>
      <c r="AU331" s="18" t="s">
        <v>85</v>
      </c>
    </row>
    <row r="332" spans="1:65" s="2" customFormat="1" ht="19.5">
      <c r="A332" s="33"/>
      <c r="B332" s="34"/>
      <c r="C332" s="33"/>
      <c r="D332" s="163" t="s">
        <v>912</v>
      </c>
      <c r="E332" s="33"/>
      <c r="F332" s="211" t="s">
        <v>1794</v>
      </c>
      <c r="G332" s="33"/>
      <c r="H332" s="33"/>
      <c r="I332" s="165"/>
      <c r="J332" s="33"/>
      <c r="K332" s="33"/>
      <c r="L332" s="34"/>
      <c r="M332" s="166"/>
      <c r="N332" s="167"/>
      <c r="O332" s="59"/>
      <c r="P332" s="59"/>
      <c r="Q332" s="59"/>
      <c r="R332" s="59"/>
      <c r="S332" s="59"/>
      <c r="T332" s="60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T332" s="18" t="s">
        <v>912</v>
      </c>
      <c r="AU332" s="18" t="s">
        <v>85</v>
      </c>
    </row>
    <row r="333" spans="1:65" s="2" customFormat="1" ht="24.2" customHeight="1">
      <c r="A333" s="33"/>
      <c r="B333" s="149"/>
      <c r="C333" s="150" t="s">
        <v>961</v>
      </c>
      <c r="D333" s="150" t="s">
        <v>182</v>
      </c>
      <c r="E333" s="151" t="s">
        <v>1909</v>
      </c>
      <c r="F333" s="152" t="s">
        <v>1910</v>
      </c>
      <c r="G333" s="153" t="s">
        <v>423</v>
      </c>
      <c r="H333" s="154">
        <v>2</v>
      </c>
      <c r="I333" s="155"/>
      <c r="J333" s="156">
        <f>ROUND(I333*H333,2)</f>
        <v>0</v>
      </c>
      <c r="K333" s="152" t="s">
        <v>1</v>
      </c>
      <c r="L333" s="34"/>
      <c r="M333" s="157" t="s">
        <v>1</v>
      </c>
      <c r="N333" s="158" t="s">
        <v>41</v>
      </c>
      <c r="O333" s="59"/>
      <c r="P333" s="159">
        <f>O333*H333</f>
        <v>0</v>
      </c>
      <c r="Q333" s="159">
        <v>9.2000000000000003E-4</v>
      </c>
      <c r="R333" s="159">
        <f>Q333*H333</f>
        <v>1.8400000000000001E-3</v>
      </c>
      <c r="S333" s="159">
        <v>0</v>
      </c>
      <c r="T333" s="160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1" t="s">
        <v>341</v>
      </c>
      <c r="AT333" s="161" t="s">
        <v>182</v>
      </c>
      <c r="AU333" s="161" t="s">
        <v>85</v>
      </c>
      <c r="AY333" s="18" t="s">
        <v>180</v>
      </c>
      <c r="BE333" s="162">
        <f>IF(N333="základní",J333,0)</f>
        <v>0</v>
      </c>
      <c r="BF333" s="162">
        <f>IF(N333="snížená",J333,0)</f>
        <v>0</v>
      </c>
      <c r="BG333" s="162">
        <f>IF(N333="zákl. přenesená",J333,0)</f>
        <v>0</v>
      </c>
      <c r="BH333" s="162">
        <f>IF(N333="sníž. přenesená",J333,0)</f>
        <v>0</v>
      </c>
      <c r="BI333" s="162">
        <f>IF(N333="nulová",J333,0)</f>
        <v>0</v>
      </c>
      <c r="BJ333" s="18" t="s">
        <v>83</v>
      </c>
      <c r="BK333" s="162">
        <f>ROUND(I333*H333,2)</f>
        <v>0</v>
      </c>
      <c r="BL333" s="18" t="s">
        <v>341</v>
      </c>
      <c r="BM333" s="161" t="s">
        <v>1911</v>
      </c>
    </row>
    <row r="334" spans="1:65" s="2" customFormat="1" ht="19.5">
      <c r="A334" s="33"/>
      <c r="B334" s="34"/>
      <c r="C334" s="33"/>
      <c r="D334" s="163" t="s">
        <v>189</v>
      </c>
      <c r="E334" s="33"/>
      <c r="F334" s="164" t="s">
        <v>1910</v>
      </c>
      <c r="G334" s="33"/>
      <c r="H334" s="33"/>
      <c r="I334" s="165"/>
      <c r="J334" s="33"/>
      <c r="K334" s="33"/>
      <c r="L334" s="34"/>
      <c r="M334" s="166"/>
      <c r="N334" s="167"/>
      <c r="O334" s="59"/>
      <c r="P334" s="59"/>
      <c r="Q334" s="59"/>
      <c r="R334" s="59"/>
      <c r="S334" s="59"/>
      <c r="T334" s="60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8" t="s">
        <v>189</v>
      </c>
      <c r="AU334" s="18" t="s">
        <v>85</v>
      </c>
    </row>
    <row r="335" spans="1:65" s="2" customFormat="1" ht="19.5">
      <c r="A335" s="33"/>
      <c r="B335" s="34"/>
      <c r="C335" s="33"/>
      <c r="D335" s="163" t="s">
        <v>912</v>
      </c>
      <c r="E335" s="33"/>
      <c r="F335" s="211" t="s">
        <v>1794</v>
      </c>
      <c r="G335" s="33"/>
      <c r="H335" s="33"/>
      <c r="I335" s="165"/>
      <c r="J335" s="33"/>
      <c r="K335" s="33"/>
      <c r="L335" s="34"/>
      <c r="M335" s="166"/>
      <c r="N335" s="167"/>
      <c r="O335" s="59"/>
      <c r="P335" s="59"/>
      <c r="Q335" s="59"/>
      <c r="R335" s="59"/>
      <c r="S335" s="59"/>
      <c r="T335" s="60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T335" s="18" t="s">
        <v>912</v>
      </c>
      <c r="AU335" s="18" t="s">
        <v>85</v>
      </c>
    </row>
    <row r="336" spans="1:65" s="2" customFormat="1" ht="21.75" customHeight="1">
      <c r="A336" s="33"/>
      <c r="B336" s="149"/>
      <c r="C336" s="150" t="s">
        <v>967</v>
      </c>
      <c r="D336" s="150" t="s">
        <v>182</v>
      </c>
      <c r="E336" s="151" t="s">
        <v>1912</v>
      </c>
      <c r="F336" s="152" t="s">
        <v>1913</v>
      </c>
      <c r="G336" s="153" t="s">
        <v>423</v>
      </c>
      <c r="H336" s="154">
        <v>1</v>
      </c>
      <c r="I336" s="155"/>
      <c r="J336" s="156">
        <f>ROUND(I336*H336,2)</f>
        <v>0</v>
      </c>
      <c r="K336" s="152" t="s">
        <v>1</v>
      </c>
      <c r="L336" s="34"/>
      <c r="M336" s="157" t="s">
        <v>1</v>
      </c>
      <c r="N336" s="158" t="s">
        <v>41</v>
      </c>
      <c r="O336" s="59"/>
      <c r="P336" s="159">
        <f>O336*H336</f>
        <v>0</v>
      </c>
      <c r="Q336" s="159">
        <v>1.2999999999999999E-4</v>
      </c>
      <c r="R336" s="159">
        <f>Q336*H336</f>
        <v>1.2999999999999999E-4</v>
      </c>
      <c r="S336" s="159">
        <v>0</v>
      </c>
      <c r="T336" s="160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1" t="s">
        <v>341</v>
      </c>
      <c r="AT336" s="161" t="s">
        <v>182</v>
      </c>
      <c r="AU336" s="161" t="s">
        <v>85</v>
      </c>
      <c r="AY336" s="18" t="s">
        <v>180</v>
      </c>
      <c r="BE336" s="162">
        <f>IF(N336="základní",J336,0)</f>
        <v>0</v>
      </c>
      <c r="BF336" s="162">
        <f>IF(N336="snížená",J336,0)</f>
        <v>0</v>
      </c>
      <c r="BG336" s="162">
        <f>IF(N336="zákl. přenesená",J336,0)</f>
        <v>0</v>
      </c>
      <c r="BH336" s="162">
        <f>IF(N336="sníž. přenesená",J336,0)</f>
        <v>0</v>
      </c>
      <c r="BI336" s="162">
        <f>IF(N336="nulová",J336,0)</f>
        <v>0</v>
      </c>
      <c r="BJ336" s="18" t="s">
        <v>83</v>
      </c>
      <c r="BK336" s="162">
        <f>ROUND(I336*H336,2)</f>
        <v>0</v>
      </c>
      <c r="BL336" s="18" t="s">
        <v>341</v>
      </c>
      <c r="BM336" s="161" t="s">
        <v>1914</v>
      </c>
    </row>
    <row r="337" spans="1:65" s="2" customFormat="1" ht="11.25">
      <c r="A337" s="33"/>
      <c r="B337" s="34"/>
      <c r="C337" s="33"/>
      <c r="D337" s="163" t="s">
        <v>189</v>
      </c>
      <c r="E337" s="33"/>
      <c r="F337" s="164" t="s">
        <v>1913</v>
      </c>
      <c r="G337" s="33"/>
      <c r="H337" s="33"/>
      <c r="I337" s="165"/>
      <c r="J337" s="33"/>
      <c r="K337" s="33"/>
      <c r="L337" s="34"/>
      <c r="M337" s="166"/>
      <c r="N337" s="167"/>
      <c r="O337" s="59"/>
      <c r="P337" s="59"/>
      <c r="Q337" s="59"/>
      <c r="R337" s="59"/>
      <c r="S337" s="59"/>
      <c r="T337" s="60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T337" s="18" t="s">
        <v>189</v>
      </c>
      <c r="AU337" s="18" t="s">
        <v>85</v>
      </c>
    </row>
    <row r="338" spans="1:65" s="2" customFormat="1" ht="21.75" customHeight="1">
      <c r="A338" s="33"/>
      <c r="B338" s="149"/>
      <c r="C338" s="150" t="s">
        <v>972</v>
      </c>
      <c r="D338" s="150" t="s">
        <v>182</v>
      </c>
      <c r="E338" s="151" t="s">
        <v>1915</v>
      </c>
      <c r="F338" s="152" t="s">
        <v>1916</v>
      </c>
      <c r="G338" s="153" t="s">
        <v>423</v>
      </c>
      <c r="H338" s="154">
        <v>1</v>
      </c>
      <c r="I338" s="155"/>
      <c r="J338" s="156">
        <f>ROUND(I338*H338,2)</f>
        <v>0</v>
      </c>
      <c r="K338" s="152" t="s">
        <v>1</v>
      </c>
      <c r="L338" s="34"/>
      <c r="M338" s="157" t="s">
        <v>1</v>
      </c>
      <c r="N338" s="158" t="s">
        <v>41</v>
      </c>
      <c r="O338" s="59"/>
      <c r="P338" s="159">
        <f>O338*H338</f>
        <v>0</v>
      </c>
      <c r="Q338" s="159">
        <v>2.5000000000000001E-4</v>
      </c>
      <c r="R338" s="159">
        <f>Q338*H338</f>
        <v>2.5000000000000001E-4</v>
      </c>
      <c r="S338" s="159">
        <v>0</v>
      </c>
      <c r="T338" s="160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61" t="s">
        <v>341</v>
      </c>
      <c r="AT338" s="161" t="s">
        <v>182</v>
      </c>
      <c r="AU338" s="161" t="s">
        <v>85</v>
      </c>
      <c r="AY338" s="18" t="s">
        <v>180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8" t="s">
        <v>83</v>
      </c>
      <c r="BK338" s="162">
        <f>ROUND(I338*H338,2)</f>
        <v>0</v>
      </c>
      <c r="BL338" s="18" t="s">
        <v>341</v>
      </c>
      <c r="BM338" s="161" t="s">
        <v>1917</v>
      </c>
    </row>
    <row r="339" spans="1:65" s="2" customFormat="1" ht="11.25">
      <c r="A339" s="33"/>
      <c r="B339" s="34"/>
      <c r="C339" s="33"/>
      <c r="D339" s="163" t="s">
        <v>189</v>
      </c>
      <c r="E339" s="33"/>
      <c r="F339" s="164" t="s">
        <v>1916</v>
      </c>
      <c r="G339" s="33"/>
      <c r="H339" s="33"/>
      <c r="I339" s="165"/>
      <c r="J339" s="33"/>
      <c r="K339" s="33"/>
      <c r="L339" s="34"/>
      <c r="M339" s="166"/>
      <c r="N339" s="167"/>
      <c r="O339" s="59"/>
      <c r="P339" s="59"/>
      <c r="Q339" s="59"/>
      <c r="R339" s="59"/>
      <c r="S339" s="59"/>
      <c r="T339" s="60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T339" s="18" t="s">
        <v>189</v>
      </c>
      <c r="AU339" s="18" t="s">
        <v>85</v>
      </c>
    </row>
    <row r="340" spans="1:65" s="2" customFormat="1" ht="21.75" customHeight="1">
      <c r="A340" s="33"/>
      <c r="B340" s="149"/>
      <c r="C340" s="150" t="s">
        <v>978</v>
      </c>
      <c r="D340" s="150" t="s">
        <v>182</v>
      </c>
      <c r="E340" s="151" t="s">
        <v>1918</v>
      </c>
      <c r="F340" s="152" t="s">
        <v>1919</v>
      </c>
      <c r="G340" s="153" t="s">
        <v>423</v>
      </c>
      <c r="H340" s="154">
        <v>1</v>
      </c>
      <c r="I340" s="155"/>
      <c r="J340" s="156">
        <f>ROUND(I340*H340,2)</f>
        <v>0</v>
      </c>
      <c r="K340" s="152" t="s">
        <v>1</v>
      </c>
      <c r="L340" s="34"/>
      <c r="M340" s="157" t="s">
        <v>1</v>
      </c>
      <c r="N340" s="158" t="s">
        <v>41</v>
      </c>
      <c r="O340" s="59"/>
      <c r="P340" s="159">
        <f>O340*H340</f>
        <v>0</v>
      </c>
      <c r="Q340" s="159">
        <v>3.8000000000000002E-4</v>
      </c>
      <c r="R340" s="159">
        <f>Q340*H340</f>
        <v>3.8000000000000002E-4</v>
      </c>
      <c r="S340" s="159">
        <v>0</v>
      </c>
      <c r="T340" s="160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1" t="s">
        <v>341</v>
      </c>
      <c r="AT340" s="161" t="s">
        <v>182</v>
      </c>
      <c r="AU340" s="161" t="s">
        <v>85</v>
      </c>
      <c r="AY340" s="18" t="s">
        <v>180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8" t="s">
        <v>83</v>
      </c>
      <c r="BK340" s="162">
        <f>ROUND(I340*H340,2)</f>
        <v>0</v>
      </c>
      <c r="BL340" s="18" t="s">
        <v>341</v>
      </c>
      <c r="BM340" s="161" t="s">
        <v>1920</v>
      </c>
    </row>
    <row r="341" spans="1:65" s="2" customFormat="1" ht="11.25">
      <c r="A341" s="33"/>
      <c r="B341" s="34"/>
      <c r="C341" s="33"/>
      <c r="D341" s="163" t="s">
        <v>189</v>
      </c>
      <c r="E341" s="33"/>
      <c r="F341" s="164" t="s">
        <v>1919</v>
      </c>
      <c r="G341" s="33"/>
      <c r="H341" s="33"/>
      <c r="I341" s="165"/>
      <c r="J341" s="33"/>
      <c r="K341" s="33"/>
      <c r="L341" s="34"/>
      <c r="M341" s="166"/>
      <c r="N341" s="167"/>
      <c r="O341" s="59"/>
      <c r="P341" s="59"/>
      <c r="Q341" s="59"/>
      <c r="R341" s="59"/>
      <c r="S341" s="59"/>
      <c r="T341" s="60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T341" s="18" t="s">
        <v>189</v>
      </c>
      <c r="AU341" s="18" t="s">
        <v>85</v>
      </c>
    </row>
    <row r="342" spans="1:65" s="2" customFormat="1" ht="21.75" customHeight="1">
      <c r="A342" s="33"/>
      <c r="B342" s="149"/>
      <c r="C342" s="150" t="s">
        <v>984</v>
      </c>
      <c r="D342" s="150" t="s">
        <v>182</v>
      </c>
      <c r="E342" s="151" t="s">
        <v>1921</v>
      </c>
      <c r="F342" s="152" t="s">
        <v>1922</v>
      </c>
      <c r="G342" s="153" t="s">
        <v>423</v>
      </c>
      <c r="H342" s="154">
        <v>3</v>
      </c>
      <c r="I342" s="155"/>
      <c r="J342" s="156">
        <f>ROUND(I342*H342,2)</f>
        <v>0</v>
      </c>
      <c r="K342" s="152" t="s">
        <v>1</v>
      </c>
      <c r="L342" s="34"/>
      <c r="M342" s="157" t="s">
        <v>1</v>
      </c>
      <c r="N342" s="158" t="s">
        <v>41</v>
      </c>
      <c r="O342" s="59"/>
      <c r="P342" s="159">
        <f>O342*H342</f>
        <v>0</v>
      </c>
      <c r="Q342" s="159">
        <v>1.3600000000000001E-3</v>
      </c>
      <c r="R342" s="159">
        <f>Q342*H342</f>
        <v>4.0800000000000003E-3</v>
      </c>
      <c r="S342" s="159">
        <v>0</v>
      </c>
      <c r="T342" s="160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1" t="s">
        <v>341</v>
      </c>
      <c r="AT342" s="161" t="s">
        <v>182</v>
      </c>
      <c r="AU342" s="161" t="s">
        <v>85</v>
      </c>
      <c r="AY342" s="18" t="s">
        <v>180</v>
      </c>
      <c r="BE342" s="162">
        <f>IF(N342="základní",J342,0)</f>
        <v>0</v>
      </c>
      <c r="BF342" s="162">
        <f>IF(N342="snížená",J342,0)</f>
        <v>0</v>
      </c>
      <c r="BG342" s="162">
        <f>IF(N342="zákl. přenesená",J342,0)</f>
        <v>0</v>
      </c>
      <c r="BH342" s="162">
        <f>IF(N342="sníž. přenesená",J342,0)</f>
        <v>0</v>
      </c>
      <c r="BI342" s="162">
        <f>IF(N342="nulová",J342,0)</f>
        <v>0</v>
      </c>
      <c r="BJ342" s="18" t="s">
        <v>83</v>
      </c>
      <c r="BK342" s="162">
        <f>ROUND(I342*H342,2)</f>
        <v>0</v>
      </c>
      <c r="BL342" s="18" t="s">
        <v>341</v>
      </c>
      <c r="BM342" s="161" t="s">
        <v>1923</v>
      </c>
    </row>
    <row r="343" spans="1:65" s="2" customFormat="1" ht="11.25">
      <c r="A343" s="33"/>
      <c r="B343" s="34"/>
      <c r="C343" s="33"/>
      <c r="D343" s="163" t="s">
        <v>189</v>
      </c>
      <c r="E343" s="33"/>
      <c r="F343" s="164" t="s">
        <v>1922</v>
      </c>
      <c r="G343" s="33"/>
      <c r="H343" s="33"/>
      <c r="I343" s="165"/>
      <c r="J343" s="33"/>
      <c r="K343" s="33"/>
      <c r="L343" s="34"/>
      <c r="M343" s="166"/>
      <c r="N343" s="167"/>
      <c r="O343" s="59"/>
      <c r="P343" s="59"/>
      <c r="Q343" s="59"/>
      <c r="R343" s="59"/>
      <c r="S343" s="59"/>
      <c r="T343" s="60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T343" s="18" t="s">
        <v>189</v>
      </c>
      <c r="AU343" s="18" t="s">
        <v>85</v>
      </c>
    </row>
    <row r="344" spans="1:65" s="2" customFormat="1" ht="24.2" customHeight="1">
      <c r="A344" s="33"/>
      <c r="B344" s="149"/>
      <c r="C344" s="150" t="s">
        <v>990</v>
      </c>
      <c r="D344" s="150" t="s">
        <v>182</v>
      </c>
      <c r="E344" s="151" t="s">
        <v>1924</v>
      </c>
      <c r="F344" s="152" t="s">
        <v>1925</v>
      </c>
      <c r="G344" s="153" t="s">
        <v>423</v>
      </c>
      <c r="H344" s="154">
        <v>1</v>
      </c>
      <c r="I344" s="155"/>
      <c r="J344" s="156">
        <f>ROUND(I344*H344,2)</f>
        <v>0</v>
      </c>
      <c r="K344" s="152" t="s">
        <v>1</v>
      </c>
      <c r="L344" s="34"/>
      <c r="M344" s="157" t="s">
        <v>1</v>
      </c>
      <c r="N344" s="158" t="s">
        <v>41</v>
      </c>
      <c r="O344" s="59"/>
      <c r="P344" s="159">
        <f>O344*H344</f>
        <v>0</v>
      </c>
      <c r="Q344" s="159">
        <v>1.14E-3</v>
      </c>
      <c r="R344" s="159">
        <f>Q344*H344</f>
        <v>1.14E-3</v>
      </c>
      <c r="S344" s="159">
        <v>0</v>
      </c>
      <c r="T344" s="160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1" t="s">
        <v>341</v>
      </c>
      <c r="AT344" s="161" t="s">
        <v>182</v>
      </c>
      <c r="AU344" s="161" t="s">
        <v>85</v>
      </c>
      <c r="AY344" s="18" t="s">
        <v>180</v>
      </c>
      <c r="BE344" s="162">
        <f>IF(N344="základní",J344,0)</f>
        <v>0</v>
      </c>
      <c r="BF344" s="162">
        <f>IF(N344="snížená",J344,0)</f>
        <v>0</v>
      </c>
      <c r="BG344" s="162">
        <f>IF(N344="zákl. přenesená",J344,0)</f>
        <v>0</v>
      </c>
      <c r="BH344" s="162">
        <f>IF(N344="sníž. přenesená",J344,0)</f>
        <v>0</v>
      </c>
      <c r="BI344" s="162">
        <f>IF(N344="nulová",J344,0)</f>
        <v>0</v>
      </c>
      <c r="BJ344" s="18" t="s">
        <v>83</v>
      </c>
      <c r="BK344" s="162">
        <f>ROUND(I344*H344,2)</f>
        <v>0</v>
      </c>
      <c r="BL344" s="18" t="s">
        <v>341</v>
      </c>
      <c r="BM344" s="161" t="s">
        <v>1926</v>
      </c>
    </row>
    <row r="345" spans="1:65" s="2" customFormat="1" ht="11.25">
      <c r="A345" s="33"/>
      <c r="B345" s="34"/>
      <c r="C345" s="33"/>
      <c r="D345" s="163" t="s">
        <v>189</v>
      </c>
      <c r="E345" s="33"/>
      <c r="F345" s="164" t="s">
        <v>1925</v>
      </c>
      <c r="G345" s="33"/>
      <c r="H345" s="33"/>
      <c r="I345" s="165"/>
      <c r="J345" s="33"/>
      <c r="K345" s="33"/>
      <c r="L345" s="34"/>
      <c r="M345" s="166"/>
      <c r="N345" s="167"/>
      <c r="O345" s="59"/>
      <c r="P345" s="59"/>
      <c r="Q345" s="59"/>
      <c r="R345" s="59"/>
      <c r="S345" s="59"/>
      <c r="T345" s="60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T345" s="18" t="s">
        <v>189</v>
      </c>
      <c r="AU345" s="18" t="s">
        <v>85</v>
      </c>
    </row>
    <row r="346" spans="1:65" s="2" customFormat="1" ht="24.2" customHeight="1">
      <c r="A346" s="33"/>
      <c r="B346" s="149"/>
      <c r="C346" s="150" t="s">
        <v>998</v>
      </c>
      <c r="D346" s="150" t="s">
        <v>182</v>
      </c>
      <c r="E346" s="151" t="s">
        <v>1927</v>
      </c>
      <c r="F346" s="152" t="s">
        <v>1928</v>
      </c>
      <c r="G346" s="153" t="s">
        <v>423</v>
      </c>
      <c r="H346" s="154">
        <v>3</v>
      </c>
      <c r="I346" s="155"/>
      <c r="J346" s="156">
        <f>ROUND(I346*H346,2)</f>
        <v>0</v>
      </c>
      <c r="K346" s="152" t="s">
        <v>1</v>
      </c>
      <c r="L346" s="34"/>
      <c r="M346" s="157" t="s">
        <v>1</v>
      </c>
      <c r="N346" s="158" t="s">
        <v>41</v>
      </c>
      <c r="O346" s="59"/>
      <c r="P346" s="159">
        <f>O346*H346</f>
        <v>0</v>
      </c>
      <c r="Q346" s="159">
        <v>3.6099999999999999E-3</v>
      </c>
      <c r="R346" s="159">
        <f>Q346*H346</f>
        <v>1.0829999999999999E-2</v>
      </c>
      <c r="S346" s="159">
        <v>0</v>
      </c>
      <c r="T346" s="160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61" t="s">
        <v>341</v>
      </c>
      <c r="AT346" s="161" t="s">
        <v>182</v>
      </c>
      <c r="AU346" s="161" t="s">
        <v>85</v>
      </c>
      <c r="AY346" s="18" t="s">
        <v>180</v>
      </c>
      <c r="BE346" s="162">
        <f>IF(N346="základní",J346,0)</f>
        <v>0</v>
      </c>
      <c r="BF346" s="162">
        <f>IF(N346="snížená",J346,0)</f>
        <v>0</v>
      </c>
      <c r="BG346" s="162">
        <f>IF(N346="zákl. přenesená",J346,0)</f>
        <v>0</v>
      </c>
      <c r="BH346" s="162">
        <f>IF(N346="sníž. přenesená",J346,0)</f>
        <v>0</v>
      </c>
      <c r="BI346" s="162">
        <f>IF(N346="nulová",J346,0)</f>
        <v>0</v>
      </c>
      <c r="BJ346" s="18" t="s">
        <v>83</v>
      </c>
      <c r="BK346" s="162">
        <f>ROUND(I346*H346,2)</f>
        <v>0</v>
      </c>
      <c r="BL346" s="18" t="s">
        <v>341</v>
      </c>
      <c r="BM346" s="161" t="s">
        <v>1929</v>
      </c>
    </row>
    <row r="347" spans="1:65" s="2" customFormat="1" ht="11.25">
      <c r="A347" s="33"/>
      <c r="B347" s="34"/>
      <c r="C347" s="33"/>
      <c r="D347" s="163" t="s">
        <v>189</v>
      </c>
      <c r="E347" s="33"/>
      <c r="F347" s="164" t="s">
        <v>1928</v>
      </c>
      <c r="G347" s="33"/>
      <c r="H347" s="33"/>
      <c r="I347" s="165"/>
      <c r="J347" s="33"/>
      <c r="K347" s="33"/>
      <c r="L347" s="34"/>
      <c r="M347" s="166"/>
      <c r="N347" s="167"/>
      <c r="O347" s="59"/>
      <c r="P347" s="59"/>
      <c r="Q347" s="59"/>
      <c r="R347" s="59"/>
      <c r="S347" s="59"/>
      <c r="T347" s="60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T347" s="18" t="s">
        <v>189</v>
      </c>
      <c r="AU347" s="18" t="s">
        <v>85</v>
      </c>
    </row>
    <row r="348" spans="1:65" s="2" customFormat="1" ht="21.75" customHeight="1">
      <c r="A348" s="33"/>
      <c r="B348" s="149"/>
      <c r="C348" s="150" t="s">
        <v>1004</v>
      </c>
      <c r="D348" s="150" t="s">
        <v>182</v>
      </c>
      <c r="E348" s="151" t="s">
        <v>1930</v>
      </c>
      <c r="F348" s="152" t="s">
        <v>1931</v>
      </c>
      <c r="G348" s="153" t="s">
        <v>423</v>
      </c>
      <c r="H348" s="154">
        <v>6</v>
      </c>
      <c r="I348" s="155"/>
      <c r="J348" s="156">
        <f>ROUND(I348*H348,2)</f>
        <v>0</v>
      </c>
      <c r="K348" s="152" t="s">
        <v>1</v>
      </c>
      <c r="L348" s="34"/>
      <c r="M348" s="157" t="s">
        <v>1</v>
      </c>
      <c r="N348" s="158" t="s">
        <v>41</v>
      </c>
      <c r="O348" s="59"/>
      <c r="P348" s="159">
        <f>O348*H348</f>
        <v>0</v>
      </c>
      <c r="Q348" s="159">
        <v>5.0000000000000001E-4</v>
      </c>
      <c r="R348" s="159">
        <f>Q348*H348</f>
        <v>3.0000000000000001E-3</v>
      </c>
      <c r="S348" s="159">
        <v>0</v>
      </c>
      <c r="T348" s="160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61" t="s">
        <v>341</v>
      </c>
      <c r="AT348" s="161" t="s">
        <v>182</v>
      </c>
      <c r="AU348" s="161" t="s">
        <v>85</v>
      </c>
      <c r="AY348" s="18" t="s">
        <v>180</v>
      </c>
      <c r="BE348" s="162">
        <f>IF(N348="základní",J348,0)</f>
        <v>0</v>
      </c>
      <c r="BF348" s="162">
        <f>IF(N348="snížená",J348,0)</f>
        <v>0</v>
      </c>
      <c r="BG348" s="162">
        <f>IF(N348="zákl. přenesená",J348,0)</f>
        <v>0</v>
      </c>
      <c r="BH348" s="162">
        <f>IF(N348="sníž. přenesená",J348,0)</f>
        <v>0</v>
      </c>
      <c r="BI348" s="162">
        <f>IF(N348="nulová",J348,0)</f>
        <v>0</v>
      </c>
      <c r="BJ348" s="18" t="s">
        <v>83</v>
      </c>
      <c r="BK348" s="162">
        <f>ROUND(I348*H348,2)</f>
        <v>0</v>
      </c>
      <c r="BL348" s="18" t="s">
        <v>341</v>
      </c>
      <c r="BM348" s="161" t="s">
        <v>1932</v>
      </c>
    </row>
    <row r="349" spans="1:65" s="2" customFormat="1" ht="11.25">
      <c r="A349" s="33"/>
      <c r="B349" s="34"/>
      <c r="C349" s="33"/>
      <c r="D349" s="163" t="s">
        <v>189</v>
      </c>
      <c r="E349" s="33"/>
      <c r="F349" s="164" t="s">
        <v>1931</v>
      </c>
      <c r="G349" s="33"/>
      <c r="H349" s="33"/>
      <c r="I349" s="165"/>
      <c r="J349" s="33"/>
      <c r="K349" s="33"/>
      <c r="L349" s="34"/>
      <c r="M349" s="166"/>
      <c r="N349" s="167"/>
      <c r="O349" s="59"/>
      <c r="P349" s="59"/>
      <c r="Q349" s="59"/>
      <c r="R349" s="59"/>
      <c r="S349" s="59"/>
      <c r="T349" s="60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T349" s="18" t="s">
        <v>189</v>
      </c>
      <c r="AU349" s="18" t="s">
        <v>85</v>
      </c>
    </row>
    <row r="350" spans="1:65" s="2" customFormat="1" ht="24.2" customHeight="1">
      <c r="A350" s="33"/>
      <c r="B350" s="149"/>
      <c r="C350" s="150" t="s">
        <v>1009</v>
      </c>
      <c r="D350" s="150" t="s">
        <v>182</v>
      </c>
      <c r="E350" s="151" t="s">
        <v>1933</v>
      </c>
      <c r="F350" s="152" t="s">
        <v>1934</v>
      </c>
      <c r="G350" s="153" t="s">
        <v>423</v>
      </c>
      <c r="H350" s="154">
        <v>3</v>
      </c>
      <c r="I350" s="155"/>
      <c r="J350" s="156">
        <f>ROUND(I350*H350,2)</f>
        <v>0</v>
      </c>
      <c r="K350" s="152" t="s">
        <v>1</v>
      </c>
      <c r="L350" s="34"/>
      <c r="M350" s="157" t="s">
        <v>1</v>
      </c>
      <c r="N350" s="158" t="s">
        <v>41</v>
      </c>
      <c r="O350" s="59"/>
      <c r="P350" s="159">
        <f>O350*H350</f>
        <v>0</v>
      </c>
      <c r="Q350" s="159">
        <v>1.07E-3</v>
      </c>
      <c r="R350" s="159">
        <f>Q350*H350</f>
        <v>3.2100000000000002E-3</v>
      </c>
      <c r="S350" s="159">
        <v>0</v>
      </c>
      <c r="T350" s="160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1" t="s">
        <v>341</v>
      </c>
      <c r="AT350" s="161" t="s">
        <v>182</v>
      </c>
      <c r="AU350" s="161" t="s">
        <v>85</v>
      </c>
      <c r="AY350" s="18" t="s">
        <v>180</v>
      </c>
      <c r="BE350" s="162">
        <f>IF(N350="základní",J350,0)</f>
        <v>0</v>
      </c>
      <c r="BF350" s="162">
        <f>IF(N350="snížená",J350,0)</f>
        <v>0</v>
      </c>
      <c r="BG350" s="162">
        <f>IF(N350="zákl. přenesená",J350,0)</f>
        <v>0</v>
      </c>
      <c r="BH350" s="162">
        <f>IF(N350="sníž. přenesená",J350,0)</f>
        <v>0</v>
      </c>
      <c r="BI350" s="162">
        <f>IF(N350="nulová",J350,0)</f>
        <v>0</v>
      </c>
      <c r="BJ350" s="18" t="s">
        <v>83</v>
      </c>
      <c r="BK350" s="162">
        <f>ROUND(I350*H350,2)</f>
        <v>0</v>
      </c>
      <c r="BL350" s="18" t="s">
        <v>341</v>
      </c>
      <c r="BM350" s="161" t="s">
        <v>1935</v>
      </c>
    </row>
    <row r="351" spans="1:65" s="2" customFormat="1" ht="11.25">
      <c r="A351" s="33"/>
      <c r="B351" s="34"/>
      <c r="C351" s="33"/>
      <c r="D351" s="163" t="s">
        <v>189</v>
      </c>
      <c r="E351" s="33"/>
      <c r="F351" s="164" t="s">
        <v>1934</v>
      </c>
      <c r="G351" s="33"/>
      <c r="H351" s="33"/>
      <c r="I351" s="165"/>
      <c r="J351" s="33"/>
      <c r="K351" s="33"/>
      <c r="L351" s="34"/>
      <c r="M351" s="166"/>
      <c r="N351" s="167"/>
      <c r="O351" s="59"/>
      <c r="P351" s="59"/>
      <c r="Q351" s="59"/>
      <c r="R351" s="59"/>
      <c r="S351" s="59"/>
      <c r="T351" s="60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T351" s="18" t="s">
        <v>189</v>
      </c>
      <c r="AU351" s="18" t="s">
        <v>85</v>
      </c>
    </row>
    <row r="352" spans="1:65" s="2" customFormat="1" ht="24.2" customHeight="1">
      <c r="A352" s="33"/>
      <c r="B352" s="149"/>
      <c r="C352" s="150" t="s">
        <v>1015</v>
      </c>
      <c r="D352" s="150" t="s">
        <v>182</v>
      </c>
      <c r="E352" s="151" t="s">
        <v>1936</v>
      </c>
      <c r="F352" s="152" t="s">
        <v>1937</v>
      </c>
      <c r="G352" s="153" t="s">
        <v>423</v>
      </c>
      <c r="H352" s="154">
        <v>18</v>
      </c>
      <c r="I352" s="155"/>
      <c r="J352" s="156">
        <f>ROUND(I352*H352,2)</f>
        <v>0</v>
      </c>
      <c r="K352" s="152" t="s">
        <v>1</v>
      </c>
      <c r="L352" s="34"/>
      <c r="M352" s="157" t="s">
        <v>1</v>
      </c>
      <c r="N352" s="158" t="s">
        <v>41</v>
      </c>
      <c r="O352" s="59"/>
      <c r="P352" s="159">
        <f>O352*H352</f>
        <v>0</v>
      </c>
      <c r="Q352" s="159">
        <v>3.15E-3</v>
      </c>
      <c r="R352" s="159">
        <f>Q352*H352</f>
        <v>5.67E-2</v>
      </c>
      <c r="S352" s="159">
        <v>0</v>
      </c>
      <c r="T352" s="160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61" t="s">
        <v>341</v>
      </c>
      <c r="AT352" s="161" t="s">
        <v>182</v>
      </c>
      <c r="AU352" s="161" t="s">
        <v>85</v>
      </c>
      <c r="AY352" s="18" t="s">
        <v>180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8" t="s">
        <v>83</v>
      </c>
      <c r="BK352" s="162">
        <f>ROUND(I352*H352,2)</f>
        <v>0</v>
      </c>
      <c r="BL352" s="18" t="s">
        <v>341</v>
      </c>
      <c r="BM352" s="161" t="s">
        <v>1938</v>
      </c>
    </row>
    <row r="353" spans="1:65" s="2" customFormat="1" ht="11.25">
      <c r="A353" s="33"/>
      <c r="B353" s="34"/>
      <c r="C353" s="33"/>
      <c r="D353" s="163" t="s">
        <v>189</v>
      </c>
      <c r="E353" s="33"/>
      <c r="F353" s="164" t="s">
        <v>1937</v>
      </c>
      <c r="G353" s="33"/>
      <c r="H353" s="33"/>
      <c r="I353" s="165"/>
      <c r="J353" s="33"/>
      <c r="K353" s="33"/>
      <c r="L353" s="34"/>
      <c r="M353" s="166"/>
      <c r="N353" s="167"/>
      <c r="O353" s="59"/>
      <c r="P353" s="59"/>
      <c r="Q353" s="59"/>
      <c r="R353" s="59"/>
      <c r="S353" s="59"/>
      <c r="T353" s="60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T353" s="18" t="s">
        <v>189</v>
      </c>
      <c r="AU353" s="18" t="s">
        <v>85</v>
      </c>
    </row>
    <row r="354" spans="1:65" s="2" customFormat="1" ht="24.2" customHeight="1">
      <c r="A354" s="33"/>
      <c r="B354" s="149"/>
      <c r="C354" s="150" t="s">
        <v>1020</v>
      </c>
      <c r="D354" s="150" t="s">
        <v>182</v>
      </c>
      <c r="E354" s="151" t="s">
        <v>1939</v>
      </c>
      <c r="F354" s="152" t="s">
        <v>1940</v>
      </c>
      <c r="G354" s="153" t="s">
        <v>423</v>
      </c>
      <c r="H354" s="154">
        <v>1</v>
      </c>
      <c r="I354" s="155"/>
      <c r="J354" s="156">
        <f>ROUND(I354*H354,2)</f>
        <v>0</v>
      </c>
      <c r="K354" s="152" t="s">
        <v>1</v>
      </c>
      <c r="L354" s="34"/>
      <c r="M354" s="157" t="s">
        <v>1</v>
      </c>
      <c r="N354" s="158" t="s">
        <v>41</v>
      </c>
      <c r="O354" s="59"/>
      <c r="P354" s="159">
        <f>O354*H354</f>
        <v>0</v>
      </c>
      <c r="Q354" s="159">
        <v>1.4599999999999999E-3</v>
      </c>
      <c r="R354" s="159">
        <f>Q354*H354</f>
        <v>1.4599999999999999E-3</v>
      </c>
      <c r="S354" s="159">
        <v>0</v>
      </c>
      <c r="T354" s="160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61" t="s">
        <v>341</v>
      </c>
      <c r="AT354" s="161" t="s">
        <v>182</v>
      </c>
      <c r="AU354" s="161" t="s">
        <v>85</v>
      </c>
      <c r="AY354" s="18" t="s">
        <v>180</v>
      </c>
      <c r="BE354" s="162">
        <f>IF(N354="základní",J354,0)</f>
        <v>0</v>
      </c>
      <c r="BF354" s="162">
        <f>IF(N354="snížená",J354,0)</f>
        <v>0</v>
      </c>
      <c r="BG354" s="162">
        <f>IF(N354="zákl. přenesená",J354,0)</f>
        <v>0</v>
      </c>
      <c r="BH354" s="162">
        <f>IF(N354="sníž. přenesená",J354,0)</f>
        <v>0</v>
      </c>
      <c r="BI354" s="162">
        <f>IF(N354="nulová",J354,0)</f>
        <v>0</v>
      </c>
      <c r="BJ354" s="18" t="s">
        <v>83</v>
      </c>
      <c r="BK354" s="162">
        <f>ROUND(I354*H354,2)</f>
        <v>0</v>
      </c>
      <c r="BL354" s="18" t="s">
        <v>341</v>
      </c>
      <c r="BM354" s="161" t="s">
        <v>1941</v>
      </c>
    </row>
    <row r="355" spans="1:65" s="2" customFormat="1" ht="19.5">
      <c r="A355" s="33"/>
      <c r="B355" s="34"/>
      <c r="C355" s="33"/>
      <c r="D355" s="163" t="s">
        <v>189</v>
      </c>
      <c r="E355" s="33"/>
      <c r="F355" s="164" t="s">
        <v>1940</v>
      </c>
      <c r="G355" s="33"/>
      <c r="H355" s="33"/>
      <c r="I355" s="165"/>
      <c r="J355" s="33"/>
      <c r="K355" s="33"/>
      <c r="L355" s="34"/>
      <c r="M355" s="166"/>
      <c r="N355" s="167"/>
      <c r="O355" s="59"/>
      <c r="P355" s="59"/>
      <c r="Q355" s="59"/>
      <c r="R355" s="59"/>
      <c r="S355" s="59"/>
      <c r="T355" s="60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T355" s="18" t="s">
        <v>189</v>
      </c>
      <c r="AU355" s="18" t="s">
        <v>85</v>
      </c>
    </row>
    <row r="356" spans="1:65" s="2" customFormat="1" ht="24.2" customHeight="1">
      <c r="A356" s="33"/>
      <c r="B356" s="149"/>
      <c r="C356" s="150" t="s">
        <v>1026</v>
      </c>
      <c r="D356" s="150" t="s">
        <v>182</v>
      </c>
      <c r="E356" s="151" t="s">
        <v>1942</v>
      </c>
      <c r="F356" s="152" t="s">
        <v>1943</v>
      </c>
      <c r="G356" s="153" t="s">
        <v>423</v>
      </c>
      <c r="H356" s="154">
        <v>1</v>
      </c>
      <c r="I356" s="155"/>
      <c r="J356" s="156">
        <f>ROUND(I356*H356,2)</f>
        <v>0</v>
      </c>
      <c r="K356" s="152" t="s">
        <v>1</v>
      </c>
      <c r="L356" s="34"/>
      <c r="M356" s="157" t="s">
        <v>1</v>
      </c>
      <c r="N356" s="158" t="s">
        <v>41</v>
      </c>
      <c r="O356" s="59"/>
      <c r="P356" s="159">
        <f>O356*H356</f>
        <v>0</v>
      </c>
      <c r="Q356" s="159">
        <v>1.72E-3</v>
      </c>
      <c r="R356" s="159">
        <f>Q356*H356</f>
        <v>1.72E-3</v>
      </c>
      <c r="S356" s="159">
        <v>0</v>
      </c>
      <c r="T356" s="160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1" t="s">
        <v>341</v>
      </c>
      <c r="AT356" s="161" t="s">
        <v>182</v>
      </c>
      <c r="AU356" s="161" t="s">
        <v>85</v>
      </c>
      <c r="AY356" s="18" t="s">
        <v>180</v>
      </c>
      <c r="BE356" s="162">
        <f>IF(N356="základní",J356,0)</f>
        <v>0</v>
      </c>
      <c r="BF356" s="162">
        <f>IF(N356="snížená",J356,0)</f>
        <v>0</v>
      </c>
      <c r="BG356" s="162">
        <f>IF(N356="zákl. přenesená",J356,0)</f>
        <v>0</v>
      </c>
      <c r="BH356" s="162">
        <f>IF(N356="sníž. přenesená",J356,0)</f>
        <v>0</v>
      </c>
      <c r="BI356" s="162">
        <f>IF(N356="nulová",J356,0)</f>
        <v>0</v>
      </c>
      <c r="BJ356" s="18" t="s">
        <v>83</v>
      </c>
      <c r="BK356" s="162">
        <f>ROUND(I356*H356,2)</f>
        <v>0</v>
      </c>
      <c r="BL356" s="18" t="s">
        <v>341</v>
      </c>
      <c r="BM356" s="161" t="s">
        <v>1944</v>
      </c>
    </row>
    <row r="357" spans="1:65" s="2" customFormat="1" ht="19.5">
      <c r="A357" s="33"/>
      <c r="B357" s="34"/>
      <c r="C357" s="33"/>
      <c r="D357" s="163" t="s">
        <v>189</v>
      </c>
      <c r="E357" s="33"/>
      <c r="F357" s="164" t="s">
        <v>1943</v>
      </c>
      <c r="G357" s="33"/>
      <c r="H357" s="33"/>
      <c r="I357" s="165"/>
      <c r="J357" s="33"/>
      <c r="K357" s="33"/>
      <c r="L357" s="34"/>
      <c r="M357" s="166"/>
      <c r="N357" s="167"/>
      <c r="O357" s="59"/>
      <c r="P357" s="59"/>
      <c r="Q357" s="59"/>
      <c r="R357" s="59"/>
      <c r="S357" s="59"/>
      <c r="T357" s="60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T357" s="18" t="s">
        <v>189</v>
      </c>
      <c r="AU357" s="18" t="s">
        <v>85</v>
      </c>
    </row>
    <row r="358" spans="1:65" s="2" customFormat="1" ht="24.2" customHeight="1">
      <c r="A358" s="33"/>
      <c r="B358" s="149"/>
      <c r="C358" s="150" t="s">
        <v>1034</v>
      </c>
      <c r="D358" s="150" t="s">
        <v>182</v>
      </c>
      <c r="E358" s="151" t="s">
        <v>1945</v>
      </c>
      <c r="F358" s="152" t="s">
        <v>1946</v>
      </c>
      <c r="G358" s="153" t="s">
        <v>423</v>
      </c>
      <c r="H358" s="154">
        <v>2</v>
      </c>
      <c r="I358" s="155"/>
      <c r="J358" s="156">
        <f>ROUND(I358*H358,2)</f>
        <v>0</v>
      </c>
      <c r="K358" s="152" t="s">
        <v>1</v>
      </c>
      <c r="L358" s="34"/>
      <c r="M358" s="157" t="s">
        <v>1</v>
      </c>
      <c r="N358" s="158" t="s">
        <v>41</v>
      </c>
      <c r="O358" s="59"/>
      <c r="P358" s="159">
        <f>O358*H358</f>
        <v>0</v>
      </c>
      <c r="Q358" s="159">
        <v>3.3700000000000002E-3</v>
      </c>
      <c r="R358" s="159">
        <f>Q358*H358</f>
        <v>6.7400000000000003E-3</v>
      </c>
      <c r="S358" s="159">
        <v>0</v>
      </c>
      <c r="T358" s="160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1" t="s">
        <v>341</v>
      </c>
      <c r="AT358" s="161" t="s">
        <v>182</v>
      </c>
      <c r="AU358" s="161" t="s">
        <v>85</v>
      </c>
      <c r="AY358" s="18" t="s">
        <v>180</v>
      </c>
      <c r="BE358" s="162">
        <f>IF(N358="základní",J358,0)</f>
        <v>0</v>
      </c>
      <c r="BF358" s="162">
        <f>IF(N358="snížená",J358,0)</f>
        <v>0</v>
      </c>
      <c r="BG358" s="162">
        <f>IF(N358="zákl. přenesená",J358,0)</f>
        <v>0</v>
      </c>
      <c r="BH358" s="162">
        <f>IF(N358="sníž. přenesená",J358,0)</f>
        <v>0</v>
      </c>
      <c r="BI358" s="162">
        <f>IF(N358="nulová",J358,0)</f>
        <v>0</v>
      </c>
      <c r="BJ358" s="18" t="s">
        <v>83</v>
      </c>
      <c r="BK358" s="162">
        <f>ROUND(I358*H358,2)</f>
        <v>0</v>
      </c>
      <c r="BL358" s="18" t="s">
        <v>341</v>
      </c>
      <c r="BM358" s="161" t="s">
        <v>1947</v>
      </c>
    </row>
    <row r="359" spans="1:65" s="2" customFormat="1" ht="19.5">
      <c r="A359" s="33"/>
      <c r="B359" s="34"/>
      <c r="C359" s="33"/>
      <c r="D359" s="163" t="s">
        <v>189</v>
      </c>
      <c r="E359" s="33"/>
      <c r="F359" s="164" t="s">
        <v>1946</v>
      </c>
      <c r="G359" s="33"/>
      <c r="H359" s="33"/>
      <c r="I359" s="165"/>
      <c r="J359" s="33"/>
      <c r="K359" s="33"/>
      <c r="L359" s="34"/>
      <c r="M359" s="166"/>
      <c r="N359" s="167"/>
      <c r="O359" s="59"/>
      <c r="P359" s="59"/>
      <c r="Q359" s="59"/>
      <c r="R359" s="59"/>
      <c r="S359" s="59"/>
      <c r="T359" s="60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T359" s="18" t="s">
        <v>189</v>
      </c>
      <c r="AU359" s="18" t="s">
        <v>85</v>
      </c>
    </row>
    <row r="360" spans="1:65" s="2" customFormat="1" ht="33" customHeight="1">
      <c r="A360" s="33"/>
      <c r="B360" s="149"/>
      <c r="C360" s="150" t="s">
        <v>1039</v>
      </c>
      <c r="D360" s="150" t="s">
        <v>182</v>
      </c>
      <c r="E360" s="151" t="s">
        <v>1948</v>
      </c>
      <c r="F360" s="152" t="s">
        <v>1949</v>
      </c>
      <c r="G360" s="153" t="s">
        <v>423</v>
      </c>
      <c r="H360" s="154">
        <v>20</v>
      </c>
      <c r="I360" s="155"/>
      <c r="J360" s="156">
        <f>ROUND(I360*H360,2)</f>
        <v>0</v>
      </c>
      <c r="K360" s="152" t="s">
        <v>1</v>
      </c>
      <c r="L360" s="34"/>
      <c r="M360" s="157" t="s">
        <v>1</v>
      </c>
      <c r="N360" s="158" t="s">
        <v>41</v>
      </c>
      <c r="O360" s="59"/>
      <c r="P360" s="159">
        <f>O360*H360</f>
        <v>0</v>
      </c>
      <c r="Q360" s="159">
        <v>5.2999999999999998E-4</v>
      </c>
      <c r="R360" s="159">
        <f>Q360*H360</f>
        <v>1.06E-2</v>
      </c>
      <c r="S360" s="159">
        <v>0</v>
      </c>
      <c r="T360" s="160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61" t="s">
        <v>341</v>
      </c>
      <c r="AT360" s="161" t="s">
        <v>182</v>
      </c>
      <c r="AU360" s="161" t="s">
        <v>85</v>
      </c>
      <c r="AY360" s="18" t="s">
        <v>180</v>
      </c>
      <c r="BE360" s="162">
        <f>IF(N360="základní",J360,0)</f>
        <v>0</v>
      </c>
      <c r="BF360" s="162">
        <f>IF(N360="snížená",J360,0)</f>
        <v>0</v>
      </c>
      <c r="BG360" s="162">
        <f>IF(N360="zákl. přenesená",J360,0)</f>
        <v>0</v>
      </c>
      <c r="BH360" s="162">
        <f>IF(N360="sníž. přenesená",J360,0)</f>
        <v>0</v>
      </c>
      <c r="BI360" s="162">
        <f>IF(N360="nulová",J360,0)</f>
        <v>0</v>
      </c>
      <c r="BJ360" s="18" t="s">
        <v>83</v>
      </c>
      <c r="BK360" s="162">
        <f>ROUND(I360*H360,2)</f>
        <v>0</v>
      </c>
      <c r="BL360" s="18" t="s">
        <v>341</v>
      </c>
      <c r="BM360" s="161" t="s">
        <v>1950</v>
      </c>
    </row>
    <row r="361" spans="1:65" s="2" customFormat="1" ht="19.5">
      <c r="A361" s="33"/>
      <c r="B361" s="34"/>
      <c r="C361" s="33"/>
      <c r="D361" s="163" t="s">
        <v>189</v>
      </c>
      <c r="E361" s="33"/>
      <c r="F361" s="164" t="s">
        <v>1949</v>
      </c>
      <c r="G361" s="33"/>
      <c r="H361" s="33"/>
      <c r="I361" s="165"/>
      <c r="J361" s="33"/>
      <c r="K361" s="33"/>
      <c r="L361" s="34"/>
      <c r="M361" s="166"/>
      <c r="N361" s="167"/>
      <c r="O361" s="59"/>
      <c r="P361" s="59"/>
      <c r="Q361" s="59"/>
      <c r="R361" s="59"/>
      <c r="S361" s="59"/>
      <c r="T361" s="60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T361" s="18" t="s">
        <v>189</v>
      </c>
      <c r="AU361" s="18" t="s">
        <v>85</v>
      </c>
    </row>
    <row r="362" spans="1:65" s="2" customFormat="1" ht="24.2" customHeight="1">
      <c r="A362" s="33"/>
      <c r="B362" s="149"/>
      <c r="C362" s="150" t="s">
        <v>1044</v>
      </c>
      <c r="D362" s="150" t="s">
        <v>182</v>
      </c>
      <c r="E362" s="151" t="s">
        <v>1951</v>
      </c>
      <c r="F362" s="152" t="s">
        <v>1952</v>
      </c>
      <c r="G362" s="153" t="s">
        <v>423</v>
      </c>
      <c r="H362" s="154">
        <v>7</v>
      </c>
      <c r="I362" s="155"/>
      <c r="J362" s="156">
        <f>ROUND(I362*H362,2)</f>
        <v>0</v>
      </c>
      <c r="K362" s="152" t="s">
        <v>1</v>
      </c>
      <c r="L362" s="34"/>
      <c r="M362" s="157" t="s">
        <v>1</v>
      </c>
      <c r="N362" s="158" t="s">
        <v>41</v>
      </c>
      <c r="O362" s="59"/>
      <c r="P362" s="159">
        <f>O362*H362</f>
        <v>0</v>
      </c>
      <c r="Q362" s="159">
        <v>1.47E-3</v>
      </c>
      <c r="R362" s="159">
        <f>Q362*H362</f>
        <v>1.0290000000000001E-2</v>
      </c>
      <c r="S362" s="159">
        <v>0</v>
      </c>
      <c r="T362" s="160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1" t="s">
        <v>341</v>
      </c>
      <c r="AT362" s="161" t="s">
        <v>182</v>
      </c>
      <c r="AU362" s="161" t="s">
        <v>85</v>
      </c>
      <c r="AY362" s="18" t="s">
        <v>180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8" t="s">
        <v>83</v>
      </c>
      <c r="BK362" s="162">
        <f>ROUND(I362*H362,2)</f>
        <v>0</v>
      </c>
      <c r="BL362" s="18" t="s">
        <v>341</v>
      </c>
      <c r="BM362" s="161" t="s">
        <v>1953</v>
      </c>
    </row>
    <row r="363" spans="1:65" s="2" customFormat="1" ht="19.5">
      <c r="A363" s="33"/>
      <c r="B363" s="34"/>
      <c r="C363" s="33"/>
      <c r="D363" s="163" t="s">
        <v>189</v>
      </c>
      <c r="E363" s="33"/>
      <c r="F363" s="164" t="s">
        <v>1952</v>
      </c>
      <c r="G363" s="33"/>
      <c r="H363" s="33"/>
      <c r="I363" s="165"/>
      <c r="J363" s="33"/>
      <c r="K363" s="33"/>
      <c r="L363" s="34"/>
      <c r="M363" s="166"/>
      <c r="N363" s="167"/>
      <c r="O363" s="59"/>
      <c r="P363" s="59"/>
      <c r="Q363" s="59"/>
      <c r="R363" s="59"/>
      <c r="S363" s="59"/>
      <c r="T363" s="60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T363" s="18" t="s">
        <v>189</v>
      </c>
      <c r="AU363" s="18" t="s">
        <v>85</v>
      </c>
    </row>
    <row r="364" spans="1:65" s="2" customFormat="1" ht="16.5" customHeight="1">
      <c r="A364" s="33"/>
      <c r="B364" s="149"/>
      <c r="C364" s="150" t="s">
        <v>1049</v>
      </c>
      <c r="D364" s="150" t="s">
        <v>182</v>
      </c>
      <c r="E364" s="151" t="s">
        <v>1954</v>
      </c>
      <c r="F364" s="152" t="s">
        <v>1955</v>
      </c>
      <c r="G364" s="153" t="s">
        <v>423</v>
      </c>
      <c r="H364" s="154">
        <v>51</v>
      </c>
      <c r="I364" s="155"/>
      <c r="J364" s="156">
        <f>ROUND(I364*H364,2)</f>
        <v>0</v>
      </c>
      <c r="K364" s="152" t="s">
        <v>1</v>
      </c>
      <c r="L364" s="34"/>
      <c r="M364" s="157" t="s">
        <v>1</v>
      </c>
      <c r="N364" s="158" t="s">
        <v>41</v>
      </c>
      <c r="O364" s="59"/>
      <c r="P364" s="159">
        <f>O364*H364</f>
        <v>0</v>
      </c>
      <c r="Q364" s="159">
        <v>2.4000000000000001E-4</v>
      </c>
      <c r="R364" s="159">
        <f>Q364*H364</f>
        <v>1.2240000000000001E-2</v>
      </c>
      <c r="S364" s="159">
        <v>0</v>
      </c>
      <c r="T364" s="160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1" t="s">
        <v>341</v>
      </c>
      <c r="AT364" s="161" t="s">
        <v>182</v>
      </c>
      <c r="AU364" s="161" t="s">
        <v>85</v>
      </c>
      <c r="AY364" s="18" t="s">
        <v>180</v>
      </c>
      <c r="BE364" s="162">
        <f>IF(N364="základní",J364,0)</f>
        <v>0</v>
      </c>
      <c r="BF364" s="162">
        <f>IF(N364="snížená",J364,0)</f>
        <v>0</v>
      </c>
      <c r="BG364" s="162">
        <f>IF(N364="zákl. přenesená",J364,0)</f>
        <v>0</v>
      </c>
      <c r="BH364" s="162">
        <f>IF(N364="sníž. přenesená",J364,0)</f>
        <v>0</v>
      </c>
      <c r="BI364" s="162">
        <f>IF(N364="nulová",J364,0)</f>
        <v>0</v>
      </c>
      <c r="BJ364" s="18" t="s">
        <v>83</v>
      </c>
      <c r="BK364" s="162">
        <f>ROUND(I364*H364,2)</f>
        <v>0</v>
      </c>
      <c r="BL364" s="18" t="s">
        <v>341</v>
      </c>
      <c r="BM364" s="161" t="s">
        <v>1956</v>
      </c>
    </row>
    <row r="365" spans="1:65" s="2" customFormat="1" ht="11.25">
      <c r="A365" s="33"/>
      <c r="B365" s="34"/>
      <c r="C365" s="33"/>
      <c r="D365" s="163" t="s">
        <v>189</v>
      </c>
      <c r="E365" s="33"/>
      <c r="F365" s="164" t="s">
        <v>1955</v>
      </c>
      <c r="G365" s="33"/>
      <c r="H365" s="33"/>
      <c r="I365" s="165"/>
      <c r="J365" s="33"/>
      <c r="K365" s="33"/>
      <c r="L365" s="34"/>
      <c r="M365" s="166"/>
      <c r="N365" s="167"/>
      <c r="O365" s="59"/>
      <c r="P365" s="59"/>
      <c r="Q365" s="59"/>
      <c r="R365" s="59"/>
      <c r="S365" s="59"/>
      <c r="T365" s="60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T365" s="18" t="s">
        <v>189</v>
      </c>
      <c r="AU365" s="18" t="s">
        <v>85</v>
      </c>
    </row>
    <row r="366" spans="1:65" s="2" customFormat="1" ht="21.75" customHeight="1">
      <c r="A366" s="33"/>
      <c r="B366" s="149"/>
      <c r="C366" s="150" t="s">
        <v>1054</v>
      </c>
      <c r="D366" s="150" t="s">
        <v>182</v>
      </c>
      <c r="E366" s="151" t="s">
        <v>1957</v>
      </c>
      <c r="F366" s="152" t="s">
        <v>1958</v>
      </c>
      <c r="G366" s="153" t="s">
        <v>318</v>
      </c>
      <c r="H366" s="154">
        <v>0.56000000000000005</v>
      </c>
      <c r="I366" s="155"/>
      <c r="J366" s="156">
        <f>ROUND(I366*H366,2)</f>
        <v>0</v>
      </c>
      <c r="K366" s="152" t="s">
        <v>1</v>
      </c>
      <c r="L366" s="34"/>
      <c r="M366" s="157" t="s">
        <v>1</v>
      </c>
      <c r="N366" s="158" t="s">
        <v>41</v>
      </c>
      <c r="O366" s="59"/>
      <c r="P366" s="159">
        <f>O366*H366</f>
        <v>0</v>
      </c>
      <c r="Q366" s="159">
        <v>0</v>
      </c>
      <c r="R366" s="159">
        <f>Q366*H366</f>
        <v>0</v>
      </c>
      <c r="S366" s="159">
        <v>0</v>
      </c>
      <c r="T366" s="160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1" t="s">
        <v>341</v>
      </c>
      <c r="AT366" s="161" t="s">
        <v>182</v>
      </c>
      <c r="AU366" s="161" t="s">
        <v>85</v>
      </c>
      <c r="AY366" s="18" t="s">
        <v>180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18" t="s">
        <v>83</v>
      </c>
      <c r="BK366" s="162">
        <f>ROUND(I366*H366,2)</f>
        <v>0</v>
      </c>
      <c r="BL366" s="18" t="s">
        <v>341</v>
      </c>
      <c r="BM366" s="161" t="s">
        <v>1959</v>
      </c>
    </row>
    <row r="367" spans="1:65" s="2" customFormat="1" ht="11.25">
      <c r="A367" s="33"/>
      <c r="B367" s="34"/>
      <c r="C367" s="33"/>
      <c r="D367" s="163" t="s">
        <v>189</v>
      </c>
      <c r="E367" s="33"/>
      <c r="F367" s="164" t="s">
        <v>1958</v>
      </c>
      <c r="G367" s="33"/>
      <c r="H367" s="33"/>
      <c r="I367" s="165"/>
      <c r="J367" s="33"/>
      <c r="K367" s="33"/>
      <c r="L367" s="34"/>
      <c r="M367" s="166"/>
      <c r="N367" s="167"/>
      <c r="O367" s="59"/>
      <c r="P367" s="59"/>
      <c r="Q367" s="59"/>
      <c r="R367" s="59"/>
      <c r="S367" s="59"/>
      <c r="T367" s="60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T367" s="18" t="s">
        <v>189</v>
      </c>
      <c r="AU367" s="18" t="s">
        <v>85</v>
      </c>
    </row>
    <row r="368" spans="1:65" s="2" customFormat="1" ht="24.2" customHeight="1">
      <c r="A368" s="33"/>
      <c r="B368" s="149"/>
      <c r="C368" s="150" t="s">
        <v>1062</v>
      </c>
      <c r="D368" s="150" t="s">
        <v>182</v>
      </c>
      <c r="E368" s="151" t="s">
        <v>1960</v>
      </c>
      <c r="F368" s="152" t="s">
        <v>1961</v>
      </c>
      <c r="G368" s="153" t="s">
        <v>318</v>
      </c>
      <c r="H368" s="154">
        <v>0.56000000000000005</v>
      </c>
      <c r="I368" s="155"/>
      <c r="J368" s="156">
        <f>ROUND(I368*H368,2)</f>
        <v>0</v>
      </c>
      <c r="K368" s="152" t="s">
        <v>1</v>
      </c>
      <c r="L368" s="34"/>
      <c r="M368" s="157" t="s">
        <v>1</v>
      </c>
      <c r="N368" s="158" t="s">
        <v>41</v>
      </c>
      <c r="O368" s="59"/>
      <c r="P368" s="159">
        <f>O368*H368</f>
        <v>0</v>
      </c>
      <c r="Q368" s="159">
        <v>0</v>
      </c>
      <c r="R368" s="159">
        <f>Q368*H368</f>
        <v>0</v>
      </c>
      <c r="S368" s="159">
        <v>0</v>
      </c>
      <c r="T368" s="160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61" t="s">
        <v>341</v>
      </c>
      <c r="AT368" s="161" t="s">
        <v>182</v>
      </c>
      <c r="AU368" s="161" t="s">
        <v>85</v>
      </c>
      <c r="AY368" s="18" t="s">
        <v>180</v>
      </c>
      <c r="BE368" s="162">
        <f>IF(N368="základní",J368,0)</f>
        <v>0</v>
      </c>
      <c r="BF368" s="162">
        <f>IF(N368="snížená",J368,0)</f>
        <v>0</v>
      </c>
      <c r="BG368" s="162">
        <f>IF(N368="zákl. přenesená",J368,0)</f>
        <v>0</v>
      </c>
      <c r="BH368" s="162">
        <f>IF(N368="sníž. přenesená",J368,0)</f>
        <v>0</v>
      </c>
      <c r="BI368" s="162">
        <f>IF(N368="nulová",J368,0)</f>
        <v>0</v>
      </c>
      <c r="BJ368" s="18" t="s">
        <v>83</v>
      </c>
      <c r="BK368" s="162">
        <f>ROUND(I368*H368,2)</f>
        <v>0</v>
      </c>
      <c r="BL368" s="18" t="s">
        <v>341</v>
      </c>
      <c r="BM368" s="161" t="s">
        <v>1962</v>
      </c>
    </row>
    <row r="369" spans="1:65" s="2" customFormat="1" ht="11.25">
      <c r="A369" s="33"/>
      <c r="B369" s="34"/>
      <c r="C369" s="33"/>
      <c r="D369" s="163" t="s">
        <v>189</v>
      </c>
      <c r="E369" s="33"/>
      <c r="F369" s="164" t="s">
        <v>1961</v>
      </c>
      <c r="G369" s="33"/>
      <c r="H369" s="33"/>
      <c r="I369" s="165"/>
      <c r="J369" s="33"/>
      <c r="K369" s="33"/>
      <c r="L369" s="34"/>
      <c r="M369" s="166"/>
      <c r="N369" s="167"/>
      <c r="O369" s="59"/>
      <c r="P369" s="59"/>
      <c r="Q369" s="59"/>
      <c r="R369" s="59"/>
      <c r="S369" s="59"/>
      <c r="T369" s="60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T369" s="18" t="s">
        <v>189</v>
      </c>
      <c r="AU369" s="18" t="s">
        <v>85</v>
      </c>
    </row>
    <row r="370" spans="1:65" s="12" customFormat="1" ht="22.9" customHeight="1">
      <c r="B370" s="136"/>
      <c r="D370" s="137" t="s">
        <v>75</v>
      </c>
      <c r="E370" s="147" t="s">
        <v>1963</v>
      </c>
      <c r="F370" s="147" t="s">
        <v>1964</v>
      </c>
      <c r="I370" s="139"/>
      <c r="J370" s="148">
        <f>BK370</f>
        <v>0</v>
      </c>
      <c r="L370" s="136"/>
      <c r="M370" s="141"/>
      <c r="N370" s="142"/>
      <c r="O370" s="142"/>
      <c r="P370" s="143">
        <f>SUM(P371:P376)</f>
        <v>0</v>
      </c>
      <c r="Q370" s="142"/>
      <c r="R370" s="143">
        <f>SUM(R371:R376)</f>
        <v>0</v>
      </c>
      <c r="S370" s="142"/>
      <c r="T370" s="144">
        <f>SUM(T371:T376)</f>
        <v>0</v>
      </c>
      <c r="AR370" s="137" t="s">
        <v>85</v>
      </c>
      <c r="AT370" s="145" t="s">
        <v>75</v>
      </c>
      <c r="AU370" s="145" t="s">
        <v>83</v>
      </c>
      <c r="AY370" s="137" t="s">
        <v>180</v>
      </c>
      <c r="BK370" s="146">
        <f>SUM(BK371:BK376)</f>
        <v>0</v>
      </c>
    </row>
    <row r="371" spans="1:65" s="2" customFormat="1" ht="16.5" customHeight="1">
      <c r="A371" s="33"/>
      <c r="B371" s="149"/>
      <c r="C371" s="150" t="s">
        <v>1068</v>
      </c>
      <c r="D371" s="150" t="s">
        <v>182</v>
      </c>
      <c r="E371" s="151" t="s">
        <v>1965</v>
      </c>
      <c r="F371" s="152" t="s">
        <v>1966</v>
      </c>
      <c r="G371" s="153" t="s">
        <v>185</v>
      </c>
      <c r="H371" s="154">
        <v>900</v>
      </c>
      <c r="I371" s="155"/>
      <c r="J371" s="156">
        <f>ROUND(I371*H371,2)</f>
        <v>0</v>
      </c>
      <c r="K371" s="152" t="s">
        <v>1</v>
      </c>
      <c r="L371" s="34"/>
      <c r="M371" s="157" t="s">
        <v>1</v>
      </c>
      <c r="N371" s="158" t="s">
        <v>41</v>
      </c>
      <c r="O371" s="59"/>
      <c r="P371" s="159">
        <f>O371*H371</f>
        <v>0</v>
      </c>
      <c r="Q371" s="159">
        <v>0</v>
      </c>
      <c r="R371" s="159">
        <f>Q371*H371</f>
        <v>0</v>
      </c>
      <c r="S371" s="159">
        <v>0</v>
      </c>
      <c r="T371" s="160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61" t="s">
        <v>341</v>
      </c>
      <c r="AT371" s="161" t="s">
        <v>182</v>
      </c>
      <c r="AU371" s="161" t="s">
        <v>85</v>
      </c>
      <c r="AY371" s="18" t="s">
        <v>180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8" t="s">
        <v>83</v>
      </c>
      <c r="BK371" s="162">
        <f>ROUND(I371*H371,2)</f>
        <v>0</v>
      </c>
      <c r="BL371" s="18" t="s">
        <v>341</v>
      </c>
      <c r="BM371" s="161" t="s">
        <v>1967</v>
      </c>
    </row>
    <row r="372" spans="1:65" s="2" customFormat="1" ht="11.25">
      <c r="A372" s="33"/>
      <c r="B372" s="34"/>
      <c r="C372" s="33"/>
      <c r="D372" s="163" t="s">
        <v>189</v>
      </c>
      <c r="E372" s="33"/>
      <c r="F372" s="164" t="s">
        <v>1966</v>
      </c>
      <c r="G372" s="33"/>
      <c r="H372" s="33"/>
      <c r="I372" s="165"/>
      <c r="J372" s="33"/>
      <c r="K372" s="33"/>
      <c r="L372" s="34"/>
      <c r="M372" s="166"/>
      <c r="N372" s="167"/>
      <c r="O372" s="59"/>
      <c r="P372" s="59"/>
      <c r="Q372" s="59"/>
      <c r="R372" s="59"/>
      <c r="S372" s="59"/>
      <c r="T372" s="60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T372" s="18" t="s">
        <v>189</v>
      </c>
      <c r="AU372" s="18" t="s">
        <v>85</v>
      </c>
    </row>
    <row r="373" spans="1:65" s="2" customFormat="1" ht="19.5">
      <c r="A373" s="33"/>
      <c r="B373" s="34"/>
      <c r="C373" s="33"/>
      <c r="D373" s="163" t="s">
        <v>912</v>
      </c>
      <c r="E373" s="33"/>
      <c r="F373" s="211" t="s">
        <v>1968</v>
      </c>
      <c r="G373" s="33"/>
      <c r="H373" s="33"/>
      <c r="I373" s="165"/>
      <c r="J373" s="33"/>
      <c r="K373" s="33"/>
      <c r="L373" s="34"/>
      <c r="M373" s="166"/>
      <c r="N373" s="167"/>
      <c r="O373" s="59"/>
      <c r="P373" s="59"/>
      <c r="Q373" s="59"/>
      <c r="R373" s="59"/>
      <c r="S373" s="59"/>
      <c r="T373" s="60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T373" s="18" t="s">
        <v>912</v>
      </c>
      <c r="AU373" s="18" t="s">
        <v>85</v>
      </c>
    </row>
    <row r="374" spans="1:65" s="2" customFormat="1" ht="16.5" customHeight="1">
      <c r="A374" s="33"/>
      <c r="B374" s="149"/>
      <c r="C374" s="150" t="s">
        <v>1074</v>
      </c>
      <c r="D374" s="150" t="s">
        <v>182</v>
      </c>
      <c r="E374" s="151" t="s">
        <v>1969</v>
      </c>
      <c r="F374" s="152" t="s">
        <v>1970</v>
      </c>
      <c r="G374" s="153" t="s">
        <v>185</v>
      </c>
      <c r="H374" s="154">
        <v>900</v>
      </c>
      <c r="I374" s="155"/>
      <c r="J374" s="156">
        <f>ROUND(I374*H374,2)</f>
        <v>0</v>
      </c>
      <c r="K374" s="152" t="s">
        <v>1</v>
      </c>
      <c r="L374" s="34"/>
      <c r="M374" s="157" t="s">
        <v>1</v>
      </c>
      <c r="N374" s="158" t="s">
        <v>41</v>
      </c>
      <c r="O374" s="59"/>
      <c r="P374" s="159">
        <f>O374*H374</f>
        <v>0</v>
      </c>
      <c r="Q374" s="159">
        <v>0</v>
      </c>
      <c r="R374" s="159">
        <f>Q374*H374</f>
        <v>0</v>
      </c>
      <c r="S374" s="159">
        <v>0</v>
      </c>
      <c r="T374" s="160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1" t="s">
        <v>341</v>
      </c>
      <c r="AT374" s="161" t="s">
        <v>182</v>
      </c>
      <c r="AU374" s="161" t="s">
        <v>85</v>
      </c>
      <c r="AY374" s="18" t="s">
        <v>180</v>
      </c>
      <c r="BE374" s="162">
        <f>IF(N374="základní",J374,0)</f>
        <v>0</v>
      </c>
      <c r="BF374" s="162">
        <f>IF(N374="snížená",J374,0)</f>
        <v>0</v>
      </c>
      <c r="BG374" s="162">
        <f>IF(N374="zákl. přenesená",J374,0)</f>
        <v>0</v>
      </c>
      <c r="BH374" s="162">
        <f>IF(N374="sníž. přenesená",J374,0)</f>
        <v>0</v>
      </c>
      <c r="BI374" s="162">
        <f>IF(N374="nulová",J374,0)</f>
        <v>0</v>
      </c>
      <c r="BJ374" s="18" t="s">
        <v>83</v>
      </c>
      <c r="BK374" s="162">
        <f>ROUND(I374*H374,2)</f>
        <v>0</v>
      </c>
      <c r="BL374" s="18" t="s">
        <v>341</v>
      </c>
      <c r="BM374" s="161" t="s">
        <v>1971</v>
      </c>
    </row>
    <row r="375" spans="1:65" s="2" customFormat="1" ht="11.25">
      <c r="A375" s="33"/>
      <c r="B375" s="34"/>
      <c r="C375" s="33"/>
      <c r="D375" s="163" t="s">
        <v>189</v>
      </c>
      <c r="E375" s="33"/>
      <c r="F375" s="164" t="s">
        <v>1970</v>
      </c>
      <c r="G375" s="33"/>
      <c r="H375" s="33"/>
      <c r="I375" s="165"/>
      <c r="J375" s="33"/>
      <c r="K375" s="33"/>
      <c r="L375" s="34"/>
      <c r="M375" s="166"/>
      <c r="N375" s="167"/>
      <c r="O375" s="59"/>
      <c r="P375" s="59"/>
      <c r="Q375" s="59"/>
      <c r="R375" s="59"/>
      <c r="S375" s="59"/>
      <c r="T375" s="60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T375" s="18" t="s">
        <v>189</v>
      </c>
      <c r="AU375" s="18" t="s">
        <v>85</v>
      </c>
    </row>
    <row r="376" spans="1:65" s="2" customFormat="1" ht="19.5">
      <c r="A376" s="33"/>
      <c r="B376" s="34"/>
      <c r="C376" s="33"/>
      <c r="D376" s="163" t="s">
        <v>912</v>
      </c>
      <c r="E376" s="33"/>
      <c r="F376" s="211" t="s">
        <v>1968</v>
      </c>
      <c r="G376" s="33"/>
      <c r="H376" s="33"/>
      <c r="I376" s="165"/>
      <c r="J376" s="33"/>
      <c r="K376" s="33"/>
      <c r="L376" s="34"/>
      <c r="M376" s="166"/>
      <c r="N376" s="167"/>
      <c r="O376" s="59"/>
      <c r="P376" s="59"/>
      <c r="Q376" s="59"/>
      <c r="R376" s="59"/>
      <c r="S376" s="59"/>
      <c r="T376" s="60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T376" s="18" t="s">
        <v>912</v>
      </c>
      <c r="AU376" s="18" t="s">
        <v>85</v>
      </c>
    </row>
    <row r="377" spans="1:65" s="12" customFormat="1" ht="22.9" customHeight="1">
      <c r="B377" s="136"/>
      <c r="D377" s="137" t="s">
        <v>75</v>
      </c>
      <c r="E377" s="147" t="s">
        <v>1329</v>
      </c>
      <c r="F377" s="147" t="s">
        <v>1972</v>
      </c>
      <c r="I377" s="139"/>
      <c r="J377" s="148">
        <f>BK377</f>
        <v>0</v>
      </c>
      <c r="L377" s="136"/>
      <c r="M377" s="141"/>
      <c r="N377" s="142"/>
      <c r="O377" s="142"/>
      <c r="P377" s="143">
        <f>SUM(P378:P380)</f>
        <v>0</v>
      </c>
      <c r="Q377" s="142"/>
      <c r="R377" s="143">
        <f>SUM(R378:R380)</f>
        <v>1.0440000000000001E-2</v>
      </c>
      <c r="S377" s="142"/>
      <c r="T377" s="144">
        <f>SUM(T378:T380)</f>
        <v>0</v>
      </c>
      <c r="AR377" s="137" t="s">
        <v>85</v>
      </c>
      <c r="AT377" s="145" t="s">
        <v>75</v>
      </c>
      <c r="AU377" s="145" t="s">
        <v>83</v>
      </c>
      <c r="AY377" s="137" t="s">
        <v>180</v>
      </c>
      <c r="BK377" s="146">
        <f>SUM(BK378:BK380)</f>
        <v>0</v>
      </c>
    </row>
    <row r="378" spans="1:65" s="2" customFormat="1" ht="24.2" customHeight="1">
      <c r="A378" s="33"/>
      <c r="B378" s="149"/>
      <c r="C378" s="150" t="s">
        <v>1082</v>
      </c>
      <c r="D378" s="150" t="s">
        <v>182</v>
      </c>
      <c r="E378" s="151" t="s">
        <v>1973</v>
      </c>
      <c r="F378" s="152" t="s">
        <v>1974</v>
      </c>
      <c r="G378" s="153" t="s">
        <v>508</v>
      </c>
      <c r="H378" s="154">
        <v>522</v>
      </c>
      <c r="I378" s="155"/>
      <c r="J378" s="156">
        <f>ROUND(I378*H378,2)</f>
        <v>0</v>
      </c>
      <c r="K378" s="152" t="s">
        <v>1</v>
      </c>
      <c r="L378" s="34"/>
      <c r="M378" s="157" t="s">
        <v>1</v>
      </c>
      <c r="N378" s="158" t="s">
        <v>41</v>
      </c>
      <c r="O378" s="59"/>
      <c r="P378" s="159">
        <f>O378*H378</f>
        <v>0</v>
      </c>
      <c r="Q378" s="159">
        <v>2.0000000000000002E-5</v>
      </c>
      <c r="R378" s="159">
        <f>Q378*H378</f>
        <v>1.0440000000000001E-2</v>
      </c>
      <c r="S378" s="159">
        <v>0</v>
      </c>
      <c r="T378" s="160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61" t="s">
        <v>341</v>
      </c>
      <c r="AT378" s="161" t="s">
        <v>182</v>
      </c>
      <c r="AU378" s="161" t="s">
        <v>85</v>
      </c>
      <c r="AY378" s="18" t="s">
        <v>180</v>
      </c>
      <c r="BE378" s="162">
        <f>IF(N378="základní",J378,0)</f>
        <v>0</v>
      </c>
      <c r="BF378" s="162">
        <f>IF(N378="snížená",J378,0)</f>
        <v>0</v>
      </c>
      <c r="BG378" s="162">
        <f>IF(N378="zákl. přenesená",J378,0)</f>
        <v>0</v>
      </c>
      <c r="BH378" s="162">
        <f>IF(N378="sníž. přenesená",J378,0)</f>
        <v>0</v>
      </c>
      <c r="BI378" s="162">
        <f>IF(N378="nulová",J378,0)</f>
        <v>0</v>
      </c>
      <c r="BJ378" s="18" t="s">
        <v>83</v>
      </c>
      <c r="BK378" s="162">
        <f>ROUND(I378*H378,2)</f>
        <v>0</v>
      </c>
      <c r="BL378" s="18" t="s">
        <v>341</v>
      </c>
      <c r="BM378" s="161" t="s">
        <v>1975</v>
      </c>
    </row>
    <row r="379" spans="1:65" s="2" customFormat="1" ht="11.25">
      <c r="A379" s="33"/>
      <c r="B379" s="34"/>
      <c r="C379" s="33"/>
      <c r="D379" s="163" t="s">
        <v>189</v>
      </c>
      <c r="E379" s="33"/>
      <c r="F379" s="164" t="s">
        <v>1974</v>
      </c>
      <c r="G379" s="33"/>
      <c r="H379" s="33"/>
      <c r="I379" s="165"/>
      <c r="J379" s="33"/>
      <c r="K379" s="33"/>
      <c r="L379" s="34"/>
      <c r="M379" s="166"/>
      <c r="N379" s="167"/>
      <c r="O379" s="59"/>
      <c r="P379" s="59"/>
      <c r="Q379" s="59"/>
      <c r="R379" s="59"/>
      <c r="S379" s="59"/>
      <c r="T379" s="60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T379" s="18" t="s">
        <v>189</v>
      </c>
      <c r="AU379" s="18" t="s">
        <v>85</v>
      </c>
    </row>
    <row r="380" spans="1:65" s="2" customFormat="1" ht="19.5">
      <c r="A380" s="33"/>
      <c r="B380" s="34"/>
      <c r="C380" s="33"/>
      <c r="D380" s="163" t="s">
        <v>912</v>
      </c>
      <c r="E380" s="33"/>
      <c r="F380" s="211" t="s">
        <v>1976</v>
      </c>
      <c r="G380" s="33"/>
      <c r="H380" s="33"/>
      <c r="I380" s="165"/>
      <c r="J380" s="33"/>
      <c r="K380" s="33"/>
      <c r="L380" s="34"/>
      <c r="M380" s="216"/>
      <c r="N380" s="217"/>
      <c r="O380" s="218"/>
      <c r="P380" s="218"/>
      <c r="Q380" s="218"/>
      <c r="R380" s="218"/>
      <c r="S380" s="218"/>
      <c r="T380" s="219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T380" s="18" t="s">
        <v>912</v>
      </c>
      <c r="AU380" s="18" t="s">
        <v>85</v>
      </c>
    </row>
    <row r="381" spans="1:65" s="2" customFormat="1" ht="6.95" customHeight="1">
      <c r="A381" s="33"/>
      <c r="B381" s="48"/>
      <c r="C381" s="49"/>
      <c r="D381" s="49"/>
      <c r="E381" s="49"/>
      <c r="F381" s="49"/>
      <c r="G381" s="49"/>
      <c r="H381" s="49"/>
      <c r="I381" s="49"/>
      <c r="J381" s="49"/>
      <c r="K381" s="49"/>
      <c r="L381" s="34"/>
      <c r="M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</row>
  </sheetData>
  <autoFilter ref="C130:K380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8" t="s">
        <v>125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133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26.25" customHeight="1">
      <c r="B7" s="21"/>
      <c r="E7" s="264" t="str">
        <f>'Rekapitulace stavby'!K6</f>
        <v>STAVEBNÍ ÚPRAVY ČÁSTI 1. PP BUDOVY ZBROJNICE UNIVERZITY PALACKÉHO V OLOMOUCI</v>
      </c>
      <c r="F7" s="265"/>
      <c r="G7" s="265"/>
      <c r="H7" s="265"/>
      <c r="L7" s="21"/>
    </row>
    <row r="8" spans="1:46" s="1" customFormat="1" ht="12" customHeight="1">
      <c r="B8" s="21"/>
      <c r="D8" s="28" t="s">
        <v>134</v>
      </c>
      <c r="L8" s="21"/>
    </row>
    <row r="9" spans="1:46" s="2" customFormat="1" ht="16.5" customHeight="1">
      <c r="A9" s="33"/>
      <c r="B9" s="34"/>
      <c r="C9" s="33"/>
      <c r="D9" s="33"/>
      <c r="E9" s="264" t="s">
        <v>2365</v>
      </c>
      <c r="F9" s="266"/>
      <c r="G9" s="266"/>
      <c r="H9" s="26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6" t="s">
        <v>2892</v>
      </c>
      <c r="F11" s="266"/>
      <c r="G11" s="266"/>
      <c r="H11" s="266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23. 7. 2024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7" t="str">
        <f>'Rekapitulace stavby'!E14</f>
        <v>Vyplň údaj</v>
      </c>
      <c r="F20" s="231"/>
      <c r="G20" s="231"/>
      <c r="H20" s="231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27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6" t="s">
        <v>1</v>
      </c>
      <c r="F29" s="236"/>
      <c r="G29" s="236"/>
      <c r="H29" s="23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ROUND(J128,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ROUND((SUM(BE128:BE264)),  2)</f>
        <v>0</v>
      </c>
      <c r="G35" s="33"/>
      <c r="H35" s="33"/>
      <c r="I35" s="106">
        <v>0.21</v>
      </c>
      <c r="J35" s="105">
        <f>ROUND(((SUM(BE128:BE264))*I35),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ROUND((SUM(BF128:BF264)),  2)</f>
        <v>0</v>
      </c>
      <c r="G36" s="33"/>
      <c r="H36" s="33"/>
      <c r="I36" s="106">
        <v>0.12</v>
      </c>
      <c r="J36" s="105">
        <f>ROUND(((SUM(BF128:BF264))*I36),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ROUND((SUM(BG128:BG264)),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ROUND((SUM(BH128:BH264)),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ROUND((SUM(BI128:BI264)),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4" t="str">
        <f>E7</f>
        <v>STAVEBNÍ ÚPRAVY ČÁSTI 1. PP BUDOVY ZBROJNICE UNIVERZITY PALACKÉHO V OLOMOUCI</v>
      </c>
      <c r="F85" s="265"/>
      <c r="G85" s="265"/>
      <c r="H85" s="26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134</v>
      </c>
      <c r="L86" s="21"/>
    </row>
    <row r="87" spans="1:31" s="2" customFormat="1" ht="16.5" customHeight="1">
      <c r="A87" s="33"/>
      <c r="B87" s="34"/>
      <c r="C87" s="33"/>
      <c r="D87" s="33"/>
      <c r="E87" s="264" t="s">
        <v>2365</v>
      </c>
      <c r="F87" s="266"/>
      <c r="G87" s="266"/>
      <c r="H87" s="26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6" t="str">
        <f>E11</f>
        <v>02.05 - Elektroinstalace</v>
      </c>
      <c r="F89" s="266"/>
      <c r="G89" s="266"/>
      <c r="H89" s="266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Biskupské nám. 842/1,Olomouc</v>
      </c>
      <c r="G91" s="33"/>
      <c r="H91" s="33"/>
      <c r="I91" s="28" t="s">
        <v>22</v>
      </c>
      <c r="J91" s="56" t="str">
        <f>IF(J14="","",J14)</f>
        <v>23. 7. 2024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Univerzita Palackého v Olomouci</v>
      </c>
      <c r="G93" s="33"/>
      <c r="H93" s="33"/>
      <c r="I93" s="28" t="s">
        <v>30</v>
      </c>
      <c r="J93" s="31" t="str">
        <f>E23</f>
        <v>ATELIER POLÁCH &amp; BRAVENEC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Zdeněk Závodník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139</v>
      </c>
      <c r="D96" s="107"/>
      <c r="E96" s="107"/>
      <c r="F96" s="107"/>
      <c r="G96" s="107"/>
      <c r="H96" s="107"/>
      <c r="I96" s="107"/>
      <c r="J96" s="116" t="s">
        <v>140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141</v>
      </c>
      <c r="D98" s="33"/>
      <c r="E98" s="33"/>
      <c r="F98" s="33"/>
      <c r="G98" s="33"/>
      <c r="H98" s="33"/>
      <c r="I98" s="33"/>
      <c r="J98" s="72">
        <f>J128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142</v>
      </c>
    </row>
    <row r="99" spans="1:47" s="9" customFormat="1" ht="24.95" customHeight="1">
      <c r="B99" s="118"/>
      <c r="D99" s="119" t="s">
        <v>1560</v>
      </c>
      <c r="E99" s="120"/>
      <c r="F99" s="120"/>
      <c r="G99" s="120"/>
      <c r="H99" s="120"/>
      <c r="I99" s="120"/>
      <c r="J99" s="121">
        <f>J129</f>
        <v>0</v>
      </c>
      <c r="L99" s="118"/>
    </row>
    <row r="100" spans="1:47" s="9" customFormat="1" ht="24.95" customHeight="1">
      <c r="B100" s="118"/>
      <c r="D100" s="119" t="s">
        <v>1564</v>
      </c>
      <c r="E100" s="120"/>
      <c r="F100" s="120"/>
      <c r="G100" s="120"/>
      <c r="H100" s="120"/>
      <c r="I100" s="120"/>
      <c r="J100" s="121">
        <f>J134</f>
        <v>0</v>
      </c>
      <c r="L100" s="118"/>
    </row>
    <row r="101" spans="1:47" s="9" customFormat="1" ht="24.95" customHeight="1">
      <c r="B101" s="118"/>
      <c r="D101" s="119" t="s">
        <v>1978</v>
      </c>
      <c r="E101" s="120"/>
      <c r="F101" s="120"/>
      <c r="G101" s="120"/>
      <c r="H101" s="120"/>
      <c r="I101" s="120"/>
      <c r="J101" s="121">
        <f>J139</f>
        <v>0</v>
      </c>
      <c r="L101" s="118"/>
    </row>
    <row r="102" spans="1:47" s="9" customFormat="1" ht="24.95" customHeight="1">
      <c r="B102" s="118"/>
      <c r="D102" s="119" t="s">
        <v>1399</v>
      </c>
      <c r="E102" s="120"/>
      <c r="F102" s="120"/>
      <c r="G102" s="120"/>
      <c r="H102" s="120"/>
      <c r="I102" s="120"/>
      <c r="J102" s="121">
        <f>J144</f>
        <v>0</v>
      </c>
      <c r="L102" s="118"/>
    </row>
    <row r="103" spans="1:47" s="9" customFormat="1" ht="24.95" customHeight="1">
      <c r="B103" s="118"/>
      <c r="D103" s="119" t="s">
        <v>1979</v>
      </c>
      <c r="E103" s="120"/>
      <c r="F103" s="120"/>
      <c r="G103" s="120"/>
      <c r="H103" s="120"/>
      <c r="I103" s="120"/>
      <c r="J103" s="121">
        <f>J217</f>
        <v>0</v>
      </c>
      <c r="L103" s="118"/>
    </row>
    <row r="104" spans="1:47" s="9" customFormat="1" ht="24.95" customHeight="1">
      <c r="B104" s="118"/>
      <c r="D104" s="119" t="s">
        <v>1980</v>
      </c>
      <c r="E104" s="120"/>
      <c r="F104" s="120"/>
      <c r="G104" s="120"/>
      <c r="H104" s="120"/>
      <c r="I104" s="120"/>
      <c r="J104" s="121">
        <f>J230</f>
        <v>0</v>
      </c>
      <c r="L104" s="118"/>
    </row>
    <row r="105" spans="1:47" s="9" customFormat="1" ht="24.95" customHeight="1">
      <c r="B105" s="118"/>
      <c r="D105" s="119" t="s">
        <v>1981</v>
      </c>
      <c r="E105" s="120"/>
      <c r="F105" s="120"/>
      <c r="G105" s="120"/>
      <c r="H105" s="120"/>
      <c r="I105" s="120"/>
      <c r="J105" s="121">
        <f>J237</f>
        <v>0</v>
      </c>
      <c r="L105" s="118"/>
    </row>
    <row r="106" spans="1:47" s="9" customFormat="1" ht="24.95" customHeight="1">
      <c r="B106" s="118"/>
      <c r="D106" s="119" t="s">
        <v>1982</v>
      </c>
      <c r="E106" s="120"/>
      <c r="F106" s="120"/>
      <c r="G106" s="120"/>
      <c r="H106" s="120"/>
      <c r="I106" s="120"/>
      <c r="J106" s="121">
        <f>J242</f>
        <v>0</v>
      </c>
      <c r="L106" s="118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165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26.25" customHeight="1">
      <c r="A116" s="33"/>
      <c r="B116" s="34"/>
      <c r="C116" s="33"/>
      <c r="D116" s="33"/>
      <c r="E116" s="264" t="str">
        <f>E7</f>
        <v>STAVEBNÍ ÚPRAVY ČÁSTI 1. PP BUDOVY ZBROJNICE UNIVERZITY PALACKÉHO V OLOMOUCI</v>
      </c>
      <c r="F116" s="265"/>
      <c r="G116" s="265"/>
      <c r="H116" s="265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1"/>
      <c r="C117" s="28" t="s">
        <v>134</v>
      </c>
      <c r="L117" s="21"/>
    </row>
    <row r="118" spans="1:63" s="2" customFormat="1" ht="16.5" customHeight="1">
      <c r="A118" s="33"/>
      <c r="B118" s="34"/>
      <c r="C118" s="33"/>
      <c r="D118" s="33"/>
      <c r="E118" s="264" t="s">
        <v>2365</v>
      </c>
      <c r="F118" s="266"/>
      <c r="G118" s="266"/>
      <c r="H118" s="266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136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26" t="str">
        <f>E11</f>
        <v>02.05 - Elektroinstalace</v>
      </c>
      <c r="F120" s="266"/>
      <c r="G120" s="266"/>
      <c r="H120" s="266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3"/>
      <c r="E122" s="33"/>
      <c r="F122" s="26" t="str">
        <f>F14</f>
        <v>Biskupské nám. 842/1,Olomouc</v>
      </c>
      <c r="G122" s="33"/>
      <c r="H122" s="33"/>
      <c r="I122" s="28" t="s">
        <v>22</v>
      </c>
      <c r="J122" s="56" t="str">
        <f>IF(J14="","",J14)</f>
        <v>23. 7. 2024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5.7" customHeight="1">
      <c r="A124" s="33"/>
      <c r="B124" s="34"/>
      <c r="C124" s="28" t="s">
        <v>24</v>
      </c>
      <c r="D124" s="33"/>
      <c r="E124" s="33"/>
      <c r="F124" s="26" t="str">
        <f>E17</f>
        <v>Univerzita Palackého v Olomouci</v>
      </c>
      <c r="G124" s="33"/>
      <c r="H124" s="33"/>
      <c r="I124" s="28" t="s">
        <v>30</v>
      </c>
      <c r="J124" s="31" t="str">
        <f>E23</f>
        <v>ATELIER POLÁCH &amp; BRAVENEC s.r.o.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28</v>
      </c>
      <c r="D125" s="33"/>
      <c r="E125" s="33"/>
      <c r="F125" s="26" t="str">
        <f>IF(E20="","",E20)</f>
        <v>Vyplň údaj</v>
      </c>
      <c r="G125" s="33"/>
      <c r="H125" s="33"/>
      <c r="I125" s="28" t="s">
        <v>33</v>
      </c>
      <c r="J125" s="31" t="str">
        <f>E26</f>
        <v>Zdeněk Závodník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26"/>
      <c r="B127" s="127"/>
      <c r="C127" s="128" t="s">
        <v>166</v>
      </c>
      <c r="D127" s="129" t="s">
        <v>61</v>
      </c>
      <c r="E127" s="129" t="s">
        <v>57</v>
      </c>
      <c r="F127" s="129" t="s">
        <v>58</v>
      </c>
      <c r="G127" s="129" t="s">
        <v>167</v>
      </c>
      <c r="H127" s="129" t="s">
        <v>168</v>
      </c>
      <c r="I127" s="129" t="s">
        <v>169</v>
      </c>
      <c r="J127" s="129" t="s">
        <v>140</v>
      </c>
      <c r="K127" s="130" t="s">
        <v>170</v>
      </c>
      <c r="L127" s="131"/>
      <c r="M127" s="63" t="s">
        <v>1</v>
      </c>
      <c r="N127" s="64" t="s">
        <v>40</v>
      </c>
      <c r="O127" s="64" t="s">
        <v>171</v>
      </c>
      <c r="P127" s="64" t="s">
        <v>172</v>
      </c>
      <c r="Q127" s="64" t="s">
        <v>173</v>
      </c>
      <c r="R127" s="64" t="s">
        <v>174</v>
      </c>
      <c r="S127" s="64" t="s">
        <v>175</v>
      </c>
      <c r="T127" s="65" t="s">
        <v>176</v>
      </c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2" customFormat="1" ht="22.9" customHeight="1">
      <c r="A128" s="33"/>
      <c r="B128" s="34"/>
      <c r="C128" s="70" t="s">
        <v>177</v>
      </c>
      <c r="D128" s="33"/>
      <c r="E128" s="33"/>
      <c r="F128" s="33"/>
      <c r="G128" s="33"/>
      <c r="H128" s="33"/>
      <c r="I128" s="33"/>
      <c r="J128" s="132">
        <f>BK128</f>
        <v>0</v>
      </c>
      <c r="K128" s="33"/>
      <c r="L128" s="34"/>
      <c r="M128" s="66"/>
      <c r="N128" s="57"/>
      <c r="O128" s="67"/>
      <c r="P128" s="133">
        <f>P129+P134+P139+P144+P217+P230+P237+P242</f>
        <v>0</v>
      </c>
      <c r="Q128" s="67"/>
      <c r="R128" s="133">
        <f>R129+R134+R139+R144+R217+R230+R237+R242</f>
        <v>0</v>
      </c>
      <c r="S128" s="67"/>
      <c r="T128" s="134">
        <f>T129+T134+T139+T144+T217+T230+T237+T242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75</v>
      </c>
      <c r="AU128" s="18" t="s">
        <v>142</v>
      </c>
      <c r="BK128" s="135">
        <f>BK129+BK134+BK139+BK144+BK217+BK230+BK237+BK242</f>
        <v>0</v>
      </c>
    </row>
    <row r="129" spans="1:65" s="12" customFormat="1" ht="25.9" customHeight="1">
      <c r="B129" s="136"/>
      <c r="D129" s="137" t="s">
        <v>75</v>
      </c>
      <c r="E129" s="138" t="s">
        <v>761</v>
      </c>
      <c r="F129" s="138" t="s">
        <v>1579</v>
      </c>
      <c r="I129" s="139"/>
      <c r="J129" s="140">
        <f>BK129</f>
        <v>0</v>
      </c>
      <c r="L129" s="136"/>
      <c r="M129" s="141"/>
      <c r="N129" s="142"/>
      <c r="O129" s="142"/>
      <c r="P129" s="143">
        <f>SUM(P130:P133)</f>
        <v>0</v>
      </c>
      <c r="Q129" s="142"/>
      <c r="R129" s="143">
        <f>SUM(R130:R133)</f>
        <v>0</v>
      </c>
      <c r="S129" s="142"/>
      <c r="T129" s="144">
        <f>SUM(T130:T133)</f>
        <v>0</v>
      </c>
      <c r="AR129" s="137" t="s">
        <v>83</v>
      </c>
      <c r="AT129" s="145" t="s">
        <v>75</v>
      </c>
      <c r="AU129" s="145" t="s">
        <v>76</v>
      </c>
      <c r="AY129" s="137" t="s">
        <v>180</v>
      </c>
      <c r="BK129" s="146">
        <f>SUM(BK130:BK133)</f>
        <v>0</v>
      </c>
    </row>
    <row r="130" spans="1:65" s="2" customFormat="1" ht="21.75" customHeight="1">
      <c r="A130" s="33"/>
      <c r="B130" s="149"/>
      <c r="C130" s="150" t="s">
        <v>76</v>
      </c>
      <c r="D130" s="150" t="s">
        <v>182</v>
      </c>
      <c r="E130" s="151" t="s">
        <v>1983</v>
      </c>
      <c r="F130" s="152" t="s">
        <v>1984</v>
      </c>
      <c r="G130" s="153" t="s">
        <v>508</v>
      </c>
      <c r="H130" s="154">
        <v>259</v>
      </c>
      <c r="I130" s="155"/>
      <c r="J130" s="156">
        <f>ROUND(I130*H130,2)</f>
        <v>0</v>
      </c>
      <c r="K130" s="152" t="s">
        <v>2893</v>
      </c>
      <c r="L130" s="34"/>
      <c r="M130" s="157" t="s">
        <v>1</v>
      </c>
      <c r="N130" s="158" t="s">
        <v>41</v>
      </c>
      <c r="O130" s="59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187</v>
      </c>
      <c r="AT130" s="161" t="s">
        <v>182</v>
      </c>
      <c r="AU130" s="161" t="s">
        <v>83</v>
      </c>
      <c r="AY130" s="18" t="s">
        <v>180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8" t="s">
        <v>83</v>
      </c>
      <c r="BK130" s="162">
        <f>ROUND(I130*H130,2)</f>
        <v>0</v>
      </c>
      <c r="BL130" s="18" t="s">
        <v>187</v>
      </c>
      <c r="BM130" s="161" t="s">
        <v>85</v>
      </c>
    </row>
    <row r="131" spans="1:65" s="2" customFormat="1" ht="11.25">
      <c r="A131" s="33"/>
      <c r="B131" s="34"/>
      <c r="C131" s="33"/>
      <c r="D131" s="163" t="s">
        <v>189</v>
      </c>
      <c r="E131" s="33"/>
      <c r="F131" s="164" t="s">
        <v>1984</v>
      </c>
      <c r="G131" s="33"/>
      <c r="H131" s="33"/>
      <c r="I131" s="165"/>
      <c r="J131" s="33"/>
      <c r="K131" s="33"/>
      <c r="L131" s="34"/>
      <c r="M131" s="166"/>
      <c r="N131" s="167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189</v>
      </c>
      <c r="AU131" s="18" t="s">
        <v>83</v>
      </c>
    </row>
    <row r="132" spans="1:65" s="2" customFormat="1" ht="16.5" customHeight="1">
      <c r="A132" s="33"/>
      <c r="B132" s="149"/>
      <c r="C132" s="150" t="s">
        <v>76</v>
      </c>
      <c r="D132" s="150" t="s">
        <v>182</v>
      </c>
      <c r="E132" s="151" t="s">
        <v>1988</v>
      </c>
      <c r="F132" s="152" t="s">
        <v>1989</v>
      </c>
      <c r="G132" s="153" t="s">
        <v>185</v>
      </c>
      <c r="H132" s="154">
        <v>84</v>
      </c>
      <c r="I132" s="155"/>
      <c r="J132" s="156">
        <f>ROUND(I132*H132,2)</f>
        <v>0</v>
      </c>
      <c r="K132" s="152" t="s">
        <v>2893</v>
      </c>
      <c r="L132" s="34"/>
      <c r="M132" s="157" t="s">
        <v>1</v>
      </c>
      <c r="N132" s="158" t="s">
        <v>41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187</v>
      </c>
      <c r="AT132" s="161" t="s">
        <v>182</v>
      </c>
      <c r="AU132" s="161" t="s">
        <v>83</v>
      </c>
      <c r="AY132" s="18" t="s">
        <v>180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83</v>
      </c>
      <c r="BK132" s="162">
        <f>ROUND(I132*H132,2)</f>
        <v>0</v>
      </c>
      <c r="BL132" s="18" t="s">
        <v>187</v>
      </c>
      <c r="BM132" s="161" t="s">
        <v>187</v>
      </c>
    </row>
    <row r="133" spans="1:65" s="2" customFormat="1" ht="11.25">
      <c r="A133" s="33"/>
      <c r="B133" s="34"/>
      <c r="C133" s="33"/>
      <c r="D133" s="163" t="s">
        <v>189</v>
      </c>
      <c r="E133" s="33"/>
      <c r="F133" s="164" t="s">
        <v>1989</v>
      </c>
      <c r="G133" s="33"/>
      <c r="H133" s="33"/>
      <c r="I133" s="165"/>
      <c r="J133" s="33"/>
      <c r="K133" s="33"/>
      <c r="L133" s="34"/>
      <c r="M133" s="166"/>
      <c r="N133" s="167"/>
      <c r="O133" s="59"/>
      <c r="P133" s="59"/>
      <c r="Q133" s="59"/>
      <c r="R133" s="59"/>
      <c r="S133" s="59"/>
      <c r="T133" s="60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189</v>
      </c>
      <c r="AU133" s="18" t="s">
        <v>83</v>
      </c>
    </row>
    <row r="134" spans="1:65" s="12" customFormat="1" ht="25.9" customHeight="1">
      <c r="B134" s="136"/>
      <c r="D134" s="137" t="s">
        <v>75</v>
      </c>
      <c r="E134" s="138" t="s">
        <v>1015</v>
      </c>
      <c r="F134" s="138" t="s">
        <v>1661</v>
      </c>
      <c r="I134" s="139"/>
      <c r="J134" s="140">
        <f>BK134</f>
        <v>0</v>
      </c>
      <c r="L134" s="136"/>
      <c r="M134" s="141"/>
      <c r="N134" s="142"/>
      <c r="O134" s="142"/>
      <c r="P134" s="143">
        <f>SUM(P135:P138)</f>
        <v>0</v>
      </c>
      <c r="Q134" s="142"/>
      <c r="R134" s="143">
        <f>SUM(R135:R138)</f>
        <v>0</v>
      </c>
      <c r="S134" s="142"/>
      <c r="T134" s="144">
        <f>SUM(T135:T138)</f>
        <v>0</v>
      </c>
      <c r="AR134" s="137" t="s">
        <v>83</v>
      </c>
      <c r="AT134" s="145" t="s">
        <v>75</v>
      </c>
      <c r="AU134" s="145" t="s">
        <v>76</v>
      </c>
      <c r="AY134" s="137" t="s">
        <v>180</v>
      </c>
      <c r="BK134" s="146">
        <f>SUM(BK135:BK138)</f>
        <v>0</v>
      </c>
    </row>
    <row r="135" spans="1:65" s="2" customFormat="1" ht="16.5" customHeight="1">
      <c r="A135" s="33"/>
      <c r="B135" s="149"/>
      <c r="C135" s="150" t="s">
        <v>76</v>
      </c>
      <c r="D135" s="150" t="s">
        <v>182</v>
      </c>
      <c r="E135" s="151" t="s">
        <v>1990</v>
      </c>
      <c r="F135" s="152" t="s">
        <v>1991</v>
      </c>
      <c r="G135" s="153" t="s">
        <v>508</v>
      </c>
      <c r="H135" s="154">
        <v>259</v>
      </c>
      <c r="I135" s="155"/>
      <c r="J135" s="156">
        <f>ROUND(I135*H135,2)</f>
        <v>0</v>
      </c>
      <c r="K135" s="152" t="s">
        <v>2893</v>
      </c>
      <c r="L135" s="34"/>
      <c r="M135" s="157" t="s">
        <v>1</v>
      </c>
      <c r="N135" s="158" t="s">
        <v>41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187</v>
      </c>
      <c r="AT135" s="161" t="s">
        <v>182</v>
      </c>
      <c r="AU135" s="161" t="s">
        <v>83</v>
      </c>
      <c r="AY135" s="18" t="s">
        <v>180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83</v>
      </c>
      <c r="BK135" s="162">
        <f>ROUND(I135*H135,2)</f>
        <v>0</v>
      </c>
      <c r="BL135" s="18" t="s">
        <v>187</v>
      </c>
      <c r="BM135" s="161" t="s">
        <v>252</v>
      </c>
    </row>
    <row r="136" spans="1:65" s="2" customFormat="1" ht="11.25">
      <c r="A136" s="33"/>
      <c r="B136" s="34"/>
      <c r="C136" s="33"/>
      <c r="D136" s="163" t="s">
        <v>189</v>
      </c>
      <c r="E136" s="33"/>
      <c r="F136" s="164" t="s">
        <v>1991</v>
      </c>
      <c r="G136" s="33"/>
      <c r="H136" s="33"/>
      <c r="I136" s="165"/>
      <c r="J136" s="33"/>
      <c r="K136" s="33"/>
      <c r="L136" s="34"/>
      <c r="M136" s="166"/>
      <c r="N136" s="167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189</v>
      </c>
      <c r="AU136" s="18" t="s">
        <v>83</v>
      </c>
    </row>
    <row r="137" spans="1:65" s="2" customFormat="1" ht="21.75" customHeight="1">
      <c r="A137" s="33"/>
      <c r="B137" s="149"/>
      <c r="C137" s="150" t="s">
        <v>76</v>
      </c>
      <c r="D137" s="150" t="s">
        <v>182</v>
      </c>
      <c r="E137" s="151" t="s">
        <v>1992</v>
      </c>
      <c r="F137" s="152" t="s">
        <v>1993</v>
      </c>
      <c r="G137" s="153" t="s">
        <v>201</v>
      </c>
      <c r="H137" s="154">
        <v>1.5</v>
      </c>
      <c r="I137" s="155"/>
      <c r="J137" s="156">
        <f>ROUND(I137*H137,2)</f>
        <v>0</v>
      </c>
      <c r="K137" s="152" t="s">
        <v>2893</v>
      </c>
      <c r="L137" s="34"/>
      <c r="M137" s="157" t="s">
        <v>1</v>
      </c>
      <c r="N137" s="158" t="s">
        <v>41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187</v>
      </c>
      <c r="AT137" s="161" t="s">
        <v>182</v>
      </c>
      <c r="AU137" s="161" t="s">
        <v>83</v>
      </c>
      <c r="AY137" s="18" t="s">
        <v>180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83</v>
      </c>
      <c r="BK137" s="162">
        <f>ROUND(I137*H137,2)</f>
        <v>0</v>
      </c>
      <c r="BL137" s="18" t="s">
        <v>187</v>
      </c>
      <c r="BM137" s="161" t="s">
        <v>265</v>
      </c>
    </row>
    <row r="138" spans="1:65" s="2" customFormat="1" ht="11.25">
      <c r="A138" s="33"/>
      <c r="B138" s="34"/>
      <c r="C138" s="33"/>
      <c r="D138" s="163" t="s">
        <v>189</v>
      </c>
      <c r="E138" s="33"/>
      <c r="F138" s="164" t="s">
        <v>1993</v>
      </c>
      <c r="G138" s="33"/>
      <c r="H138" s="33"/>
      <c r="I138" s="165"/>
      <c r="J138" s="33"/>
      <c r="K138" s="33"/>
      <c r="L138" s="34"/>
      <c r="M138" s="166"/>
      <c r="N138" s="167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189</v>
      </c>
      <c r="AU138" s="18" t="s">
        <v>83</v>
      </c>
    </row>
    <row r="139" spans="1:65" s="12" customFormat="1" ht="25.9" customHeight="1">
      <c r="B139" s="136"/>
      <c r="D139" s="137" t="s">
        <v>75</v>
      </c>
      <c r="E139" s="138" t="s">
        <v>315</v>
      </c>
      <c r="F139" s="138" t="s">
        <v>1994</v>
      </c>
      <c r="I139" s="139"/>
      <c r="J139" s="140">
        <f>BK139</f>
        <v>0</v>
      </c>
      <c r="L139" s="136"/>
      <c r="M139" s="141"/>
      <c r="N139" s="142"/>
      <c r="O139" s="142"/>
      <c r="P139" s="143">
        <f>SUM(P140:P143)</f>
        <v>0</v>
      </c>
      <c r="Q139" s="142"/>
      <c r="R139" s="143">
        <f>SUM(R140:R143)</f>
        <v>0</v>
      </c>
      <c r="S139" s="142"/>
      <c r="T139" s="144">
        <f>SUM(T140:T143)</f>
        <v>0</v>
      </c>
      <c r="AR139" s="137" t="s">
        <v>197</v>
      </c>
      <c r="AT139" s="145" t="s">
        <v>75</v>
      </c>
      <c r="AU139" s="145" t="s">
        <v>76</v>
      </c>
      <c r="AY139" s="137" t="s">
        <v>180</v>
      </c>
      <c r="BK139" s="146">
        <f>SUM(BK140:BK143)</f>
        <v>0</v>
      </c>
    </row>
    <row r="140" spans="1:65" s="2" customFormat="1" ht="16.5" customHeight="1">
      <c r="A140" s="33"/>
      <c r="B140" s="149"/>
      <c r="C140" s="150" t="s">
        <v>76</v>
      </c>
      <c r="D140" s="150" t="s">
        <v>182</v>
      </c>
      <c r="E140" s="151" t="s">
        <v>1997</v>
      </c>
      <c r="F140" s="152" t="s">
        <v>1998</v>
      </c>
      <c r="G140" s="153" t="s">
        <v>1556</v>
      </c>
      <c r="H140" s="215"/>
      <c r="I140" s="155"/>
      <c r="J140" s="156">
        <f>ROUND(I140*H140,2)</f>
        <v>0</v>
      </c>
      <c r="K140" s="152" t="s">
        <v>2893</v>
      </c>
      <c r="L140" s="34"/>
      <c r="M140" s="157" t="s">
        <v>1</v>
      </c>
      <c r="N140" s="158" t="s">
        <v>41</v>
      </c>
      <c r="O140" s="59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577</v>
      </c>
      <c r="AT140" s="161" t="s">
        <v>182</v>
      </c>
      <c r="AU140" s="161" t="s">
        <v>83</v>
      </c>
      <c r="AY140" s="18" t="s">
        <v>180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8" t="s">
        <v>83</v>
      </c>
      <c r="BK140" s="162">
        <f>ROUND(I140*H140,2)</f>
        <v>0</v>
      </c>
      <c r="BL140" s="18" t="s">
        <v>577</v>
      </c>
      <c r="BM140" s="161" t="s">
        <v>278</v>
      </c>
    </row>
    <row r="141" spans="1:65" s="2" customFormat="1" ht="11.25">
      <c r="A141" s="33"/>
      <c r="B141" s="34"/>
      <c r="C141" s="33"/>
      <c r="D141" s="163" t="s">
        <v>189</v>
      </c>
      <c r="E141" s="33"/>
      <c r="F141" s="164" t="s">
        <v>1998</v>
      </c>
      <c r="G141" s="33"/>
      <c r="H141" s="33"/>
      <c r="I141" s="165"/>
      <c r="J141" s="33"/>
      <c r="K141" s="33"/>
      <c r="L141" s="34"/>
      <c r="M141" s="166"/>
      <c r="N141" s="167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189</v>
      </c>
      <c r="AU141" s="18" t="s">
        <v>83</v>
      </c>
    </row>
    <row r="142" spans="1:65" s="2" customFormat="1" ht="16.5" customHeight="1">
      <c r="A142" s="33"/>
      <c r="B142" s="149"/>
      <c r="C142" s="150" t="s">
        <v>76</v>
      </c>
      <c r="D142" s="150" t="s">
        <v>182</v>
      </c>
      <c r="E142" s="151" t="s">
        <v>1995</v>
      </c>
      <c r="F142" s="152" t="s">
        <v>1996</v>
      </c>
      <c r="G142" s="153" t="s">
        <v>1556</v>
      </c>
      <c r="H142" s="215"/>
      <c r="I142" s="155"/>
      <c r="J142" s="156">
        <f>ROUND(I142*H142,2)</f>
        <v>0</v>
      </c>
      <c r="K142" s="152" t="s">
        <v>2893</v>
      </c>
      <c r="L142" s="34"/>
      <c r="M142" s="157" t="s">
        <v>1</v>
      </c>
      <c r="N142" s="158" t="s">
        <v>41</v>
      </c>
      <c r="O142" s="59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577</v>
      </c>
      <c r="AT142" s="161" t="s">
        <v>182</v>
      </c>
      <c r="AU142" s="161" t="s">
        <v>83</v>
      </c>
      <c r="AY142" s="18" t="s">
        <v>180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8" t="s">
        <v>83</v>
      </c>
      <c r="BK142" s="162">
        <f>ROUND(I142*H142,2)</f>
        <v>0</v>
      </c>
      <c r="BL142" s="18" t="s">
        <v>577</v>
      </c>
      <c r="BM142" s="161" t="s">
        <v>8</v>
      </c>
    </row>
    <row r="143" spans="1:65" s="2" customFormat="1" ht="11.25">
      <c r="A143" s="33"/>
      <c r="B143" s="34"/>
      <c r="C143" s="33"/>
      <c r="D143" s="163" t="s">
        <v>189</v>
      </c>
      <c r="E143" s="33"/>
      <c r="F143" s="164" t="s">
        <v>1996</v>
      </c>
      <c r="G143" s="33"/>
      <c r="H143" s="33"/>
      <c r="I143" s="165"/>
      <c r="J143" s="33"/>
      <c r="K143" s="33"/>
      <c r="L143" s="34"/>
      <c r="M143" s="166"/>
      <c r="N143" s="167"/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189</v>
      </c>
      <c r="AU143" s="18" t="s">
        <v>83</v>
      </c>
    </row>
    <row r="144" spans="1:65" s="12" customFormat="1" ht="25.9" customHeight="1">
      <c r="B144" s="136"/>
      <c r="D144" s="137" t="s">
        <v>75</v>
      </c>
      <c r="E144" s="138" t="s">
        <v>1504</v>
      </c>
      <c r="F144" s="138" t="s">
        <v>1505</v>
      </c>
      <c r="I144" s="139"/>
      <c r="J144" s="140">
        <f>BK144</f>
        <v>0</v>
      </c>
      <c r="L144" s="136"/>
      <c r="M144" s="141"/>
      <c r="N144" s="142"/>
      <c r="O144" s="142"/>
      <c r="P144" s="143">
        <f>SUM(P145:P216)</f>
        <v>0</v>
      </c>
      <c r="Q144" s="142"/>
      <c r="R144" s="143">
        <f>SUM(R145:R216)</f>
        <v>0</v>
      </c>
      <c r="S144" s="142"/>
      <c r="T144" s="144">
        <f>SUM(T145:T216)</f>
        <v>0</v>
      </c>
      <c r="AR144" s="137" t="s">
        <v>83</v>
      </c>
      <c r="AT144" s="145" t="s">
        <v>75</v>
      </c>
      <c r="AU144" s="145" t="s">
        <v>76</v>
      </c>
      <c r="AY144" s="137" t="s">
        <v>180</v>
      </c>
      <c r="BK144" s="146">
        <f>SUM(BK145:BK216)</f>
        <v>0</v>
      </c>
    </row>
    <row r="145" spans="1:65" s="2" customFormat="1" ht="21.75" customHeight="1">
      <c r="A145" s="33"/>
      <c r="B145" s="149"/>
      <c r="C145" s="150" t="s">
        <v>76</v>
      </c>
      <c r="D145" s="150" t="s">
        <v>182</v>
      </c>
      <c r="E145" s="151" t="s">
        <v>1999</v>
      </c>
      <c r="F145" s="152" t="s">
        <v>2000</v>
      </c>
      <c r="G145" s="153" t="s">
        <v>508</v>
      </c>
      <c r="H145" s="154">
        <v>1070</v>
      </c>
      <c r="I145" s="155"/>
      <c r="J145" s="156">
        <f>ROUND(I145*H145,2)</f>
        <v>0</v>
      </c>
      <c r="K145" s="152" t="s">
        <v>2893</v>
      </c>
      <c r="L145" s="34"/>
      <c r="M145" s="157" t="s">
        <v>1</v>
      </c>
      <c r="N145" s="158" t="s">
        <v>41</v>
      </c>
      <c r="O145" s="59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187</v>
      </c>
      <c r="AT145" s="161" t="s">
        <v>182</v>
      </c>
      <c r="AU145" s="161" t="s">
        <v>83</v>
      </c>
      <c r="AY145" s="18" t="s">
        <v>180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83</v>
      </c>
      <c r="BK145" s="162">
        <f>ROUND(I145*H145,2)</f>
        <v>0</v>
      </c>
      <c r="BL145" s="18" t="s">
        <v>187</v>
      </c>
      <c r="BM145" s="161" t="s">
        <v>322</v>
      </c>
    </row>
    <row r="146" spans="1:65" s="2" customFormat="1" ht="11.25">
      <c r="A146" s="33"/>
      <c r="B146" s="34"/>
      <c r="C146" s="33"/>
      <c r="D146" s="163" t="s">
        <v>189</v>
      </c>
      <c r="E146" s="33"/>
      <c r="F146" s="164" t="s">
        <v>2000</v>
      </c>
      <c r="G146" s="33"/>
      <c r="H146" s="33"/>
      <c r="I146" s="165"/>
      <c r="J146" s="33"/>
      <c r="K146" s="33"/>
      <c r="L146" s="34"/>
      <c r="M146" s="166"/>
      <c r="N146" s="167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189</v>
      </c>
      <c r="AU146" s="18" t="s">
        <v>83</v>
      </c>
    </row>
    <row r="147" spans="1:65" s="2" customFormat="1" ht="21.75" customHeight="1">
      <c r="A147" s="33"/>
      <c r="B147" s="149"/>
      <c r="C147" s="150" t="s">
        <v>76</v>
      </c>
      <c r="D147" s="150" t="s">
        <v>182</v>
      </c>
      <c r="E147" s="151" t="s">
        <v>2894</v>
      </c>
      <c r="F147" s="152" t="s">
        <v>2895</v>
      </c>
      <c r="G147" s="153" t="s">
        <v>508</v>
      </c>
      <c r="H147" s="154">
        <v>35</v>
      </c>
      <c r="I147" s="155"/>
      <c r="J147" s="156">
        <f>ROUND(I147*H147,2)</f>
        <v>0</v>
      </c>
      <c r="K147" s="152" t="s">
        <v>2893</v>
      </c>
      <c r="L147" s="34"/>
      <c r="M147" s="157" t="s">
        <v>1</v>
      </c>
      <c r="N147" s="158" t="s">
        <v>41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187</v>
      </c>
      <c r="AT147" s="161" t="s">
        <v>182</v>
      </c>
      <c r="AU147" s="161" t="s">
        <v>83</v>
      </c>
      <c r="AY147" s="18" t="s">
        <v>180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83</v>
      </c>
      <c r="BK147" s="162">
        <f>ROUND(I147*H147,2)</f>
        <v>0</v>
      </c>
      <c r="BL147" s="18" t="s">
        <v>187</v>
      </c>
      <c r="BM147" s="161" t="s">
        <v>341</v>
      </c>
    </row>
    <row r="148" spans="1:65" s="2" customFormat="1" ht="11.25">
      <c r="A148" s="33"/>
      <c r="B148" s="34"/>
      <c r="C148" s="33"/>
      <c r="D148" s="163" t="s">
        <v>189</v>
      </c>
      <c r="E148" s="33"/>
      <c r="F148" s="164" t="s">
        <v>2895</v>
      </c>
      <c r="G148" s="33"/>
      <c r="H148" s="33"/>
      <c r="I148" s="165"/>
      <c r="J148" s="33"/>
      <c r="K148" s="33"/>
      <c r="L148" s="34"/>
      <c r="M148" s="166"/>
      <c r="N148" s="167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189</v>
      </c>
      <c r="AU148" s="18" t="s">
        <v>83</v>
      </c>
    </row>
    <row r="149" spans="1:65" s="2" customFormat="1" ht="16.5" customHeight="1">
      <c r="A149" s="33"/>
      <c r="B149" s="149"/>
      <c r="C149" s="150" t="s">
        <v>76</v>
      </c>
      <c r="D149" s="150" t="s">
        <v>182</v>
      </c>
      <c r="E149" s="151" t="s">
        <v>1986</v>
      </c>
      <c r="F149" s="152" t="s">
        <v>1987</v>
      </c>
      <c r="G149" s="153" t="s">
        <v>423</v>
      </c>
      <c r="H149" s="154">
        <v>19</v>
      </c>
      <c r="I149" s="155"/>
      <c r="J149" s="156">
        <f>ROUND(I149*H149,2)</f>
        <v>0</v>
      </c>
      <c r="K149" s="152" t="s">
        <v>2893</v>
      </c>
      <c r="L149" s="34"/>
      <c r="M149" s="157" t="s">
        <v>1</v>
      </c>
      <c r="N149" s="158" t="s">
        <v>41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187</v>
      </c>
      <c r="AT149" s="161" t="s">
        <v>182</v>
      </c>
      <c r="AU149" s="161" t="s">
        <v>83</v>
      </c>
      <c r="AY149" s="18" t="s">
        <v>180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83</v>
      </c>
      <c r="BK149" s="162">
        <f>ROUND(I149*H149,2)</f>
        <v>0</v>
      </c>
      <c r="BL149" s="18" t="s">
        <v>187</v>
      </c>
      <c r="BM149" s="161" t="s">
        <v>355</v>
      </c>
    </row>
    <row r="150" spans="1:65" s="2" customFormat="1" ht="11.25">
      <c r="A150" s="33"/>
      <c r="B150" s="34"/>
      <c r="C150" s="33"/>
      <c r="D150" s="163" t="s">
        <v>189</v>
      </c>
      <c r="E150" s="33"/>
      <c r="F150" s="164" t="s">
        <v>1987</v>
      </c>
      <c r="G150" s="33"/>
      <c r="H150" s="33"/>
      <c r="I150" s="165"/>
      <c r="J150" s="33"/>
      <c r="K150" s="33"/>
      <c r="L150" s="34"/>
      <c r="M150" s="166"/>
      <c r="N150" s="167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189</v>
      </c>
      <c r="AU150" s="18" t="s">
        <v>83</v>
      </c>
    </row>
    <row r="151" spans="1:65" s="2" customFormat="1" ht="16.5" customHeight="1">
      <c r="A151" s="33"/>
      <c r="B151" s="149"/>
      <c r="C151" s="150" t="s">
        <v>76</v>
      </c>
      <c r="D151" s="150" t="s">
        <v>182</v>
      </c>
      <c r="E151" s="151" t="s">
        <v>2003</v>
      </c>
      <c r="F151" s="152" t="s">
        <v>2004</v>
      </c>
      <c r="G151" s="153" t="s">
        <v>423</v>
      </c>
      <c r="H151" s="154">
        <v>64</v>
      </c>
      <c r="I151" s="155"/>
      <c r="J151" s="156">
        <f>ROUND(I151*H151,2)</f>
        <v>0</v>
      </c>
      <c r="K151" s="152" t="s">
        <v>2893</v>
      </c>
      <c r="L151" s="34"/>
      <c r="M151" s="157" t="s">
        <v>1</v>
      </c>
      <c r="N151" s="158" t="s">
        <v>41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187</v>
      </c>
      <c r="AT151" s="161" t="s">
        <v>182</v>
      </c>
      <c r="AU151" s="161" t="s">
        <v>83</v>
      </c>
      <c r="AY151" s="18" t="s">
        <v>180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83</v>
      </c>
      <c r="BK151" s="162">
        <f>ROUND(I151*H151,2)</f>
        <v>0</v>
      </c>
      <c r="BL151" s="18" t="s">
        <v>187</v>
      </c>
      <c r="BM151" s="161" t="s">
        <v>388</v>
      </c>
    </row>
    <row r="152" spans="1:65" s="2" customFormat="1" ht="11.25">
      <c r="A152" s="33"/>
      <c r="B152" s="34"/>
      <c r="C152" s="33"/>
      <c r="D152" s="163" t="s">
        <v>189</v>
      </c>
      <c r="E152" s="33"/>
      <c r="F152" s="164" t="s">
        <v>2004</v>
      </c>
      <c r="G152" s="33"/>
      <c r="H152" s="33"/>
      <c r="I152" s="165"/>
      <c r="J152" s="33"/>
      <c r="K152" s="33"/>
      <c r="L152" s="34"/>
      <c r="M152" s="166"/>
      <c r="N152" s="167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189</v>
      </c>
      <c r="AU152" s="18" t="s">
        <v>83</v>
      </c>
    </row>
    <row r="153" spans="1:65" s="2" customFormat="1" ht="21.75" customHeight="1">
      <c r="A153" s="33"/>
      <c r="B153" s="149"/>
      <c r="C153" s="150" t="s">
        <v>76</v>
      </c>
      <c r="D153" s="150" t="s">
        <v>182</v>
      </c>
      <c r="E153" s="151" t="s">
        <v>2005</v>
      </c>
      <c r="F153" s="152" t="s">
        <v>2006</v>
      </c>
      <c r="G153" s="153" t="s">
        <v>423</v>
      </c>
      <c r="H153" s="154">
        <v>35</v>
      </c>
      <c r="I153" s="155"/>
      <c r="J153" s="156">
        <f>ROUND(I153*H153,2)</f>
        <v>0</v>
      </c>
      <c r="K153" s="152" t="s">
        <v>2893</v>
      </c>
      <c r="L153" s="34"/>
      <c r="M153" s="157" t="s">
        <v>1</v>
      </c>
      <c r="N153" s="158" t="s">
        <v>41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187</v>
      </c>
      <c r="AT153" s="161" t="s">
        <v>182</v>
      </c>
      <c r="AU153" s="161" t="s">
        <v>83</v>
      </c>
      <c r="AY153" s="18" t="s">
        <v>180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83</v>
      </c>
      <c r="BK153" s="162">
        <f>ROUND(I153*H153,2)</f>
        <v>0</v>
      </c>
      <c r="BL153" s="18" t="s">
        <v>187</v>
      </c>
      <c r="BM153" s="161" t="s">
        <v>402</v>
      </c>
    </row>
    <row r="154" spans="1:65" s="2" customFormat="1" ht="11.25">
      <c r="A154" s="33"/>
      <c r="B154" s="34"/>
      <c r="C154" s="33"/>
      <c r="D154" s="163" t="s">
        <v>189</v>
      </c>
      <c r="E154" s="33"/>
      <c r="F154" s="164" t="s">
        <v>2006</v>
      </c>
      <c r="G154" s="33"/>
      <c r="H154" s="33"/>
      <c r="I154" s="165"/>
      <c r="J154" s="33"/>
      <c r="K154" s="33"/>
      <c r="L154" s="34"/>
      <c r="M154" s="166"/>
      <c r="N154" s="167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189</v>
      </c>
      <c r="AU154" s="18" t="s">
        <v>83</v>
      </c>
    </row>
    <row r="155" spans="1:65" s="2" customFormat="1" ht="16.5" customHeight="1">
      <c r="A155" s="33"/>
      <c r="B155" s="149"/>
      <c r="C155" s="150" t="s">
        <v>76</v>
      </c>
      <c r="D155" s="150" t="s">
        <v>182</v>
      </c>
      <c r="E155" s="151" t="s">
        <v>2009</v>
      </c>
      <c r="F155" s="152" t="s">
        <v>2010</v>
      </c>
      <c r="G155" s="153" t="s">
        <v>423</v>
      </c>
      <c r="H155" s="154">
        <v>64</v>
      </c>
      <c r="I155" s="155"/>
      <c r="J155" s="156">
        <f>ROUND(I155*H155,2)</f>
        <v>0</v>
      </c>
      <c r="K155" s="152" t="s">
        <v>2893</v>
      </c>
      <c r="L155" s="34"/>
      <c r="M155" s="157" t="s">
        <v>1</v>
      </c>
      <c r="N155" s="158" t="s">
        <v>41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187</v>
      </c>
      <c r="AT155" s="161" t="s">
        <v>182</v>
      </c>
      <c r="AU155" s="161" t="s">
        <v>83</v>
      </c>
      <c r="AY155" s="18" t="s">
        <v>180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83</v>
      </c>
      <c r="BK155" s="162">
        <f>ROUND(I155*H155,2)</f>
        <v>0</v>
      </c>
      <c r="BL155" s="18" t="s">
        <v>187</v>
      </c>
      <c r="BM155" s="161" t="s">
        <v>420</v>
      </c>
    </row>
    <row r="156" spans="1:65" s="2" customFormat="1" ht="11.25">
      <c r="A156" s="33"/>
      <c r="B156" s="34"/>
      <c r="C156" s="33"/>
      <c r="D156" s="163" t="s">
        <v>189</v>
      </c>
      <c r="E156" s="33"/>
      <c r="F156" s="164" t="s">
        <v>2010</v>
      </c>
      <c r="G156" s="33"/>
      <c r="H156" s="33"/>
      <c r="I156" s="165"/>
      <c r="J156" s="33"/>
      <c r="K156" s="33"/>
      <c r="L156" s="34"/>
      <c r="M156" s="166"/>
      <c r="N156" s="167"/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189</v>
      </c>
      <c r="AU156" s="18" t="s">
        <v>83</v>
      </c>
    </row>
    <row r="157" spans="1:65" s="2" customFormat="1" ht="16.5" customHeight="1">
      <c r="A157" s="33"/>
      <c r="B157" s="149"/>
      <c r="C157" s="150" t="s">
        <v>76</v>
      </c>
      <c r="D157" s="150" t="s">
        <v>182</v>
      </c>
      <c r="E157" s="151" t="s">
        <v>2013</v>
      </c>
      <c r="F157" s="152" t="s">
        <v>2014</v>
      </c>
      <c r="G157" s="153" t="s">
        <v>423</v>
      </c>
      <c r="H157" s="154">
        <v>240</v>
      </c>
      <c r="I157" s="155"/>
      <c r="J157" s="156">
        <f>ROUND(I157*H157,2)</f>
        <v>0</v>
      </c>
      <c r="K157" s="152" t="s">
        <v>2893</v>
      </c>
      <c r="L157" s="34"/>
      <c r="M157" s="157" t="s">
        <v>1</v>
      </c>
      <c r="N157" s="158" t="s">
        <v>41</v>
      </c>
      <c r="O157" s="59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187</v>
      </c>
      <c r="AT157" s="161" t="s">
        <v>182</v>
      </c>
      <c r="AU157" s="161" t="s">
        <v>83</v>
      </c>
      <c r="AY157" s="18" t="s">
        <v>180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8" t="s">
        <v>83</v>
      </c>
      <c r="BK157" s="162">
        <f>ROUND(I157*H157,2)</f>
        <v>0</v>
      </c>
      <c r="BL157" s="18" t="s">
        <v>187</v>
      </c>
      <c r="BM157" s="161" t="s">
        <v>434</v>
      </c>
    </row>
    <row r="158" spans="1:65" s="2" customFormat="1" ht="11.25">
      <c r="A158" s="33"/>
      <c r="B158" s="34"/>
      <c r="C158" s="33"/>
      <c r="D158" s="163" t="s">
        <v>189</v>
      </c>
      <c r="E158" s="33"/>
      <c r="F158" s="164" t="s">
        <v>2014</v>
      </c>
      <c r="G158" s="33"/>
      <c r="H158" s="33"/>
      <c r="I158" s="165"/>
      <c r="J158" s="33"/>
      <c r="K158" s="33"/>
      <c r="L158" s="34"/>
      <c r="M158" s="166"/>
      <c r="N158" s="167"/>
      <c r="O158" s="59"/>
      <c r="P158" s="59"/>
      <c r="Q158" s="59"/>
      <c r="R158" s="59"/>
      <c r="S158" s="59"/>
      <c r="T158" s="6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189</v>
      </c>
      <c r="AU158" s="18" t="s">
        <v>83</v>
      </c>
    </row>
    <row r="159" spans="1:65" s="2" customFormat="1" ht="16.5" customHeight="1">
      <c r="A159" s="33"/>
      <c r="B159" s="149"/>
      <c r="C159" s="150" t="s">
        <v>76</v>
      </c>
      <c r="D159" s="150" t="s">
        <v>182</v>
      </c>
      <c r="E159" s="151" t="s">
        <v>2011</v>
      </c>
      <c r="F159" s="152" t="s">
        <v>2012</v>
      </c>
      <c r="G159" s="153" t="s">
        <v>423</v>
      </c>
      <c r="H159" s="154">
        <v>19</v>
      </c>
      <c r="I159" s="155"/>
      <c r="J159" s="156">
        <f>ROUND(I159*H159,2)</f>
        <v>0</v>
      </c>
      <c r="K159" s="152" t="s">
        <v>2893</v>
      </c>
      <c r="L159" s="34"/>
      <c r="M159" s="157" t="s">
        <v>1</v>
      </c>
      <c r="N159" s="158" t="s">
        <v>41</v>
      </c>
      <c r="O159" s="59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187</v>
      </c>
      <c r="AT159" s="161" t="s">
        <v>182</v>
      </c>
      <c r="AU159" s="161" t="s">
        <v>83</v>
      </c>
      <c r="AY159" s="18" t="s">
        <v>180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8" t="s">
        <v>83</v>
      </c>
      <c r="BK159" s="162">
        <f>ROUND(I159*H159,2)</f>
        <v>0</v>
      </c>
      <c r="BL159" s="18" t="s">
        <v>187</v>
      </c>
      <c r="BM159" s="161" t="s">
        <v>451</v>
      </c>
    </row>
    <row r="160" spans="1:65" s="2" customFormat="1" ht="11.25">
      <c r="A160" s="33"/>
      <c r="B160" s="34"/>
      <c r="C160" s="33"/>
      <c r="D160" s="163" t="s">
        <v>189</v>
      </c>
      <c r="E160" s="33"/>
      <c r="F160" s="164" t="s">
        <v>2012</v>
      </c>
      <c r="G160" s="33"/>
      <c r="H160" s="33"/>
      <c r="I160" s="165"/>
      <c r="J160" s="33"/>
      <c r="K160" s="33"/>
      <c r="L160" s="34"/>
      <c r="M160" s="166"/>
      <c r="N160" s="167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189</v>
      </c>
      <c r="AU160" s="18" t="s">
        <v>83</v>
      </c>
    </row>
    <row r="161" spans="1:65" s="2" customFormat="1" ht="16.5" customHeight="1">
      <c r="A161" s="33"/>
      <c r="B161" s="149"/>
      <c r="C161" s="150" t="s">
        <v>76</v>
      </c>
      <c r="D161" s="150" t="s">
        <v>182</v>
      </c>
      <c r="E161" s="151" t="s">
        <v>2017</v>
      </c>
      <c r="F161" s="152" t="s">
        <v>2018</v>
      </c>
      <c r="G161" s="153" t="s">
        <v>423</v>
      </c>
      <c r="H161" s="154">
        <v>4</v>
      </c>
      <c r="I161" s="155"/>
      <c r="J161" s="156">
        <f>ROUND(I161*H161,2)</f>
        <v>0</v>
      </c>
      <c r="K161" s="152" t="s">
        <v>2893</v>
      </c>
      <c r="L161" s="34"/>
      <c r="M161" s="157" t="s">
        <v>1</v>
      </c>
      <c r="N161" s="158" t="s">
        <v>41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187</v>
      </c>
      <c r="AT161" s="161" t="s">
        <v>182</v>
      </c>
      <c r="AU161" s="161" t="s">
        <v>83</v>
      </c>
      <c r="AY161" s="18" t="s">
        <v>180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83</v>
      </c>
      <c r="BK161" s="162">
        <f>ROUND(I161*H161,2)</f>
        <v>0</v>
      </c>
      <c r="BL161" s="18" t="s">
        <v>187</v>
      </c>
      <c r="BM161" s="161" t="s">
        <v>471</v>
      </c>
    </row>
    <row r="162" spans="1:65" s="2" customFormat="1" ht="11.25">
      <c r="A162" s="33"/>
      <c r="B162" s="34"/>
      <c r="C162" s="33"/>
      <c r="D162" s="163" t="s">
        <v>189</v>
      </c>
      <c r="E162" s="33"/>
      <c r="F162" s="164" t="s">
        <v>2018</v>
      </c>
      <c r="G162" s="33"/>
      <c r="H162" s="33"/>
      <c r="I162" s="165"/>
      <c r="J162" s="33"/>
      <c r="K162" s="33"/>
      <c r="L162" s="34"/>
      <c r="M162" s="166"/>
      <c r="N162" s="167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189</v>
      </c>
      <c r="AU162" s="18" t="s">
        <v>83</v>
      </c>
    </row>
    <row r="163" spans="1:65" s="2" customFormat="1" ht="21.75" customHeight="1">
      <c r="A163" s="33"/>
      <c r="B163" s="149"/>
      <c r="C163" s="150" t="s">
        <v>76</v>
      </c>
      <c r="D163" s="150" t="s">
        <v>182</v>
      </c>
      <c r="E163" s="151" t="s">
        <v>2019</v>
      </c>
      <c r="F163" s="152" t="s">
        <v>2020</v>
      </c>
      <c r="G163" s="153" t="s">
        <v>423</v>
      </c>
      <c r="H163" s="154">
        <v>14</v>
      </c>
      <c r="I163" s="155"/>
      <c r="J163" s="156">
        <f>ROUND(I163*H163,2)</f>
        <v>0</v>
      </c>
      <c r="K163" s="152" t="s">
        <v>2893</v>
      </c>
      <c r="L163" s="34"/>
      <c r="M163" s="157" t="s">
        <v>1</v>
      </c>
      <c r="N163" s="158" t="s">
        <v>41</v>
      </c>
      <c r="O163" s="59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187</v>
      </c>
      <c r="AT163" s="161" t="s">
        <v>182</v>
      </c>
      <c r="AU163" s="161" t="s">
        <v>83</v>
      </c>
      <c r="AY163" s="18" t="s">
        <v>180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8" t="s">
        <v>83</v>
      </c>
      <c r="BK163" s="162">
        <f>ROUND(I163*H163,2)</f>
        <v>0</v>
      </c>
      <c r="BL163" s="18" t="s">
        <v>187</v>
      </c>
      <c r="BM163" s="161" t="s">
        <v>489</v>
      </c>
    </row>
    <row r="164" spans="1:65" s="2" customFormat="1" ht="11.25">
      <c r="A164" s="33"/>
      <c r="B164" s="34"/>
      <c r="C164" s="33"/>
      <c r="D164" s="163" t="s">
        <v>189</v>
      </c>
      <c r="E164" s="33"/>
      <c r="F164" s="164" t="s">
        <v>2020</v>
      </c>
      <c r="G164" s="33"/>
      <c r="H164" s="33"/>
      <c r="I164" s="165"/>
      <c r="J164" s="33"/>
      <c r="K164" s="33"/>
      <c r="L164" s="34"/>
      <c r="M164" s="166"/>
      <c r="N164" s="167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189</v>
      </c>
      <c r="AU164" s="18" t="s">
        <v>83</v>
      </c>
    </row>
    <row r="165" spans="1:65" s="2" customFormat="1" ht="21.75" customHeight="1">
      <c r="A165" s="33"/>
      <c r="B165" s="149"/>
      <c r="C165" s="150" t="s">
        <v>76</v>
      </c>
      <c r="D165" s="150" t="s">
        <v>182</v>
      </c>
      <c r="E165" s="151" t="s">
        <v>2025</v>
      </c>
      <c r="F165" s="152" t="s">
        <v>2026</v>
      </c>
      <c r="G165" s="153" t="s">
        <v>423</v>
      </c>
      <c r="H165" s="154">
        <v>2</v>
      </c>
      <c r="I165" s="155"/>
      <c r="J165" s="156">
        <f>ROUND(I165*H165,2)</f>
        <v>0</v>
      </c>
      <c r="K165" s="152" t="s">
        <v>2893</v>
      </c>
      <c r="L165" s="34"/>
      <c r="M165" s="157" t="s">
        <v>1</v>
      </c>
      <c r="N165" s="158" t="s">
        <v>41</v>
      </c>
      <c r="O165" s="59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187</v>
      </c>
      <c r="AT165" s="161" t="s">
        <v>182</v>
      </c>
      <c r="AU165" s="161" t="s">
        <v>83</v>
      </c>
      <c r="AY165" s="18" t="s">
        <v>180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83</v>
      </c>
      <c r="BK165" s="162">
        <f>ROUND(I165*H165,2)</f>
        <v>0</v>
      </c>
      <c r="BL165" s="18" t="s">
        <v>187</v>
      </c>
      <c r="BM165" s="161" t="s">
        <v>521</v>
      </c>
    </row>
    <row r="166" spans="1:65" s="2" customFormat="1" ht="11.25">
      <c r="A166" s="33"/>
      <c r="B166" s="34"/>
      <c r="C166" s="33"/>
      <c r="D166" s="163" t="s">
        <v>189</v>
      </c>
      <c r="E166" s="33"/>
      <c r="F166" s="164" t="s">
        <v>2026</v>
      </c>
      <c r="G166" s="33"/>
      <c r="H166" s="33"/>
      <c r="I166" s="165"/>
      <c r="J166" s="33"/>
      <c r="K166" s="33"/>
      <c r="L166" s="34"/>
      <c r="M166" s="166"/>
      <c r="N166" s="167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189</v>
      </c>
      <c r="AU166" s="18" t="s">
        <v>83</v>
      </c>
    </row>
    <row r="167" spans="1:65" s="2" customFormat="1" ht="16.5" customHeight="1">
      <c r="A167" s="33"/>
      <c r="B167" s="149"/>
      <c r="C167" s="150" t="s">
        <v>76</v>
      </c>
      <c r="D167" s="150" t="s">
        <v>182</v>
      </c>
      <c r="E167" s="151" t="s">
        <v>2027</v>
      </c>
      <c r="F167" s="152" t="s">
        <v>2028</v>
      </c>
      <c r="G167" s="153" t="s">
        <v>423</v>
      </c>
      <c r="H167" s="154">
        <v>2</v>
      </c>
      <c r="I167" s="155"/>
      <c r="J167" s="156">
        <f>ROUND(I167*H167,2)</f>
        <v>0</v>
      </c>
      <c r="K167" s="152" t="s">
        <v>2893</v>
      </c>
      <c r="L167" s="34"/>
      <c r="M167" s="157" t="s">
        <v>1</v>
      </c>
      <c r="N167" s="158" t="s">
        <v>41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187</v>
      </c>
      <c r="AT167" s="161" t="s">
        <v>182</v>
      </c>
      <c r="AU167" s="161" t="s">
        <v>83</v>
      </c>
      <c r="AY167" s="18" t="s">
        <v>180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83</v>
      </c>
      <c r="BK167" s="162">
        <f>ROUND(I167*H167,2)</f>
        <v>0</v>
      </c>
      <c r="BL167" s="18" t="s">
        <v>187</v>
      </c>
      <c r="BM167" s="161" t="s">
        <v>538</v>
      </c>
    </row>
    <row r="168" spans="1:65" s="2" customFormat="1" ht="11.25">
      <c r="A168" s="33"/>
      <c r="B168" s="34"/>
      <c r="C168" s="33"/>
      <c r="D168" s="163" t="s">
        <v>189</v>
      </c>
      <c r="E168" s="33"/>
      <c r="F168" s="164" t="s">
        <v>2028</v>
      </c>
      <c r="G168" s="33"/>
      <c r="H168" s="33"/>
      <c r="I168" s="165"/>
      <c r="J168" s="33"/>
      <c r="K168" s="33"/>
      <c r="L168" s="34"/>
      <c r="M168" s="166"/>
      <c r="N168" s="167"/>
      <c r="O168" s="59"/>
      <c r="P168" s="59"/>
      <c r="Q168" s="59"/>
      <c r="R168" s="59"/>
      <c r="S168" s="59"/>
      <c r="T168" s="6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189</v>
      </c>
      <c r="AU168" s="18" t="s">
        <v>83</v>
      </c>
    </row>
    <row r="169" spans="1:65" s="2" customFormat="1" ht="16.5" customHeight="1">
      <c r="A169" s="33"/>
      <c r="B169" s="149"/>
      <c r="C169" s="150" t="s">
        <v>76</v>
      </c>
      <c r="D169" s="150" t="s">
        <v>182</v>
      </c>
      <c r="E169" s="151" t="s">
        <v>2035</v>
      </c>
      <c r="F169" s="152" t="s">
        <v>2036</v>
      </c>
      <c r="G169" s="153" t="s">
        <v>423</v>
      </c>
      <c r="H169" s="154">
        <v>43</v>
      </c>
      <c r="I169" s="155"/>
      <c r="J169" s="156">
        <f>ROUND(I169*H169,2)</f>
        <v>0</v>
      </c>
      <c r="K169" s="152" t="s">
        <v>2893</v>
      </c>
      <c r="L169" s="34"/>
      <c r="M169" s="157" t="s">
        <v>1</v>
      </c>
      <c r="N169" s="158" t="s">
        <v>41</v>
      </c>
      <c r="O169" s="59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187</v>
      </c>
      <c r="AT169" s="161" t="s">
        <v>182</v>
      </c>
      <c r="AU169" s="161" t="s">
        <v>83</v>
      </c>
      <c r="AY169" s="18" t="s">
        <v>180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8" t="s">
        <v>83</v>
      </c>
      <c r="BK169" s="162">
        <f>ROUND(I169*H169,2)</f>
        <v>0</v>
      </c>
      <c r="BL169" s="18" t="s">
        <v>187</v>
      </c>
      <c r="BM169" s="161" t="s">
        <v>555</v>
      </c>
    </row>
    <row r="170" spans="1:65" s="2" customFormat="1" ht="11.25">
      <c r="A170" s="33"/>
      <c r="B170" s="34"/>
      <c r="C170" s="33"/>
      <c r="D170" s="163" t="s">
        <v>189</v>
      </c>
      <c r="E170" s="33"/>
      <c r="F170" s="164" t="s">
        <v>2036</v>
      </c>
      <c r="G170" s="33"/>
      <c r="H170" s="33"/>
      <c r="I170" s="165"/>
      <c r="J170" s="33"/>
      <c r="K170" s="33"/>
      <c r="L170" s="34"/>
      <c r="M170" s="166"/>
      <c r="N170" s="167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189</v>
      </c>
      <c r="AU170" s="18" t="s">
        <v>83</v>
      </c>
    </row>
    <row r="171" spans="1:65" s="2" customFormat="1" ht="16.5" customHeight="1">
      <c r="A171" s="33"/>
      <c r="B171" s="149"/>
      <c r="C171" s="150" t="s">
        <v>76</v>
      </c>
      <c r="D171" s="150" t="s">
        <v>182</v>
      </c>
      <c r="E171" s="151" t="s">
        <v>2896</v>
      </c>
      <c r="F171" s="152" t="s">
        <v>2897</v>
      </c>
      <c r="G171" s="153" t="s">
        <v>423</v>
      </c>
      <c r="H171" s="154">
        <v>43</v>
      </c>
      <c r="I171" s="155"/>
      <c r="J171" s="156">
        <f>ROUND(I171*H171,2)</f>
        <v>0</v>
      </c>
      <c r="K171" s="152" t="s">
        <v>1985</v>
      </c>
      <c r="L171" s="34"/>
      <c r="M171" s="157" t="s">
        <v>1</v>
      </c>
      <c r="N171" s="158" t="s">
        <v>41</v>
      </c>
      <c r="O171" s="59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187</v>
      </c>
      <c r="AT171" s="161" t="s">
        <v>182</v>
      </c>
      <c r="AU171" s="161" t="s">
        <v>83</v>
      </c>
      <c r="AY171" s="18" t="s">
        <v>180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8" t="s">
        <v>83</v>
      </c>
      <c r="BK171" s="162">
        <f>ROUND(I171*H171,2)</f>
        <v>0</v>
      </c>
      <c r="BL171" s="18" t="s">
        <v>187</v>
      </c>
      <c r="BM171" s="161" t="s">
        <v>568</v>
      </c>
    </row>
    <row r="172" spans="1:65" s="2" customFormat="1" ht="11.25">
      <c r="A172" s="33"/>
      <c r="B172" s="34"/>
      <c r="C172" s="33"/>
      <c r="D172" s="163" t="s">
        <v>189</v>
      </c>
      <c r="E172" s="33"/>
      <c r="F172" s="164" t="s">
        <v>2897</v>
      </c>
      <c r="G172" s="33"/>
      <c r="H172" s="33"/>
      <c r="I172" s="165"/>
      <c r="J172" s="33"/>
      <c r="K172" s="33"/>
      <c r="L172" s="34"/>
      <c r="M172" s="166"/>
      <c r="N172" s="167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189</v>
      </c>
      <c r="AU172" s="18" t="s">
        <v>83</v>
      </c>
    </row>
    <row r="173" spans="1:65" s="2" customFormat="1" ht="16.5" customHeight="1">
      <c r="A173" s="33"/>
      <c r="B173" s="149"/>
      <c r="C173" s="150" t="s">
        <v>76</v>
      </c>
      <c r="D173" s="150" t="s">
        <v>182</v>
      </c>
      <c r="E173" s="151" t="s">
        <v>2029</v>
      </c>
      <c r="F173" s="152" t="s">
        <v>2030</v>
      </c>
      <c r="G173" s="153" t="s">
        <v>423</v>
      </c>
      <c r="H173" s="154">
        <v>6</v>
      </c>
      <c r="I173" s="155"/>
      <c r="J173" s="156">
        <f>ROUND(I173*H173,2)</f>
        <v>0</v>
      </c>
      <c r="K173" s="152" t="s">
        <v>2893</v>
      </c>
      <c r="L173" s="34"/>
      <c r="M173" s="157" t="s">
        <v>1</v>
      </c>
      <c r="N173" s="158" t="s">
        <v>41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187</v>
      </c>
      <c r="AT173" s="161" t="s">
        <v>182</v>
      </c>
      <c r="AU173" s="161" t="s">
        <v>83</v>
      </c>
      <c r="AY173" s="18" t="s">
        <v>180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83</v>
      </c>
      <c r="BK173" s="162">
        <f>ROUND(I173*H173,2)</f>
        <v>0</v>
      </c>
      <c r="BL173" s="18" t="s">
        <v>187</v>
      </c>
      <c r="BM173" s="161" t="s">
        <v>583</v>
      </c>
    </row>
    <row r="174" spans="1:65" s="2" customFormat="1" ht="11.25">
      <c r="A174" s="33"/>
      <c r="B174" s="34"/>
      <c r="C174" s="33"/>
      <c r="D174" s="163" t="s">
        <v>189</v>
      </c>
      <c r="E174" s="33"/>
      <c r="F174" s="164" t="s">
        <v>2030</v>
      </c>
      <c r="G174" s="33"/>
      <c r="H174" s="33"/>
      <c r="I174" s="165"/>
      <c r="J174" s="33"/>
      <c r="K174" s="33"/>
      <c r="L174" s="34"/>
      <c r="M174" s="166"/>
      <c r="N174" s="167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189</v>
      </c>
      <c r="AU174" s="18" t="s">
        <v>83</v>
      </c>
    </row>
    <row r="175" spans="1:65" s="2" customFormat="1" ht="16.5" customHeight="1">
      <c r="A175" s="33"/>
      <c r="B175" s="149"/>
      <c r="C175" s="150" t="s">
        <v>76</v>
      </c>
      <c r="D175" s="150" t="s">
        <v>182</v>
      </c>
      <c r="E175" s="151" t="s">
        <v>2039</v>
      </c>
      <c r="F175" s="152" t="s">
        <v>2040</v>
      </c>
      <c r="G175" s="153" t="s">
        <v>423</v>
      </c>
      <c r="H175" s="154">
        <v>6</v>
      </c>
      <c r="I175" s="155"/>
      <c r="J175" s="156">
        <f>ROUND(I175*H175,2)</f>
        <v>0</v>
      </c>
      <c r="K175" s="152" t="s">
        <v>1985</v>
      </c>
      <c r="L175" s="34"/>
      <c r="M175" s="157" t="s">
        <v>1</v>
      </c>
      <c r="N175" s="158" t="s">
        <v>41</v>
      </c>
      <c r="O175" s="59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187</v>
      </c>
      <c r="AT175" s="161" t="s">
        <v>182</v>
      </c>
      <c r="AU175" s="161" t="s">
        <v>83</v>
      </c>
      <c r="AY175" s="18" t="s">
        <v>180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8" t="s">
        <v>83</v>
      </c>
      <c r="BK175" s="162">
        <f>ROUND(I175*H175,2)</f>
        <v>0</v>
      </c>
      <c r="BL175" s="18" t="s">
        <v>187</v>
      </c>
      <c r="BM175" s="161" t="s">
        <v>591</v>
      </c>
    </row>
    <row r="176" spans="1:65" s="2" customFormat="1" ht="11.25">
      <c r="A176" s="33"/>
      <c r="B176" s="34"/>
      <c r="C176" s="33"/>
      <c r="D176" s="163" t="s">
        <v>189</v>
      </c>
      <c r="E176" s="33"/>
      <c r="F176" s="164" t="s">
        <v>2040</v>
      </c>
      <c r="G176" s="33"/>
      <c r="H176" s="33"/>
      <c r="I176" s="165"/>
      <c r="J176" s="33"/>
      <c r="K176" s="33"/>
      <c r="L176" s="34"/>
      <c r="M176" s="166"/>
      <c r="N176" s="167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189</v>
      </c>
      <c r="AU176" s="18" t="s">
        <v>83</v>
      </c>
    </row>
    <row r="177" spans="1:65" s="2" customFormat="1" ht="16.5" customHeight="1">
      <c r="A177" s="33"/>
      <c r="B177" s="149"/>
      <c r="C177" s="150" t="s">
        <v>76</v>
      </c>
      <c r="D177" s="150" t="s">
        <v>182</v>
      </c>
      <c r="E177" s="151" t="s">
        <v>2898</v>
      </c>
      <c r="F177" s="152" t="s">
        <v>2899</v>
      </c>
      <c r="G177" s="153" t="s">
        <v>423</v>
      </c>
      <c r="H177" s="154">
        <v>6</v>
      </c>
      <c r="I177" s="155"/>
      <c r="J177" s="156">
        <f>ROUND(I177*H177,2)</f>
        <v>0</v>
      </c>
      <c r="K177" s="152" t="s">
        <v>1985</v>
      </c>
      <c r="L177" s="34"/>
      <c r="M177" s="157" t="s">
        <v>1</v>
      </c>
      <c r="N177" s="158" t="s">
        <v>41</v>
      </c>
      <c r="O177" s="59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187</v>
      </c>
      <c r="AT177" s="161" t="s">
        <v>182</v>
      </c>
      <c r="AU177" s="161" t="s">
        <v>83</v>
      </c>
      <c r="AY177" s="18" t="s">
        <v>180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8" t="s">
        <v>83</v>
      </c>
      <c r="BK177" s="162">
        <f>ROUND(I177*H177,2)</f>
        <v>0</v>
      </c>
      <c r="BL177" s="18" t="s">
        <v>187</v>
      </c>
      <c r="BM177" s="161" t="s">
        <v>602</v>
      </c>
    </row>
    <row r="178" spans="1:65" s="2" customFormat="1" ht="11.25">
      <c r="A178" s="33"/>
      <c r="B178" s="34"/>
      <c r="C178" s="33"/>
      <c r="D178" s="163" t="s">
        <v>189</v>
      </c>
      <c r="E178" s="33"/>
      <c r="F178" s="164" t="s">
        <v>2899</v>
      </c>
      <c r="G178" s="33"/>
      <c r="H178" s="33"/>
      <c r="I178" s="165"/>
      <c r="J178" s="33"/>
      <c r="K178" s="33"/>
      <c r="L178" s="34"/>
      <c r="M178" s="166"/>
      <c r="N178" s="167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189</v>
      </c>
      <c r="AU178" s="18" t="s">
        <v>83</v>
      </c>
    </row>
    <row r="179" spans="1:65" s="2" customFormat="1" ht="21.75" customHeight="1">
      <c r="A179" s="33"/>
      <c r="B179" s="149"/>
      <c r="C179" s="150" t="s">
        <v>76</v>
      </c>
      <c r="D179" s="150" t="s">
        <v>182</v>
      </c>
      <c r="E179" s="151" t="s">
        <v>2041</v>
      </c>
      <c r="F179" s="152" t="s">
        <v>2042</v>
      </c>
      <c r="G179" s="153" t="s">
        <v>423</v>
      </c>
      <c r="H179" s="154">
        <v>24</v>
      </c>
      <c r="I179" s="155"/>
      <c r="J179" s="156">
        <f>ROUND(I179*H179,2)</f>
        <v>0</v>
      </c>
      <c r="K179" s="152" t="s">
        <v>2893</v>
      </c>
      <c r="L179" s="34"/>
      <c r="M179" s="157" t="s">
        <v>1</v>
      </c>
      <c r="N179" s="158" t="s">
        <v>41</v>
      </c>
      <c r="O179" s="59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187</v>
      </c>
      <c r="AT179" s="161" t="s">
        <v>182</v>
      </c>
      <c r="AU179" s="161" t="s">
        <v>83</v>
      </c>
      <c r="AY179" s="18" t="s">
        <v>180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8" t="s">
        <v>83</v>
      </c>
      <c r="BK179" s="162">
        <f>ROUND(I179*H179,2)</f>
        <v>0</v>
      </c>
      <c r="BL179" s="18" t="s">
        <v>187</v>
      </c>
      <c r="BM179" s="161" t="s">
        <v>616</v>
      </c>
    </row>
    <row r="180" spans="1:65" s="2" customFormat="1" ht="11.25">
      <c r="A180" s="33"/>
      <c r="B180" s="34"/>
      <c r="C180" s="33"/>
      <c r="D180" s="163" t="s">
        <v>189</v>
      </c>
      <c r="E180" s="33"/>
      <c r="F180" s="164" t="s">
        <v>2042</v>
      </c>
      <c r="G180" s="33"/>
      <c r="H180" s="33"/>
      <c r="I180" s="165"/>
      <c r="J180" s="33"/>
      <c r="K180" s="33"/>
      <c r="L180" s="34"/>
      <c r="M180" s="166"/>
      <c r="N180" s="167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189</v>
      </c>
      <c r="AU180" s="18" t="s">
        <v>83</v>
      </c>
    </row>
    <row r="181" spans="1:65" s="2" customFormat="1" ht="16.5" customHeight="1">
      <c r="A181" s="33"/>
      <c r="B181" s="149"/>
      <c r="C181" s="150" t="s">
        <v>76</v>
      </c>
      <c r="D181" s="150" t="s">
        <v>182</v>
      </c>
      <c r="E181" s="151" t="s">
        <v>2043</v>
      </c>
      <c r="F181" s="152" t="s">
        <v>2044</v>
      </c>
      <c r="G181" s="153" t="s">
        <v>423</v>
      </c>
      <c r="H181" s="154">
        <v>5</v>
      </c>
      <c r="I181" s="155"/>
      <c r="J181" s="156">
        <f>ROUND(I181*H181,2)</f>
        <v>0</v>
      </c>
      <c r="K181" s="152" t="s">
        <v>2893</v>
      </c>
      <c r="L181" s="34"/>
      <c r="M181" s="157" t="s">
        <v>1</v>
      </c>
      <c r="N181" s="158" t="s">
        <v>41</v>
      </c>
      <c r="O181" s="59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187</v>
      </c>
      <c r="AT181" s="161" t="s">
        <v>182</v>
      </c>
      <c r="AU181" s="161" t="s">
        <v>83</v>
      </c>
      <c r="AY181" s="18" t="s">
        <v>180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83</v>
      </c>
      <c r="BK181" s="162">
        <f>ROUND(I181*H181,2)</f>
        <v>0</v>
      </c>
      <c r="BL181" s="18" t="s">
        <v>187</v>
      </c>
      <c r="BM181" s="161" t="s">
        <v>631</v>
      </c>
    </row>
    <row r="182" spans="1:65" s="2" customFormat="1" ht="11.25">
      <c r="A182" s="33"/>
      <c r="B182" s="34"/>
      <c r="C182" s="33"/>
      <c r="D182" s="163" t="s">
        <v>189</v>
      </c>
      <c r="E182" s="33"/>
      <c r="F182" s="164" t="s">
        <v>2044</v>
      </c>
      <c r="G182" s="33"/>
      <c r="H182" s="33"/>
      <c r="I182" s="165"/>
      <c r="J182" s="33"/>
      <c r="K182" s="33"/>
      <c r="L182" s="34"/>
      <c r="M182" s="166"/>
      <c r="N182" s="167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189</v>
      </c>
      <c r="AU182" s="18" t="s">
        <v>83</v>
      </c>
    </row>
    <row r="183" spans="1:65" s="2" customFormat="1" ht="16.5" customHeight="1">
      <c r="A183" s="33"/>
      <c r="B183" s="149"/>
      <c r="C183" s="150" t="s">
        <v>76</v>
      </c>
      <c r="D183" s="150" t="s">
        <v>182</v>
      </c>
      <c r="E183" s="151" t="s">
        <v>2045</v>
      </c>
      <c r="F183" s="152" t="s">
        <v>2046</v>
      </c>
      <c r="G183" s="153" t="s">
        <v>423</v>
      </c>
      <c r="H183" s="154">
        <v>21</v>
      </c>
      <c r="I183" s="155"/>
      <c r="J183" s="156">
        <f>ROUND(I183*H183,2)</f>
        <v>0</v>
      </c>
      <c r="K183" s="152" t="s">
        <v>2893</v>
      </c>
      <c r="L183" s="34"/>
      <c r="M183" s="157" t="s">
        <v>1</v>
      </c>
      <c r="N183" s="158" t="s">
        <v>41</v>
      </c>
      <c r="O183" s="59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187</v>
      </c>
      <c r="AT183" s="161" t="s">
        <v>182</v>
      </c>
      <c r="AU183" s="161" t="s">
        <v>83</v>
      </c>
      <c r="AY183" s="18" t="s">
        <v>180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83</v>
      </c>
      <c r="BK183" s="162">
        <f>ROUND(I183*H183,2)</f>
        <v>0</v>
      </c>
      <c r="BL183" s="18" t="s">
        <v>187</v>
      </c>
      <c r="BM183" s="161" t="s">
        <v>654</v>
      </c>
    </row>
    <row r="184" spans="1:65" s="2" customFormat="1" ht="11.25">
      <c r="A184" s="33"/>
      <c r="B184" s="34"/>
      <c r="C184" s="33"/>
      <c r="D184" s="163" t="s">
        <v>189</v>
      </c>
      <c r="E184" s="33"/>
      <c r="F184" s="164" t="s">
        <v>2046</v>
      </c>
      <c r="G184" s="33"/>
      <c r="H184" s="33"/>
      <c r="I184" s="165"/>
      <c r="J184" s="33"/>
      <c r="K184" s="33"/>
      <c r="L184" s="34"/>
      <c r="M184" s="166"/>
      <c r="N184" s="167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189</v>
      </c>
      <c r="AU184" s="18" t="s">
        <v>83</v>
      </c>
    </row>
    <row r="185" spans="1:65" s="2" customFormat="1" ht="21.75" customHeight="1">
      <c r="A185" s="33"/>
      <c r="B185" s="149"/>
      <c r="C185" s="150" t="s">
        <v>76</v>
      </c>
      <c r="D185" s="150" t="s">
        <v>182</v>
      </c>
      <c r="E185" s="151" t="s">
        <v>2047</v>
      </c>
      <c r="F185" s="152" t="s">
        <v>2048</v>
      </c>
      <c r="G185" s="153" t="s">
        <v>508</v>
      </c>
      <c r="H185" s="154">
        <v>48</v>
      </c>
      <c r="I185" s="155"/>
      <c r="J185" s="156">
        <f>ROUND(I185*H185,2)</f>
        <v>0</v>
      </c>
      <c r="K185" s="152" t="s">
        <v>2893</v>
      </c>
      <c r="L185" s="34"/>
      <c r="M185" s="157" t="s">
        <v>1</v>
      </c>
      <c r="N185" s="158" t="s">
        <v>41</v>
      </c>
      <c r="O185" s="59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187</v>
      </c>
      <c r="AT185" s="161" t="s">
        <v>182</v>
      </c>
      <c r="AU185" s="161" t="s">
        <v>83</v>
      </c>
      <c r="AY185" s="18" t="s">
        <v>180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8" t="s">
        <v>83</v>
      </c>
      <c r="BK185" s="162">
        <f>ROUND(I185*H185,2)</f>
        <v>0</v>
      </c>
      <c r="BL185" s="18" t="s">
        <v>187</v>
      </c>
      <c r="BM185" s="161" t="s">
        <v>674</v>
      </c>
    </row>
    <row r="186" spans="1:65" s="2" customFormat="1" ht="11.25">
      <c r="A186" s="33"/>
      <c r="B186" s="34"/>
      <c r="C186" s="33"/>
      <c r="D186" s="163" t="s">
        <v>189</v>
      </c>
      <c r="E186" s="33"/>
      <c r="F186" s="164" t="s">
        <v>2048</v>
      </c>
      <c r="G186" s="33"/>
      <c r="H186" s="33"/>
      <c r="I186" s="165"/>
      <c r="J186" s="33"/>
      <c r="K186" s="33"/>
      <c r="L186" s="34"/>
      <c r="M186" s="166"/>
      <c r="N186" s="167"/>
      <c r="O186" s="59"/>
      <c r="P186" s="59"/>
      <c r="Q186" s="59"/>
      <c r="R186" s="59"/>
      <c r="S186" s="59"/>
      <c r="T186" s="60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8" t="s">
        <v>189</v>
      </c>
      <c r="AU186" s="18" t="s">
        <v>83</v>
      </c>
    </row>
    <row r="187" spans="1:65" s="2" customFormat="1" ht="21.75" customHeight="1">
      <c r="A187" s="33"/>
      <c r="B187" s="149"/>
      <c r="C187" s="150" t="s">
        <v>76</v>
      </c>
      <c r="D187" s="150" t="s">
        <v>182</v>
      </c>
      <c r="E187" s="151" t="s">
        <v>2049</v>
      </c>
      <c r="F187" s="152" t="s">
        <v>2050</v>
      </c>
      <c r="G187" s="153" t="s">
        <v>508</v>
      </c>
      <c r="H187" s="154">
        <v>444</v>
      </c>
      <c r="I187" s="155"/>
      <c r="J187" s="156">
        <f>ROUND(I187*H187,2)</f>
        <v>0</v>
      </c>
      <c r="K187" s="152" t="s">
        <v>2893</v>
      </c>
      <c r="L187" s="34"/>
      <c r="M187" s="157" t="s">
        <v>1</v>
      </c>
      <c r="N187" s="158" t="s">
        <v>41</v>
      </c>
      <c r="O187" s="59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187</v>
      </c>
      <c r="AT187" s="161" t="s">
        <v>182</v>
      </c>
      <c r="AU187" s="161" t="s">
        <v>83</v>
      </c>
      <c r="AY187" s="18" t="s">
        <v>180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8" t="s">
        <v>83</v>
      </c>
      <c r="BK187" s="162">
        <f>ROUND(I187*H187,2)</f>
        <v>0</v>
      </c>
      <c r="BL187" s="18" t="s">
        <v>187</v>
      </c>
      <c r="BM187" s="161" t="s">
        <v>713</v>
      </c>
    </row>
    <row r="188" spans="1:65" s="2" customFormat="1" ht="11.25">
      <c r="A188" s="33"/>
      <c r="B188" s="34"/>
      <c r="C188" s="33"/>
      <c r="D188" s="163" t="s">
        <v>189</v>
      </c>
      <c r="E188" s="33"/>
      <c r="F188" s="164" t="s">
        <v>2050</v>
      </c>
      <c r="G188" s="33"/>
      <c r="H188" s="33"/>
      <c r="I188" s="165"/>
      <c r="J188" s="33"/>
      <c r="K188" s="33"/>
      <c r="L188" s="34"/>
      <c r="M188" s="166"/>
      <c r="N188" s="167"/>
      <c r="O188" s="59"/>
      <c r="P188" s="59"/>
      <c r="Q188" s="59"/>
      <c r="R188" s="59"/>
      <c r="S188" s="59"/>
      <c r="T188" s="60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189</v>
      </c>
      <c r="AU188" s="18" t="s">
        <v>83</v>
      </c>
    </row>
    <row r="189" spans="1:65" s="2" customFormat="1" ht="21.75" customHeight="1">
      <c r="A189" s="33"/>
      <c r="B189" s="149"/>
      <c r="C189" s="150" t="s">
        <v>76</v>
      </c>
      <c r="D189" s="150" t="s">
        <v>182</v>
      </c>
      <c r="E189" s="151" t="s">
        <v>2051</v>
      </c>
      <c r="F189" s="152" t="s">
        <v>2052</v>
      </c>
      <c r="G189" s="153" t="s">
        <v>508</v>
      </c>
      <c r="H189" s="154">
        <v>18</v>
      </c>
      <c r="I189" s="155"/>
      <c r="J189" s="156">
        <f>ROUND(I189*H189,2)</f>
        <v>0</v>
      </c>
      <c r="K189" s="152" t="s">
        <v>2893</v>
      </c>
      <c r="L189" s="34"/>
      <c r="M189" s="157" t="s">
        <v>1</v>
      </c>
      <c r="N189" s="158" t="s">
        <v>41</v>
      </c>
      <c r="O189" s="59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187</v>
      </c>
      <c r="AT189" s="161" t="s">
        <v>182</v>
      </c>
      <c r="AU189" s="161" t="s">
        <v>83</v>
      </c>
      <c r="AY189" s="18" t="s">
        <v>180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8" t="s">
        <v>83</v>
      </c>
      <c r="BK189" s="162">
        <f>ROUND(I189*H189,2)</f>
        <v>0</v>
      </c>
      <c r="BL189" s="18" t="s">
        <v>187</v>
      </c>
      <c r="BM189" s="161" t="s">
        <v>727</v>
      </c>
    </row>
    <row r="190" spans="1:65" s="2" customFormat="1" ht="11.25">
      <c r="A190" s="33"/>
      <c r="B190" s="34"/>
      <c r="C190" s="33"/>
      <c r="D190" s="163" t="s">
        <v>189</v>
      </c>
      <c r="E190" s="33"/>
      <c r="F190" s="164" t="s">
        <v>2052</v>
      </c>
      <c r="G190" s="33"/>
      <c r="H190" s="33"/>
      <c r="I190" s="165"/>
      <c r="J190" s="33"/>
      <c r="K190" s="33"/>
      <c r="L190" s="34"/>
      <c r="M190" s="166"/>
      <c r="N190" s="167"/>
      <c r="O190" s="59"/>
      <c r="P190" s="59"/>
      <c r="Q190" s="59"/>
      <c r="R190" s="59"/>
      <c r="S190" s="59"/>
      <c r="T190" s="60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189</v>
      </c>
      <c r="AU190" s="18" t="s">
        <v>83</v>
      </c>
    </row>
    <row r="191" spans="1:65" s="2" customFormat="1" ht="21.75" customHeight="1">
      <c r="A191" s="33"/>
      <c r="B191" s="149"/>
      <c r="C191" s="150" t="s">
        <v>76</v>
      </c>
      <c r="D191" s="150" t="s">
        <v>182</v>
      </c>
      <c r="E191" s="151" t="s">
        <v>2053</v>
      </c>
      <c r="F191" s="152" t="s">
        <v>2054</v>
      </c>
      <c r="G191" s="153" t="s">
        <v>508</v>
      </c>
      <c r="H191" s="154">
        <v>492</v>
      </c>
      <c r="I191" s="155"/>
      <c r="J191" s="156">
        <f>ROUND(I191*H191,2)</f>
        <v>0</v>
      </c>
      <c r="K191" s="152" t="s">
        <v>2893</v>
      </c>
      <c r="L191" s="34"/>
      <c r="M191" s="157" t="s">
        <v>1</v>
      </c>
      <c r="N191" s="158" t="s">
        <v>41</v>
      </c>
      <c r="O191" s="59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187</v>
      </c>
      <c r="AT191" s="161" t="s">
        <v>182</v>
      </c>
      <c r="AU191" s="161" t="s">
        <v>83</v>
      </c>
      <c r="AY191" s="18" t="s">
        <v>180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83</v>
      </c>
      <c r="BK191" s="162">
        <f>ROUND(I191*H191,2)</f>
        <v>0</v>
      </c>
      <c r="BL191" s="18" t="s">
        <v>187</v>
      </c>
      <c r="BM191" s="161" t="s">
        <v>753</v>
      </c>
    </row>
    <row r="192" spans="1:65" s="2" customFormat="1" ht="11.25">
      <c r="A192" s="33"/>
      <c r="B192" s="34"/>
      <c r="C192" s="33"/>
      <c r="D192" s="163" t="s">
        <v>189</v>
      </c>
      <c r="E192" s="33"/>
      <c r="F192" s="164" t="s">
        <v>2054</v>
      </c>
      <c r="G192" s="33"/>
      <c r="H192" s="33"/>
      <c r="I192" s="165"/>
      <c r="J192" s="33"/>
      <c r="K192" s="33"/>
      <c r="L192" s="34"/>
      <c r="M192" s="166"/>
      <c r="N192" s="167"/>
      <c r="O192" s="59"/>
      <c r="P192" s="59"/>
      <c r="Q192" s="59"/>
      <c r="R192" s="59"/>
      <c r="S192" s="59"/>
      <c r="T192" s="60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189</v>
      </c>
      <c r="AU192" s="18" t="s">
        <v>83</v>
      </c>
    </row>
    <row r="193" spans="1:65" s="2" customFormat="1" ht="21.75" customHeight="1">
      <c r="A193" s="33"/>
      <c r="B193" s="149"/>
      <c r="C193" s="150" t="s">
        <v>76</v>
      </c>
      <c r="D193" s="150" t="s">
        <v>182</v>
      </c>
      <c r="E193" s="151" t="s">
        <v>2055</v>
      </c>
      <c r="F193" s="152" t="s">
        <v>2056</v>
      </c>
      <c r="G193" s="153" t="s">
        <v>508</v>
      </c>
      <c r="H193" s="154">
        <v>149</v>
      </c>
      <c r="I193" s="155"/>
      <c r="J193" s="156">
        <f>ROUND(I193*H193,2)</f>
        <v>0</v>
      </c>
      <c r="K193" s="152" t="s">
        <v>2893</v>
      </c>
      <c r="L193" s="34"/>
      <c r="M193" s="157" t="s">
        <v>1</v>
      </c>
      <c r="N193" s="158" t="s">
        <v>41</v>
      </c>
      <c r="O193" s="59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187</v>
      </c>
      <c r="AT193" s="161" t="s">
        <v>182</v>
      </c>
      <c r="AU193" s="161" t="s">
        <v>83</v>
      </c>
      <c r="AY193" s="18" t="s">
        <v>180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8" t="s">
        <v>83</v>
      </c>
      <c r="BK193" s="162">
        <f>ROUND(I193*H193,2)</f>
        <v>0</v>
      </c>
      <c r="BL193" s="18" t="s">
        <v>187</v>
      </c>
      <c r="BM193" s="161" t="s">
        <v>782</v>
      </c>
    </row>
    <row r="194" spans="1:65" s="2" customFormat="1" ht="11.25">
      <c r="A194" s="33"/>
      <c r="B194" s="34"/>
      <c r="C194" s="33"/>
      <c r="D194" s="163" t="s">
        <v>189</v>
      </c>
      <c r="E194" s="33"/>
      <c r="F194" s="164" t="s">
        <v>2056</v>
      </c>
      <c r="G194" s="33"/>
      <c r="H194" s="33"/>
      <c r="I194" s="165"/>
      <c r="J194" s="33"/>
      <c r="K194" s="33"/>
      <c r="L194" s="34"/>
      <c r="M194" s="166"/>
      <c r="N194" s="167"/>
      <c r="O194" s="59"/>
      <c r="P194" s="59"/>
      <c r="Q194" s="59"/>
      <c r="R194" s="59"/>
      <c r="S194" s="59"/>
      <c r="T194" s="60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189</v>
      </c>
      <c r="AU194" s="18" t="s">
        <v>83</v>
      </c>
    </row>
    <row r="195" spans="1:65" s="2" customFormat="1" ht="21.75" customHeight="1">
      <c r="A195" s="33"/>
      <c r="B195" s="149"/>
      <c r="C195" s="150" t="s">
        <v>76</v>
      </c>
      <c r="D195" s="150" t="s">
        <v>182</v>
      </c>
      <c r="E195" s="151" t="s">
        <v>2057</v>
      </c>
      <c r="F195" s="152" t="s">
        <v>2058</v>
      </c>
      <c r="G195" s="153" t="s">
        <v>508</v>
      </c>
      <c r="H195" s="154">
        <v>26</v>
      </c>
      <c r="I195" s="155"/>
      <c r="J195" s="156">
        <f>ROUND(I195*H195,2)</f>
        <v>0</v>
      </c>
      <c r="K195" s="152" t="s">
        <v>2893</v>
      </c>
      <c r="L195" s="34"/>
      <c r="M195" s="157" t="s">
        <v>1</v>
      </c>
      <c r="N195" s="158" t="s">
        <v>41</v>
      </c>
      <c r="O195" s="59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1" t="s">
        <v>187</v>
      </c>
      <c r="AT195" s="161" t="s">
        <v>182</v>
      </c>
      <c r="AU195" s="161" t="s">
        <v>83</v>
      </c>
      <c r="AY195" s="18" t="s">
        <v>180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8" t="s">
        <v>83</v>
      </c>
      <c r="BK195" s="162">
        <f>ROUND(I195*H195,2)</f>
        <v>0</v>
      </c>
      <c r="BL195" s="18" t="s">
        <v>187</v>
      </c>
      <c r="BM195" s="161" t="s">
        <v>577</v>
      </c>
    </row>
    <row r="196" spans="1:65" s="2" customFormat="1" ht="11.25">
      <c r="A196" s="33"/>
      <c r="B196" s="34"/>
      <c r="C196" s="33"/>
      <c r="D196" s="163" t="s">
        <v>189</v>
      </c>
      <c r="E196" s="33"/>
      <c r="F196" s="164" t="s">
        <v>2058</v>
      </c>
      <c r="G196" s="33"/>
      <c r="H196" s="33"/>
      <c r="I196" s="165"/>
      <c r="J196" s="33"/>
      <c r="K196" s="33"/>
      <c r="L196" s="34"/>
      <c r="M196" s="166"/>
      <c r="N196" s="167"/>
      <c r="O196" s="59"/>
      <c r="P196" s="59"/>
      <c r="Q196" s="59"/>
      <c r="R196" s="59"/>
      <c r="S196" s="59"/>
      <c r="T196" s="60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189</v>
      </c>
      <c r="AU196" s="18" t="s">
        <v>83</v>
      </c>
    </row>
    <row r="197" spans="1:65" s="2" customFormat="1" ht="21.75" customHeight="1">
      <c r="A197" s="33"/>
      <c r="B197" s="149"/>
      <c r="C197" s="150" t="s">
        <v>76</v>
      </c>
      <c r="D197" s="150" t="s">
        <v>182</v>
      </c>
      <c r="E197" s="151" t="s">
        <v>2059</v>
      </c>
      <c r="F197" s="152" t="s">
        <v>2060</v>
      </c>
      <c r="G197" s="153" t="s">
        <v>508</v>
      </c>
      <c r="H197" s="154">
        <v>88</v>
      </c>
      <c r="I197" s="155"/>
      <c r="J197" s="156">
        <f>ROUND(I197*H197,2)</f>
        <v>0</v>
      </c>
      <c r="K197" s="152" t="s">
        <v>2893</v>
      </c>
      <c r="L197" s="34"/>
      <c r="M197" s="157" t="s">
        <v>1</v>
      </c>
      <c r="N197" s="158" t="s">
        <v>41</v>
      </c>
      <c r="O197" s="59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187</v>
      </c>
      <c r="AT197" s="161" t="s">
        <v>182</v>
      </c>
      <c r="AU197" s="161" t="s">
        <v>83</v>
      </c>
      <c r="AY197" s="18" t="s">
        <v>180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83</v>
      </c>
      <c r="BK197" s="162">
        <f>ROUND(I197*H197,2)</f>
        <v>0</v>
      </c>
      <c r="BL197" s="18" t="s">
        <v>187</v>
      </c>
      <c r="BM197" s="161" t="s">
        <v>810</v>
      </c>
    </row>
    <row r="198" spans="1:65" s="2" customFormat="1" ht="11.25">
      <c r="A198" s="33"/>
      <c r="B198" s="34"/>
      <c r="C198" s="33"/>
      <c r="D198" s="163" t="s">
        <v>189</v>
      </c>
      <c r="E198" s="33"/>
      <c r="F198" s="164" t="s">
        <v>2060</v>
      </c>
      <c r="G198" s="33"/>
      <c r="H198" s="33"/>
      <c r="I198" s="165"/>
      <c r="J198" s="33"/>
      <c r="K198" s="33"/>
      <c r="L198" s="34"/>
      <c r="M198" s="166"/>
      <c r="N198" s="167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189</v>
      </c>
      <c r="AU198" s="18" t="s">
        <v>83</v>
      </c>
    </row>
    <row r="199" spans="1:65" s="2" customFormat="1" ht="21.75" customHeight="1">
      <c r="A199" s="33"/>
      <c r="B199" s="149"/>
      <c r="C199" s="150" t="s">
        <v>76</v>
      </c>
      <c r="D199" s="150" t="s">
        <v>182</v>
      </c>
      <c r="E199" s="151" t="s">
        <v>2061</v>
      </c>
      <c r="F199" s="152" t="s">
        <v>2062</v>
      </c>
      <c r="G199" s="153" t="s">
        <v>508</v>
      </c>
      <c r="H199" s="154">
        <v>27</v>
      </c>
      <c r="I199" s="155"/>
      <c r="J199" s="156">
        <f>ROUND(I199*H199,2)</f>
        <v>0</v>
      </c>
      <c r="K199" s="152" t="s">
        <v>2893</v>
      </c>
      <c r="L199" s="34"/>
      <c r="M199" s="157" t="s">
        <v>1</v>
      </c>
      <c r="N199" s="158" t="s">
        <v>41</v>
      </c>
      <c r="O199" s="59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187</v>
      </c>
      <c r="AT199" s="161" t="s">
        <v>182</v>
      </c>
      <c r="AU199" s="161" t="s">
        <v>83</v>
      </c>
      <c r="AY199" s="18" t="s">
        <v>180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8" t="s">
        <v>83</v>
      </c>
      <c r="BK199" s="162">
        <f>ROUND(I199*H199,2)</f>
        <v>0</v>
      </c>
      <c r="BL199" s="18" t="s">
        <v>187</v>
      </c>
      <c r="BM199" s="161" t="s">
        <v>825</v>
      </c>
    </row>
    <row r="200" spans="1:65" s="2" customFormat="1" ht="11.25">
      <c r="A200" s="33"/>
      <c r="B200" s="34"/>
      <c r="C200" s="33"/>
      <c r="D200" s="163" t="s">
        <v>189</v>
      </c>
      <c r="E200" s="33"/>
      <c r="F200" s="164" t="s">
        <v>2062</v>
      </c>
      <c r="G200" s="33"/>
      <c r="H200" s="33"/>
      <c r="I200" s="165"/>
      <c r="J200" s="33"/>
      <c r="K200" s="33"/>
      <c r="L200" s="34"/>
      <c r="M200" s="166"/>
      <c r="N200" s="167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189</v>
      </c>
      <c r="AU200" s="18" t="s">
        <v>83</v>
      </c>
    </row>
    <row r="201" spans="1:65" s="2" customFormat="1" ht="21.75" customHeight="1">
      <c r="A201" s="33"/>
      <c r="B201" s="149"/>
      <c r="C201" s="150" t="s">
        <v>76</v>
      </c>
      <c r="D201" s="150" t="s">
        <v>182</v>
      </c>
      <c r="E201" s="151" t="s">
        <v>2063</v>
      </c>
      <c r="F201" s="152" t="s">
        <v>2064</v>
      </c>
      <c r="G201" s="153" t="s">
        <v>508</v>
      </c>
      <c r="H201" s="154">
        <v>116</v>
      </c>
      <c r="I201" s="155"/>
      <c r="J201" s="156">
        <f>ROUND(I201*H201,2)</f>
        <v>0</v>
      </c>
      <c r="K201" s="152" t="s">
        <v>2893</v>
      </c>
      <c r="L201" s="34"/>
      <c r="M201" s="157" t="s">
        <v>1</v>
      </c>
      <c r="N201" s="158" t="s">
        <v>41</v>
      </c>
      <c r="O201" s="59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187</v>
      </c>
      <c r="AT201" s="161" t="s">
        <v>182</v>
      </c>
      <c r="AU201" s="161" t="s">
        <v>83</v>
      </c>
      <c r="AY201" s="18" t="s">
        <v>180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8" t="s">
        <v>83</v>
      </c>
      <c r="BK201" s="162">
        <f>ROUND(I201*H201,2)</f>
        <v>0</v>
      </c>
      <c r="BL201" s="18" t="s">
        <v>187</v>
      </c>
      <c r="BM201" s="161" t="s">
        <v>844</v>
      </c>
    </row>
    <row r="202" spans="1:65" s="2" customFormat="1" ht="11.25">
      <c r="A202" s="33"/>
      <c r="B202" s="34"/>
      <c r="C202" s="33"/>
      <c r="D202" s="163" t="s">
        <v>189</v>
      </c>
      <c r="E202" s="33"/>
      <c r="F202" s="164" t="s">
        <v>2064</v>
      </c>
      <c r="G202" s="33"/>
      <c r="H202" s="33"/>
      <c r="I202" s="165"/>
      <c r="J202" s="33"/>
      <c r="K202" s="33"/>
      <c r="L202" s="34"/>
      <c r="M202" s="166"/>
      <c r="N202" s="167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189</v>
      </c>
      <c r="AU202" s="18" t="s">
        <v>83</v>
      </c>
    </row>
    <row r="203" spans="1:65" s="2" customFormat="1" ht="21.75" customHeight="1">
      <c r="A203" s="33"/>
      <c r="B203" s="149"/>
      <c r="C203" s="150" t="s">
        <v>76</v>
      </c>
      <c r="D203" s="150" t="s">
        <v>182</v>
      </c>
      <c r="E203" s="151" t="s">
        <v>2065</v>
      </c>
      <c r="F203" s="152" t="s">
        <v>2066</v>
      </c>
      <c r="G203" s="153" t="s">
        <v>508</v>
      </c>
      <c r="H203" s="154">
        <v>81</v>
      </c>
      <c r="I203" s="155"/>
      <c r="J203" s="156">
        <f>ROUND(I203*H203,2)</f>
        <v>0</v>
      </c>
      <c r="K203" s="152" t="s">
        <v>2893</v>
      </c>
      <c r="L203" s="34"/>
      <c r="M203" s="157" t="s">
        <v>1</v>
      </c>
      <c r="N203" s="158" t="s">
        <v>41</v>
      </c>
      <c r="O203" s="59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187</v>
      </c>
      <c r="AT203" s="161" t="s">
        <v>182</v>
      </c>
      <c r="AU203" s="161" t="s">
        <v>83</v>
      </c>
      <c r="AY203" s="18" t="s">
        <v>180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8" t="s">
        <v>83</v>
      </c>
      <c r="BK203" s="162">
        <f>ROUND(I203*H203,2)</f>
        <v>0</v>
      </c>
      <c r="BL203" s="18" t="s">
        <v>187</v>
      </c>
      <c r="BM203" s="161" t="s">
        <v>868</v>
      </c>
    </row>
    <row r="204" spans="1:65" s="2" customFormat="1" ht="11.25">
      <c r="A204" s="33"/>
      <c r="B204" s="34"/>
      <c r="C204" s="33"/>
      <c r="D204" s="163" t="s">
        <v>189</v>
      </c>
      <c r="E204" s="33"/>
      <c r="F204" s="164" t="s">
        <v>2066</v>
      </c>
      <c r="G204" s="33"/>
      <c r="H204" s="33"/>
      <c r="I204" s="165"/>
      <c r="J204" s="33"/>
      <c r="K204" s="33"/>
      <c r="L204" s="34"/>
      <c r="M204" s="166"/>
      <c r="N204" s="167"/>
      <c r="O204" s="59"/>
      <c r="P204" s="59"/>
      <c r="Q204" s="59"/>
      <c r="R204" s="59"/>
      <c r="S204" s="59"/>
      <c r="T204" s="60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189</v>
      </c>
      <c r="AU204" s="18" t="s">
        <v>83</v>
      </c>
    </row>
    <row r="205" spans="1:65" s="2" customFormat="1" ht="21.75" customHeight="1">
      <c r="A205" s="33"/>
      <c r="B205" s="149"/>
      <c r="C205" s="150" t="s">
        <v>76</v>
      </c>
      <c r="D205" s="150" t="s">
        <v>182</v>
      </c>
      <c r="E205" s="151" t="s">
        <v>2061</v>
      </c>
      <c r="F205" s="152" t="s">
        <v>2062</v>
      </c>
      <c r="G205" s="153" t="s">
        <v>508</v>
      </c>
      <c r="H205" s="154">
        <v>148</v>
      </c>
      <c r="I205" s="155"/>
      <c r="J205" s="156">
        <f>ROUND(I205*H205,2)</f>
        <v>0</v>
      </c>
      <c r="K205" s="152" t="s">
        <v>2893</v>
      </c>
      <c r="L205" s="34"/>
      <c r="M205" s="157" t="s">
        <v>1</v>
      </c>
      <c r="N205" s="158" t="s">
        <v>41</v>
      </c>
      <c r="O205" s="59"/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1" t="s">
        <v>187</v>
      </c>
      <c r="AT205" s="161" t="s">
        <v>182</v>
      </c>
      <c r="AU205" s="161" t="s">
        <v>83</v>
      </c>
      <c r="AY205" s="18" t="s">
        <v>180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8" t="s">
        <v>83</v>
      </c>
      <c r="BK205" s="162">
        <f>ROUND(I205*H205,2)</f>
        <v>0</v>
      </c>
      <c r="BL205" s="18" t="s">
        <v>187</v>
      </c>
      <c r="BM205" s="161" t="s">
        <v>878</v>
      </c>
    </row>
    <row r="206" spans="1:65" s="2" customFormat="1" ht="11.25">
      <c r="A206" s="33"/>
      <c r="B206" s="34"/>
      <c r="C206" s="33"/>
      <c r="D206" s="163" t="s">
        <v>189</v>
      </c>
      <c r="E206" s="33"/>
      <c r="F206" s="164" t="s">
        <v>2062</v>
      </c>
      <c r="G206" s="33"/>
      <c r="H206" s="33"/>
      <c r="I206" s="165"/>
      <c r="J206" s="33"/>
      <c r="K206" s="33"/>
      <c r="L206" s="34"/>
      <c r="M206" s="166"/>
      <c r="N206" s="167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189</v>
      </c>
      <c r="AU206" s="18" t="s">
        <v>83</v>
      </c>
    </row>
    <row r="207" spans="1:65" s="2" customFormat="1" ht="21.75" customHeight="1">
      <c r="A207" s="33"/>
      <c r="B207" s="149"/>
      <c r="C207" s="150" t="s">
        <v>76</v>
      </c>
      <c r="D207" s="150" t="s">
        <v>182</v>
      </c>
      <c r="E207" s="151" t="s">
        <v>2067</v>
      </c>
      <c r="F207" s="152" t="s">
        <v>2068</v>
      </c>
      <c r="G207" s="153" t="s">
        <v>508</v>
      </c>
      <c r="H207" s="154">
        <v>15</v>
      </c>
      <c r="I207" s="155"/>
      <c r="J207" s="156">
        <f>ROUND(I207*H207,2)</f>
        <v>0</v>
      </c>
      <c r="K207" s="152" t="s">
        <v>2893</v>
      </c>
      <c r="L207" s="34"/>
      <c r="M207" s="157" t="s">
        <v>1</v>
      </c>
      <c r="N207" s="158" t="s">
        <v>41</v>
      </c>
      <c r="O207" s="59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187</v>
      </c>
      <c r="AT207" s="161" t="s">
        <v>182</v>
      </c>
      <c r="AU207" s="161" t="s">
        <v>83</v>
      </c>
      <c r="AY207" s="18" t="s">
        <v>180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83</v>
      </c>
      <c r="BK207" s="162">
        <f>ROUND(I207*H207,2)</f>
        <v>0</v>
      </c>
      <c r="BL207" s="18" t="s">
        <v>187</v>
      </c>
      <c r="BM207" s="161" t="s">
        <v>889</v>
      </c>
    </row>
    <row r="208" spans="1:65" s="2" customFormat="1" ht="11.25">
      <c r="A208" s="33"/>
      <c r="B208" s="34"/>
      <c r="C208" s="33"/>
      <c r="D208" s="163" t="s">
        <v>189</v>
      </c>
      <c r="E208" s="33"/>
      <c r="F208" s="164" t="s">
        <v>2068</v>
      </c>
      <c r="G208" s="33"/>
      <c r="H208" s="33"/>
      <c r="I208" s="165"/>
      <c r="J208" s="33"/>
      <c r="K208" s="33"/>
      <c r="L208" s="34"/>
      <c r="M208" s="166"/>
      <c r="N208" s="167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189</v>
      </c>
      <c r="AU208" s="18" t="s">
        <v>83</v>
      </c>
    </row>
    <row r="209" spans="1:65" s="2" customFormat="1" ht="21.75" customHeight="1">
      <c r="A209" s="33"/>
      <c r="B209" s="149"/>
      <c r="C209" s="150" t="s">
        <v>76</v>
      </c>
      <c r="D209" s="150" t="s">
        <v>182</v>
      </c>
      <c r="E209" s="151" t="s">
        <v>2069</v>
      </c>
      <c r="F209" s="152" t="s">
        <v>2070</v>
      </c>
      <c r="G209" s="153" t="s">
        <v>508</v>
      </c>
      <c r="H209" s="154">
        <v>15</v>
      </c>
      <c r="I209" s="155"/>
      <c r="J209" s="156">
        <f>ROUND(I209*H209,2)</f>
        <v>0</v>
      </c>
      <c r="K209" s="152" t="s">
        <v>2893</v>
      </c>
      <c r="L209" s="34"/>
      <c r="M209" s="157" t="s">
        <v>1</v>
      </c>
      <c r="N209" s="158" t="s">
        <v>41</v>
      </c>
      <c r="O209" s="59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187</v>
      </c>
      <c r="AT209" s="161" t="s">
        <v>182</v>
      </c>
      <c r="AU209" s="161" t="s">
        <v>83</v>
      </c>
      <c r="AY209" s="18" t="s">
        <v>180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83</v>
      </c>
      <c r="BK209" s="162">
        <f>ROUND(I209*H209,2)</f>
        <v>0</v>
      </c>
      <c r="BL209" s="18" t="s">
        <v>187</v>
      </c>
      <c r="BM209" s="161" t="s">
        <v>900</v>
      </c>
    </row>
    <row r="210" spans="1:65" s="2" customFormat="1" ht="11.25">
      <c r="A210" s="33"/>
      <c r="B210" s="34"/>
      <c r="C210" s="33"/>
      <c r="D210" s="163" t="s">
        <v>189</v>
      </c>
      <c r="E210" s="33"/>
      <c r="F210" s="164" t="s">
        <v>2070</v>
      </c>
      <c r="G210" s="33"/>
      <c r="H210" s="33"/>
      <c r="I210" s="165"/>
      <c r="J210" s="33"/>
      <c r="K210" s="33"/>
      <c r="L210" s="34"/>
      <c r="M210" s="166"/>
      <c r="N210" s="167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189</v>
      </c>
      <c r="AU210" s="18" t="s">
        <v>83</v>
      </c>
    </row>
    <row r="211" spans="1:65" s="2" customFormat="1" ht="21.75" customHeight="1">
      <c r="A211" s="33"/>
      <c r="B211" s="149"/>
      <c r="C211" s="150" t="s">
        <v>76</v>
      </c>
      <c r="D211" s="150" t="s">
        <v>182</v>
      </c>
      <c r="E211" s="151" t="s">
        <v>2071</v>
      </c>
      <c r="F211" s="152" t="s">
        <v>2072</v>
      </c>
      <c r="G211" s="153" t="s">
        <v>508</v>
      </c>
      <c r="H211" s="154">
        <v>15</v>
      </c>
      <c r="I211" s="155"/>
      <c r="J211" s="156">
        <f>ROUND(I211*H211,2)</f>
        <v>0</v>
      </c>
      <c r="K211" s="152" t="s">
        <v>2893</v>
      </c>
      <c r="L211" s="34"/>
      <c r="M211" s="157" t="s">
        <v>1</v>
      </c>
      <c r="N211" s="158" t="s">
        <v>41</v>
      </c>
      <c r="O211" s="59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187</v>
      </c>
      <c r="AT211" s="161" t="s">
        <v>182</v>
      </c>
      <c r="AU211" s="161" t="s">
        <v>83</v>
      </c>
      <c r="AY211" s="18" t="s">
        <v>180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83</v>
      </c>
      <c r="BK211" s="162">
        <f>ROUND(I211*H211,2)</f>
        <v>0</v>
      </c>
      <c r="BL211" s="18" t="s">
        <v>187</v>
      </c>
      <c r="BM211" s="161" t="s">
        <v>915</v>
      </c>
    </row>
    <row r="212" spans="1:65" s="2" customFormat="1" ht="11.25">
      <c r="A212" s="33"/>
      <c r="B212" s="34"/>
      <c r="C212" s="33"/>
      <c r="D212" s="163" t="s">
        <v>189</v>
      </c>
      <c r="E212" s="33"/>
      <c r="F212" s="164" t="s">
        <v>2072</v>
      </c>
      <c r="G212" s="33"/>
      <c r="H212" s="33"/>
      <c r="I212" s="165"/>
      <c r="J212" s="33"/>
      <c r="K212" s="33"/>
      <c r="L212" s="34"/>
      <c r="M212" s="166"/>
      <c r="N212" s="167"/>
      <c r="O212" s="59"/>
      <c r="P212" s="59"/>
      <c r="Q212" s="59"/>
      <c r="R212" s="59"/>
      <c r="S212" s="59"/>
      <c r="T212" s="6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189</v>
      </c>
      <c r="AU212" s="18" t="s">
        <v>83</v>
      </c>
    </row>
    <row r="213" spans="1:65" s="2" customFormat="1" ht="16.5" customHeight="1">
      <c r="A213" s="33"/>
      <c r="B213" s="149"/>
      <c r="C213" s="150" t="s">
        <v>76</v>
      </c>
      <c r="D213" s="150" t="s">
        <v>182</v>
      </c>
      <c r="E213" s="151" t="s">
        <v>2079</v>
      </c>
      <c r="F213" s="152" t="s">
        <v>2080</v>
      </c>
      <c r="G213" s="153" t="s">
        <v>423</v>
      </c>
      <c r="H213" s="154">
        <v>16</v>
      </c>
      <c r="I213" s="155"/>
      <c r="J213" s="156">
        <f>ROUND(I213*H213,2)</f>
        <v>0</v>
      </c>
      <c r="K213" s="152" t="s">
        <v>2893</v>
      </c>
      <c r="L213" s="34"/>
      <c r="M213" s="157" t="s">
        <v>1</v>
      </c>
      <c r="N213" s="158" t="s">
        <v>41</v>
      </c>
      <c r="O213" s="59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1" t="s">
        <v>187</v>
      </c>
      <c r="AT213" s="161" t="s">
        <v>182</v>
      </c>
      <c r="AU213" s="161" t="s">
        <v>83</v>
      </c>
      <c r="AY213" s="18" t="s">
        <v>180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8" t="s">
        <v>83</v>
      </c>
      <c r="BK213" s="162">
        <f>ROUND(I213*H213,2)</f>
        <v>0</v>
      </c>
      <c r="BL213" s="18" t="s">
        <v>187</v>
      </c>
      <c r="BM213" s="161" t="s">
        <v>926</v>
      </c>
    </row>
    <row r="214" spans="1:65" s="2" customFormat="1" ht="11.25">
      <c r="A214" s="33"/>
      <c r="B214" s="34"/>
      <c r="C214" s="33"/>
      <c r="D214" s="163" t="s">
        <v>189</v>
      </c>
      <c r="E214" s="33"/>
      <c r="F214" s="164" t="s">
        <v>2080</v>
      </c>
      <c r="G214" s="33"/>
      <c r="H214" s="33"/>
      <c r="I214" s="165"/>
      <c r="J214" s="33"/>
      <c r="K214" s="33"/>
      <c r="L214" s="34"/>
      <c r="M214" s="166"/>
      <c r="N214" s="167"/>
      <c r="O214" s="59"/>
      <c r="P214" s="59"/>
      <c r="Q214" s="59"/>
      <c r="R214" s="59"/>
      <c r="S214" s="59"/>
      <c r="T214" s="60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189</v>
      </c>
      <c r="AU214" s="18" t="s">
        <v>83</v>
      </c>
    </row>
    <row r="215" spans="1:65" s="2" customFormat="1" ht="16.5" customHeight="1">
      <c r="A215" s="33"/>
      <c r="B215" s="149"/>
      <c r="C215" s="150" t="s">
        <v>76</v>
      </c>
      <c r="D215" s="150" t="s">
        <v>182</v>
      </c>
      <c r="E215" s="151" t="s">
        <v>2081</v>
      </c>
      <c r="F215" s="152" t="s">
        <v>2082</v>
      </c>
      <c r="G215" s="153" t="s">
        <v>423</v>
      </c>
      <c r="H215" s="154">
        <v>6</v>
      </c>
      <c r="I215" s="155"/>
      <c r="J215" s="156">
        <f>ROUND(I215*H215,2)</f>
        <v>0</v>
      </c>
      <c r="K215" s="152" t="s">
        <v>2893</v>
      </c>
      <c r="L215" s="34"/>
      <c r="M215" s="157" t="s">
        <v>1</v>
      </c>
      <c r="N215" s="158" t="s">
        <v>41</v>
      </c>
      <c r="O215" s="59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187</v>
      </c>
      <c r="AT215" s="161" t="s">
        <v>182</v>
      </c>
      <c r="AU215" s="161" t="s">
        <v>83</v>
      </c>
      <c r="AY215" s="18" t="s">
        <v>180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8" t="s">
        <v>83</v>
      </c>
      <c r="BK215" s="162">
        <f>ROUND(I215*H215,2)</f>
        <v>0</v>
      </c>
      <c r="BL215" s="18" t="s">
        <v>187</v>
      </c>
      <c r="BM215" s="161" t="s">
        <v>938</v>
      </c>
    </row>
    <row r="216" spans="1:65" s="2" customFormat="1" ht="11.25">
      <c r="A216" s="33"/>
      <c r="B216" s="34"/>
      <c r="C216" s="33"/>
      <c r="D216" s="163" t="s">
        <v>189</v>
      </c>
      <c r="E216" s="33"/>
      <c r="F216" s="164" t="s">
        <v>2082</v>
      </c>
      <c r="G216" s="33"/>
      <c r="H216" s="33"/>
      <c r="I216" s="165"/>
      <c r="J216" s="33"/>
      <c r="K216" s="33"/>
      <c r="L216" s="34"/>
      <c r="M216" s="166"/>
      <c r="N216" s="167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189</v>
      </c>
      <c r="AU216" s="18" t="s">
        <v>83</v>
      </c>
    </row>
    <row r="217" spans="1:65" s="12" customFormat="1" ht="25.9" customHeight="1">
      <c r="B217" s="136"/>
      <c r="D217" s="137" t="s">
        <v>75</v>
      </c>
      <c r="E217" s="138" t="s">
        <v>2093</v>
      </c>
      <c r="F217" s="138" t="s">
        <v>2094</v>
      </c>
      <c r="I217" s="139"/>
      <c r="J217" s="140">
        <f>BK217</f>
        <v>0</v>
      </c>
      <c r="L217" s="136"/>
      <c r="M217" s="141"/>
      <c r="N217" s="142"/>
      <c r="O217" s="142"/>
      <c r="P217" s="143">
        <f>SUM(P218:P229)</f>
        <v>0</v>
      </c>
      <c r="Q217" s="142"/>
      <c r="R217" s="143">
        <f>SUM(R218:R229)</f>
        <v>0</v>
      </c>
      <c r="S217" s="142"/>
      <c r="T217" s="144">
        <f>SUM(T218:T229)</f>
        <v>0</v>
      </c>
      <c r="AR217" s="137" t="s">
        <v>83</v>
      </c>
      <c r="AT217" s="145" t="s">
        <v>75</v>
      </c>
      <c r="AU217" s="145" t="s">
        <v>76</v>
      </c>
      <c r="AY217" s="137" t="s">
        <v>180</v>
      </c>
      <c r="BK217" s="146">
        <f>SUM(BK218:BK229)</f>
        <v>0</v>
      </c>
    </row>
    <row r="218" spans="1:65" s="2" customFormat="1" ht="16.5" customHeight="1">
      <c r="A218" s="33"/>
      <c r="B218" s="149"/>
      <c r="C218" s="150" t="s">
        <v>76</v>
      </c>
      <c r="D218" s="150" t="s">
        <v>182</v>
      </c>
      <c r="E218" s="151" t="s">
        <v>2097</v>
      </c>
      <c r="F218" s="152" t="s">
        <v>2098</v>
      </c>
      <c r="G218" s="153" t="s">
        <v>423</v>
      </c>
      <c r="H218" s="154">
        <v>64</v>
      </c>
      <c r="I218" s="155"/>
      <c r="J218" s="156">
        <f>ROUND(I218*H218,2)</f>
        <v>0</v>
      </c>
      <c r="K218" s="152" t="s">
        <v>2893</v>
      </c>
      <c r="L218" s="34"/>
      <c r="M218" s="157" t="s">
        <v>1</v>
      </c>
      <c r="N218" s="158" t="s">
        <v>41</v>
      </c>
      <c r="O218" s="59"/>
      <c r="P218" s="159">
        <f>O218*H218</f>
        <v>0</v>
      </c>
      <c r="Q218" s="159">
        <v>0</v>
      </c>
      <c r="R218" s="159">
        <f>Q218*H218</f>
        <v>0</v>
      </c>
      <c r="S218" s="159">
        <v>0</v>
      </c>
      <c r="T218" s="16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187</v>
      </c>
      <c r="AT218" s="161" t="s">
        <v>182</v>
      </c>
      <c r="AU218" s="161" t="s">
        <v>83</v>
      </c>
      <c r="AY218" s="18" t="s">
        <v>180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8" t="s">
        <v>83</v>
      </c>
      <c r="BK218" s="162">
        <f>ROUND(I218*H218,2)</f>
        <v>0</v>
      </c>
      <c r="BL218" s="18" t="s">
        <v>187</v>
      </c>
      <c r="BM218" s="161" t="s">
        <v>950</v>
      </c>
    </row>
    <row r="219" spans="1:65" s="2" customFormat="1" ht="11.25">
      <c r="A219" s="33"/>
      <c r="B219" s="34"/>
      <c r="C219" s="33"/>
      <c r="D219" s="163" t="s">
        <v>189</v>
      </c>
      <c r="E219" s="33"/>
      <c r="F219" s="164" t="s">
        <v>2098</v>
      </c>
      <c r="G219" s="33"/>
      <c r="H219" s="33"/>
      <c r="I219" s="165"/>
      <c r="J219" s="33"/>
      <c r="K219" s="33"/>
      <c r="L219" s="34"/>
      <c r="M219" s="166"/>
      <c r="N219" s="167"/>
      <c r="O219" s="59"/>
      <c r="P219" s="59"/>
      <c r="Q219" s="59"/>
      <c r="R219" s="59"/>
      <c r="S219" s="59"/>
      <c r="T219" s="60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189</v>
      </c>
      <c r="AU219" s="18" t="s">
        <v>83</v>
      </c>
    </row>
    <row r="220" spans="1:65" s="2" customFormat="1" ht="16.5" customHeight="1">
      <c r="A220" s="33"/>
      <c r="B220" s="149"/>
      <c r="C220" s="150" t="s">
        <v>76</v>
      </c>
      <c r="D220" s="150" t="s">
        <v>182</v>
      </c>
      <c r="E220" s="151" t="s">
        <v>2099</v>
      </c>
      <c r="F220" s="152" t="s">
        <v>2100</v>
      </c>
      <c r="G220" s="153" t="s">
        <v>423</v>
      </c>
      <c r="H220" s="154">
        <v>19</v>
      </c>
      <c r="I220" s="155"/>
      <c r="J220" s="156">
        <f>ROUND(I220*H220,2)</f>
        <v>0</v>
      </c>
      <c r="K220" s="152" t="s">
        <v>2893</v>
      </c>
      <c r="L220" s="34"/>
      <c r="M220" s="157" t="s">
        <v>1</v>
      </c>
      <c r="N220" s="158" t="s">
        <v>41</v>
      </c>
      <c r="O220" s="59"/>
      <c r="P220" s="159">
        <f>O220*H220</f>
        <v>0</v>
      </c>
      <c r="Q220" s="159">
        <v>0</v>
      </c>
      <c r="R220" s="159">
        <f>Q220*H220</f>
        <v>0</v>
      </c>
      <c r="S220" s="159">
        <v>0</v>
      </c>
      <c r="T220" s="16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1" t="s">
        <v>187</v>
      </c>
      <c r="AT220" s="161" t="s">
        <v>182</v>
      </c>
      <c r="AU220" s="161" t="s">
        <v>83</v>
      </c>
      <c r="AY220" s="18" t="s">
        <v>180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8" t="s">
        <v>83</v>
      </c>
      <c r="BK220" s="162">
        <f>ROUND(I220*H220,2)</f>
        <v>0</v>
      </c>
      <c r="BL220" s="18" t="s">
        <v>187</v>
      </c>
      <c r="BM220" s="161" t="s">
        <v>961</v>
      </c>
    </row>
    <row r="221" spans="1:65" s="2" customFormat="1" ht="11.25">
      <c r="A221" s="33"/>
      <c r="B221" s="34"/>
      <c r="C221" s="33"/>
      <c r="D221" s="163" t="s">
        <v>189</v>
      </c>
      <c r="E221" s="33"/>
      <c r="F221" s="164" t="s">
        <v>2100</v>
      </c>
      <c r="G221" s="33"/>
      <c r="H221" s="33"/>
      <c r="I221" s="165"/>
      <c r="J221" s="33"/>
      <c r="K221" s="33"/>
      <c r="L221" s="34"/>
      <c r="M221" s="166"/>
      <c r="N221" s="167"/>
      <c r="O221" s="59"/>
      <c r="P221" s="59"/>
      <c r="Q221" s="59"/>
      <c r="R221" s="59"/>
      <c r="S221" s="59"/>
      <c r="T221" s="60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8" t="s">
        <v>189</v>
      </c>
      <c r="AU221" s="18" t="s">
        <v>83</v>
      </c>
    </row>
    <row r="222" spans="1:65" s="2" customFormat="1" ht="16.5" customHeight="1">
      <c r="A222" s="33"/>
      <c r="B222" s="149"/>
      <c r="C222" s="150" t="s">
        <v>76</v>
      </c>
      <c r="D222" s="150" t="s">
        <v>182</v>
      </c>
      <c r="E222" s="151" t="s">
        <v>2101</v>
      </c>
      <c r="F222" s="152" t="s">
        <v>2102</v>
      </c>
      <c r="G222" s="153" t="s">
        <v>508</v>
      </c>
      <c r="H222" s="154">
        <v>1070</v>
      </c>
      <c r="I222" s="155"/>
      <c r="J222" s="156">
        <f>ROUND(I222*H222,2)</f>
        <v>0</v>
      </c>
      <c r="K222" s="152" t="s">
        <v>2893</v>
      </c>
      <c r="L222" s="34"/>
      <c r="M222" s="157" t="s">
        <v>1</v>
      </c>
      <c r="N222" s="158" t="s">
        <v>41</v>
      </c>
      <c r="O222" s="59"/>
      <c r="P222" s="159">
        <f>O222*H222</f>
        <v>0</v>
      </c>
      <c r="Q222" s="159">
        <v>0</v>
      </c>
      <c r="R222" s="159">
        <f>Q222*H222</f>
        <v>0</v>
      </c>
      <c r="S222" s="159">
        <v>0</v>
      </c>
      <c r="T222" s="160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1" t="s">
        <v>187</v>
      </c>
      <c r="AT222" s="161" t="s">
        <v>182</v>
      </c>
      <c r="AU222" s="161" t="s">
        <v>83</v>
      </c>
      <c r="AY222" s="18" t="s">
        <v>180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8" t="s">
        <v>83</v>
      </c>
      <c r="BK222" s="162">
        <f>ROUND(I222*H222,2)</f>
        <v>0</v>
      </c>
      <c r="BL222" s="18" t="s">
        <v>187</v>
      </c>
      <c r="BM222" s="161" t="s">
        <v>972</v>
      </c>
    </row>
    <row r="223" spans="1:65" s="2" customFormat="1" ht="11.25">
      <c r="A223" s="33"/>
      <c r="B223" s="34"/>
      <c r="C223" s="33"/>
      <c r="D223" s="163" t="s">
        <v>189</v>
      </c>
      <c r="E223" s="33"/>
      <c r="F223" s="164" t="s">
        <v>2102</v>
      </c>
      <c r="G223" s="33"/>
      <c r="H223" s="33"/>
      <c r="I223" s="165"/>
      <c r="J223" s="33"/>
      <c r="K223" s="33"/>
      <c r="L223" s="34"/>
      <c r="M223" s="166"/>
      <c r="N223" s="167"/>
      <c r="O223" s="59"/>
      <c r="P223" s="59"/>
      <c r="Q223" s="59"/>
      <c r="R223" s="59"/>
      <c r="S223" s="59"/>
      <c r="T223" s="60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8" t="s">
        <v>189</v>
      </c>
      <c r="AU223" s="18" t="s">
        <v>83</v>
      </c>
    </row>
    <row r="224" spans="1:65" s="2" customFormat="1" ht="16.5" customHeight="1">
      <c r="A224" s="33"/>
      <c r="B224" s="149"/>
      <c r="C224" s="150" t="s">
        <v>76</v>
      </c>
      <c r="D224" s="150" t="s">
        <v>182</v>
      </c>
      <c r="E224" s="151" t="s">
        <v>2095</v>
      </c>
      <c r="F224" s="152" t="s">
        <v>2900</v>
      </c>
      <c r="G224" s="153" t="s">
        <v>508</v>
      </c>
      <c r="H224" s="154">
        <v>220</v>
      </c>
      <c r="I224" s="155"/>
      <c r="J224" s="156">
        <f>ROUND(I224*H224,2)</f>
        <v>0</v>
      </c>
      <c r="K224" s="152" t="s">
        <v>2893</v>
      </c>
      <c r="L224" s="34"/>
      <c r="M224" s="157" t="s">
        <v>1</v>
      </c>
      <c r="N224" s="158" t="s">
        <v>41</v>
      </c>
      <c r="O224" s="59"/>
      <c r="P224" s="159">
        <f>O224*H224</f>
        <v>0</v>
      </c>
      <c r="Q224" s="159">
        <v>0</v>
      </c>
      <c r="R224" s="159">
        <f>Q224*H224</f>
        <v>0</v>
      </c>
      <c r="S224" s="159">
        <v>0</v>
      </c>
      <c r="T224" s="160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1" t="s">
        <v>187</v>
      </c>
      <c r="AT224" s="161" t="s">
        <v>182</v>
      </c>
      <c r="AU224" s="161" t="s">
        <v>83</v>
      </c>
      <c r="AY224" s="18" t="s">
        <v>180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8" t="s">
        <v>83</v>
      </c>
      <c r="BK224" s="162">
        <f>ROUND(I224*H224,2)</f>
        <v>0</v>
      </c>
      <c r="BL224" s="18" t="s">
        <v>187</v>
      </c>
      <c r="BM224" s="161" t="s">
        <v>984</v>
      </c>
    </row>
    <row r="225" spans="1:65" s="2" customFormat="1" ht="11.25">
      <c r="A225" s="33"/>
      <c r="B225" s="34"/>
      <c r="C225" s="33"/>
      <c r="D225" s="163" t="s">
        <v>189</v>
      </c>
      <c r="E225" s="33"/>
      <c r="F225" s="164" t="s">
        <v>2900</v>
      </c>
      <c r="G225" s="33"/>
      <c r="H225" s="33"/>
      <c r="I225" s="165"/>
      <c r="J225" s="33"/>
      <c r="K225" s="33"/>
      <c r="L225" s="34"/>
      <c r="M225" s="166"/>
      <c r="N225" s="167"/>
      <c r="O225" s="59"/>
      <c r="P225" s="59"/>
      <c r="Q225" s="59"/>
      <c r="R225" s="59"/>
      <c r="S225" s="59"/>
      <c r="T225" s="60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8" t="s">
        <v>189</v>
      </c>
      <c r="AU225" s="18" t="s">
        <v>83</v>
      </c>
    </row>
    <row r="226" spans="1:65" s="2" customFormat="1" ht="21.75" customHeight="1">
      <c r="A226" s="33"/>
      <c r="B226" s="149"/>
      <c r="C226" s="150" t="s">
        <v>76</v>
      </c>
      <c r="D226" s="150" t="s">
        <v>182</v>
      </c>
      <c r="E226" s="151" t="s">
        <v>2901</v>
      </c>
      <c r="F226" s="152" t="s">
        <v>2902</v>
      </c>
      <c r="G226" s="153" t="s">
        <v>423</v>
      </c>
      <c r="H226" s="154">
        <v>9</v>
      </c>
      <c r="I226" s="155"/>
      <c r="J226" s="156">
        <f>ROUND(I226*H226,2)</f>
        <v>0</v>
      </c>
      <c r="K226" s="152" t="s">
        <v>1985</v>
      </c>
      <c r="L226" s="34"/>
      <c r="M226" s="157" t="s">
        <v>1</v>
      </c>
      <c r="N226" s="158" t="s">
        <v>41</v>
      </c>
      <c r="O226" s="59"/>
      <c r="P226" s="159">
        <f>O226*H226</f>
        <v>0</v>
      </c>
      <c r="Q226" s="159">
        <v>0</v>
      </c>
      <c r="R226" s="159">
        <f>Q226*H226</f>
        <v>0</v>
      </c>
      <c r="S226" s="159">
        <v>0</v>
      </c>
      <c r="T226" s="160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1" t="s">
        <v>187</v>
      </c>
      <c r="AT226" s="161" t="s">
        <v>182</v>
      </c>
      <c r="AU226" s="161" t="s">
        <v>83</v>
      </c>
      <c r="AY226" s="18" t="s">
        <v>180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8" t="s">
        <v>83</v>
      </c>
      <c r="BK226" s="162">
        <f>ROUND(I226*H226,2)</f>
        <v>0</v>
      </c>
      <c r="BL226" s="18" t="s">
        <v>187</v>
      </c>
      <c r="BM226" s="161" t="s">
        <v>998</v>
      </c>
    </row>
    <row r="227" spans="1:65" s="2" customFormat="1" ht="11.25">
      <c r="A227" s="33"/>
      <c r="B227" s="34"/>
      <c r="C227" s="33"/>
      <c r="D227" s="163" t="s">
        <v>189</v>
      </c>
      <c r="E227" s="33"/>
      <c r="F227" s="164" t="s">
        <v>2902</v>
      </c>
      <c r="G227" s="33"/>
      <c r="H227" s="33"/>
      <c r="I227" s="165"/>
      <c r="J227" s="33"/>
      <c r="K227" s="33"/>
      <c r="L227" s="34"/>
      <c r="M227" s="166"/>
      <c r="N227" s="167"/>
      <c r="O227" s="59"/>
      <c r="P227" s="59"/>
      <c r="Q227" s="59"/>
      <c r="R227" s="59"/>
      <c r="S227" s="59"/>
      <c r="T227" s="60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189</v>
      </c>
      <c r="AU227" s="18" t="s">
        <v>83</v>
      </c>
    </row>
    <row r="228" spans="1:65" s="2" customFormat="1" ht="16.5" customHeight="1">
      <c r="A228" s="33"/>
      <c r="B228" s="149"/>
      <c r="C228" s="150" t="s">
        <v>76</v>
      </c>
      <c r="D228" s="150" t="s">
        <v>182</v>
      </c>
      <c r="E228" s="151" t="s">
        <v>2903</v>
      </c>
      <c r="F228" s="152" t="s">
        <v>2904</v>
      </c>
      <c r="G228" s="153" t="s">
        <v>508</v>
      </c>
      <c r="H228" s="154">
        <v>158</v>
      </c>
      <c r="I228" s="155"/>
      <c r="J228" s="156">
        <f>ROUND(I228*H228,2)</f>
        <v>0</v>
      </c>
      <c r="K228" s="152" t="s">
        <v>1985</v>
      </c>
      <c r="L228" s="34"/>
      <c r="M228" s="157" t="s">
        <v>1</v>
      </c>
      <c r="N228" s="158" t="s">
        <v>41</v>
      </c>
      <c r="O228" s="59"/>
      <c r="P228" s="159">
        <f>O228*H228</f>
        <v>0</v>
      </c>
      <c r="Q228" s="159">
        <v>0</v>
      </c>
      <c r="R228" s="159">
        <f>Q228*H228</f>
        <v>0</v>
      </c>
      <c r="S228" s="159">
        <v>0</v>
      </c>
      <c r="T228" s="160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187</v>
      </c>
      <c r="AT228" s="161" t="s">
        <v>182</v>
      </c>
      <c r="AU228" s="161" t="s">
        <v>83</v>
      </c>
      <c r="AY228" s="18" t="s">
        <v>180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8" t="s">
        <v>83</v>
      </c>
      <c r="BK228" s="162">
        <f>ROUND(I228*H228,2)</f>
        <v>0</v>
      </c>
      <c r="BL228" s="18" t="s">
        <v>187</v>
      </c>
      <c r="BM228" s="161" t="s">
        <v>1009</v>
      </c>
    </row>
    <row r="229" spans="1:65" s="2" customFormat="1" ht="11.25">
      <c r="A229" s="33"/>
      <c r="B229" s="34"/>
      <c r="C229" s="33"/>
      <c r="D229" s="163" t="s">
        <v>189</v>
      </c>
      <c r="E229" s="33"/>
      <c r="F229" s="164" t="s">
        <v>2904</v>
      </c>
      <c r="G229" s="33"/>
      <c r="H229" s="33"/>
      <c r="I229" s="165"/>
      <c r="J229" s="33"/>
      <c r="K229" s="33"/>
      <c r="L229" s="34"/>
      <c r="M229" s="166"/>
      <c r="N229" s="167"/>
      <c r="O229" s="59"/>
      <c r="P229" s="59"/>
      <c r="Q229" s="59"/>
      <c r="R229" s="59"/>
      <c r="S229" s="59"/>
      <c r="T229" s="60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8" t="s">
        <v>189</v>
      </c>
      <c r="AU229" s="18" t="s">
        <v>83</v>
      </c>
    </row>
    <row r="230" spans="1:65" s="12" customFormat="1" ht="25.9" customHeight="1">
      <c r="B230" s="136"/>
      <c r="D230" s="137" t="s">
        <v>75</v>
      </c>
      <c r="E230" s="138" t="s">
        <v>2108</v>
      </c>
      <c r="F230" s="138" t="s">
        <v>2109</v>
      </c>
      <c r="I230" s="139"/>
      <c r="J230" s="140">
        <f>BK230</f>
        <v>0</v>
      </c>
      <c r="L230" s="136"/>
      <c r="M230" s="141"/>
      <c r="N230" s="142"/>
      <c r="O230" s="142"/>
      <c r="P230" s="143">
        <f>SUM(P231:P236)</f>
        <v>0</v>
      </c>
      <c r="Q230" s="142"/>
      <c r="R230" s="143">
        <f>SUM(R231:R236)</f>
        <v>0</v>
      </c>
      <c r="S230" s="142"/>
      <c r="T230" s="144">
        <f>SUM(T231:T236)</f>
        <v>0</v>
      </c>
      <c r="AR230" s="137" t="s">
        <v>83</v>
      </c>
      <c r="AT230" s="145" t="s">
        <v>75</v>
      </c>
      <c r="AU230" s="145" t="s">
        <v>76</v>
      </c>
      <c r="AY230" s="137" t="s">
        <v>180</v>
      </c>
      <c r="BK230" s="146">
        <f>SUM(BK231:BK236)</f>
        <v>0</v>
      </c>
    </row>
    <row r="231" spans="1:65" s="2" customFormat="1" ht="16.5" customHeight="1">
      <c r="A231" s="33"/>
      <c r="B231" s="149"/>
      <c r="C231" s="150" t="s">
        <v>76</v>
      </c>
      <c r="D231" s="150" t="s">
        <v>182</v>
      </c>
      <c r="E231" s="151" t="s">
        <v>2110</v>
      </c>
      <c r="F231" s="152" t="s">
        <v>2111</v>
      </c>
      <c r="G231" s="153" t="s">
        <v>423</v>
      </c>
      <c r="H231" s="154">
        <v>15</v>
      </c>
      <c r="I231" s="155"/>
      <c r="J231" s="156">
        <f>ROUND(I231*H231,2)</f>
        <v>0</v>
      </c>
      <c r="K231" s="152" t="s">
        <v>2893</v>
      </c>
      <c r="L231" s="34"/>
      <c r="M231" s="157" t="s">
        <v>1</v>
      </c>
      <c r="N231" s="158" t="s">
        <v>41</v>
      </c>
      <c r="O231" s="59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187</v>
      </c>
      <c r="AT231" s="161" t="s">
        <v>182</v>
      </c>
      <c r="AU231" s="161" t="s">
        <v>83</v>
      </c>
      <c r="AY231" s="18" t="s">
        <v>180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8" t="s">
        <v>83</v>
      </c>
      <c r="BK231" s="162">
        <f>ROUND(I231*H231,2)</f>
        <v>0</v>
      </c>
      <c r="BL231" s="18" t="s">
        <v>187</v>
      </c>
      <c r="BM231" s="161" t="s">
        <v>1020</v>
      </c>
    </row>
    <row r="232" spans="1:65" s="2" customFormat="1" ht="11.25">
      <c r="A232" s="33"/>
      <c r="B232" s="34"/>
      <c r="C232" s="33"/>
      <c r="D232" s="163" t="s">
        <v>189</v>
      </c>
      <c r="E232" s="33"/>
      <c r="F232" s="164" t="s">
        <v>2111</v>
      </c>
      <c r="G232" s="33"/>
      <c r="H232" s="33"/>
      <c r="I232" s="165"/>
      <c r="J232" s="33"/>
      <c r="K232" s="33"/>
      <c r="L232" s="34"/>
      <c r="M232" s="166"/>
      <c r="N232" s="167"/>
      <c r="O232" s="59"/>
      <c r="P232" s="59"/>
      <c r="Q232" s="59"/>
      <c r="R232" s="59"/>
      <c r="S232" s="59"/>
      <c r="T232" s="60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189</v>
      </c>
      <c r="AU232" s="18" t="s">
        <v>83</v>
      </c>
    </row>
    <row r="233" spans="1:65" s="2" customFormat="1" ht="16.5" customHeight="1">
      <c r="A233" s="33"/>
      <c r="B233" s="149"/>
      <c r="C233" s="150" t="s">
        <v>76</v>
      </c>
      <c r="D233" s="150" t="s">
        <v>182</v>
      </c>
      <c r="E233" s="151" t="s">
        <v>2112</v>
      </c>
      <c r="F233" s="152" t="s">
        <v>2113</v>
      </c>
      <c r="G233" s="153" t="s">
        <v>423</v>
      </c>
      <c r="H233" s="154">
        <v>6</v>
      </c>
      <c r="I233" s="155"/>
      <c r="J233" s="156">
        <f>ROUND(I233*H233,2)</f>
        <v>0</v>
      </c>
      <c r="K233" s="152" t="s">
        <v>2893</v>
      </c>
      <c r="L233" s="34"/>
      <c r="M233" s="157" t="s">
        <v>1</v>
      </c>
      <c r="N233" s="158" t="s">
        <v>41</v>
      </c>
      <c r="O233" s="59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187</v>
      </c>
      <c r="AT233" s="161" t="s">
        <v>182</v>
      </c>
      <c r="AU233" s="161" t="s">
        <v>83</v>
      </c>
      <c r="AY233" s="18" t="s">
        <v>180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83</v>
      </c>
      <c r="BK233" s="162">
        <f>ROUND(I233*H233,2)</f>
        <v>0</v>
      </c>
      <c r="BL233" s="18" t="s">
        <v>187</v>
      </c>
      <c r="BM233" s="161" t="s">
        <v>1034</v>
      </c>
    </row>
    <row r="234" spans="1:65" s="2" customFormat="1" ht="11.25">
      <c r="A234" s="33"/>
      <c r="B234" s="34"/>
      <c r="C234" s="33"/>
      <c r="D234" s="163" t="s">
        <v>189</v>
      </c>
      <c r="E234" s="33"/>
      <c r="F234" s="164" t="s">
        <v>2113</v>
      </c>
      <c r="G234" s="33"/>
      <c r="H234" s="33"/>
      <c r="I234" s="165"/>
      <c r="J234" s="33"/>
      <c r="K234" s="33"/>
      <c r="L234" s="34"/>
      <c r="M234" s="166"/>
      <c r="N234" s="167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189</v>
      </c>
      <c r="AU234" s="18" t="s">
        <v>83</v>
      </c>
    </row>
    <row r="235" spans="1:65" s="2" customFormat="1" ht="16.5" customHeight="1">
      <c r="A235" s="33"/>
      <c r="B235" s="149"/>
      <c r="C235" s="150" t="s">
        <v>76</v>
      </c>
      <c r="D235" s="150" t="s">
        <v>182</v>
      </c>
      <c r="E235" s="151" t="s">
        <v>2114</v>
      </c>
      <c r="F235" s="152" t="s">
        <v>2115</v>
      </c>
      <c r="G235" s="153" t="s">
        <v>423</v>
      </c>
      <c r="H235" s="154">
        <v>8</v>
      </c>
      <c r="I235" s="155"/>
      <c r="J235" s="156">
        <f>ROUND(I235*H235,2)</f>
        <v>0</v>
      </c>
      <c r="K235" s="152" t="s">
        <v>2893</v>
      </c>
      <c r="L235" s="34"/>
      <c r="M235" s="157" t="s">
        <v>1</v>
      </c>
      <c r="N235" s="158" t="s">
        <v>41</v>
      </c>
      <c r="O235" s="59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187</v>
      </c>
      <c r="AT235" s="161" t="s">
        <v>182</v>
      </c>
      <c r="AU235" s="161" t="s">
        <v>83</v>
      </c>
      <c r="AY235" s="18" t="s">
        <v>180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83</v>
      </c>
      <c r="BK235" s="162">
        <f>ROUND(I235*H235,2)</f>
        <v>0</v>
      </c>
      <c r="BL235" s="18" t="s">
        <v>187</v>
      </c>
      <c r="BM235" s="161" t="s">
        <v>1044</v>
      </c>
    </row>
    <row r="236" spans="1:65" s="2" customFormat="1" ht="11.25">
      <c r="A236" s="33"/>
      <c r="B236" s="34"/>
      <c r="C236" s="33"/>
      <c r="D236" s="163" t="s">
        <v>189</v>
      </c>
      <c r="E236" s="33"/>
      <c r="F236" s="164" t="s">
        <v>2115</v>
      </c>
      <c r="G236" s="33"/>
      <c r="H236" s="33"/>
      <c r="I236" s="165"/>
      <c r="J236" s="33"/>
      <c r="K236" s="33"/>
      <c r="L236" s="34"/>
      <c r="M236" s="166"/>
      <c r="N236" s="167"/>
      <c r="O236" s="59"/>
      <c r="P236" s="59"/>
      <c r="Q236" s="59"/>
      <c r="R236" s="59"/>
      <c r="S236" s="59"/>
      <c r="T236" s="60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8" t="s">
        <v>189</v>
      </c>
      <c r="AU236" s="18" t="s">
        <v>83</v>
      </c>
    </row>
    <row r="237" spans="1:65" s="12" customFormat="1" ht="25.9" customHeight="1">
      <c r="B237" s="136"/>
      <c r="D237" s="137" t="s">
        <v>75</v>
      </c>
      <c r="E237" s="138" t="s">
        <v>2116</v>
      </c>
      <c r="F237" s="138" t="s">
        <v>101</v>
      </c>
      <c r="I237" s="139"/>
      <c r="J237" s="140">
        <f>BK237</f>
        <v>0</v>
      </c>
      <c r="L237" s="136"/>
      <c r="M237" s="141"/>
      <c r="N237" s="142"/>
      <c r="O237" s="142"/>
      <c r="P237" s="143">
        <f>SUM(P238:P241)</f>
        <v>0</v>
      </c>
      <c r="Q237" s="142"/>
      <c r="R237" s="143">
        <f>SUM(R238:R241)</f>
        <v>0</v>
      </c>
      <c r="S237" s="142"/>
      <c r="T237" s="144">
        <f>SUM(T238:T241)</f>
        <v>0</v>
      </c>
      <c r="AR237" s="137" t="s">
        <v>83</v>
      </c>
      <c r="AT237" s="145" t="s">
        <v>75</v>
      </c>
      <c r="AU237" s="145" t="s">
        <v>76</v>
      </c>
      <c r="AY237" s="137" t="s">
        <v>180</v>
      </c>
      <c r="BK237" s="146">
        <f>SUM(BK238:BK241)</f>
        <v>0</v>
      </c>
    </row>
    <row r="238" spans="1:65" s="2" customFormat="1" ht="16.5" customHeight="1">
      <c r="A238" s="33"/>
      <c r="B238" s="149"/>
      <c r="C238" s="150" t="s">
        <v>76</v>
      </c>
      <c r="D238" s="150" t="s">
        <v>182</v>
      </c>
      <c r="E238" s="151" t="s">
        <v>2117</v>
      </c>
      <c r="F238" s="152" t="s">
        <v>2118</v>
      </c>
      <c r="G238" s="153" t="s">
        <v>423</v>
      </c>
      <c r="H238" s="154">
        <v>2</v>
      </c>
      <c r="I238" s="155"/>
      <c r="J238" s="156">
        <f>ROUND(I238*H238,2)</f>
        <v>0</v>
      </c>
      <c r="K238" s="152" t="s">
        <v>2893</v>
      </c>
      <c r="L238" s="34"/>
      <c r="M238" s="157" t="s">
        <v>1</v>
      </c>
      <c r="N238" s="158" t="s">
        <v>41</v>
      </c>
      <c r="O238" s="59"/>
      <c r="P238" s="159">
        <f>O238*H238</f>
        <v>0</v>
      </c>
      <c r="Q238" s="159">
        <v>0</v>
      </c>
      <c r="R238" s="159">
        <f>Q238*H238</f>
        <v>0</v>
      </c>
      <c r="S238" s="159">
        <v>0</v>
      </c>
      <c r="T238" s="160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1" t="s">
        <v>187</v>
      </c>
      <c r="AT238" s="161" t="s">
        <v>182</v>
      </c>
      <c r="AU238" s="161" t="s">
        <v>83</v>
      </c>
      <c r="AY238" s="18" t="s">
        <v>180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8" t="s">
        <v>83</v>
      </c>
      <c r="BK238" s="162">
        <f>ROUND(I238*H238,2)</f>
        <v>0</v>
      </c>
      <c r="BL238" s="18" t="s">
        <v>187</v>
      </c>
      <c r="BM238" s="161" t="s">
        <v>1054</v>
      </c>
    </row>
    <row r="239" spans="1:65" s="2" customFormat="1" ht="11.25">
      <c r="A239" s="33"/>
      <c r="B239" s="34"/>
      <c r="C239" s="33"/>
      <c r="D239" s="163" t="s">
        <v>189</v>
      </c>
      <c r="E239" s="33"/>
      <c r="F239" s="164" t="s">
        <v>2118</v>
      </c>
      <c r="G239" s="33"/>
      <c r="H239" s="33"/>
      <c r="I239" s="165"/>
      <c r="J239" s="33"/>
      <c r="K239" s="33"/>
      <c r="L239" s="34"/>
      <c r="M239" s="166"/>
      <c r="N239" s="167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189</v>
      </c>
      <c r="AU239" s="18" t="s">
        <v>83</v>
      </c>
    </row>
    <row r="240" spans="1:65" s="2" customFormat="1" ht="21.75" customHeight="1">
      <c r="A240" s="33"/>
      <c r="B240" s="149"/>
      <c r="C240" s="150" t="s">
        <v>76</v>
      </c>
      <c r="D240" s="150" t="s">
        <v>182</v>
      </c>
      <c r="E240" s="151" t="s">
        <v>2119</v>
      </c>
      <c r="F240" s="152" t="s">
        <v>2120</v>
      </c>
      <c r="G240" s="153" t="s">
        <v>423</v>
      </c>
      <c r="H240" s="154">
        <v>3</v>
      </c>
      <c r="I240" s="155"/>
      <c r="J240" s="156">
        <f>ROUND(I240*H240,2)</f>
        <v>0</v>
      </c>
      <c r="K240" s="152" t="s">
        <v>2893</v>
      </c>
      <c r="L240" s="34"/>
      <c r="M240" s="157" t="s">
        <v>1</v>
      </c>
      <c r="N240" s="158" t="s">
        <v>41</v>
      </c>
      <c r="O240" s="59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1" t="s">
        <v>187</v>
      </c>
      <c r="AT240" s="161" t="s">
        <v>182</v>
      </c>
      <c r="AU240" s="161" t="s">
        <v>83</v>
      </c>
      <c r="AY240" s="18" t="s">
        <v>180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8" t="s">
        <v>83</v>
      </c>
      <c r="BK240" s="162">
        <f>ROUND(I240*H240,2)</f>
        <v>0</v>
      </c>
      <c r="BL240" s="18" t="s">
        <v>187</v>
      </c>
      <c r="BM240" s="161" t="s">
        <v>1068</v>
      </c>
    </row>
    <row r="241" spans="1:65" s="2" customFormat="1" ht="11.25">
      <c r="A241" s="33"/>
      <c r="B241" s="34"/>
      <c r="C241" s="33"/>
      <c r="D241" s="163" t="s">
        <v>189</v>
      </c>
      <c r="E241" s="33"/>
      <c r="F241" s="164" t="s">
        <v>2120</v>
      </c>
      <c r="G241" s="33"/>
      <c r="H241" s="33"/>
      <c r="I241" s="165"/>
      <c r="J241" s="33"/>
      <c r="K241" s="33"/>
      <c r="L241" s="34"/>
      <c r="M241" s="166"/>
      <c r="N241" s="167"/>
      <c r="O241" s="59"/>
      <c r="P241" s="59"/>
      <c r="Q241" s="59"/>
      <c r="R241" s="59"/>
      <c r="S241" s="59"/>
      <c r="T241" s="60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189</v>
      </c>
      <c r="AU241" s="18" t="s">
        <v>83</v>
      </c>
    </row>
    <row r="242" spans="1:65" s="12" customFormat="1" ht="25.9" customHeight="1">
      <c r="B242" s="136"/>
      <c r="D242" s="137" t="s">
        <v>75</v>
      </c>
      <c r="E242" s="138" t="s">
        <v>2131</v>
      </c>
      <c r="F242" s="138" t="s">
        <v>2132</v>
      </c>
      <c r="I242" s="139"/>
      <c r="J242" s="140">
        <f>BK242</f>
        <v>0</v>
      </c>
      <c r="L242" s="136"/>
      <c r="M242" s="141"/>
      <c r="N242" s="142"/>
      <c r="O242" s="142"/>
      <c r="P242" s="143">
        <f>SUM(P243:P264)</f>
        <v>0</v>
      </c>
      <c r="Q242" s="142"/>
      <c r="R242" s="143">
        <f>SUM(R243:R264)</f>
        <v>0</v>
      </c>
      <c r="S242" s="142"/>
      <c r="T242" s="144">
        <f>SUM(T243:T264)</f>
        <v>0</v>
      </c>
      <c r="AR242" s="137" t="s">
        <v>83</v>
      </c>
      <c r="AT242" s="145" t="s">
        <v>75</v>
      </c>
      <c r="AU242" s="145" t="s">
        <v>76</v>
      </c>
      <c r="AY242" s="137" t="s">
        <v>180</v>
      </c>
      <c r="BK242" s="146">
        <f>SUM(BK243:BK264)</f>
        <v>0</v>
      </c>
    </row>
    <row r="243" spans="1:65" s="2" customFormat="1" ht="16.5" customHeight="1">
      <c r="A243" s="33"/>
      <c r="B243" s="149"/>
      <c r="C243" s="150" t="s">
        <v>76</v>
      </c>
      <c r="D243" s="150" t="s">
        <v>182</v>
      </c>
      <c r="E243" s="151" t="s">
        <v>2135</v>
      </c>
      <c r="F243" s="152" t="s">
        <v>2136</v>
      </c>
      <c r="G243" s="153" t="s">
        <v>508</v>
      </c>
      <c r="H243" s="154">
        <v>348</v>
      </c>
      <c r="I243" s="155"/>
      <c r="J243" s="156">
        <f>ROUND(I243*H243,2)</f>
        <v>0</v>
      </c>
      <c r="K243" s="152" t="s">
        <v>2893</v>
      </c>
      <c r="L243" s="34"/>
      <c r="M243" s="157" t="s">
        <v>1</v>
      </c>
      <c r="N243" s="158" t="s">
        <v>41</v>
      </c>
      <c r="O243" s="59"/>
      <c r="P243" s="159">
        <f>O243*H243</f>
        <v>0</v>
      </c>
      <c r="Q243" s="159">
        <v>0</v>
      </c>
      <c r="R243" s="159">
        <f>Q243*H243</f>
        <v>0</v>
      </c>
      <c r="S243" s="159">
        <v>0</v>
      </c>
      <c r="T243" s="160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187</v>
      </c>
      <c r="AT243" s="161" t="s">
        <v>182</v>
      </c>
      <c r="AU243" s="161" t="s">
        <v>83</v>
      </c>
      <c r="AY243" s="18" t="s">
        <v>180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8" t="s">
        <v>83</v>
      </c>
      <c r="BK243" s="162">
        <f>ROUND(I243*H243,2)</f>
        <v>0</v>
      </c>
      <c r="BL243" s="18" t="s">
        <v>187</v>
      </c>
      <c r="BM243" s="161" t="s">
        <v>1082</v>
      </c>
    </row>
    <row r="244" spans="1:65" s="2" customFormat="1" ht="11.25">
      <c r="A244" s="33"/>
      <c r="B244" s="34"/>
      <c r="C244" s="33"/>
      <c r="D244" s="163" t="s">
        <v>189</v>
      </c>
      <c r="E244" s="33"/>
      <c r="F244" s="164" t="s">
        <v>2136</v>
      </c>
      <c r="G244" s="33"/>
      <c r="H244" s="33"/>
      <c r="I244" s="165"/>
      <c r="J244" s="33"/>
      <c r="K244" s="33"/>
      <c r="L244" s="34"/>
      <c r="M244" s="166"/>
      <c r="N244" s="167"/>
      <c r="O244" s="59"/>
      <c r="P244" s="59"/>
      <c r="Q244" s="59"/>
      <c r="R244" s="59"/>
      <c r="S244" s="59"/>
      <c r="T244" s="60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8" t="s">
        <v>189</v>
      </c>
      <c r="AU244" s="18" t="s">
        <v>83</v>
      </c>
    </row>
    <row r="245" spans="1:65" s="2" customFormat="1" ht="24.2" customHeight="1">
      <c r="A245" s="33"/>
      <c r="B245" s="149"/>
      <c r="C245" s="150" t="s">
        <v>76</v>
      </c>
      <c r="D245" s="150" t="s">
        <v>182</v>
      </c>
      <c r="E245" s="151" t="s">
        <v>2137</v>
      </c>
      <c r="F245" s="152" t="s">
        <v>2138</v>
      </c>
      <c r="G245" s="153" t="s">
        <v>2139</v>
      </c>
      <c r="H245" s="154">
        <v>1</v>
      </c>
      <c r="I245" s="155"/>
      <c r="J245" s="156">
        <f>ROUND(I245*H245,2)</f>
        <v>0</v>
      </c>
      <c r="K245" s="152" t="s">
        <v>2893</v>
      </c>
      <c r="L245" s="34"/>
      <c r="M245" s="157" t="s">
        <v>1</v>
      </c>
      <c r="N245" s="158" t="s">
        <v>41</v>
      </c>
      <c r="O245" s="59"/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1" t="s">
        <v>187</v>
      </c>
      <c r="AT245" s="161" t="s">
        <v>182</v>
      </c>
      <c r="AU245" s="161" t="s">
        <v>83</v>
      </c>
      <c r="AY245" s="18" t="s">
        <v>180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8" t="s">
        <v>83</v>
      </c>
      <c r="BK245" s="162">
        <f>ROUND(I245*H245,2)</f>
        <v>0</v>
      </c>
      <c r="BL245" s="18" t="s">
        <v>187</v>
      </c>
      <c r="BM245" s="161" t="s">
        <v>1094</v>
      </c>
    </row>
    <row r="246" spans="1:65" s="2" customFormat="1" ht="11.25">
      <c r="A246" s="33"/>
      <c r="B246" s="34"/>
      <c r="C246" s="33"/>
      <c r="D246" s="163" t="s">
        <v>189</v>
      </c>
      <c r="E246" s="33"/>
      <c r="F246" s="164" t="s">
        <v>2138</v>
      </c>
      <c r="G246" s="33"/>
      <c r="H246" s="33"/>
      <c r="I246" s="165"/>
      <c r="J246" s="33"/>
      <c r="K246" s="33"/>
      <c r="L246" s="34"/>
      <c r="M246" s="166"/>
      <c r="N246" s="167"/>
      <c r="O246" s="59"/>
      <c r="P246" s="59"/>
      <c r="Q246" s="59"/>
      <c r="R246" s="59"/>
      <c r="S246" s="59"/>
      <c r="T246" s="60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189</v>
      </c>
      <c r="AU246" s="18" t="s">
        <v>83</v>
      </c>
    </row>
    <row r="247" spans="1:65" s="2" customFormat="1" ht="24.2" customHeight="1">
      <c r="A247" s="33"/>
      <c r="B247" s="149"/>
      <c r="C247" s="150" t="s">
        <v>76</v>
      </c>
      <c r="D247" s="150" t="s">
        <v>182</v>
      </c>
      <c r="E247" s="151" t="s">
        <v>2140</v>
      </c>
      <c r="F247" s="152" t="s">
        <v>2141</v>
      </c>
      <c r="G247" s="153" t="s">
        <v>2139</v>
      </c>
      <c r="H247" s="154">
        <v>1</v>
      </c>
      <c r="I247" s="155"/>
      <c r="J247" s="156">
        <f>ROUND(I247*H247,2)</f>
        <v>0</v>
      </c>
      <c r="K247" s="152" t="s">
        <v>2893</v>
      </c>
      <c r="L247" s="34"/>
      <c r="M247" s="157" t="s">
        <v>1</v>
      </c>
      <c r="N247" s="158" t="s">
        <v>41</v>
      </c>
      <c r="O247" s="59"/>
      <c r="P247" s="159">
        <f>O247*H247</f>
        <v>0</v>
      </c>
      <c r="Q247" s="159">
        <v>0</v>
      </c>
      <c r="R247" s="159">
        <f>Q247*H247</f>
        <v>0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187</v>
      </c>
      <c r="AT247" s="161" t="s">
        <v>182</v>
      </c>
      <c r="AU247" s="161" t="s">
        <v>83</v>
      </c>
      <c r="AY247" s="18" t="s">
        <v>180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83</v>
      </c>
      <c r="BK247" s="162">
        <f>ROUND(I247*H247,2)</f>
        <v>0</v>
      </c>
      <c r="BL247" s="18" t="s">
        <v>187</v>
      </c>
      <c r="BM247" s="161" t="s">
        <v>1104</v>
      </c>
    </row>
    <row r="248" spans="1:65" s="2" customFormat="1" ht="11.25">
      <c r="A248" s="33"/>
      <c r="B248" s="34"/>
      <c r="C248" s="33"/>
      <c r="D248" s="163" t="s">
        <v>189</v>
      </c>
      <c r="E248" s="33"/>
      <c r="F248" s="164" t="s">
        <v>2141</v>
      </c>
      <c r="G248" s="33"/>
      <c r="H248" s="33"/>
      <c r="I248" s="165"/>
      <c r="J248" s="33"/>
      <c r="K248" s="33"/>
      <c r="L248" s="34"/>
      <c r="M248" s="166"/>
      <c r="N248" s="167"/>
      <c r="O248" s="59"/>
      <c r="P248" s="59"/>
      <c r="Q248" s="59"/>
      <c r="R248" s="59"/>
      <c r="S248" s="59"/>
      <c r="T248" s="60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8" t="s">
        <v>189</v>
      </c>
      <c r="AU248" s="18" t="s">
        <v>83</v>
      </c>
    </row>
    <row r="249" spans="1:65" s="2" customFormat="1" ht="16.5" customHeight="1">
      <c r="A249" s="33"/>
      <c r="B249" s="149"/>
      <c r="C249" s="150" t="s">
        <v>76</v>
      </c>
      <c r="D249" s="150" t="s">
        <v>182</v>
      </c>
      <c r="E249" s="151" t="s">
        <v>2121</v>
      </c>
      <c r="F249" s="152" t="s">
        <v>2122</v>
      </c>
      <c r="G249" s="153" t="s">
        <v>423</v>
      </c>
      <c r="H249" s="154">
        <v>4</v>
      </c>
      <c r="I249" s="155"/>
      <c r="J249" s="156">
        <f>ROUND(I249*H249,2)</f>
        <v>0</v>
      </c>
      <c r="K249" s="152" t="s">
        <v>2893</v>
      </c>
      <c r="L249" s="34"/>
      <c r="M249" s="157" t="s">
        <v>1</v>
      </c>
      <c r="N249" s="158" t="s">
        <v>41</v>
      </c>
      <c r="O249" s="59"/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1" t="s">
        <v>187</v>
      </c>
      <c r="AT249" s="161" t="s">
        <v>182</v>
      </c>
      <c r="AU249" s="161" t="s">
        <v>83</v>
      </c>
      <c r="AY249" s="18" t="s">
        <v>180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8" t="s">
        <v>83</v>
      </c>
      <c r="BK249" s="162">
        <f>ROUND(I249*H249,2)</f>
        <v>0</v>
      </c>
      <c r="BL249" s="18" t="s">
        <v>187</v>
      </c>
      <c r="BM249" s="161" t="s">
        <v>1117</v>
      </c>
    </row>
    <row r="250" spans="1:65" s="2" customFormat="1" ht="11.25">
      <c r="A250" s="33"/>
      <c r="B250" s="34"/>
      <c r="C250" s="33"/>
      <c r="D250" s="163" t="s">
        <v>189</v>
      </c>
      <c r="E250" s="33"/>
      <c r="F250" s="164" t="s">
        <v>2122</v>
      </c>
      <c r="G250" s="33"/>
      <c r="H250" s="33"/>
      <c r="I250" s="165"/>
      <c r="J250" s="33"/>
      <c r="K250" s="33"/>
      <c r="L250" s="34"/>
      <c r="M250" s="166"/>
      <c r="N250" s="167"/>
      <c r="O250" s="59"/>
      <c r="P250" s="59"/>
      <c r="Q250" s="59"/>
      <c r="R250" s="59"/>
      <c r="S250" s="59"/>
      <c r="T250" s="60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8" t="s">
        <v>189</v>
      </c>
      <c r="AU250" s="18" t="s">
        <v>83</v>
      </c>
    </row>
    <row r="251" spans="1:65" s="2" customFormat="1" ht="21.75" customHeight="1">
      <c r="A251" s="33"/>
      <c r="B251" s="149"/>
      <c r="C251" s="150" t="s">
        <v>76</v>
      </c>
      <c r="D251" s="150" t="s">
        <v>182</v>
      </c>
      <c r="E251" s="151" t="s">
        <v>2123</v>
      </c>
      <c r="F251" s="152" t="s">
        <v>2124</v>
      </c>
      <c r="G251" s="153" t="s">
        <v>423</v>
      </c>
      <c r="H251" s="154">
        <v>15</v>
      </c>
      <c r="I251" s="155"/>
      <c r="J251" s="156">
        <f>ROUND(I251*H251,2)</f>
        <v>0</v>
      </c>
      <c r="K251" s="152" t="s">
        <v>2893</v>
      </c>
      <c r="L251" s="34"/>
      <c r="M251" s="157" t="s">
        <v>1</v>
      </c>
      <c r="N251" s="158" t="s">
        <v>41</v>
      </c>
      <c r="O251" s="59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1" t="s">
        <v>187</v>
      </c>
      <c r="AT251" s="161" t="s">
        <v>182</v>
      </c>
      <c r="AU251" s="161" t="s">
        <v>83</v>
      </c>
      <c r="AY251" s="18" t="s">
        <v>180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8" t="s">
        <v>83</v>
      </c>
      <c r="BK251" s="162">
        <f>ROUND(I251*H251,2)</f>
        <v>0</v>
      </c>
      <c r="BL251" s="18" t="s">
        <v>187</v>
      </c>
      <c r="BM251" s="161" t="s">
        <v>1132</v>
      </c>
    </row>
    <row r="252" spans="1:65" s="2" customFormat="1" ht="11.25">
      <c r="A252" s="33"/>
      <c r="B252" s="34"/>
      <c r="C252" s="33"/>
      <c r="D252" s="163" t="s">
        <v>189</v>
      </c>
      <c r="E252" s="33"/>
      <c r="F252" s="164" t="s">
        <v>2124</v>
      </c>
      <c r="G252" s="33"/>
      <c r="H252" s="33"/>
      <c r="I252" s="165"/>
      <c r="J252" s="33"/>
      <c r="K252" s="33"/>
      <c r="L252" s="34"/>
      <c r="M252" s="166"/>
      <c r="N252" s="167"/>
      <c r="O252" s="59"/>
      <c r="P252" s="59"/>
      <c r="Q252" s="59"/>
      <c r="R252" s="59"/>
      <c r="S252" s="59"/>
      <c r="T252" s="60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189</v>
      </c>
      <c r="AU252" s="18" t="s">
        <v>83</v>
      </c>
    </row>
    <row r="253" spans="1:65" s="2" customFormat="1" ht="16.5" customHeight="1">
      <c r="A253" s="33"/>
      <c r="B253" s="149"/>
      <c r="C253" s="150" t="s">
        <v>76</v>
      </c>
      <c r="D253" s="150" t="s">
        <v>182</v>
      </c>
      <c r="E253" s="151" t="s">
        <v>2125</v>
      </c>
      <c r="F253" s="152" t="s">
        <v>2126</v>
      </c>
      <c r="G253" s="153" t="s">
        <v>423</v>
      </c>
      <c r="H253" s="154">
        <v>6</v>
      </c>
      <c r="I253" s="155"/>
      <c r="J253" s="156">
        <f>ROUND(I253*H253,2)</f>
        <v>0</v>
      </c>
      <c r="K253" s="152" t="s">
        <v>2893</v>
      </c>
      <c r="L253" s="34"/>
      <c r="M253" s="157" t="s">
        <v>1</v>
      </c>
      <c r="N253" s="158" t="s">
        <v>41</v>
      </c>
      <c r="O253" s="59"/>
      <c r="P253" s="159">
        <f>O253*H253</f>
        <v>0</v>
      </c>
      <c r="Q253" s="159">
        <v>0</v>
      </c>
      <c r="R253" s="159">
        <f>Q253*H253</f>
        <v>0</v>
      </c>
      <c r="S253" s="159">
        <v>0</v>
      </c>
      <c r="T253" s="160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187</v>
      </c>
      <c r="AT253" s="161" t="s">
        <v>182</v>
      </c>
      <c r="AU253" s="161" t="s">
        <v>83</v>
      </c>
      <c r="AY253" s="18" t="s">
        <v>180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8" t="s">
        <v>83</v>
      </c>
      <c r="BK253" s="162">
        <f>ROUND(I253*H253,2)</f>
        <v>0</v>
      </c>
      <c r="BL253" s="18" t="s">
        <v>187</v>
      </c>
      <c r="BM253" s="161" t="s">
        <v>1146</v>
      </c>
    </row>
    <row r="254" spans="1:65" s="2" customFormat="1" ht="11.25">
      <c r="A254" s="33"/>
      <c r="B254" s="34"/>
      <c r="C254" s="33"/>
      <c r="D254" s="163" t="s">
        <v>189</v>
      </c>
      <c r="E254" s="33"/>
      <c r="F254" s="164" t="s">
        <v>2126</v>
      </c>
      <c r="G254" s="33"/>
      <c r="H254" s="33"/>
      <c r="I254" s="165"/>
      <c r="J254" s="33"/>
      <c r="K254" s="33"/>
      <c r="L254" s="34"/>
      <c r="M254" s="166"/>
      <c r="N254" s="167"/>
      <c r="O254" s="59"/>
      <c r="P254" s="59"/>
      <c r="Q254" s="59"/>
      <c r="R254" s="59"/>
      <c r="S254" s="59"/>
      <c r="T254" s="60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8" t="s">
        <v>189</v>
      </c>
      <c r="AU254" s="18" t="s">
        <v>83</v>
      </c>
    </row>
    <row r="255" spans="1:65" s="2" customFormat="1" ht="21.75" customHeight="1">
      <c r="A255" s="33"/>
      <c r="B255" s="149"/>
      <c r="C255" s="150" t="s">
        <v>76</v>
      </c>
      <c r="D255" s="150" t="s">
        <v>182</v>
      </c>
      <c r="E255" s="151" t="s">
        <v>2905</v>
      </c>
      <c r="F255" s="152" t="s">
        <v>2906</v>
      </c>
      <c r="G255" s="153" t="s">
        <v>423</v>
      </c>
      <c r="H255" s="154">
        <v>6</v>
      </c>
      <c r="I255" s="155"/>
      <c r="J255" s="156">
        <f>ROUND(I255*H255,2)</f>
        <v>0</v>
      </c>
      <c r="K255" s="152" t="s">
        <v>1985</v>
      </c>
      <c r="L255" s="34"/>
      <c r="M255" s="157" t="s">
        <v>1</v>
      </c>
      <c r="N255" s="158" t="s">
        <v>41</v>
      </c>
      <c r="O255" s="59"/>
      <c r="P255" s="159">
        <f>O255*H255</f>
        <v>0</v>
      </c>
      <c r="Q255" s="159">
        <v>0</v>
      </c>
      <c r="R255" s="159">
        <f>Q255*H255</f>
        <v>0</v>
      </c>
      <c r="S255" s="159">
        <v>0</v>
      </c>
      <c r="T255" s="160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1" t="s">
        <v>187</v>
      </c>
      <c r="AT255" s="161" t="s">
        <v>182</v>
      </c>
      <c r="AU255" s="161" t="s">
        <v>83</v>
      </c>
      <c r="AY255" s="18" t="s">
        <v>180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8" t="s">
        <v>83</v>
      </c>
      <c r="BK255" s="162">
        <f>ROUND(I255*H255,2)</f>
        <v>0</v>
      </c>
      <c r="BL255" s="18" t="s">
        <v>187</v>
      </c>
      <c r="BM255" s="161" t="s">
        <v>1173</v>
      </c>
    </row>
    <row r="256" spans="1:65" s="2" customFormat="1" ht="11.25">
      <c r="A256" s="33"/>
      <c r="B256" s="34"/>
      <c r="C256" s="33"/>
      <c r="D256" s="163" t="s">
        <v>189</v>
      </c>
      <c r="E256" s="33"/>
      <c r="F256" s="164" t="s">
        <v>2906</v>
      </c>
      <c r="G256" s="33"/>
      <c r="H256" s="33"/>
      <c r="I256" s="165"/>
      <c r="J256" s="33"/>
      <c r="K256" s="33"/>
      <c r="L256" s="34"/>
      <c r="M256" s="166"/>
      <c r="N256" s="167"/>
      <c r="O256" s="59"/>
      <c r="P256" s="59"/>
      <c r="Q256" s="59"/>
      <c r="R256" s="59"/>
      <c r="S256" s="59"/>
      <c r="T256" s="6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8" t="s">
        <v>189</v>
      </c>
      <c r="AU256" s="18" t="s">
        <v>83</v>
      </c>
    </row>
    <row r="257" spans="1:65" s="2" customFormat="1" ht="16.5" customHeight="1">
      <c r="A257" s="33"/>
      <c r="B257" s="149"/>
      <c r="C257" s="150" t="s">
        <v>76</v>
      </c>
      <c r="D257" s="150" t="s">
        <v>182</v>
      </c>
      <c r="E257" s="151" t="s">
        <v>2907</v>
      </c>
      <c r="F257" s="152" t="s">
        <v>2908</v>
      </c>
      <c r="G257" s="153" t="s">
        <v>423</v>
      </c>
      <c r="H257" s="154">
        <v>9</v>
      </c>
      <c r="I257" s="155"/>
      <c r="J257" s="156">
        <f>ROUND(I257*H257,2)</f>
        <v>0</v>
      </c>
      <c r="K257" s="152" t="s">
        <v>1985</v>
      </c>
      <c r="L257" s="34"/>
      <c r="M257" s="157" t="s">
        <v>1</v>
      </c>
      <c r="N257" s="158" t="s">
        <v>41</v>
      </c>
      <c r="O257" s="59"/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1" t="s">
        <v>187</v>
      </c>
      <c r="AT257" s="161" t="s">
        <v>182</v>
      </c>
      <c r="AU257" s="161" t="s">
        <v>83</v>
      </c>
      <c r="AY257" s="18" t="s">
        <v>180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8" t="s">
        <v>83</v>
      </c>
      <c r="BK257" s="162">
        <f>ROUND(I257*H257,2)</f>
        <v>0</v>
      </c>
      <c r="BL257" s="18" t="s">
        <v>187</v>
      </c>
      <c r="BM257" s="161" t="s">
        <v>1185</v>
      </c>
    </row>
    <row r="258" spans="1:65" s="2" customFormat="1" ht="11.25">
      <c r="A258" s="33"/>
      <c r="B258" s="34"/>
      <c r="C258" s="33"/>
      <c r="D258" s="163" t="s">
        <v>189</v>
      </c>
      <c r="E258" s="33"/>
      <c r="F258" s="164" t="s">
        <v>2908</v>
      </c>
      <c r="G258" s="33"/>
      <c r="H258" s="33"/>
      <c r="I258" s="165"/>
      <c r="J258" s="33"/>
      <c r="K258" s="33"/>
      <c r="L258" s="34"/>
      <c r="M258" s="166"/>
      <c r="N258" s="167"/>
      <c r="O258" s="59"/>
      <c r="P258" s="59"/>
      <c r="Q258" s="59"/>
      <c r="R258" s="59"/>
      <c r="S258" s="59"/>
      <c r="T258" s="60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8" t="s">
        <v>189</v>
      </c>
      <c r="AU258" s="18" t="s">
        <v>83</v>
      </c>
    </row>
    <row r="259" spans="1:65" s="2" customFormat="1" ht="16.5" customHeight="1">
      <c r="A259" s="33"/>
      <c r="B259" s="149"/>
      <c r="C259" s="150" t="s">
        <v>76</v>
      </c>
      <c r="D259" s="150" t="s">
        <v>182</v>
      </c>
      <c r="E259" s="151" t="s">
        <v>2909</v>
      </c>
      <c r="F259" s="152" t="s">
        <v>2910</v>
      </c>
      <c r="G259" s="153" t="s">
        <v>423</v>
      </c>
      <c r="H259" s="154">
        <v>19</v>
      </c>
      <c r="I259" s="155"/>
      <c r="J259" s="156">
        <f>ROUND(I259*H259,2)</f>
        <v>0</v>
      </c>
      <c r="K259" s="152" t="s">
        <v>1985</v>
      </c>
      <c r="L259" s="34"/>
      <c r="M259" s="157" t="s">
        <v>1</v>
      </c>
      <c r="N259" s="158" t="s">
        <v>41</v>
      </c>
      <c r="O259" s="59"/>
      <c r="P259" s="159">
        <f>O259*H259</f>
        <v>0</v>
      </c>
      <c r="Q259" s="159">
        <v>0</v>
      </c>
      <c r="R259" s="159">
        <f>Q259*H259</f>
        <v>0</v>
      </c>
      <c r="S259" s="159">
        <v>0</v>
      </c>
      <c r="T259" s="160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1" t="s">
        <v>187</v>
      </c>
      <c r="AT259" s="161" t="s">
        <v>182</v>
      </c>
      <c r="AU259" s="161" t="s">
        <v>83</v>
      </c>
      <c r="AY259" s="18" t="s">
        <v>180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8" t="s">
        <v>83</v>
      </c>
      <c r="BK259" s="162">
        <f>ROUND(I259*H259,2)</f>
        <v>0</v>
      </c>
      <c r="BL259" s="18" t="s">
        <v>187</v>
      </c>
      <c r="BM259" s="161" t="s">
        <v>1196</v>
      </c>
    </row>
    <row r="260" spans="1:65" s="2" customFormat="1" ht="11.25">
      <c r="A260" s="33"/>
      <c r="B260" s="34"/>
      <c r="C260" s="33"/>
      <c r="D260" s="163" t="s">
        <v>189</v>
      </c>
      <c r="E260" s="33"/>
      <c r="F260" s="164" t="s">
        <v>2910</v>
      </c>
      <c r="G260" s="33"/>
      <c r="H260" s="33"/>
      <c r="I260" s="165"/>
      <c r="J260" s="33"/>
      <c r="K260" s="33"/>
      <c r="L260" s="34"/>
      <c r="M260" s="166"/>
      <c r="N260" s="167"/>
      <c r="O260" s="59"/>
      <c r="P260" s="59"/>
      <c r="Q260" s="59"/>
      <c r="R260" s="59"/>
      <c r="S260" s="59"/>
      <c r="T260" s="6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8" t="s">
        <v>189</v>
      </c>
      <c r="AU260" s="18" t="s">
        <v>83</v>
      </c>
    </row>
    <row r="261" spans="1:65" s="2" customFormat="1" ht="16.5" customHeight="1">
      <c r="A261" s="33"/>
      <c r="B261" s="149"/>
      <c r="C261" s="150" t="s">
        <v>76</v>
      </c>
      <c r="D261" s="150" t="s">
        <v>182</v>
      </c>
      <c r="E261" s="151" t="s">
        <v>2146</v>
      </c>
      <c r="F261" s="152" t="s">
        <v>2147</v>
      </c>
      <c r="G261" s="153" t="s">
        <v>508</v>
      </c>
      <c r="H261" s="154">
        <v>58</v>
      </c>
      <c r="I261" s="155"/>
      <c r="J261" s="156">
        <f>ROUND(I261*H261,2)</f>
        <v>0</v>
      </c>
      <c r="K261" s="152" t="s">
        <v>1985</v>
      </c>
      <c r="L261" s="34"/>
      <c r="M261" s="157" t="s">
        <v>1</v>
      </c>
      <c r="N261" s="158" t="s">
        <v>41</v>
      </c>
      <c r="O261" s="59"/>
      <c r="P261" s="159">
        <f>O261*H261</f>
        <v>0</v>
      </c>
      <c r="Q261" s="159">
        <v>0</v>
      </c>
      <c r="R261" s="159">
        <f>Q261*H261</f>
        <v>0</v>
      </c>
      <c r="S261" s="159">
        <v>0</v>
      </c>
      <c r="T261" s="160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1" t="s">
        <v>187</v>
      </c>
      <c r="AT261" s="161" t="s">
        <v>182</v>
      </c>
      <c r="AU261" s="161" t="s">
        <v>83</v>
      </c>
      <c r="AY261" s="18" t="s">
        <v>180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8" t="s">
        <v>83</v>
      </c>
      <c r="BK261" s="162">
        <f>ROUND(I261*H261,2)</f>
        <v>0</v>
      </c>
      <c r="BL261" s="18" t="s">
        <v>187</v>
      </c>
      <c r="BM261" s="161" t="s">
        <v>1214</v>
      </c>
    </row>
    <row r="262" spans="1:65" s="2" customFormat="1" ht="11.25">
      <c r="A262" s="33"/>
      <c r="B262" s="34"/>
      <c r="C262" s="33"/>
      <c r="D262" s="163" t="s">
        <v>189</v>
      </c>
      <c r="E262" s="33"/>
      <c r="F262" s="164" t="s">
        <v>2147</v>
      </c>
      <c r="G262" s="33"/>
      <c r="H262" s="33"/>
      <c r="I262" s="165"/>
      <c r="J262" s="33"/>
      <c r="K262" s="33"/>
      <c r="L262" s="34"/>
      <c r="M262" s="166"/>
      <c r="N262" s="167"/>
      <c r="O262" s="59"/>
      <c r="P262" s="59"/>
      <c r="Q262" s="59"/>
      <c r="R262" s="59"/>
      <c r="S262" s="59"/>
      <c r="T262" s="60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8" t="s">
        <v>189</v>
      </c>
      <c r="AU262" s="18" t="s">
        <v>83</v>
      </c>
    </row>
    <row r="263" spans="1:65" s="2" customFormat="1" ht="16.5" customHeight="1">
      <c r="A263" s="33"/>
      <c r="B263" s="149"/>
      <c r="C263" s="150" t="s">
        <v>76</v>
      </c>
      <c r="D263" s="150" t="s">
        <v>182</v>
      </c>
      <c r="E263" s="151" t="s">
        <v>2148</v>
      </c>
      <c r="F263" s="152" t="s">
        <v>2149</v>
      </c>
      <c r="G263" s="153" t="s">
        <v>508</v>
      </c>
      <c r="H263" s="154">
        <v>75</v>
      </c>
      <c r="I263" s="155"/>
      <c r="J263" s="156">
        <f>ROUND(I263*H263,2)</f>
        <v>0</v>
      </c>
      <c r="K263" s="152" t="s">
        <v>1985</v>
      </c>
      <c r="L263" s="34"/>
      <c r="M263" s="157" t="s">
        <v>1</v>
      </c>
      <c r="N263" s="158" t="s">
        <v>41</v>
      </c>
      <c r="O263" s="59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1" t="s">
        <v>187</v>
      </c>
      <c r="AT263" s="161" t="s">
        <v>182</v>
      </c>
      <c r="AU263" s="161" t="s">
        <v>83</v>
      </c>
      <c r="AY263" s="18" t="s">
        <v>180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8" t="s">
        <v>83</v>
      </c>
      <c r="BK263" s="162">
        <f>ROUND(I263*H263,2)</f>
        <v>0</v>
      </c>
      <c r="BL263" s="18" t="s">
        <v>187</v>
      </c>
      <c r="BM263" s="161" t="s">
        <v>1227</v>
      </c>
    </row>
    <row r="264" spans="1:65" s="2" customFormat="1" ht="11.25">
      <c r="A264" s="33"/>
      <c r="B264" s="34"/>
      <c r="C264" s="33"/>
      <c r="D264" s="163" t="s">
        <v>189</v>
      </c>
      <c r="E264" s="33"/>
      <c r="F264" s="164" t="s">
        <v>2149</v>
      </c>
      <c r="G264" s="33"/>
      <c r="H264" s="33"/>
      <c r="I264" s="165"/>
      <c r="J264" s="33"/>
      <c r="K264" s="33"/>
      <c r="L264" s="34"/>
      <c r="M264" s="216"/>
      <c r="N264" s="217"/>
      <c r="O264" s="218"/>
      <c r="P264" s="218"/>
      <c r="Q264" s="218"/>
      <c r="R264" s="218"/>
      <c r="S264" s="218"/>
      <c r="T264" s="219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8" t="s">
        <v>189</v>
      </c>
      <c r="AU264" s="18" t="s">
        <v>83</v>
      </c>
    </row>
    <row r="265" spans="1:65" s="2" customFormat="1" ht="6.95" customHeight="1">
      <c r="A265" s="33"/>
      <c r="B265" s="48"/>
      <c r="C265" s="49"/>
      <c r="D265" s="49"/>
      <c r="E265" s="49"/>
      <c r="F265" s="49"/>
      <c r="G265" s="49"/>
      <c r="H265" s="49"/>
      <c r="I265" s="49"/>
      <c r="J265" s="49"/>
      <c r="K265" s="49"/>
      <c r="L265" s="34"/>
      <c r="M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</row>
  </sheetData>
  <autoFilter ref="C127:K264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60"/>
  <sheetViews>
    <sheetView showGridLines="0" tabSelected="1" topLeftCell="A226" workbookViewId="0">
      <selection activeCell="W159" sqref="W15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8" t="s">
        <v>128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133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26.25" customHeight="1">
      <c r="B7" s="21"/>
      <c r="E7" s="264" t="str">
        <f>'Rekapitulace stavby'!K6</f>
        <v>STAVEBNÍ ÚPRAVY ČÁSTI 1. PP BUDOVY ZBROJNICE UNIVERZITY PALACKÉHO V OLOMOUCI</v>
      </c>
      <c r="F7" s="265"/>
      <c r="G7" s="265"/>
      <c r="H7" s="265"/>
      <c r="L7" s="21"/>
    </row>
    <row r="8" spans="1:46" s="1" customFormat="1" ht="12" customHeight="1">
      <c r="B8" s="21"/>
      <c r="D8" s="28" t="s">
        <v>134</v>
      </c>
      <c r="L8" s="21"/>
    </row>
    <row r="9" spans="1:46" s="2" customFormat="1" ht="16.5" customHeight="1">
      <c r="A9" s="33"/>
      <c r="B9" s="34"/>
      <c r="C9" s="33"/>
      <c r="D9" s="33"/>
      <c r="E9" s="264" t="s">
        <v>2365</v>
      </c>
      <c r="F9" s="266"/>
      <c r="G9" s="266"/>
      <c r="H9" s="26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6" t="s">
        <v>2911</v>
      </c>
      <c r="F11" s="266"/>
      <c r="G11" s="266"/>
      <c r="H11" s="266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23. 7. 2024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7" t="str">
        <f>'Rekapitulace stavby'!E14</f>
        <v>Vyplň údaj</v>
      </c>
      <c r="F20" s="231"/>
      <c r="G20" s="231"/>
      <c r="H20" s="231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27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6" t="s">
        <v>1</v>
      </c>
      <c r="F29" s="236"/>
      <c r="G29" s="236"/>
      <c r="H29" s="23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ROUND(J126,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ROUND((SUM(BE126:BE259)),  2)</f>
        <v>0</v>
      </c>
      <c r="G35" s="33"/>
      <c r="H35" s="33"/>
      <c r="I35" s="106">
        <v>0.21</v>
      </c>
      <c r="J35" s="105">
        <f>ROUND(((SUM(BE126:BE259))*I35),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ROUND((SUM(BF126:BF259)),  2)</f>
        <v>0</v>
      </c>
      <c r="G36" s="33"/>
      <c r="H36" s="33"/>
      <c r="I36" s="106">
        <v>0.12</v>
      </c>
      <c r="J36" s="105">
        <f>ROUND(((SUM(BF126:BF259))*I36),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ROUND((SUM(BG126:BG259)),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ROUND((SUM(BH126:BH259)),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ROUND((SUM(BI126:BI259)),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4" t="str">
        <f>E7</f>
        <v>STAVEBNÍ ÚPRAVY ČÁSTI 1. PP BUDOVY ZBROJNICE UNIVERZITY PALACKÉHO V OLOMOUCI</v>
      </c>
      <c r="F85" s="265"/>
      <c r="G85" s="265"/>
      <c r="H85" s="26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134</v>
      </c>
      <c r="L86" s="21"/>
    </row>
    <row r="87" spans="1:31" s="2" customFormat="1" ht="16.5" customHeight="1">
      <c r="A87" s="33"/>
      <c r="B87" s="34"/>
      <c r="C87" s="33"/>
      <c r="D87" s="33"/>
      <c r="E87" s="264" t="s">
        <v>2365</v>
      </c>
      <c r="F87" s="266"/>
      <c r="G87" s="266"/>
      <c r="H87" s="26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6" t="str">
        <f>E11</f>
        <v>02.06 - Vzduchotechnika a chlazení</v>
      </c>
      <c r="F89" s="266"/>
      <c r="G89" s="266"/>
      <c r="H89" s="266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Biskupské nám. 842/1,Olomouc</v>
      </c>
      <c r="G91" s="33"/>
      <c r="H91" s="33"/>
      <c r="I91" s="28" t="s">
        <v>22</v>
      </c>
      <c r="J91" s="56" t="str">
        <f>IF(J14="","",J14)</f>
        <v>23. 7. 2024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Univerzita Palackého v Olomouci</v>
      </c>
      <c r="G93" s="33"/>
      <c r="H93" s="33"/>
      <c r="I93" s="28" t="s">
        <v>30</v>
      </c>
      <c r="J93" s="31" t="str">
        <f>E23</f>
        <v>ATELIER POLÁCH &amp; BRAVENEC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Zdeněk Závodník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139</v>
      </c>
      <c r="D96" s="107"/>
      <c r="E96" s="107"/>
      <c r="F96" s="107"/>
      <c r="G96" s="107"/>
      <c r="H96" s="107"/>
      <c r="I96" s="107"/>
      <c r="J96" s="116" t="s">
        <v>140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141</v>
      </c>
      <c r="D98" s="33"/>
      <c r="E98" s="33"/>
      <c r="F98" s="33"/>
      <c r="G98" s="33"/>
      <c r="H98" s="33"/>
      <c r="I98" s="3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142</v>
      </c>
    </row>
    <row r="99" spans="1:47" s="9" customFormat="1" ht="24.95" customHeight="1">
      <c r="B99" s="118"/>
      <c r="D99" s="119" t="s">
        <v>2151</v>
      </c>
      <c r="E99" s="120"/>
      <c r="F99" s="120"/>
      <c r="G99" s="120"/>
      <c r="H99" s="120"/>
      <c r="I99" s="120"/>
      <c r="J99" s="121">
        <f>J127</f>
        <v>0</v>
      </c>
      <c r="L99" s="118"/>
    </row>
    <row r="100" spans="1:47" s="10" customFormat="1" ht="19.899999999999999" customHeight="1">
      <c r="B100" s="122"/>
      <c r="D100" s="123" t="s">
        <v>2912</v>
      </c>
      <c r="E100" s="124"/>
      <c r="F100" s="124"/>
      <c r="G100" s="124"/>
      <c r="H100" s="124"/>
      <c r="I100" s="124"/>
      <c r="J100" s="125">
        <f>J128</f>
        <v>0</v>
      </c>
      <c r="L100" s="122"/>
    </row>
    <row r="101" spans="1:47" s="10" customFormat="1" ht="19.899999999999999" customHeight="1">
      <c r="B101" s="122"/>
      <c r="D101" s="123" t="s">
        <v>2153</v>
      </c>
      <c r="E101" s="124"/>
      <c r="F101" s="124"/>
      <c r="G101" s="124"/>
      <c r="H101" s="124"/>
      <c r="I101" s="124"/>
      <c r="J101" s="125">
        <f>J230</f>
        <v>0</v>
      </c>
      <c r="L101" s="122"/>
    </row>
    <row r="102" spans="1:47" s="9" customFormat="1" ht="24.95" customHeight="1">
      <c r="B102" s="118"/>
      <c r="D102" s="119" t="s">
        <v>143</v>
      </c>
      <c r="E102" s="120"/>
      <c r="F102" s="120"/>
      <c r="G102" s="120"/>
      <c r="H102" s="120"/>
      <c r="I102" s="120"/>
      <c r="J102" s="121">
        <f>J237</f>
        <v>0</v>
      </c>
      <c r="L102" s="118"/>
    </row>
    <row r="103" spans="1:47" s="10" customFormat="1" ht="19.899999999999999" customHeight="1">
      <c r="B103" s="122"/>
      <c r="D103" s="123" t="s">
        <v>151</v>
      </c>
      <c r="E103" s="124"/>
      <c r="F103" s="124"/>
      <c r="G103" s="124"/>
      <c r="H103" s="124"/>
      <c r="I103" s="124"/>
      <c r="J103" s="125">
        <f>J238</f>
        <v>0</v>
      </c>
      <c r="L103" s="122"/>
    </row>
    <row r="104" spans="1:47" s="9" customFormat="1" ht="24.95" customHeight="1">
      <c r="B104" s="118"/>
      <c r="D104" s="119" t="s">
        <v>2154</v>
      </c>
      <c r="E104" s="120"/>
      <c r="F104" s="120"/>
      <c r="G104" s="120"/>
      <c r="H104" s="120"/>
      <c r="I104" s="120"/>
      <c r="J104" s="121">
        <f>J252</f>
        <v>0</v>
      </c>
      <c r="L104" s="118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165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6.25" customHeight="1">
      <c r="A114" s="33"/>
      <c r="B114" s="34"/>
      <c r="C114" s="33"/>
      <c r="D114" s="33"/>
      <c r="E114" s="264" t="str">
        <f>E7</f>
        <v>STAVEBNÍ ÚPRAVY ČÁSTI 1. PP BUDOVY ZBROJNICE UNIVERZITY PALACKÉHO V OLOMOUCI</v>
      </c>
      <c r="F114" s="265"/>
      <c r="G114" s="265"/>
      <c r="H114" s="265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134</v>
      </c>
      <c r="L115" s="21"/>
    </row>
    <row r="116" spans="1:63" s="2" customFormat="1" ht="16.5" customHeight="1">
      <c r="A116" s="33"/>
      <c r="B116" s="34"/>
      <c r="C116" s="33"/>
      <c r="D116" s="33"/>
      <c r="E116" s="264" t="s">
        <v>2365</v>
      </c>
      <c r="F116" s="266"/>
      <c r="G116" s="266"/>
      <c r="H116" s="266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136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26" t="str">
        <f>E11</f>
        <v>02.06 - Vzduchotechnika a chlazení</v>
      </c>
      <c r="F118" s="266"/>
      <c r="G118" s="266"/>
      <c r="H118" s="266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F14</f>
        <v>Biskupské nám. 842/1,Olomouc</v>
      </c>
      <c r="G120" s="33"/>
      <c r="H120" s="33"/>
      <c r="I120" s="28" t="s">
        <v>22</v>
      </c>
      <c r="J120" s="56" t="str">
        <f>IF(J14="","",J14)</f>
        <v>23. 7. 2024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5.7" customHeight="1">
      <c r="A122" s="33"/>
      <c r="B122" s="34"/>
      <c r="C122" s="28" t="s">
        <v>24</v>
      </c>
      <c r="D122" s="33"/>
      <c r="E122" s="33"/>
      <c r="F122" s="26" t="str">
        <f>E17</f>
        <v>Univerzita Palackého v Olomouci</v>
      </c>
      <c r="G122" s="33"/>
      <c r="H122" s="33"/>
      <c r="I122" s="28" t="s">
        <v>30</v>
      </c>
      <c r="J122" s="31" t="str">
        <f>E23</f>
        <v>ATELIER POLÁCH &amp; BRAVENEC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28</v>
      </c>
      <c r="D123" s="33"/>
      <c r="E123" s="33"/>
      <c r="F123" s="26" t="str">
        <f>IF(E20="","",E20)</f>
        <v>Vyplň údaj</v>
      </c>
      <c r="G123" s="33"/>
      <c r="H123" s="33"/>
      <c r="I123" s="28" t="s">
        <v>33</v>
      </c>
      <c r="J123" s="31" t="str">
        <f>E26</f>
        <v>Zdeněk Závodník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6"/>
      <c r="B125" s="127"/>
      <c r="C125" s="128" t="s">
        <v>166</v>
      </c>
      <c r="D125" s="129" t="s">
        <v>61</v>
      </c>
      <c r="E125" s="129" t="s">
        <v>57</v>
      </c>
      <c r="F125" s="129" t="s">
        <v>58</v>
      </c>
      <c r="G125" s="129" t="s">
        <v>167</v>
      </c>
      <c r="H125" s="129" t="s">
        <v>168</v>
      </c>
      <c r="I125" s="129" t="s">
        <v>169</v>
      </c>
      <c r="J125" s="129" t="s">
        <v>140</v>
      </c>
      <c r="K125" s="130" t="s">
        <v>170</v>
      </c>
      <c r="L125" s="131"/>
      <c r="M125" s="63" t="s">
        <v>1</v>
      </c>
      <c r="N125" s="64" t="s">
        <v>40</v>
      </c>
      <c r="O125" s="64" t="s">
        <v>171</v>
      </c>
      <c r="P125" s="64" t="s">
        <v>172</v>
      </c>
      <c r="Q125" s="64" t="s">
        <v>173</v>
      </c>
      <c r="R125" s="64" t="s">
        <v>174</v>
      </c>
      <c r="S125" s="64" t="s">
        <v>175</v>
      </c>
      <c r="T125" s="65" t="s">
        <v>176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3" s="2" customFormat="1" ht="22.9" customHeight="1">
      <c r="A126" s="33"/>
      <c r="B126" s="34"/>
      <c r="C126" s="70" t="s">
        <v>177</v>
      </c>
      <c r="D126" s="33"/>
      <c r="E126" s="33"/>
      <c r="F126" s="33"/>
      <c r="G126" s="33"/>
      <c r="H126" s="33"/>
      <c r="I126" s="33"/>
      <c r="J126" s="132">
        <f>BK126</f>
        <v>0</v>
      </c>
      <c r="K126" s="33"/>
      <c r="L126" s="34"/>
      <c r="M126" s="66"/>
      <c r="N126" s="57"/>
      <c r="O126" s="67"/>
      <c r="P126" s="133">
        <f>P127+P237+P252</f>
        <v>0</v>
      </c>
      <c r="Q126" s="67"/>
      <c r="R126" s="133">
        <f>R127+R237+R252</f>
        <v>0</v>
      </c>
      <c r="S126" s="67"/>
      <c r="T126" s="134">
        <f>T127+T237+T252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75</v>
      </c>
      <c r="AU126" s="18" t="s">
        <v>142</v>
      </c>
      <c r="BK126" s="135">
        <f>BK127+BK237+BK252</f>
        <v>0</v>
      </c>
    </row>
    <row r="127" spans="1:63" s="12" customFormat="1" ht="25.9" customHeight="1">
      <c r="B127" s="136"/>
      <c r="D127" s="137" t="s">
        <v>75</v>
      </c>
      <c r="E127" s="138" t="s">
        <v>2131</v>
      </c>
      <c r="F127" s="138" t="s">
        <v>2155</v>
      </c>
      <c r="I127" s="139"/>
      <c r="J127" s="140">
        <f>BK127</f>
        <v>0</v>
      </c>
      <c r="L127" s="136"/>
      <c r="M127" s="141"/>
      <c r="N127" s="142"/>
      <c r="O127" s="142"/>
      <c r="P127" s="143">
        <f>P128+P230</f>
        <v>0</v>
      </c>
      <c r="Q127" s="142"/>
      <c r="R127" s="143">
        <f>R128+R230</f>
        <v>0</v>
      </c>
      <c r="S127" s="142"/>
      <c r="T127" s="144">
        <f>T128+T230</f>
        <v>0</v>
      </c>
      <c r="AR127" s="137" t="s">
        <v>83</v>
      </c>
      <c r="AT127" s="145" t="s">
        <v>75</v>
      </c>
      <c r="AU127" s="145" t="s">
        <v>76</v>
      </c>
      <c r="AY127" s="137" t="s">
        <v>180</v>
      </c>
      <c r="BK127" s="146">
        <f>BK128+BK230</f>
        <v>0</v>
      </c>
    </row>
    <row r="128" spans="1:63" s="12" customFormat="1" ht="22.9" customHeight="1">
      <c r="B128" s="136"/>
      <c r="D128" s="137" t="s">
        <v>75</v>
      </c>
      <c r="E128" s="147" t="s">
        <v>2913</v>
      </c>
      <c r="F128" s="147" t="s">
        <v>2914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SUM(P129:P229)</f>
        <v>0</v>
      </c>
      <c r="Q128" s="142"/>
      <c r="R128" s="143">
        <f>SUM(R129:R229)</f>
        <v>0</v>
      </c>
      <c r="S128" s="142"/>
      <c r="T128" s="144">
        <f>SUM(T129:T229)</f>
        <v>0</v>
      </c>
      <c r="AR128" s="137" t="s">
        <v>83</v>
      </c>
      <c r="AT128" s="145" t="s">
        <v>75</v>
      </c>
      <c r="AU128" s="145" t="s">
        <v>83</v>
      </c>
      <c r="AY128" s="137" t="s">
        <v>180</v>
      </c>
      <c r="BK128" s="146">
        <f>SUM(BK129:BK229)</f>
        <v>0</v>
      </c>
    </row>
    <row r="129" spans="1:65" s="2" customFormat="1" ht="66.75" customHeight="1">
      <c r="A129" s="33"/>
      <c r="B129" s="149"/>
      <c r="C129" s="150" t="s">
        <v>83</v>
      </c>
      <c r="D129" s="150" t="s">
        <v>182</v>
      </c>
      <c r="E129" s="151" t="s">
        <v>2158</v>
      </c>
      <c r="F129" s="152" t="s">
        <v>2159</v>
      </c>
      <c r="G129" s="153" t="s">
        <v>1604</v>
      </c>
      <c r="H129" s="154">
        <v>1</v>
      </c>
      <c r="I129" s="155"/>
      <c r="J129" s="156">
        <f>ROUND(I129*H129,2)</f>
        <v>0</v>
      </c>
      <c r="K129" s="152" t="s">
        <v>1</v>
      </c>
      <c r="L129" s="34"/>
      <c r="M129" s="157" t="s">
        <v>1</v>
      </c>
      <c r="N129" s="158" t="s">
        <v>41</v>
      </c>
      <c r="O129" s="59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187</v>
      </c>
      <c r="AT129" s="161" t="s">
        <v>182</v>
      </c>
      <c r="AU129" s="161" t="s">
        <v>85</v>
      </c>
      <c r="AY129" s="18" t="s">
        <v>180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8" t="s">
        <v>83</v>
      </c>
      <c r="BK129" s="162">
        <f>ROUND(I129*H129,2)</f>
        <v>0</v>
      </c>
      <c r="BL129" s="18" t="s">
        <v>187</v>
      </c>
      <c r="BM129" s="161" t="s">
        <v>1104</v>
      </c>
    </row>
    <row r="130" spans="1:65" s="2" customFormat="1" ht="68.25">
      <c r="A130" s="33"/>
      <c r="B130" s="34"/>
      <c r="C130" s="33"/>
      <c r="D130" s="163" t="s">
        <v>189</v>
      </c>
      <c r="E130" s="33"/>
      <c r="F130" s="164" t="s">
        <v>2160</v>
      </c>
      <c r="G130" s="33"/>
      <c r="H130" s="33"/>
      <c r="I130" s="165"/>
      <c r="J130" s="33"/>
      <c r="K130" s="33"/>
      <c r="L130" s="34"/>
      <c r="M130" s="166"/>
      <c r="N130" s="167"/>
      <c r="O130" s="59"/>
      <c r="P130" s="59"/>
      <c r="Q130" s="59"/>
      <c r="R130" s="59"/>
      <c r="S130" s="59"/>
      <c r="T130" s="60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189</v>
      </c>
      <c r="AU130" s="18" t="s">
        <v>85</v>
      </c>
    </row>
    <row r="131" spans="1:65" s="2" customFormat="1" ht="16.5" customHeight="1">
      <c r="A131" s="33"/>
      <c r="B131" s="149"/>
      <c r="C131" s="150" t="s">
        <v>85</v>
      </c>
      <c r="D131" s="150" t="s">
        <v>182</v>
      </c>
      <c r="E131" s="151" t="s">
        <v>2161</v>
      </c>
      <c r="F131" s="152" t="s">
        <v>2162</v>
      </c>
      <c r="G131" s="153" t="s">
        <v>1604</v>
      </c>
      <c r="H131" s="154">
        <v>1</v>
      </c>
      <c r="I131" s="155"/>
      <c r="J131" s="156">
        <f>ROUND(I131*H131,2)</f>
        <v>0</v>
      </c>
      <c r="K131" s="152" t="s">
        <v>1</v>
      </c>
      <c r="L131" s="34"/>
      <c r="M131" s="157" t="s">
        <v>1</v>
      </c>
      <c r="N131" s="158" t="s">
        <v>41</v>
      </c>
      <c r="O131" s="59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187</v>
      </c>
      <c r="AT131" s="161" t="s">
        <v>182</v>
      </c>
      <c r="AU131" s="161" t="s">
        <v>85</v>
      </c>
      <c r="AY131" s="18" t="s">
        <v>180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8" t="s">
        <v>83</v>
      </c>
      <c r="BK131" s="162">
        <f>ROUND(I131*H131,2)</f>
        <v>0</v>
      </c>
      <c r="BL131" s="18" t="s">
        <v>187</v>
      </c>
      <c r="BM131" s="161" t="s">
        <v>1117</v>
      </c>
    </row>
    <row r="132" spans="1:65" s="2" customFormat="1" ht="11.25">
      <c r="A132" s="33"/>
      <c r="B132" s="34"/>
      <c r="C132" s="33"/>
      <c r="D132" s="163" t="s">
        <v>189</v>
      </c>
      <c r="E132" s="33"/>
      <c r="F132" s="164" t="s">
        <v>2162</v>
      </c>
      <c r="G132" s="33"/>
      <c r="H132" s="33"/>
      <c r="I132" s="165"/>
      <c r="J132" s="33"/>
      <c r="K132" s="33"/>
      <c r="L132" s="34"/>
      <c r="M132" s="166"/>
      <c r="N132" s="167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189</v>
      </c>
      <c r="AU132" s="18" t="s">
        <v>85</v>
      </c>
    </row>
    <row r="133" spans="1:65" s="2" customFormat="1" ht="24.2" customHeight="1">
      <c r="A133" s="33"/>
      <c r="B133" s="149"/>
      <c r="C133" s="150" t="s">
        <v>197</v>
      </c>
      <c r="D133" s="150" t="s">
        <v>182</v>
      </c>
      <c r="E133" s="151" t="s">
        <v>2163</v>
      </c>
      <c r="F133" s="152" t="s">
        <v>2164</v>
      </c>
      <c r="G133" s="153" t="s">
        <v>1604</v>
      </c>
      <c r="H133" s="154">
        <v>1</v>
      </c>
      <c r="I133" s="155"/>
      <c r="J133" s="156">
        <f>ROUND(I133*H133,2)</f>
        <v>0</v>
      </c>
      <c r="K133" s="152" t="s">
        <v>1</v>
      </c>
      <c r="L133" s="34"/>
      <c r="M133" s="157" t="s">
        <v>1</v>
      </c>
      <c r="N133" s="158" t="s">
        <v>41</v>
      </c>
      <c r="O133" s="59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187</v>
      </c>
      <c r="AT133" s="161" t="s">
        <v>182</v>
      </c>
      <c r="AU133" s="161" t="s">
        <v>85</v>
      </c>
      <c r="AY133" s="18" t="s">
        <v>180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8" t="s">
        <v>83</v>
      </c>
      <c r="BK133" s="162">
        <f>ROUND(I133*H133,2)</f>
        <v>0</v>
      </c>
      <c r="BL133" s="18" t="s">
        <v>187</v>
      </c>
      <c r="BM133" s="161" t="s">
        <v>1132</v>
      </c>
    </row>
    <row r="134" spans="1:65" s="2" customFormat="1" ht="19.5">
      <c r="A134" s="33"/>
      <c r="B134" s="34"/>
      <c r="C134" s="33"/>
      <c r="D134" s="163" t="s">
        <v>189</v>
      </c>
      <c r="E134" s="33"/>
      <c r="F134" s="164" t="s">
        <v>2164</v>
      </c>
      <c r="G134" s="33"/>
      <c r="H134" s="33"/>
      <c r="I134" s="165"/>
      <c r="J134" s="33"/>
      <c r="K134" s="33"/>
      <c r="L134" s="34"/>
      <c r="M134" s="166"/>
      <c r="N134" s="167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189</v>
      </c>
      <c r="AU134" s="18" t="s">
        <v>85</v>
      </c>
    </row>
    <row r="135" spans="1:65" s="2" customFormat="1" ht="16.5" customHeight="1">
      <c r="A135" s="33"/>
      <c r="B135" s="149"/>
      <c r="C135" s="150" t="s">
        <v>187</v>
      </c>
      <c r="D135" s="150" t="s">
        <v>182</v>
      </c>
      <c r="E135" s="151" t="s">
        <v>2165</v>
      </c>
      <c r="F135" s="152" t="s">
        <v>2926</v>
      </c>
      <c r="G135" s="153" t="s">
        <v>2166</v>
      </c>
      <c r="H135" s="154">
        <v>800</v>
      </c>
      <c r="I135" s="155"/>
      <c r="J135" s="156">
        <f>ROUND(I135*H135,2)</f>
        <v>0</v>
      </c>
      <c r="K135" s="152" t="s">
        <v>1</v>
      </c>
      <c r="L135" s="34"/>
      <c r="M135" s="157" t="s">
        <v>1</v>
      </c>
      <c r="N135" s="158" t="s">
        <v>41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187</v>
      </c>
      <c r="AT135" s="161" t="s">
        <v>182</v>
      </c>
      <c r="AU135" s="161" t="s">
        <v>85</v>
      </c>
      <c r="AY135" s="18" t="s">
        <v>180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83</v>
      </c>
      <c r="BK135" s="162">
        <f>ROUND(I135*H135,2)</f>
        <v>0</v>
      </c>
      <c r="BL135" s="18" t="s">
        <v>187</v>
      </c>
      <c r="BM135" s="161" t="s">
        <v>1146</v>
      </c>
    </row>
    <row r="136" spans="1:65" s="2" customFormat="1" ht="11.25">
      <c r="A136" s="33"/>
      <c r="B136" s="34"/>
      <c r="C136" s="33"/>
      <c r="D136" s="163" t="s">
        <v>189</v>
      </c>
      <c r="E136" s="33"/>
      <c r="F136" s="164" t="s">
        <v>2926</v>
      </c>
      <c r="G136" s="33"/>
      <c r="H136" s="33"/>
      <c r="I136" s="165"/>
      <c r="J136" s="33"/>
      <c r="K136" s="33"/>
      <c r="L136" s="34"/>
      <c r="M136" s="166"/>
      <c r="N136" s="167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189</v>
      </c>
      <c r="AU136" s="18" t="s">
        <v>85</v>
      </c>
    </row>
    <row r="137" spans="1:65" s="2" customFormat="1" ht="76.349999999999994" customHeight="1">
      <c r="A137" s="33"/>
      <c r="B137" s="149"/>
      <c r="C137" s="150" t="s">
        <v>244</v>
      </c>
      <c r="D137" s="150" t="s">
        <v>182</v>
      </c>
      <c r="E137" s="151" t="s">
        <v>2915</v>
      </c>
      <c r="F137" s="152" t="s">
        <v>2916</v>
      </c>
      <c r="G137" s="153" t="s">
        <v>1604</v>
      </c>
      <c r="H137" s="154">
        <v>1</v>
      </c>
      <c r="I137" s="155"/>
      <c r="J137" s="156">
        <f>ROUND(I137*H137,2)</f>
        <v>0</v>
      </c>
      <c r="K137" s="152" t="s">
        <v>1</v>
      </c>
      <c r="L137" s="34"/>
      <c r="M137" s="157" t="s">
        <v>1</v>
      </c>
      <c r="N137" s="158" t="s">
        <v>41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187</v>
      </c>
      <c r="AT137" s="161" t="s">
        <v>182</v>
      </c>
      <c r="AU137" s="161" t="s">
        <v>85</v>
      </c>
      <c r="AY137" s="18" t="s">
        <v>180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83</v>
      </c>
      <c r="BK137" s="162">
        <f>ROUND(I137*H137,2)</f>
        <v>0</v>
      </c>
      <c r="BL137" s="18" t="s">
        <v>187</v>
      </c>
      <c r="BM137" s="161" t="s">
        <v>1173</v>
      </c>
    </row>
    <row r="138" spans="1:65" s="2" customFormat="1" ht="68.25">
      <c r="A138" s="33"/>
      <c r="B138" s="34"/>
      <c r="C138" s="33"/>
      <c r="D138" s="163" t="s">
        <v>189</v>
      </c>
      <c r="E138" s="33"/>
      <c r="F138" s="164" t="s">
        <v>2917</v>
      </c>
      <c r="G138" s="33"/>
      <c r="H138" s="33"/>
      <c r="I138" s="165"/>
      <c r="J138" s="33"/>
      <c r="K138" s="33"/>
      <c r="L138" s="34"/>
      <c r="M138" s="166"/>
      <c r="N138" s="167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189</v>
      </c>
      <c r="AU138" s="18" t="s">
        <v>85</v>
      </c>
    </row>
    <row r="139" spans="1:65" s="2" customFormat="1" ht="16.5" customHeight="1">
      <c r="A139" s="33"/>
      <c r="B139" s="149"/>
      <c r="C139" s="150" t="s">
        <v>252</v>
      </c>
      <c r="D139" s="150" t="s">
        <v>182</v>
      </c>
      <c r="E139" s="151" t="s">
        <v>2170</v>
      </c>
      <c r="F139" s="152" t="s">
        <v>2162</v>
      </c>
      <c r="G139" s="153" t="s">
        <v>1604</v>
      </c>
      <c r="H139" s="154">
        <v>1</v>
      </c>
      <c r="I139" s="155"/>
      <c r="J139" s="156">
        <f>ROUND(I139*H139,2)</f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187</v>
      </c>
      <c r="AT139" s="161" t="s">
        <v>182</v>
      </c>
      <c r="AU139" s="161" t="s">
        <v>85</v>
      </c>
      <c r="AY139" s="18" t="s">
        <v>180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83</v>
      </c>
      <c r="BK139" s="162">
        <f>ROUND(I139*H139,2)</f>
        <v>0</v>
      </c>
      <c r="BL139" s="18" t="s">
        <v>187</v>
      </c>
      <c r="BM139" s="161" t="s">
        <v>1185</v>
      </c>
    </row>
    <row r="140" spans="1:65" s="2" customFormat="1" ht="11.25">
      <c r="A140" s="33"/>
      <c r="B140" s="34"/>
      <c r="C140" s="33"/>
      <c r="D140" s="163" t="s">
        <v>189</v>
      </c>
      <c r="E140" s="33"/>
      <c r="F140" s="164" t="s">
        <v>2162</v>
      </c>
      <c r="G140" s="33"/>
      <c r="H140" s="33"/>
      <c r="I140" s="165"/>
      <c r="J140" s="33"/>
      <c r="K140" s="33"/>
      <c r="L140" s="34"/>
      <c r="M140" s="166"/>
      <c r="N140" s="167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189</v>
      </c>
      <c r="AU140" s="18" t="s">
        <v>85</v>
      </c>
    </row>
    <row r="141" spans="1:65" s="2" customFormat="1" ht="16.5" customHeight="1">
      <c r="A141" s="33"/>
      <c r="B141" s="149"/>
      <c r="C141" s="150" t="s">
        <v>259</v>
      </c>
      <c r="D141" s="150" t="s">
        <v>182</v>
      </c>
      <c r="E141" s="151" t="s">
        <v>2171</v>
      </c>
      <c r="F141" s="152" t="s">
        <v>2172</v>
      </c>
      <c r="G141" s="153" t="s">
        <v>1604</v>
      </c>
      <c r="H141" s="154">
        <v>1</v>
      </c>
      <c r="I141" s="155"/>
      <c r="J141" s="156">
        <f>ROUND(I141*H141,2)</f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187</v>
      </c>
      <c r="AT141" s="161" t="s">
        <v>182</v>
      </c>
      <c r="AU141" s="161" t="s">
        <v>85</v>
      </c>
      <c r="AY141" s="18" t="s">
        <v>180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83</v>
      </c>
      <c r="BK141" s="162">
        <f>ROUND(I141*H141,2)</f>
        <v>0</v>
      </c>
      <c r="BL141" s="18" t="s">
        <v>187</v>
      </c>
      <c r="BM141" s="161" t="s">
        <v>1196</v>
      </c>
    </row>
    <row r="142" spans="1:65" s="2" customFormat="1" ht="11.25">
      <c r="A142" s="33"/>
      <c r="B142" s="34"/>
      <c r="C142" s="33"/>
      <c r="D142" s="163" t="s">
        <v>189</v>
      </c>
      <c r="E142" s="33"/>
      <c r="F142" s="164" t="s">
        <v>2172</v>
      </c>
      <c r="G142" s="33"/>
      <c r="H142" s="33"/>
      <c r="I142" s="165"/>
      <c r="J142" s="33"/>
      <c r="K142" s="33"/>
      <c r="L142" s="34"/>
      <c r="M142" s="166"/>
      <c r="N142" s="167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189</v>
      </c>
      <c r="AU142" s="18" t="s">
        <v>85</v>
      </c>
    </row>
    <row r="143" spans="1:65" s="2" customFormat="1" ht="16.5" customHeight="1">
      <c r="A143" s="33"/>
      <c r="B143" s="149"/>
      <c r="C143" s="150" t="s">
        <v>265</v>
      </c>
      <c r="D143" s="150" t="s">
        <v>182</v>
      </c>
      <c r="E143" s="151" t="s">
        <v>2165</v>
      </c>
      <c r="F143" s="152" t="s">
        <v>2926</v>
      </c>
      <c r="G143" s="153" t="s">
        <v>2166</v>
      </c>
      <c r="H143" s="154">
        <v>800</v>
      </c>
      <c r="I143" s="155"/>
      <c r="J143" s="156">
        <f>ROUND(I143*H143,2)</f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187</v>
      </c>
      <c r="AT143" s="161" t="s">
        <v>182</v>
      </c>
      <c r="AU143" s="161" t="s">
        <v>85</v>
      </c>
      <c r="AY143" s="18" t="s">
        <v>180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83</v>
      </c>
      <c r="BK143" s="162">
        <f>ROUND(I143*H143,2)</f>
        <v>0</v>
      </c>
      <c r="BL143" s="18" t="s">
        <v>187</v>
      </c>
      <c r="BM143" s="161" t="s">
        <v>1214</v>
      </c>
    </row>
    <row r="144" spans="1:65" s="2" customFormat="1" ht="11.25">
      <c r="A144" s="33"/>
      <c r="B144" s="34"/>
      <c r="C144" s="33"/>
      <c r="D144" s="163" t="s">
        <v>189</v>
      </c>
      <c r="E144" s="33"/>
      <c r="F144" s="164" t="s">
        <v>2926</v>
      </c>
      <c r="G144" s="33"/>
      <c r="H144" s="33"/>
      <c r="I144" s="165"/>
      <c r="J144" s="33"/>
      <c r="K144" s="33"/>
      <c r="L144" s="34"/>
      <c r="M144" s="166"/>
      <c r="N144" s="167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189</v>
      </c>
      <c r="AU144" s="18" t="s">
        <v>85</v>
      </c>
    </row>
    <row r="145" spans="1:65" s="2" customFormat="1" ht="66.75" customHeight="1">
      <c r="A145" s="33"/>
      <c r="B145" s="149"/>
      <c r="C145" s="150" t="s">
        <v>272</v>
      </c>
      <c r="D145" s="150" t="s">
        <v>182</v>
      </c>
      <c r="E145" s="151" t="s">
        <v>2173</v>
      </c>
      <c r="F145" s="152" t="s">
        <v>2174</v>
      </c>
      <c r="G145" s="153" t="s">
        <v>1604</v>
      </c>
      <c r="H145" s="154">
        <v>1</v>
      </c>
      <c r="I145" s="155"/>
      <c r="J145" s="156">
        <f>ROUND(I145*H145,2)</f>
        <v>0</v>
      </c>
      <c r="K145" s="152" t="s">
        <v>1</v>
      </c>
      <c r="L145" s="34"/>
      <c r="M145" s="157" t="s">
        <v>1</v>
      </c>
      <c r="N145" s="158" t="s">
        <v>41</v>
      </c>
      <c r="O145" s="59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187</v>
      </c>
      <c r="AT145" s="161" t="s">
        <v>182</v>
      </c>
      <c r="AU145" s="161" t="s">
        <v>85</v>
      </c>
      <c r="AY145" s="18" t="s">
        <v>180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83</v>
      </c>
      <c r="BK145" s="162">
        <f>ROUND(I145*H145,2)</f>
        <v>0</v>
      </c>
      <c r="BL145" s="18" t="s">
        <v>187</v>
      </c>
      <c r="BM145" s="161" t="s">
        <v>1227</v>
      </c>
    </row>
    <row r="146" spans="1:65" s="2" customFormat="1" ht="68.25">
      <c r="A146" s="33"/>
      <c r="B146" s="34"/>
      <c r="C146" s="33"/>
      <c r="D146" s="163" t="s">
        <v>189</v>
      </c>
      <c r="E146" s="33"/>
      <c r="F146" s="164" t="s">
        <v>2175</v>
      </c>
      <c r="G146" s="33"/>
      <c r="H146" s="33"/>
      <c r="I146" s="165"/>
      <c r="J146" s="33"/>
      <c r="K146" s="33"/>
      <c r="L146" s="34"/>
      <c r="M146" s="166"/>
      <c r="N146" s="167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189</v>
      </c>
      <c r="AU146" s="18" t="s">
        <v>85</v>
      </c>
    </row>
    <row r="147" spans="1:65" s="2" customFormat="1" ht="16.5" customHeight="1">
      <c r="A147" s="33"/>
      <c r="B147" s="149"/>
      <c r="C147" s="150" t="s">
        <v>278</v>
      </c>
      <c r="D147" s="150" t="s">
        <v>182</v>
      </c>
      <c r="E147" s="151" t="s">
        <v>2176</v>
      </c>
      <c r="F147" s="152" t="s">
        <v>2162</v>
      </c>
      <c r="G147" s="153" t="s">
        <v>1604</v>
      </c>
      <c r="H147" s="154">
        <v>1</v>
      </c>
      <c r="I147" s="155"/>
      <c r="J147" s="156">
        <f>ROUND(I147*H147,2)</f>
        <v>0</v>
      </c>
      <c r="K147" s="152" t="s">
        <v>1</v>
      </c>
      <c r="L147" s="34"/>
      <c r="M147" s="157" t="s">
        <v>1</v>
      </c>
      <c r="N147" s="158" t="s">
        <v>41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187</v>
      </c>
      <c r="AT147" s="161" t="s">
        <v>182</v>
      </c>
      <c r="AU147" s="161" t="s">
        <v>85</v>
      </c>
      <c r="AY147" s="18" t="s">
        <v>180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83</v>
      </c>
      <c r="BK147" s="162">
        <f>ROUND(I147*H147,2)</f>
        <v>0</v>
      </c>
      <c r="BL147" s="18" t="s">
        <v>187</v>
      </c>
      <c r="BM147" s="161" t="s">
        <v>563</v>
      </c>
    </row>
    <row r="148" spans="1:65" s="2" customFormat="1" ht="11.25">
      <c r="A148" s="33"/>
      <c r="B148" s="34"/>
      <c r="C148" s="33"/>
      <c r="D148" s="163" t="s">
        <v>189</v>
      </c>
      <c r="E148" s="33"/>
      <c r="F148" s="164" t="s">
        <v>2162</v>
      </c>
      <c r="G148" s="33"/>
      <c r="H148" s="33"/>
      <c r="I148" s="165"/>
      <c r="J148" s="33"/>
      <c r="K148" s="33"/>
      <c r="L148" s="34"/>
      <c r="M148" s="166"/>
      <c r="N148" s="167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189</v>
      </c>
      <c r="AU148" s="18" t="s">
        <v>85</v>
      </c>
    </row>
    <row r="149" spans="1:65" s="2" customFormat="1" ht="24.2" customHeight="1">
      <c r="A149" s="33"/>
      <c r="B149" s="149"/>
      <c r="C149" s="150" t="s">
        <v>284</v>
      </c>
      <c r="D149" s="150" t="s">
        <v>182</v>
      </c>
      <c r="E149" s="151" t="s">
        <v>2177</v>
      </c>
      <c r="F149" s="152" t="s">
        <v>2178</v>
      </c>
      <c r="G149" s="153" t="s">
        <v>1604</v>
      </c>
      <c r="H149" s="154">
        <v>1</v>
      </c>
      <c r="I149" s="155"/>
      <c r="J149" s="156">
        <f>ROUND(I149*H149,2)</f>
        <v>0</v>
      </c>
      <c r="K149" s="152" t="s">
        <v>1</v>
      </c>
      <c r="L149" s="34"/>
      <c r="M149" s="157" t="s">
        <v>1</v>
      </c>
      <c r="N149" s="158" t="s">
        <v>41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187</v>
      </c>
      <c r="AT149" s="161" t="s">
        <v>182</v>
      </c>
      <c r="AU149" s="161" t="s">
        <v>85</v>
      </c>
      <c r="AY149" s="18" t="s">
        <v>180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83</v>
      </c>
      <c r="BK149" s="162">
        <f>ROUND(I149*H149,2)</f>
        <v>0</v>
      </c>
      <c r="BL149" s="18" t="s">
        <v>187</v>
      </c>
      <c r="BM149" s="161" t="s">
        <v>1256</v>
      </c>
    </row>
    <row r="150" spans="1:65" s="2" customFormat="1" ht="19.5">
      <c r="A150" s="33"/>
      <c r="B150" s="34"/>
      <c r="C150" s="33"/>
      <c r="D150" s="163" t="s">
        <v>189</v>
      </c>
      <c r="E150" s="33"/>
      <c r="F150" s="164" t="s">
        <v>2178</v>
      </c>
      <c r="G150" s="33"/>
      <c r="H150" s="33"/>
      <c r="I150" s="165"/>
      <c r="J150" s="33"/>
      <c r="K150" s="33"/>
      <c r="L150" s="34"/>
      <c r="M150" s="166"/>
      <c r="N150" s="167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189</v>
      </c>
      <c r="AU150" s="18" t="s">
        <v>85</v>
      </c>
    </row>
    <row r="151" spans="1:65" s="2" customFormat="1" ht="16.5" customHeight="1">
      <c r="A151" s="33"/>
      <c r="B151" s="149"/>
      <c r="C151" s="150" t="s">
        <v>8</v>
      </c>
      <c r="D151" s="150" t="s">
        <v>182</v>
      </c>
      <c r="E151" s="151" t="s">
        <v>2165</v>
      </c>
      <c r="F151" s="152" t="s">
        <v>2926</v>
      </c>
      <c r="G151" s="153" t="s">
        <v>2166</v>
      </c>
      <c r="H151" s="154">
        <v>800</v>
      </c>
      <c r="I151" s="155"/>
      <c r="J151" s="156">
        <f>ROUND(I151*H151,2)</f>
        <v>0</v>
      </c>
      <c r="K151" s="152" t="s">
        <v>1</v>
      </c>
      <c r="L151" s="34"/>
      <c r="M151" s="157" t="s">
        <v>1</v>
      </c>
      <c r="N151" s="158" t="s">
        <v>41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187</v>
      </c>
      <c r="AT151" s="161" t="s">
        <v>182</v>
      </c>
      <c r="AU151" s="161" t="s">
        <v>85</v>
      </c>
      <c r="AY151" s="18" t="s">
        <v>180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83</v>
      </c>
      <c r="BK151" s="162">
        <f>ROUND(I151*H151,2)</f>
        <v>0</v>
      </c>
      <c r="BL151" s="18" t="s">
        <v>187</v>
      </c>
      <c r="BM151" s="161" t="s">
        <v>1267</v>
      </c>
    </row>
    <row r="152" spans="1:65" s="2" customFormat="1" ht="11.25">
      <c r="A152" s="33"/>
      <c r="B152" s="34"/>
      <c r="C152" s="33"/>
      <c r="D152" s="163" t="s">
        <v>189</v>
      </c>
      <c r="E152" s="33"/>
      <c r="F152" s="164" t="s">
        <v>2926</v>
      </c>
      <c r="G152" s="33"/>
      <c r="H152" s="33"/>
      <c r="I152" s="165"/>
      <c r="J152" s="33"/>
      <c r="K152" s="33"/>
      <c r="L152" s="34"/>
      <c r="M152" s="166"/>
      <c r="N152" s="167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189</v>
      </c>
      <c r="AU152" s="18" t="s">
        <v>85</v>
      </c>
    </row>
    <row r="153" spans="1:65" s="2" customFormat="1" ht="24.2" customHeight="1">
      <c r="A153" s="33"/>
      <c r="B153" s="149"/>
      <c r="C153" s="150" t="s">
        <v>314</v>
      </c>
      <c r="D153" s="150" t="s">
        <v>182</v>
      </c>
      <c r="E153" s="151" t="s">
        <v>2179</v>
      </c>
      <c r="F153" s="152" t="s">
        <v>2180</v>
      </c>
      <c r="G153" s="153" t="s">
        <v>1503</v>
      </c>
      <c r="H153" s="154">
        <v>2</v>
      </c>
      <c r="I153" s="155"/>
      <c r="J153" s="156">
        <f>ROUND(I153*H153,2)</f>
        <v>0</v>
      </c>
      <c r="K153" s="152" t="s">
        <v>1</v>
      </c>
      <c r="L153" s="34"/>
      <c r="M153" s="157" t="s">
        <v>1</v>
      </c>
      <c r="N153" s="158" t="s">
        <v>41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187</v>
      </c>
      <c r="AT153" s="161" t="s">
        <v>182</v>
      </c>
      <c r="AU153" s="161" t="s">
        <v>85</v>
      </c>
      <c r="AY153" s="18" t="s">
        <v>180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83</v>
      </c>
      <c r="BK153" s="162">
        <f>ROUND(I153*H153,2)</f>
        <v>0</v>
      </c>
      <c r="BL153" s="18" t="s">
        <v>187</v>
      </c>
      <c r="BM153" s="161" t="s">
        <v>1283</v>
      </c>
    </row>
    <row r="154" spans="1:65" s="2" customFormat="1" ht="19.5">
      <c r="A154" s="33"/>
      <c r="B154" s="34"/>
      <c r="C154" s="33"/>
      <c r="D154" s="163" t="s">
        <v>189</v>
      </c>
      <c r="E154" s="33"/>
      <c r="F154" s="164" t="s">
        <v>2180</v>
      </c>
      <c r="G154" s="33"/>
      <c r="H154" s="33"/>
      <c r="I154" s="165"/>
      <c r="J154" s="33"/>
      <c r="K154" s="33"/>
      <c r="L154" s="34"/>
      <c r="M154" s="166"/>
      <c r="N154" s="167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189</v>
      </c>
      <c r="AU154" s="18" t="s">
        <v>85</v>
      </c>
    </row>
    <row r="155" spans="1:65" s="2" customFormat="1" ht="24.2" customHeight="1">
      <c r="A155" s="33"/>
      <c r="B155" s="149"/>
      <c r="C155" s="150" t="s">
        <v>322</v>
      </c>
      <c r="D155" s="150" t="s">
        <v>182</v>
      </c>
      <c r="E155" s="151" t="s">
        <v>2181</v>
      </c>
      <c r="F155" s="152" t="s">
        <v>2182</v>
      </c>
      <c r="G155" s="153" t="s">
        <v>1503</v>
      </c>
      <c r="H155" s="154">
        <v>2</v>
      </c>
      <c r="I155" s="155"/>
      <c r="J155" s="156">
        <f>ROUND(I155*H155,2)</f>
        <v>0</v>
      </c>
      <c r="K155" s="152" t="s">
        <v>1</v>
      </c>
      <c r="L155" s="34"/>
      <c r="M155" s="157" t="s">
        <v>1</v>
      </c>
      <c r="N155" s="158" t="s">
        <v>41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187</v>
      </c>
      <c r="AT155" s="161" t="s">
        <v>182</v>
      </c>
      <c r="AU155" s="161" t="s">
        <v>85</v>
      </c>
      <c r="AY155" s="18" t="s">
        <v>180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83</v>
      </c>
      <c r="BK155" s="162">
        <f>ROUND(I155*H155,2)</f>
        <v>0</v>
      </c>
      <c r="BL155" s="18" t="s">
        <v>187</v>
      </c>
      <c r="BM155" s="161" t="s">
        <v>1297</v>
      </c>
    </row>
    <row r="156" spans="1:65" s="2" customFormat="1" ht="19.5">
      <c r="A156" s="33"/>
      <c r="B156" s="34"/>
      <c r="C156" s="33"/>
      <c r="D156" s="163" t="s">
        <v>189</v>
      </c>
      <c r="E156" s="33"/>
      <c r="F156" s="164" t="s">
        <v>2182</v>
      </c>
      <c r="G156" s="33"/>
      <c r="H156" s="33"/>
      <c r="I156" s="165"/>
      <c r="J156" s="33"/>
      <c r="K156" s="33"/>
      <c r="L156" s="34"/>
      <c r="M156" s="166"/>
      <c r="N156" s="167"/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189</v>
      </c>
      <c r="AU156" s="18" t="s">
        <v>85</v>
      </c>
    </row>
    <row r="157" spans="1:65" s="2" customFormat="1" ht="24.2" customHeight="1">
      <c r="A157" s="33"/>
      <c r="B157" s="149"/>
      <c r="C157" s="150" t="s">
        <v>331</v>
      </c>
      <c r="D157" s="150" t="s">
        <v>182</v>
      </c>
      <c r="E157" s="151" t="s">
        <v>2183</v>
      </c>
      <c r="F157" s="152" t="s">
        <v>2184</v>
      </c>
      <c r="G157" s="153" t="s">
        <v>1503</v>
      </c>
      <c r="H157" s="154">
        <v>2</v>
      </c>
      <c r="I157" s="155"/>
      <c r="J157" s="156">
        <f>ROUND(I157*H157,2)</f>
        <v>0</v>
      </c>
      <c r="K157" s="152" t="s">
        <v>1</v>
      </c>
      <c r="L157" s="34"/>
      <c r="M157" s="157" t="s">
        <v>1</v>
      </c>
      <c r="N157" s="158" t="s">
        <v>41</v>
      </c>
      <c r="O157" s="59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187</v>
      </c>
      <c r="AT157" s="161" t="s">
        <v>182</v>
      </c>
      <c r="AU157" s="161" t="s">
        <v>85</v>
      </c>
      <c r="AY157" s="18" t="s">
        <v>180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8" t="s">
        <v>83</v>
      </c>
      <c r="BK157" s="162">
        <f>ROUND(I157*H157,2)</f>
        <v>0</v>
      </c>
      <c r="BL157" s="18" t="s">
        <v>187</v>
      </c>
      <c r="BM157" s="161" t="s">
        <v>1308</v>
      </c>
    </row>
    <row r="158" spans="1:65" s="2" customFormat="1" ht="11.25">
      <c r="A158" s="33"/>
      <c r="B158" s="34"/>
      <c r="C158" s="33"/>
      <c r="D158" s="163" t="s">
        <v>189</v>
      </c>
      <c r="E158" s="33"/>
      <c r="F158" s="164" t="s">
        <v>2184</v>
      </c>
      <c r="G158" s="33"/>
      <c r="H158" s="33"/>
      <c r="I158" s="165"/>
      <c r="J158" s="33"/>
      <c r="K158" s="33"/>
      <c r="L158" s="34"/>
      <c r="M158" s="166"/>
      <c r="N158" s="167"/>
      <c r="O158" s="59"/>
      <c r="P158" s="59"/>
      <c r="Q158" s="59"/>
      <c r="R158" s="59"/>
      <c r="S158" s="59"/>
      <c r="T158" s="6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189</v>
      </c>
      <c r="AU158" s="18" t="s">
        <v>85</v>
      </c>
    </row>
    <row r="159" spans="1:65" s="2" customFormat="1" ht="24.2" customHeight="1">
      <c r="A159" s="33"/>
      <c r="B159" s="149"/>
      <c r="C159" s="150" t="s">
        <v>341</v>
      </c>
      <c r="D159" s="150" t="s">
        <v>182</v>
      </c>
      <c r="E159" s="151" t="s">
        <v>2185</v>
      </c>
      <c r="F159" s="152" t="s">
        <v>2186</v>
      </c>
      <c r="G159" s="153" t="s">
        <v>1503</v>
      </c>
      <c r="H159" s="154">
        <v>2</v>
      </c>
      <c r="I159" s="155"/>
      <c r="J159" s="156">
        <f>ROUND(I159*H159,2)</f>
        <v>0</v>
      </c>
      <c r="K159" s="152" t="s">
        <v>1</v>
      </c>
      <c r="L159" s="34"/>
      <c r="M159" s="157" t="s">
        <v>1</v>
      </c>
      <c r="N159" s="158" t="s">
        <v>41</v>
      </c>
      <c r="O159" s="59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187</v>
      </c>
      <c r="AT159" s="161" t="s">
        <v>182</v>
      </c>
      <c r="AU159" s="161" t="s">
        <v>85</v>
      </c>
      <c r="AY159" s="18" t="s">
        <v>180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8" t="s">
        <v>83</v>
      </c>
      <c r="BK159" s="162">
        <f>ROUND(I159*H159,2)</f>
        <v>0</v>
      </c>
      <c r="BL159" s="18" t="s">
        <v>187</v>
      </c>
      <c r="BM159" s="161" t="s">
        <v>1319</v>
      </c>
    </row>
    <row r="160" spans="1:65" s="2" customFormat="1" ht="11.25">
      <c r="A160" s="33"/>
      <c r="B160" s="34"/>
      <c r="C160" s="33"/>
      <c r="D160" s="163" t="s">
        <v>189</v>
      </c>
      <c r="E160" s="33"/>
      <c r="F160" s="164" t="s">
        <v>2186</v>
      </c>
      <c r="G160" s="33"/>
      <c r="H160" s="33"/>
      <c r="I160" s="165"/>
      <c r="J160" s="33"/>
      <c r="K160" s="33"/>
      <c r="L160" s="34"/>
      <c r="M160" s="166"/>
      <c r="N160" s="167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189</v>
      </c>
      <c r="AU160" s="18" t="s">
        <v>85</v>
      </c>
    </row>
    <row r="161" spans="1:65" s="2" customFormat="1" ht="24.2" customHeight="1">
      <c r="A161" s="33"/>
      <c r="B161" s="149"/>
      <c r="C161" s="150" t="s">
        <v>348</v>
      </c>
      <c r="D161" s="150" t="s">
        <v>182</v>
      </c>
      <c r="E161" s="151" t="s">
        <v>2187</v>
      </c>
      <c r="F161" s="152" t="s">
        <v>2188</v>
      </c>
      <c r="G161" s="153" t="s">
        <v>1503</v>
      </c>
      <c r="H161" s="154">
        <v>1</v>
      </c>
      <c r="I161" s="155"/>
      <c r="J161" s="156">
        <f>ROUND(I161*H161,2)</f>
        <v>0</v>
      </c>
      <c r="K161" s="152" t="s">
        <v>1</v>
      </c>
      <c r="L161" s="34"/>
      <c r="M161" s="157" t="s">
        <v>1</v>
      </c>
      <c r="N161" s="158" t="s">
        <v>41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187</v>
      </c>
      <c r="AT161" s="161" t="s">
        <v>182</v>
      </c>
      <c r="AU161" s="161" t="s">
        <v>85</v>
      </c>
      <c r="AY161" s="18" t="s">
        <v>180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83</v>
      </c>
      <c r="BK161" s="162">
        <f>ROUND(I161*H161,2)</f>
        <v>0</v>
      </c>
      <c r="BL161" s="18" t="s">
        <v>187</v>
      </c>
      <c r="BM161" s="161" t="s">
        <v>1331</v>
      </c>
    </row>
    <row r="162" spans="1:65" s="2" customFormat="1" ht="19.5">
      <c r="A162" s="33"/>
      <c r="B162" s="34"/>
      <c r="C162" s="33"/>
      <c r="D162" s="163" t="s">
        <v>189</v>
      </c>
      <c r="E162" s="33"/>
      <c r="F162" s="164" t="s">
        <v>2188</v>
      </c>
      <c r="G162" s="33"/>
      <c r="H162" s="33"/>
      <c r="I162" s="165"/>
      <c r="J162" s="33"/>
      <c r="K162" s="33"/>
      <c r="L162" s="34"/>
      <c r="M162" s="166"/>
      <c r="N162" s="167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189</v>
      </c>
      <c r="AU162" s="18" t="s">
        <v>85</v>
      </c>
    </row>
    <row r="163" spans="1:65" s="2" customFormat="1" ht="24.2" customHeight="1">
      <c r="A163" s="33"/>
      <c r="B163" s="149"/>
      <c r="C163" s="150" t="s">
        <v>355</v>
      </c>
      <c r="D163" s="150" t="s">
        <v>182</v>
      </c>
      <c r="E163" s="151" t="s">
        <v>2189</v>
      </c>
      <c r="F163" s="152" t="s">
        <v>2190</v>
      </c>
      <c r="G163" s="153" t="s">
        <v>1503</v>
      </c>
      <c r="H163" s="154">
        <v>1</v>
      </c>
      <c r="I163" s="155"/>
      <c r="J163" s="156">
        <f>ROUND(I163*H163,2)</f>
        <v>0</v>
      </c>
      <c r="K163" s="152" t="s">
        <v>1</v>
      </c>
      <c r="L163" s="34"/>
      <c r="M163" s="157" t="s">
        <v>1</v>
      </c>
      <c r="N163" s="158" t="s">
        <v>41</v>
      </c>
      <c r="O163" s="59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187</v>
      </c>
      <c r="AT163" s="161" t="s">
        <v>182</v>
      </c>
      <c r="AU163" s="161" t="s">
        <v>85</v>
      </c>
      <c r="AY163" s="18" t="s">
        <v>180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8" t="s">
        <v>83</v>
      </c>
      <c r="BK163" s="162">
        <f>ROUND(I163*H163,2)</f>
        <v>0</v>
      </c>
      <c r="BL163" s="18" t="s">
        <v>187</v>
      </c>
      <c r="BM163" s="161" t="s">
        <v>1343</v>
      </c>
    </row>
    <row r="164" spans="1:65" s="2" customFormat="1" ht="19.5">
      <c r="A164" s="33"/>
      <c r="B164" s="34"/>
      <c r="C164" s="33"/>
      <c r="D164" s="163" t="s">
        <v>189</v>
      </c>
      <c r="E164" s="33"/>
      <c r="F164" s="164" t="s">
        <v>2190</v>
      </c>
      <c r="G164" s="33"/>
      <c r="H164" s="33"/>
      <c r="I164" s="165"/>
      <c r="J164" s="33"/>
      <c r="K164" s="33"/>
      <c r="L164" s="34"/>
      <c r="M164" s="166"/>
      <c r="N164" s="167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189</v>
      </c>
      <c r="AU164" s="18" t="s">
        <v>85</v>
      </c>
    </row>
    <row r="165" spans="1:65" s="2" customFormat="1" ht="24.2" customHeight="1">
      <c r="A165" s="33"/>
      <c r="B165" s="149"/>
      <c r="C165" s="150" t="s">
        <v>363</v>
      </c>
      <c r="D165" s="150" t="s">
        <v>182</v>
      </c>
      <c r="E165" s="151" t="s">
        <v>2191</v>
      </c>
      <c r="F165" s="152" t="s">
        <v>2192</v>
      </c>
      <c r="G165" s="153" t="s">
        <v>1503</v>
      </c>
      <c r="H165" s="154">
        <v>54</v>
      </c>
      <c r="I165" s="155"/>
      <c r="J165" s="156">
        <f>ROUND(I165*H165,2)</f>
        <v>0</v>
      </c>
      <c r="K165" s="152" t="s">
        <v>1</v>
      </c>
      <c r="L165" s="34"/>
      <c r="M165" s="157" t="s">
        <v>1</v>
      </c>
      <c r="N165" s="158" t="s">
        <v>41</v>
      </c>
      <c r="O165" s="59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187</v>
      </c>
      <c r="AT165" s="161" t="s">
        <v>182</v>
      </c>
      <c r="AU165" s="161" t="s">
        <v>85</v>
      </c>
      <c r="AY165" s="18" t="s">
        <v>180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83</v>
      </c>
      <c r="BK165" s="162">
        <f>ROUND(I165*H165,2)</f>
        <v>0</v>
      </c>
      <c r="BL165" s="18" t="s">
        <v>187</v>
      </c>
      <c r="BM165" s="161" t="s">
        <v>1360</v>
      </c>
    </row>
    <row r="166" spans="1:65" s="2" customFormat="1" ht="11.25">
      <c r="A166" s="33"/>
      <c r="B166" s="34"/>
      <c r="C166" s="33"/>
      <c r="D166" s="163" t="s">
        <v>189</v>
      </c>
      <c r="E166" s="33"/>
      <c r="F166" s="164" t="s">
        <v>2192</v>
      </c>
      <c r="G166" s="33"/>
      <c r="H166" s="33"/>
      <c r="I166" s="165"/>
      <c r="J166" s="33"/>
      <c r="K166" s="33"/>
      <c r="L166" s="34"/>
      <c r="M166" s="166"/>
      <c r="N166" s="167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189</v>
      </c>
      <c r="AU166" s="18" t="s">
        <v>85</v>
      </c>
    </row>
    <row r="167" spans="1:65" s="2" customFormat="1" ht="24.2" customHeight="1">
      <c r="A167" s="33"/>
      <c r="B167" s="149"/>
      <c r="C167" s="150" t="s">
        <v>388</v>
      </c>
      <c r="D167" s="150" t="s">
        <v>182</v>
      </c>
      <c r="E167" s="151" t="s">
        <v>2193</v>
      </c>
      <c r="F167" s="152" t="s">
        <v>2194</v>
      </c>
      <c r="G167" s="153" t="s">
        <v>1503</v>
      </c>
      <c r="H167" s="154">
        <v>16</v>
      </c>
      <c r="I167" s="155"/>
      <c r="J167" s="156">
        <f>ROUND(I167*H167,2)</f>
        <v>0</v>
      </c>
      <c r="K167" s="152" t="s">
        <v>1</v>
      </c>
      <c r="L167" s="34"/>
      <c r="M167" s="157" t="s">
        <v>1</v>
      </c>
      <c r="N167" s="158" t="s">
        <v>41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187</v>
      </c>
      <c r="AT167" s="161" t="s">
        <v>182</v>
      </c>
      <c r="AU167" s="161" t="s">
        <v>85</v>
      </c>
      <c r="AY167" s="18" t="s">
        <v>180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83</v>
      </c>
      <c r="BK167" s="162">
        <f>ROUND(I167*H167,2)</f>
        <v>0</v>
      </c>
      <c r="BL167" s="18" t="s">
        <v>187</v>
      </c>
      <c r="BM167" s="161" t="s">
        <v>1872</v>
      </c>
    </row>
    <row r="168" spans="1:65" s="2" customFormat="1" ht="19.5">
      <c r="A168" s="33"/>
      <c r="B168" s="34"/>
      <c r="C168" s="33"/>
      <c r="D168" s="163" t="s">
        <v>189</v>
      </c>
      <c r="E168" s="33"/>
      <c r="F168" s="164" t="s">
        <v>2194</v>
      </c>
      <c r="G168" s="33"/>
      <c r="H168" s="33"/>
      <c r="I168" s="165"/>
      <c r="J168" s="33"/>
      <c r="K168" s="33"/>
      <c r="L168" s="34"/>
      <c r="M168" s="166"/>
      <c r="N168" s="167"/>
      <c r="O168" s="59"/>
      <c r="P168" s="59"/>
      <c r="Q168" s="59"/>
      <c r="R168" s="59"/>
      <c r="S168" s="59"/>
      <c r="T168" s="6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189</v>
      </c>
      <c r="AU168" s="18" t="s">
        <v>85</v>
      </c>
    </row>
    <row r="169" spans="1:65" s="2" customFormat="1" ht="16.5" customHeight="1">
      <c r="A169" s="33"/>
      <c r="B169" s="149"/>
      <c r="C169" s="150" t="s">
        <v>7</v>
      </c>
      <c r="D169" s="150" t="s">
        <v>182</v>
      </c>
      <c r="E169" s="151" t="s">
        <v>2195</v>
      </c>
      <c r="F169" s="152" t="s">
        <v>2196</v>
      </c>
      <c r="G169" s="153" t="s">
        <v>1503</v>
      </c>
      <c r="H169" s="154">
        <v>9</v>
      </c>
      <c r="I169" s="155"/>
      <c r="J169" s="156">
        <f>ROUND(I169*H169,2)</f>
        <v>0</v>
      </c>
      <c r="K169" s="152" t="s">
        <v>1</v>
      </c>
      <c r="L169" s="34"/>
      <c r="M169" s="157" t="s">
        <v>1</v>
      </c>
      <c r="N169" s="158" t="s">
        <v>41</v>
      </c>
      <c r="O169" s="59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187</v>
      </c>
      <c r="AT169" s="161" t="s">
        <v>182</v>
      </c>
      <c r="AU169" s="161" t="s">
        <v>85</v>
      </c>
      <c r="AY169" s="18" t="s">
        <v>180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8" t="s">
        <v>83</v>
      </c>
      <c r="BK169" s="162">
        <f>ROUND(I169*H169,2)</f>
        <v>0</v>
      </c>
      <c r="BL169" s="18" t="s">
        <v>187</v>
      </c>
      <c r="BM169" s="161" t="s">
        <v>1875</v>
      </c>
    </row>
    <row r="170" spans="1:65" s="2" customFormat="1" ht="11.25">
      <c r="A170" s="33"/>
      <c r="B170" s="34"/>
      <c r="C170" s="33"/>
      <c r="D170" s="163" t="s">
        <v>189</v>
      </c>
      <c r="E170" s="33"/>
      <c r="F170" s="164" t="s">
        <v>2196</v>
      </c>
      <c r="G170" s="33"/>
      <c r="H170" s="33"/>
      <c r="I170" s="165"/>
      <c r="J170" s="33"/>
      <c r="K170" s="33"/>
      <c r="L170" s="34"/>
      <c r="M170" s="166"/>
      <c r="N170" s="167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189</v>
      </c>
      <c r="AU170" s="18" t="s">
        <v>85</v>
      </c>
    </row>
    <row r="171" spans="1:65" s="2" customFormat="1" ht="24.2" customHeight="1">
      <c r="A171" s="33"/>
      <c r="B171" s="149"/>
      <c r="C171" s="150" t="s">
        <v>402</v>
      </c>
      <c r="D171" s="150" t="s">
        <v>182</v>
      </c>
      <c r="E171" s="151" t="s">
        <v>2197</v>
      </c>
      <c r="F171" s="152" t="s">
        <v>2198</v>
      </c>
      <c r="G171" s="153" t="s">
        <v>1503</v>
      </c>
      <c r="H171" s="154">
        <v>2</v>
      </c>
      <c r="I171" s="155"/>
      <c r="J171" s="156">
        <f>ROUND(I171*H171,2)</f>
        <v>0</v>
      </c>
      <c r="K171" s="152" t="s">
        <v>1</v>
      </c>
      <c r="L171" s="34"/>
      <c r="M171" s="157" t="s">
        <v>1</v>
      </c>
      <c r="N171" s="158" t="s">
        <v>41</v>
      </c>
      <c r="O171" s="59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187</v>
      </c>
      <c r="AT171" s="161" t="s">
        <v>182</v>
      </c>
      <c r="AU171" s="161" t="s">
        <v>85</v>
      </c>
      <c r="AY171" s="18" t="s">
        <v>180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8" t="s">
        <v>83</v>
      </c>
      <c r="BK171" s="162">
        <f>ROUND(I171*H171,2)</f>
        <v>0</v>
      </c>
      <c r="BL171" s="18" t="s">
        <v>187</v>
      </c>
      <c r="BM171" s="161" t="s">
        <v>1878</v>
      </c>
    </row>
    <row r="172" spans="1:65" s="2" customFormat="1" ht="19.5">
      <c r="A172" s="33"/>
      <c r="B172" s="34"/>
      <c r="C172" s="33"/>
      <c r="D172" s="163" t="s">
        <v>189</v>
      </c>
      <c r="E172" s="33"/>
      <c r="F172" s="164" t="s">
        <v>2198</v>
      </c>
      <c r="G172" s="33"/>
      <c r="H172" s="33"/>
      <c r="I172" s="165"/>
      <c r="J172" s="33"/>
      <c r="K172" s="33"/>
      <c r="L172" s="34"/>
      <c r="M172" s="166"/>
      <c r="N172" s="167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189</v>
      </c>
      <c r="AU172" s="18" t="s">
        <v>85</v>
      </c>
    </row>
    <row r="173" spans="1:65" s="2" customFormat="1" ht="24.2" customHeight="1">
      <c r="A173" s="33"/>
      <c r="B173" s="149"/>
      <c r="C173" s="150" t="s">
        <v>409</v>
      </c>
      <c r="D173" s="150" t="s">
        <v>182</v>
      </c>
      <c r="E173" s="151" t="s">
        <v>2199</v>
      </c>
      <c r="F173" s="152" t="s">
        <v>2200</v>
      </c>
      <c r="G173" s="153" t="s">
        <v>1503</v>
      </c>
      <c r="H173" s="154">
        <v>2</v>
      </c>
      <c r="I173" s="155"/>
      <c r="J173" s="156">
        <f>ROUND(I173*H173,2)</f>
        <v>0</v>
      </c>
      <c r="K173" s="152" t="s">
        <v>1</v>
      </c>
      <c r="L173" s="34"/>
      <c r="M173" s="157" t="s">
        <v>1</v>
      </c>
      <c r="N173" s="158" t="s">
        <v>41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187</v>
      </c>
      <c r="AT173" s="161" t="s">
        <v>182</v>
      </c>
      <c r="AU173" s="161" t="s">
        <v>85</v>
      </c>
      <c r="AY173" s="18" t="s">
        <v>180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83</v>
      </c>
      <c r="BK173" s="162">
        <f>ROUND(I173*H173,2)</f>
        <v>0</v>
      </c>
      <c r="BL173" s="18" t="s">
        <v>187</v>
      </c>
      <c r="BM173" s="161" t="s">
        <v>1881</v>
      </c>
    </row>
    <row r="174" spans="1:65" s="2" customFormat="1" ht="19.5">
      <c r="A174" s="33"/>
      <c r="B174" s="34"/>
      <c r="C174" s="33"/>
      <c r="D174" s="163" t="s">
        <v>189</v>
      </c>
      <c r="E174" s="33"/>
      <c r="F174" s="164" t="s">
        <v>2200</v>
      </c>
      <c r="G174" s="33"/>
      <c r="H174" s="33"/>
      <c r="I174" s="165"/>
      <c r="J174" s="33"/>
      <c r="K174" s="33"/>
      <c r="L174" s="34"/>
      <c r="M174" s="166"/>
      <c r="N174" s="167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189</v>
      </c>
      <c r="AU174" s="18" t="s">
        <v>85</v>
      </c>
    </row>
    <row r="175" spans="1:65" s="2" customFormat="1" ht="44.25" customHeight="1">
      <c r="A175" s="33"/>
      <c r="B175" s="149"/>
      <c r="C175" s="150" t="s">
        <v>420</v>
      </c>
      <c r="D175" s="150" t="s">
        <v>182</v>
      </c>
      <c r="E175" s="151" t="s">
        <v>2201</v>
      </c>
      <c r="F175" s="152" t="s">
        <v>2202</v>
      </c>
      <c r="G175" s="153" t="s">
        <v>1779</v>
      </c>
      <c r="H175" s="154">
        <v>25</v>
      </c>
      <c r="I175" s="155"/>
      <c r="J175" s="156">
        <f>ROUND(I175*H175,2)</f>
        <v>0</v>
      </c>
      <c r="K175" s="152" t="s">
        <v>1</v>
      </c>
      <c r="L175" s="34"/>
      <c r="M175" s="157" t="s">
        <v>1</v>
      </c>
      <c r="N175" s="158" t="s">
        <v>41</v>
      </c>
      <c r="O175" s="59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187</v>
      </c>
      <c r="AT175" s="161" t="s">
        <v>182</v>
      </c>
      <c r="AU175" s="161" t="s">
        <v>85</v>
      </c>
      <c r="AY175" s="18" t="s">
        <v>180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8" t="s">
        <v>83</v>
      </c>
      <c r="BK175" s="162">
        <f>ROUND(I175*H175,2)</f>
        <v>0</v>
      </c>
      <c r="BL175" s="18" t="s">
        <v>187</v>
      </c>
      <c r="BM175" s="161" t="s">
        <v>1884</v>
      </c>
    </row>
    <row r="176" spans="1:65" s="2" customFormat="1" ht="29.25">
      <c r="A176" s="33"/>
      <c r="B176" s="34"/>
      <c r="C176" s="33"/>
      <c r="D176" s="163" t="s">
        <v>189</v>
      </c>
      <c r="E176" s="33"/>
      <c r="F176" s="164" t="s">
        <v>2202</v>
      </c>
      <c r="G176" s="33"/>
      <c r="H176" s="33"/>
      <c r="I176" s="165"/>
      <c r="J176" s="33"/>
      <c r="K176" s="33"/>
      <c r="L176" s="34"/>
      <c r="M176" s="166"/>
      <c r="N176" s="167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189</v>
      </c>
      <c r="AU176" s="18" t="s">
        <v>85</v>
      </c>
    </row>
    <row r="177" spans="1:65" s="2" customFormat="1" ht="16.5" customHeight="1">
      <c r="A177" s="33"/>
      <c r="B177" s="149"/>
      <c r="C177" s="150" t="s">
        <v>428</v>
      </c>
      <c r="D177" s="150" t="s">
        <v>182</v>
      </c>
      <c r="E177" s="151" t="s">
        <v>2203</v>
      </c>
      <c r="F177" s="152" t="s">
        <v>2204</v>
      </c>
      <c r="G177" s="153" t="s">
        <v>1779</v>
      </c>
      <c r="H177" s="154">
        <v>10</v>
      </c>
      <c r="I177" s="155"/>
      <c r="J177" s="156">
        <f>ROUND(I177*H177,2)</f>
        <v>0</v>
      </c>
      <c r="K177" s="152" t="s">
        <v>1</v>
      </c>
      <c r="L177" s="34"/>
      <c r="M177" s="157" t="s">
        <v>1</v>
      </c>
      <c r="N177" s="158" t="s">
        <v>41</v>
      </c>
      <c r="O177" s="59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187</v>
      </c>
      <c r="AT177" s="161" t="s">
        <v>182</v>
      </c>
      <c r="AU177" s="161" t="s">
        <v>85</v>
      </c>
      <c r="AY177" s="18" t="s">
        <v>180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8" t="s">
        <v>83</v>
      </c>
      <c r="BK177" s="162">
        <f>ROUND(I177*H177,2)</f>
        <v>0</v>
      </c>
      <c r="BL177" s="18" t="s">
        <v>187</v>
      </c>
      <c r="BM177" s="161" t="s">
        <v>1887</v>
      </c>
    </row>
    <row r="178" spans="1:65" s="2" customFormat="1" ht="11.25">
      <c r="A178" s="33"/>
      <c r="B178" s="34"/>
      <c r="C178" s="33"/>
      <c r="D178" s="163" t="s">
        <v>189</v>
      </c>
      <c r="E178" s="33"/>
      <c r="F178" s="164" t="s">
        <v>2204</v>
      </c>
      <c r="G178" s="33"/>
      <c r="H178" s="33"/>
      <c r="I178" s="165"/>
      <c r="J178" s="33"/>
      <c r="K178" s="33"/>
      <c r="L178" s="34"/>
      <c r="M178" s="166"/>
      <c r="N178" s="167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189</v>
      </c>
      <c r="AU178" s="18" t="s">
        <v>85</v>
      </c>
    </row>
    <row r="179" spans="1:65" s="2" customFormat="1" ht="33" customHeight="1">
      <c r="A179" s="33"/>
      <c r="B179" s="149"/>
      <c r="C179" s="150" t="s">
        <v>434</v>
      </c>
      <c r="D179" s="150" t="s">
        <v>182</v>
      </c>
      <c r="E179" s="151" t="s">
        <v>2205</v>
      </c>
      <c r="F179" s="152" t="s">
        <v>2206</v>
      </c>
      <c r="G179" s="153" t="s">
        <v>1455</v>
      </c>
      <c r="H179" s="154">
        <v>77</v>
      </c>
      <c r="I179" s="155"/>
      <c r="J179" s="156">
        <f>ROUND(I179*H179,2)</f>
        <v>0</v>
      </c>
      <c r="K179" s="152" t="s">
        <v>1</v>
      </c>
      <c r="L179" s="34"/>
      <c r="M179" s="157" t="s">
        <v>1</v>
      </c>
      <c r="N179" s="158" t="s">
        <v>41</v>
      </c>
      <c r="O179" s="59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187</v>
      </c>
      <c r="AT179" s="161" t="s">
        <v>182</v>
      </c>
      <c r="AU179" s="161" t="s">
        <v>85</v>
      </c>
      <c r="AY179" s="18" t="s">
        <v>180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8" t="s">
        <v>83</v>
      </c>
      <c r="BK179" s="162">
        <f>ROUND(I179*H179,2)</f>
        <v>0</v>
      </c>
      <c r="BL179" s="18" t="s">
        <v>187</v>
      </c>
      <c r="BM179" s="161" t="s">
        <v>1890</v>
      </c>
    </row>
    <row r="180" spans="1:65" s="2" customFormat="1" ht="19.5">
      <c r="A180" s="33"/>
      <c r="B180" s="34"/>
      <c r="C180" s="33"/>
      <c r="D180" s="163" t="s">
        <v>189</v>
      </c>
      <c r="E180" s="33"/>
      <c r="F180" s="164" t="s">
        <v>2206</v>
      </c>
      <c r="G180" s="33"/>
      <c r="H180" s="33"/>
      <c r="I180" s="165"/>
      <c r="J180" s="33"/>
      <c r="K180" s="33"/>
      <c r="L180" s="34"/>
      <c r="M180" s="166"/>
      <c r="N180" s="167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189</v>
      </c>
      <c r="AU180" s="18" t="s">
        <v>85</v>
      </c>
    </row>
    <row r="181" spans="1:65" s="2" customFormat="1" ht="33" customHeight="1">
      <c r="A181" s="33"/>
      <c r="B181" s="149"/>
      <c r="C181" s="150" t="s">
        <v>440</v>
      </c>
      <c r="D181" s="150" t="s">
        <v>182</v>
      </c>
      <c r="E181" s="151" t="s">
        <v>2207</v>
      </c>
      <c r="F181" s="152" t="s">
        <v>2208</v>
      </c>
      <c r="G181" s="153" t="s">
        <v>1455</v>
      </c>
      <c r="H181" s="154">
        <v>35</v>
      </c>
      <c r="I181" s="155"/>
      <c r="J181" s="156">
        <f>ROUND(I181*H181,2)</f>
        <v>0</v>
      </c>
      <c r="K181" s="152" t="s">
        <v>1</v>
      </c>
      <c r="L181" s="34"/>
      <c r="M181" s="157" t="s">
        <v>1</v>
      </c>
      <c r="N181" s="158" t="s">
        <v>41</v>
      </c>
      <c r="O181" s="59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187</v>
      </c>
      <c r="AT181" s="161" t="s">
        <v>182</v>
      </c>
      <c r="AU181" s="161" t="s">
        <v>85</v>
      </c>
      <c r="AY181" s="18" t="s">
        <v>180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83</v>
      </c>
      <c r="BK181" s="162">
        <f>ROUND(I181*H181,2)</f>
        <v>0</v>
      </c>
      <c r="BL181" s="18" t="s">
        <v>187</v>
      </c>
      <c r="BM181" s="161" t="s">
        <v>1893</v>
      </c>
    </row>
    <row r="182" spans="1:65" s="2" customFormat="1" ht="19.5">
      <c r="A182" s="33"/>
      <c r="B182" s="34"/>
      <c r="C182" s="33"/>
      <c r="D182" s="163" t="s">
        <v>189</v>
      </c>
      <c r="E182" s="33"/>
      <c r="F182" s="164" t="s">
        <v>2208</v>
      </c>
      <c r="G182" s="33"/>
      <c r="H182" s="33"/>
      <c r="I182" s="165"/>
      <c r="J182" s="33"/>
      <c r="K182" s="33"/>
      <c r="L182" s="34"/>
      <c r="M182" s="166"/>
      <c r="N182" s="167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189</v>
      </c>
      <c r="AU182" s="18" t="s">
        <v>85</v>
      </c>
    </row>
    <row r="183" spans="1:65" s="2" customFormat="1" ht="33" customHeight="1">
      <c r="A183" s="33"/>
      <c r="B183" s="149"/>
      <c r="C183" s="150" t="s">
        <v>451</v>
      </c>
      <c r="D183" s="150" t="s">
        <v>182</v>
      </c>
      <c r="E183" s="151" t="s">
        <v>2209</v>
      </c>
      <c r="F183" s="152" t="s">
        <v>2210</v>
      </c>
      <c r="G183" s="153" t="s">
        <v>1455</v>
      </c>
      <c r="H183" s="154">
        <v>20</v>
      </c>
      <c r="I183" s="155"/>
      <c r="J183" s="156">
        <f>ROUND(I183*H183,2)</f>
        <v>0</v>
      </c>
      <c r="K183" s="152" t="s">
        <v>1</v>
      </c>
      <c r="L183" s="34"/>
      <c r="M183" s="157" t="s">
        <v>1</v>
      </c>
      <c r="N183" s="158" t="s">
        <v>41</v>
      </c>
      <c r="O183" s="59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187</v>
      </c>
      <c r="AT183" s="161" t="s">
        <v>182</v>
      </c>
      <c r="AU183" s="161" t="s">
        <v>85</v>
      </c>
      <c r="AY183" s="18" t="s">
        <v>180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83</v>
      </c>
      <c r="BK183" s="162">
        <f>ROUND(I183*H183,2)</f>
        <v>0</v>
      </c>
      <c r="BL183" s="18" t="s">
        <v>187</v>
      </c>
      <c r="BM183" s="161" t="s">
        <v>1896</v>
      </c>
    </row>
    <row r="184" spans="1:65" s="2" customFormat="1" ht="19.5">
      <c r="A184" s="33"/>
      <c r="B184" s="34"/>
      <c r="C184" s="33"/>
      <c r="D184" s="163" t="s">
        <v>189</v>
      </c>
      <c r="E184" s="33"/>
      <c r="F184" s="164" t="s">
        <v>2210</v>
      </c>
      <c r="G184" s="33"/>
      <c r="H184" s="33"/>
      <c r="I184" s="165"/>
      <c r="J184" s="33"/>
      <c r="K184" s="33"/>
      <c r="L184" s="34"/>
      <c r="M184" s="166"/>
      <c r="N184" s="167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189</v>
      </c>
      <c r="AU184" s="18" t="s">
        <v>85</v>
      </c>
    </row>
    <row r="185" spans="1:65" s="2" customFormat="1" ht="33" customHeight="1">
      <c r="A185" s="33"/>
      <c r="B185" s="149"/>
      <c r="C185" s="150" t="s">
        <v>459</v>
      </c>
      <c r="D185" s="150" t="s">
        <v>182</v>
      </c>
      <c r="E185" s="151" t="s">
        <v>2211</v>
      </c>
      <c r="F185" s="152" t="s">
        <v>2212</v>
      </c>
      <c r="G185" s="153" t="s">
        <v>1455</v>
      </c>
      <c r="H185" s="154">
        <v>11</v>
      </c>
      <c r="I185" s="155"/>
      <c r="J185" s="156">
        <f>ROUND(I185*H185,2)</f>
        <v>0</v>
      </c>
      <c r="K185" s="152" t="s">
        <v>1</v>
      </c>
      <c r="L185" s="34"/>
      <c r="M185" s="157" t="s">
        <v>1</v>
      </c>
      <c r="N185" s="158" t="s">
        <v>41</v>
      </c>
      <c r="O185" s="59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187</v>
      </c>
      <c r="AT185" s="161" t="s">
        <v>182</v>
      </c>
      <c r="AU185" s="161" t="s">
        <v>85</v>
      </c>
      <c r="AY185" s="18" t="s">
        <v>180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8" t="s">
        <v>83</v>
      </c>
      <c r="BK185" s="162">
        <f>ROUND(I185*H185,2)</f>
        <v>0</v>
      </c>
      <c r="BL185" s="18" t="s">
        <v>187</v>
      </c>
      <c r="BM185" s="161" t="s">
        <v>1899</v>
      </c>
    </row>
    <row r="186" spans="1:65" s="2" customFormat="1" ht="19.5">
      <c r="A186" s="33"/>
      <c r="B186" s="34"/>
      <c r="C186" s="33"/>
      <c r="D186" s="163" t="s">
        <v>189</v>
      </c>
      <c r="E186" s="33"/>
      <c r="F186" s="164" t="s">
        <v>2212</v>
      </c>
      <c r="G186" s="33"/>
      <c r="H186" s="33"/>
      <c r="I186" s="165"/>
      <c r="J186" s="33"/>
      <c r="K186" s="33"/>
      <c r="L186" s="34"/>
      <c r="M186" s="166"/>
      <c r="N186" s="167"/>
      <c r="O186" s="59"/>
      <c r="P186" s="59"/>
      <c r="Q186" s="59"/>
      <c r="R186" s="59"/>
      <c r="S186" s="59"/>
      <c r="T186" s="60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8" t="s">
        <v>189</v>
      </c>
      <c r="AU186" s="18" t="s">
        <v>85</v>
      </c>
    </row>
    <row r="187" spans="1:65" s="2" customFormat="1" ht="24.2" customHeight="1">
      <c r="A187" s="33"/>
      <c r="B187" s="149"/>
      <c r="C187" s="150" t="s">
        <v>471</v>
      </c>
      <c r="D187" s="150" t="s">
        <v>182</v>
      </c>
      <c r="E187" s="151" t="s">
        <v>2213</v>
      </c>
      <c r="F187" s="152" t="s">
        <v>2214</v>
      </c>
      <c r="G187" s="153" t="s">
        <v>1455</v>
      </c>
      <c r="H187" s="154">
        <v>40</v>
      </c>
      <c r="I187" s="155"/>
      <c r="J187" s="156">
        <f>ROUND(I187*H187,2)</f>
        <v>0</v>
      </c>
      <c r="K187" s="152" t="s">
        <v>1</v>
      </c>
      <c r="L187" s="34"/>
      <c r="M187" s="157" t="s">
        <v>1</v>
      </c>
      <c r="N187" s="158" t="s">
        <v>41</v>
      </c>
      <c r="O187" s="59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187</v>
      </c>
      <c r="AT187" s="161" t="s">
        <v>182</v>
      </c>
      <c r="AU187" s="161" t="s">
        <v>85</v>
      </c>
      <c r="AY187" s="18" t="s">
        <v>180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8" t="s">
        <v>83</v>
      </c>
      <c r="BK187" s="162">
        <f>ROUND(I187*H187,2)</f>
        <v>0</v>
      </c>
      <c r="BL187" s="18" t="s">
        <v>187</v>
      </c>
      <c r="BM187" s="161" t="s">
        <v>1902</v>
      </c>
    </row>
    <row r="188" spans="1:65" s="2" customFormat="1" ht="19.5">
      <c r="A188" s="33"/>
      <c r="B188" s="34"/>
      <c r="C188" s="33"/>
      <c r="D188" s="163" t="s">
        <v>189</v>
      </c>
      <c r="E188" s="33"/>
      <c r="F188" s="164" t="s">
        <v>2214</v>
      </c>
      <c r="G188" s="33"/>
      <c r="H188" s="33"/>
      <c r="I188" s="165"/>
      <c r="J188" s="33"/>
      <c r="K188" s="33"/>
      <c r="L188" s="34"/>
      <c r="M188" s="166"/>
      <c r="N188" s="167"/>
      <c r="O188" s="59"/>
      <c r="P188" s="59"/>
      <c r="Q188" s="59"/>
      <c r="R188" s="59"/>
      <c r="S188" s="59"/>
      <c r="T188" s="60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189</v>
      </c>
      <c r="AU188" s="18" t="s">
        <v>85</v>
      </c>
    </row>
    <row r="189" spans="1:65" s="2" customFormat="1" ht="24.2" customHeight="1">
      <c r="A189" s="33"/>
      <c r="B189" s="149"/>
      <c r="C189" s="150" t="s">
        <v>478</v>
      </c>
      <c r="D189" s="150" t="s">
        <v>182</v>
      </c>
      <c r="E189" s="151" t="s">
        <v>2215</v>
      </c>
      <c r="F189" s="152" t="s">
        <v>2216</v>
      </c>
      <c r="G189" s="153" t="s">
        <v>1455</v>
      </c>
      <c r="H189" s="154">
        <v>6</v>
      </c>
      <c r="I189" s="155"/>
      <c r="J189" s="156">
        <f>ROUND(I189*H189,2)</f>
        <v>0</v>
      </c>
      <c r="K189" s="152" t="s">
        <v>1</v>
      </c>
      <c r="L189" s="34"/>
      <c r="M189" s="157" t="s">
        <v>1</v>
      </c>
      <c r="N189" s="158" t="s">
        <v>41</v>
      </c>
      <c r="O189" s="59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187</v>
      </c>
      <c r="AT189" s="161" t="s">
        <v>182</v>
      </c>
      <c r="AU189" s="161" t="s">
        <v>85</v>
      </c>
      <c r="AY189" s="18" t="s">
        <v>180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8" t="s">
        <v>83</v>
      </c>
      <c r="BK189" s="162">
        <f>ROUND(I189*H189,2)</f>
        <v>0</v>
      </c>
      <c r="BL189" s="18" t="s">
        <v>187</v>
      </c>
      <c r="BM189" s="161" t="s">
        <v>1905</v>
      </c>
    </row>
    <row r="190" spans="1:65" s="2" customFormat="1" ht="19.5">
      <c r="A190" s="33"/>
      <c r="B190" s="34"/>
      <c r="C190" s="33"/>
      <c r="D190" s="163" t="s">
        <v>189</v>
      </c>
      <c r="E190" s="33"/>
      <c r="F190" s="164" t="s">
        <v>2216</v>
      </c>
      <c r="G190" s="33"/>
      <c r="H190" s="33"/>
      <c r="I190" s="165"/>
      <c r="J190" s="33"/>
      <c r="K190" s="33"/>
      <c r="L190" s="34"/>
      <c r="M190" s="166"/>
      <c r="N190" s="167"/>
      <c r="O190" s="59"/>
      <c r="P190" s="59"/>
      <c r="Q190" s="59"/>
      <c r="R190" s="59"/>
      <c r="S190" s="59"/>
      <c r="T190" s="60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189</v>
      </c>
      <c r="AU190" s="18" t="s">
        <v>85</v>
      </c>
    </row>
    <row r="191" spans="1:65" s="2" customFormat="1" ht="37.9" customHeight="1">
      <c r="A191" s="33"/>
      <c r="B191" s="149"/>
      <c r="C191" s="150" t="s">
        <v>489</v>
      </c>
      <c r="D191" s="150" t="s">
        <v>182</v>
      </c>
      <c r="E191" s="151" t="s">
        <v>2217</v>
      </c>
      <c r="F191" s="152" t="s">
        <v>2218</v>
      </c>
      <c r="G191" s="153" t="s">
        <v>1455</v>
      </c>
      <c r="H191" s="154">
        <v>15</v>
      </c>
      <c r="I191" s="155"/>
      <c r="J191" s="156">
        <f>ROUND(I191*H191,2)</f>
        <v>0</v>
      </c>
      <c r="K191" s="152" t="s">
        <v>1</v>
      </c>
      <c r="L191" s="34"/>
      <c r="M191" s="157" t="s">
        <v>1</v>
      </c>
      <c r="N191" s="158" t="s">
        <v>41</v>
      </c>
      <c r="O191" s="59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187</v>
      </c>
      <c r="AT191" s="161" t="s">
        <v>182</v>
      </c>
      <c r="AU191" s="161" t="s">
        <v>85</v>
      </c>
      <c r="AY191" s="18" t="s">
        <v>180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83</v>
      </c>
      <c r="BK191" s="162">
        <f>ROUND(I191*H191,2)</f>
        <v>0</v>
      </c>
      <c r="BL191" s="18" t="s">
        <v>187</v>
      </c>
      <c r="BM191" s="161" t="s">
        <v>1908</v>
      </c>
    </row>
    <row r="192" spans="1:65" s="2" customFormat="1" ht="19.5">
      <c r="A192" s="33"/>
      <c r="B192" s="34"/>
      <c r="C192" s="33"/>
      <c r="D192" s="163" t="s">
        <v>189</v>
      </c>
      <c r="E192" s="33"/>
      <c r="F192" s="164" t="s">
        <v>2218</v>
      </c>
      <c r="G192" s="33"/>
      <c r="H192" s="33"/>
      <c r="I192" s="165"/>
      <c r="J192" s="33"/>
      <c r="K192" s="33"/>
      <c r="L192" s="34"/>
      <c r="M192" s="166"/>
      <c r="N192" s="167"/>
      <c r="O192" s="59"/>
      <c r="P192" s="59"/>
      <c r="Q192" s="59"/>
      <c r="R192" s="59"/>
      <c r="S192" s="59"/>
      <c r="T192" s="60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189</v>
      </c>
      <c r="AU192" s="18" t="s">
        <v>85</v>
      </c>
    </row>
    <row r="193" spans="1:65" s="2" customFormat="1" ht="33" customHeight="1">
      <c r="A193" s="33"/>
      <c r="B193" s="149"/>
      <c r="C193" s="150" t="s">
        <v>505</v>
      </c>
      <c r="D193" s="150" t="s">
        <v>182</v>
      </c>
      <c r="E193" s="151" t="s">
        <v>2219</v>
      </c>
      <c r="F193" s="152" t="s">
        <v>2220</v>
      </c>
      <c r="G193" s="153" t="s">
        <v>1455</v>
      </c>
      <c r="H193" s="154">
        <v>6</v>
      </c>
      <c r="I193" s="155"/>
      <c r="J193" s="156">
        <f>ROUND(I193*H193,2)</f>
        <v>0</v>
      </c>
      <c r="K193" s="152" t="s">
        <v>1</v>
      </c>
      <c r="L193" s="34"/>
      <c r="M193" s="157" t="s">
        <v>1</v>
      </c>
      <c r="N193" s="158" t="s">
        <v>41</v>
      </c>
      <c r="O193" s="59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187</v>
      </c>
      <c r="AT193" s="161" t="s">
        <v>182</v>
      </c>
      <c r="AU193" s="161" t="s">
        <v>85</v>
      </c>
      <c r="AY193" s="18" t="s">
        <v>180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8" t="s">
        <v>83</v>
      </c>
      <c r="BK193" s="162">
        <f>ROUND(I193*H193,2)</f>
        <v>0</v>
      </c>
      <c r="BL193" s="18" t="s">
        <v>187</v>
      </c>
      <c r="BM193" s="161" t="s">
        <v>1911</v>
      </c>
    </row>
    <row r="194" spans="1:65" s="2" customFormat="1" ht="19.5">
      <c r="A194" s="33"/>
      <c r="B194" s="34"/>
      <c r="C194" s="33"/>
      <c r="D194" s="163" t="s">
        <v>189</v>
      </c>
      <c r="E194" s="33"/>
      <c r="F194" s="164" t="s">
        <v>2220</v>
      </c>
      <c r="G194" s="33"/>
      <c r="H194" s="33"/>
      <c r="I194" s="165"/>
      <c r="J194" s="33"/>
      <c r="K194" s="33"/>
      <c r="L194" s="34"/>
      <c r="M194" s="166"/>
      <c r="N194" s="167"/>
      <c r="O194" s="59"/>
      <c r="P194" s="59"/>
      <c r="Q194" s="59"/>
      <c r="R194" s="59"/>
      <c r="S194" s="59"/>
      <c r="T194" s="60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189</v>
      </c>
      <c r="AU194" s="18" t="s">
        <v>85</v>
      </c>
    </row>
    <row r="195" spans="1:65" s="2" customFormat="1" ht="37.9" customHeight="1">
      <c r="A195" s="33"/>
      <c r="B195" s="149"/>
      <c r="C195" s="150" t="s">
        <v>521</v>
      </c>
      <c r="D195" s="150" t="s">
        <v>182</v>
      </c>
      <c r="E195" s="151" t="s">
        <v>2221</v>
      </c>
      <c r="F195" s="152" t="s">
        <v>2222</v>
      </c>
      <c r="G195" s="153" t="s">
        <v>1455</v>
      </c>
      <c r="H195" s="154">
        <v>21</v>
      </c>
      <c r="I195" s="155"/>
      <c r="J195" s="156">
        <f>ROUND(I195*H195,2)</f>
        <v>0</v>
      </c>
      <c r="K195" s="152" t="s">
        <v>1</v>
      </c>
      <c r="L195" s="34"/>
      <c r="M195" s="157" t="s">
        <v>1</v>
      </c>
      <c r="N195" s="158" t="s">
        <v>41</v>
      </c>
      <c r="O195" s="59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1" t="s">
        <v>187</v>
      </c>
      <c r="AT195" s="161" t="s">
        <v>182</v>
      </c>
      <c r="AU195" s="161" t="s">
        <v>85</v>
      </c>
      <c r="AY195" s="18" t="s">
        <v>180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8" t="s">
        <v>83</v>
      </c>
      <c r="BK195" s="162">
        <f>ROUND(I195*H195,2)</f>
        <v>0</v>
      </c>
      <c r="BL195" s="18" t="s">
        <v>187</v>
      </c>
      <c r="BM195" s="161" t="s">
        <v>1914</v>
      </c>
    </row>
    <row r="196" spans="1:65" s="2" customFormat="1" ht="19.5">
      <c r="A196" s="33"/>
      <c r="B196" s="34"/>
      <c r="C196" s="33"/>
      <c r="D196" s="163" t="s">
        <v>189</v>
      </c>
      <c r="E196" s="33"/>
      <c r="F196" s="164" t="s">
        <v>2222</v>
      </c>
      <c r="G196" s="33"/>
      <c r="H196" s="33"/>
      <c r="I196" s="165"/>
      <c r="J196" s="33"/>
      <c r="K196" s="33"/>
      <c r="L196" s="34"/>
      <c r="M196" s="166"/>
      <c r="N196" s="167"/>
      <c r="O196" s="59"/>
      <c r="P196" s="59"/>
      <c r="Q196" s="59"/>
      <c r="R196" s="59"/>
      <c r="S196" s="59"/>
      <c r="T196" s="60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189</v>
      </c>
      <c r="AU196" s="18" t="s">
        <v>85</v>
      </c>
    </row>
    <row r="197" spans="1:65" s="2" customFormat="1" ht="33" customHeight="1">
      <c r="A197" s="33"/>
      <c r="B197" s="149"/>
      <c r="C197" s="150" t="s">
        <v>530</v>
      </c>
      <c r="D197" s="150" t="s">
        <v>182</v>
      </c>
      <c r="E197" s="151" t="s">
        <v>2223</v>
      </c>
      <c r="F197" s="152" t="s">
        <v>2224</v>
      </c>
      <c r="G197" s="153" t="s">
        <v>1455</v>
      </c>
      <c r="H197" s="154">
        <v>4</v>
      </c>
      <c r="I197" s="155"/>
      <c r="J197" s="156">
        <f>ROUND(I197*H197,2)</f>
        <v>0</v>
      </c>
      <c r="K197" s="152" t="s">
        <v>1</v>
      </c>
      <c r="L197" s="34"/>
      <c r="M197" s="157" t="s">
        <v>1</v>
      </c>
      <c r="N197" s="158" t="s">
        <v>41</v>
      </c>
      <c r="O197" s="59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187</v>
      </c>
      <c r="AT197" s="161" t="s">
        <v>182</v>
      </c>
      <c r="AU197" s="161" t="s">
        <v>85</v>
      </c>
      <c r="AY197" s="18" t="s">
        <v>180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83</v>
      </c>
      <c r="BK197" s="162">
        <f>ROUND(I197*H197,2)</f>
        <v>0</v>
      </c>
      <c r="BL197" s="18" t="s">
        <v>187</v>
      </c>
      <c r="BM197" s="161" t="s">
        <v>1917</v>
      </c>
    </row>
    <row r="198" spans="1:65" s="2" customFormat="1" ht="19.5">
      <c r="A198" s="33"/>
      <c r="B198" s="34"/>
      <c r="C198" s="33"/>
      <c r="D198" s="163" t="s">
        <v>189</v>
      </c>
      <c r="E198" s="33"/>
      <c r="F198" s="164" t="s">
        <v>2224</v>
      </c>
      <c r="G198" s="33"/>
      <c r="H198" s="33"/>
      <c r="I198" s="165"/>
      <c r="J198" s="33"/>
      <c r="K198" s="33"/>
      <c r="L198" s="34"/>
      <c r="M198" s="166"/>
      <c r="N198" s="167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189</v>
      </c>
      <c r="AU198" s="18" t="s">
        <v>85</v>
      </c>
    </row>
    <row r="199" spans="1:65" s="2" customFormat="1" ht="37.9" customHeight="1">
      <c r="A199" s="33"/>
      <c r="B199" s="149"/>
      <c r="C199" s="150" t="s">
        <v>538</v>
      </c>
      <c r="D199" s="150" t="s">
        <v>182</v>
      </c>
      <c r="E199" s="151" t="s">
        <v>2225</v>
      </c>
      <c r="F199" s="152" t="s">
        <v>2226</v>
      </c>
      <c r="G199" s="153" t="s">
        <v>1455</v>
      </c>
      <c r="H199" s="154">
        <v>10</v>
      </c>
      <c r="I199" s="155"/>
      <c r="J199" s="156">
        <f>ROUND(I199*H199,2)</f>
        <v>0</v>
      </c>
      <c r="K199" s="152" t="s">
        <v>1</v>
      </c>
      <c r="L199" s="34"/>
      <c r="M199" s="157" t="s">
        <v>1</v>
      </c>
      <c r="N199" s="158" t="s">
        <v>41</v>
      </c>
      <c r="O199" s="59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187</v>
      </c>
      <c r="AT199" s="161" t="s">
        <v>182</v>
      </c>
      <c r="AU199" s="161" t="s">
        <v>85</v>
      </c>
      <c r="AY199" s="18" t="s">
        <v>180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8" t="s">
        <v>83</v>
      </c>
      <c r="BK199" s="162">
        <f>ROUND(I199*H199,2)</f>
        <v>0</v>
      </c>
      <c r="BL199" s="18" t="s">
        <v>187</v>
      </c>
      <c r="BM199" s="161" t="s">
        <v>1920</v>
      </c>
    </row>
    <row r="200" spans="1:65" s="2" customFormat="1" ht="19.5">
      <c r="A200" s="33"/>
      <c r="B200" s="34"/>
      <c r="C200" s="33"/>
      <c r="D200" s="163" t="s">
        <v>189</v>
      </c>
      <c r="E200" s="33"/>
      <c r="F200" s="164" t="s">
        <v>2226</v>
      </c>
      <c r="G200" s="33"/>
      <c r="H200" s="33"/>
      <c r="I200" s="165"/>
      <c r="J200" s="33"/>
      <c r="K200" s="33"/>
      <c r="L200" s="34"/>
      <c r="M200" s="166"/>
      <c r="N200" s="167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189</v>
      </c>
      <c r="AU200" s="18" t="s">
        <v>85</v>
      </c>
    </row>
    <row r="201" spans="1:65" s="2" customFormat="1" ht="33" customHeight="1">
      <c r="A201" s="33"/>
      <c r="B201" s="149"/>
      <c r="C201" s="150" t="s">
        <v>546</v>
      </c>
      <c r="D201" s="150" t="s">
        <v>182</v>
      </c>
      <c r="E201" s="151" t="s">
        <v>2227</v>
      </c>
      <c r="F201" s="152" t="s">
        <v>2228</v>
      </c>
      <c r="G201" s="153" t="s">
        <v>1455</v>
      </c>
      <c r="H201" s="154">
        <v>4</v>
      </c>
      <c r="I201" s="155"/>
      <c r="J201" s="156">
        <f>ROUND(I201*H201,2)</f>
        <v>0</v>
      </c>
      <c r="K201" s="152" t="s">
        <v>1</v>
      </c>
      <c r="L201" s="34"/>
      <c r="M201" s="157" t="s">
        <v>1</v>
      </c>
      <c r="N201" s="158" t="s">
        <v>41</v>
      </c>
      <c r="O201" s="59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187</v>
      </c>
      <c r="AT201" s="161" t="s">
        <v>182</v>
      </c>
      <c r="AU201" s="161" t="s">
        <v>85</v>
      </c>
      <c r="AY201" s="18" t="s">
        <v>180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8" t="s">
        <v>83</v>
      </c>
      <c r="BK201" s="162">
        <f>ROUND(I201*H201,2)</f>
        <v>0</v>
      </c>
      <c r="BL201" s="18" t="s">
        <v>187</v>
      </c>
      <c r="BM201" s="161" t="s">
        <v>1923</v>
      </c>
    </row>
    <row r="202" spans="1:65" s="2" customFormat="1" ht="19.5">
      <c r="A202" s="33"/>
      <c r="B202" s="34"/>
      <c r="C202" s="33"/>
      <c r="D202" s="163" t="s">
        <v>189</v>
      </c>
      <c r="E202" s="33"/>
      <c r="F202" s="164" t="s">
        <v>2228</v>
      </c>
      <c r="G202" s="33"/>
      <c r="H202" s="33"/>
      <c r="I202" s="165"/>
      <c r="J202" s="33"/>
      <c r="K202" s="33"/>
      <c r="L202" s="34"/>
      <c r="M202" s="166"/>
      <c r="N202" s="167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189</v>
      </c>
      <c r="AU202" s="18" t="s">
        <v>85</v>
      </c>
    </row>
    <row r="203" spans="1:65" s="2" customFormat="1" ht="33" customHeight="1">
      <c r="A203" s="33"/>
      <c r="B203" s="149"/>
      <c r="C203" s="150" t="s">
        <v>555</v>
      </c>
      <c r="D203" s="150" t="s">
        <v>182</v>
      </c>
      <c r="E203" s="151" t="s">
        <v>2229</v>
      </c>
      <c r="F203" s="152" t="s">
        <v>2230</v>
      </c>
      <c r="G203" s="153" t="s">
        <v>1455</v>
      </c>
      <c r="H203" s="154">
        <v>21</v>
      </c>
      <c r="I203" s="155"/>
      <c r="J203" s="156">
        <f>ROUND(I203*H203,2)</f>
        <v>0</v>
      </c>
      <c r="K203" s="152" t="s">
        <v>1</v>
      </c>
      <c r="L203" s="34"/>
      <c r="M203" s="157" t="s">
        <v>1</v>
      </c>
      <c r="N203" s="158" t="s">
        <v>41</v>
      </c>
      <c r="O203" s="59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187</v>
      </c>
      <c r="AT203" s="161" t="s">
        <v>182</v>
      </c>
      <c r="AU203" s="161" t="s">
        <v>85</v>
      </c>
      <c r="AY203" s="18" t="s">
        <v>180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8" t="s">
        <v>83</v>
      </c>
      <c r="BK203" s="162">
        <f>ROUND(I203*H203,2)</f>
        <v>0</v>
      </c>
      <c r="BL203" s="18" t="s">
        <v>187</v>
      </c>
      <c r="BM203" s="161" t="s">
        <v>1926</v>
      </c>
    </row>
    <row r="204" spans="1:65" s="2" customFormat="1" ht="19.5">
      <c r="A204" s="33"/>
      <c r="B204" s="34"/>
      <c r="C204" s="33"/>
      <c r="D204" s="163" t="s">
        <v>189</v>
      </c>
      <c r="E204" s="33"/>
      <c r="F204" s="164" t="s">
        <v>2230</v>
      </c>
      <c r="G204" s="33"/>
      <c r="H204" s="33"/>
      <c r="I204" s="165"/>
      <c r="J204" s="33"/>
      <c r="K204" s="33"/>
      <c r="L204" s="34"/>
      <c r="M204" s="166"/>
      <c r="N204" s="167"/>
      <c r="O204" s="59"/>
      <c r="P204" s="59"/>
      <c r="Q204" s="59"/>
      <c r="R204" s="59"/>
      <c r="S204" s="59"/>
      <c r="T204" s="60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189</v>
      </c>
      <c r="AU204" s="18" t="s">
        <v>85</v>
      </c>
    </row>
    <row r="205" spans="1:65" s="2" customFormat="1" ht="33" customHeight="1">
      <c r="A205" s="33"/>
      <c r="B205" s="149"/>
      <c r="C205" s="150" t="s">
        <v>564</v>
      </c>
      <c r="D205" s="150" t="s">
        <v>182</v>
      </c>
      <c r="E205" s="151" t="s">
        <v>2231</v>
      </c>
      <c r="F205" s="152" t="s">
        <v>2232</v>
      </c>
      <c r="G205" s="153" t="s">
        <v>1455</v>
      </c>
      <c r="H205" s="154">
        <v>22</v>
      </c>
      <c r="I205" s="155"/>
      <c r="J205" s="156">
        <f>ROUND(I205*H205,2)</f>
        <v>0</v>
      </c>
      <c r="K205" s="152" t="s">
        <v>1</v>
      </c>
      <c r="L205" s="34"/>
      <c r="M205" s="157" t="s">
        <v>1</v>
      </c>
      <c r="N205" s="158" t="s">
        <v>41</v>
      </c>
      <c r="O205" s="59"/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1" t="s">
        <v>187</v>
      </c>
      <c r="AT205" s="161" t="s">
        <v>182</v>
      </c>
      <c r="AU205" s="161" t="s">
        <v>85</v>
      </c>
      <c r="AY205" s="18" t="s">
        <v>180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8" t="s">
        <v>83</v>
      </c>
      <c r="BK205" s="162">
        <f>ROUND(I205*H205,2)</f>
        <v>0</v>
      </c>
      <c r="BL205" s="18" t="s">
        <v>187</v>
      </c>
      <c r="BM205" s="161" t="s">
        <v>1929</v>
      </c>
    </row>
    <row r="206" spans="1:65" s="2" customFormat="1" ht="19.5">
      <c r="A206" s="33"/>
      <c r="B206" s="34"/>
      <c r="C206" s="33"/>
      <c r="D206" s="163" t="s">
        <v>189</v>
      </c>
      <c r="E206" s="33"/>
      <c r="F206" s="164" t="s">
        <v>2232</v>
      </c>
      <c r="G206" s="33"/>
      <c r="H206" s="33"/>
      <c r="I206" s="165"/>
      <c r="J206" s="33"/>
      <c r="K206" s="33"/>
      <c r="L206" s="34"/>
      <c r="M206" s="166"/>
      <c r="N206" s="167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189</v>
      </c>
      <c r="AU206" s="18" t="s">
        <v>85</v>
      </c>
    </row>
    <row r="207" spans="1:65" s="2" customFormat="1" ht="33" customHeight="1">
      <c r="A207" s="33"/>
      <c r="B207" s="149"/>
      <c r="C207" s="150" t="s">
        <v>568</v>
      </c>
      <c r="D207" s="150" t="s">
        <v>182</v>
      </c>
      <c r="E207" s="151" t="s">
        <v>2233</v>
      </c>
      <c r="F207" s="152" t="s">
        <v>2234</v>
      </c>
      <c r="G207" s="153" t="s">
        <v>1455</v>
      </c>
      <c r="H207" s="154">
        <v>2</v>
      </c>
      <c r="I207" s="155"/>
      <c r="J207" s="156">
        <f>ROUND(I207*H207,2)</f>
        <v>0</v>
      </c>
      <c r="K207" s="152" t="s">
        <v>1</v>
      </c>
      <c r="L207" s="34"/>
      <c r="M207" s="157" t="s">
        <v>1</v>
      </c>
      <c r="N207" s="158" t="s">
        <v>41</v>
      </c>
      <c r="O207" s="59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187</v>
      </c>
      <c r="AT207" s="161" t="s">
        <v>182</v>
      </c>
      <c r="AU207" s="161" t="s">
        <v>85</v>
      </c>
      <c r="AY207" s="18" t="s">
        <v>180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83</v>
      </c>
      <c r="BK207" s="162">
        <f>ROUND(I207*H207,2)</f>
        <v>0</v>
      </c>
      <c r="BL207" s="18" t="s">
        <v>187</v>
      </c>
      <c r="BM207" s="161" t="s">
        <v>1932</v>
      </c>
    </row>
    <row r="208" spans="1:65" s="2" customFormat="1" ht="19.5">
      <c r="A208" s="33"/>
      <c r="B208" s="34"/>
      <c r="C208" s="33"/>
      <c r="D208" s="163" t="s">
        <v>189</v>
      </c>
      <c r="E208" s="33"/>
      <c r="F208" s="164" t="s">
        <v>2234</v>
      </c>
      <c r="G208" s="33"/>
      <c r="H208" s="33"/>
      <c r="I208" s="165"/>
      <c r="J208" s="33"/>
      <c r="K208" s="33"/>
      <c r="L208" s="34"/>
      <c r="M208" s="166"/>
      <c r="N208" s="167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189</v>
      </c>
      <c r="AU208" s="18" t="s">
        <v>85</v>
      </c>
    </row>
    <row r="209" spans="1:65" s="2" customFormat="1" ht="33" customHeight="1">
      <c r="A209" s="33"/>
      <c r="B209" s="149"/>
      <c r="C209" s="150" t="s">
        <v>579</v>
      </c>
      <c r="D209" s="150" t="s">
        <v>182</v>
      </c>
      <c r="E209" s="151" t="s">
        <v>2235</v>
      </c>
      <c r="F209" s="152" t="s">
        <v>2236</v>
      </c>
      <c r="G209" s="153" t="s">
        <v>1455</v>
      </c>
      <c r="H209" s="154">
        <v>5</v>
      </c>
      <c r="I209" s="155"/>
      <c r="J209" s="156">
        <f>ROUND(I209*H209,2)</f>
        <v>0</v>
      </c>
      <c r="K209" s="152" t="s">
        <v>1</v>
      </c>
      <c r="L209" s="34"/>
      <c r="M209" s="157" t="s">
        <v>1</v>
      </c>
      <c r="N209" s="158" t="s">
        <v>41</v>
      </c>
      <c r="O209" s="59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187</v>
      </c>
      <c r="AT209" s="161" t="s">
        <v>182</v>
      </c>
      <c r="AU209" s="161" t="s">
        <v>85</v>
      </c>
      <c r="AY209" s="18" t="s">
        <v>180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83</v>
      </c>
      <c r="BK209" s="162">
        <f>ROUND(I209*H209,2)</f>
        <v>0</v>
      </c>
      <c r="BL209" s="18" t="s">
        <v>187</v>
      </c>
      <c r="BM209" s="161" t="s">
        <v>1935</v>
      </c>
    </row>
    <row r="210" spans="1:65" s="2" customFormat="1" ht="19.5">
      <c r="A210" s="33"/>
      <c r="B210" s="34"/>
      <c r="C210" s="33"/>
      <c r="D210" s="163" t="s">
        <v>189</v>
      </c>
      <c r="E210" s="33"/>
      <c r="F210" s="164" t="s">
        <v>2236</v>
      </c>
      <c r="G210" s="33"/>
      <c r="H210" s="33"/>
      <c r="I210" s="165"/>
      <c r="J210" s="33"/>
      <c r="K210" s="33"/>
      <c r="L210" s="34"/>
      <c r="M210" s="166"/>
      <c r="N210" s="167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189</v>
      </c>
      <c r="AU210" s="18" t="s">
        <v>85</v>
      </c>
    </row>
    <row r="211" spans="1:65" s="2" customFormat="1" ht="24.2" customHeight="1">
      <c r="A211" s="33"/>
      <c r="B211" s="149"/>
      <c r="C211" s="150" t="s">
        <v>583</v>
      </c>
      <c r="D211" s="150" t="s">
        <v>182</v>
      </c>
      <c r="E211" s="151" t="s">
        <v>2237</v>
      </c>
      <c r="F211" s="152" t="s">
        <v>2238</v>
      </c>
      <c r="G211" s="153" t="s">
        <v>1455</v>
      </c>
      <c r="H211" s="154">
        <v>5</v>
      </c>
      <c r="I211" s="155"/>
      <c r="J211" s="156">
        <f>ROUND(I211*H211,2)</f>
        <v>0</v>
      </c>
      <c r="K211" s="152" t="s">
        <v>1</v>
      </c>
      <c r="L211" s="34"/>
      <c r="M211" s="157" t="s">
        <v>1</v>
      </c>
      <c r="N211" s="158" t="s">
        <v>41</v>
      </c>
      <c r="O211" s="59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187</v>
      </c>
      <c r="AT211" s="161" t="s">
        <v>182</v>
      </c>
      <c r="AU211" s="161" t="s">
        <v>85</v>
      </c>
      <c r="AY211" s="18" t="s">
        <v>180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83</v>
      </c>
      <c r="BK211" s="162">
        <f>ROUND(I211*H211,2)</f>
        <v>0</v>
      </c>
      <c r="BL211" s="18" t="s">
        <v>187</v>
      </c>
      <c r="BM211" s="161" t="s">
        <v>1938</v>
      </c>
    </row>
    <row r="212" spans="1:65" s="2" customFormat="1" ht="19.5">
      <c r="A212" s="33"/>
      <c r="B212" s="34"/>
      <c r="C212" s="33"/>
      <c r="D212" s="163" t="s">
        <v>189</v>
      </c>
      <c r="E212" s="33"/>
      <c r="F212" s="164" t="s">
        <v>2238</v>
      </c>
      <c r="G212" s="33"/>
      <c r="H212" s="33"/>
      <c r="I212" s="165"/>
      <c r="J212" s="33"/>
      <c r="K212" s="33"/>
      <c r="L212" s="34"/>
      <c r="M212" s="166"/>
      <c r="N212" s="167"/>
      <c r="O212" s="59"/>
      <c r="P212" s="59"/>
      <c r="Q212" s="59"/>
      <c r="R212" s="59"/>
      <c r="S212" s="59"/>
      <c r="T212" s="6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189</v>
      </c>
      <c r="AU212" s="18" t="s">
        <v>85</v>
      </c>
    </row>
    <row r="213" spans="1:65" s="2" customFormat="1" ht="24.2" customHeight="1">
      <c r="A213" s="33"/>
      <c r="B213" s="149"/>
      <c r="C213" s="150" t="s">
        <v>587</v>
      </c>
      <c r="D213" s="150" t="s">
        <v>182</v>
      </c>
      <c r="E213" s="151" t="s">
        <v>2239</v>
      </c>
      <c r="F213" s="152" t="s">
        <v>2240</v>
      </c>
      <c r="G213" s="153" t="s">
        <v>1455</v>
      </c>
      <c r="H213" s="154">
        <v>2</v>
      </c>
      <c r="I213" s="155"/>
      <c r="J213" s="156">
        <f>ROUND(I213*H213,2)</f>
        <v>0</v>
      </c>
      <c r="K213" s="152" t="s">
        <v>1</v>
      </c>
      <c r="L213" s="34"/>
      <c r="M213" s="157" t="s">
        <v>1</v>
      </c>
      <c r="N213" s="158" t="s">
        <v>41</v>
      </c>
      <c r="O213" s="59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1" t="s">
        <v>187</v>
      </c>
      <c r="AT213" s="161" t="s">
        <v>182</v>
      </c>
      <c r="AU213" s="161" t="s">
        <v>85</v>
      </c>
      <c r="AY213" s="18" t="s">
        <v>180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8" t="s">
        <v>83</v>
      </c>
      <c r="BK213" s="162">
        <f>ROUND(I213*H213,2)</f>
        <v>0</v>
      </c>
      <c r="BL213" s="18" t="s">
        <v>187</v>
      </c>
      <c r="BM213" s="161" t="s">
        <v>1941</v>
      </c>
    </row>
    <row r="214" spans="1:65" s="2" customFormat="1" ht="19.5">
      <c r="A214" s="33"/>
      <c r="B214" s="34"/>
      <c r="C214" s="33"/>
      <c r="D214" s="163" t="s">
        <v>189</v>
      </c>
      <c r="E214" s="33"/>
      <c r="F214" s="164" t="s">
        <v>2240</v>
      </c>
      <c r="G214" s="33"/>
      <c r="H214" s="33"/>
      <c r="I214" s="165"/>
      <c r="J214" s="33"/>
      <c r="K214" s="33"/>
      <c r="L214" s="34"/>
      <c r="M214" s="166"/>
      <c r="N214" s="167"/>
      <c r="O214" s="59"/>
      <c r="P214" s="59"/>
      <c r="Q214" s="59"/>
      <c r="R214" s="59"/>
      <c r="S214" s="59"/>
      <c r="T214" s="60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189</v>
      </c>
      <c r="AU214" s="18" t="s">
        <v>85</v>
      </c>
    </row>
    <row r="215" spans="1:65" s="2" customFormat="1" ht="37.9" customHeight="1">
      <c r="A215" s="33"/>
      <c r="B215" s="149"/>
      <c r="C215" s="150" t="s">
        <v>591</v>
      </c>
      <c r="D215" s="150" t="s">
        <v>182</v>
      </c>
      <c r="E215" s="151" t="s">
        <v>2241</v>
      </c>
      <c r="F215" s="152" t="s">
        <v>2242</v>
      </c>
      <c r="G215" s="153" t="s">
        <v>185</v>
      </c>
      <c r="H215" s="154">
        <v>92</v>
      </c>
      <c r="I215" s="155"/>
      <c r="J215" s="156">
        <f>ROUND(I215*H215,2)</f>
        <v>0</v>
      </c>
      <c r="K215" s="152" t="s">
        <v>1</v>
      </c>
      <c r="L215" s="34"/>
      <c r="M215" s="157" t="s">
        <v>1</v>
      </c>
      <c r="N215" s="158" t="s">
        <v>41</v>
      </c>
      <c r="O215" s="59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187</v>
      </c>
      <c r="AT215" s="161" t="s">
        <v>182</v>
      </c>
      <c r="AU215" s="161" t="s">
        <v>85</v>
      </c>
      <c r="AY215" s="18" t="s">
        <v>180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8" t="s">
        <v>83</v>
      </c>
      <c r="BK215" s="162">
        <f>ROUND(I215*H215,2)</f>
        <v>0</v>
      </c>
      <c r="BL215" s="18" t="s">
        <v>187</v>
      </c>
      <c r="BM215" s="161" t="s">
        <v>1944</v>
      </c>
    </row>
    <row r="216" spans="1:65" s="2" customFormat="1" ht="29.25">
      <c r="A216" s="33"/>
      <c r="B216" s="34"/>
      <c r="C216" s="33"/>
      <c r="D216" s="163" t="s">
        <v>189</v>
      </c>
      <c r="E216" s="33"/>
      <c r="F216" s="164" t="s">
        <v>2242</v>
      </c>
      <c r="G216" s="33"/>
      <c r="H216" s="33"/>
      <c r="I216" s="165"/>
      <c r="J216" s="33"/>
      <c r="K216" s="33"/>
      <c r="L216" s="34"/>
      <c r="M216" s="166"/>
      <c r="N216" s="167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189</v>
      </c>
      <c r="AU216" s="18" t="s">
        <v>85</v>
      </c>
    </row>
    <row r="217" spans="1:65" s="2" customFormat="1" ht="44.25" customHeight="1">
      <c r="A217" s="33"/>
      <c r="B217" s="149"/>
      <c r="C217" s="150" t="s">
        <v>598</v>
      </c>
      <c r="D217" s="150" t="s">
        <v>182</v>
      </c>
      <c r="E217" s="151" t="s">
        <v>2243</v>
      </c>
      <c r="F217" s="152" t="s">
        <v>2244</v>
      </c>
      <c r="G217" s="153" t="s">
        <v>185</v>
      </c>
      <c r="H217" s="154">
        <v>30</v>
      </c>
      <c r="I217" s="155"/>
      <c r="J217" s="156">
        <f>ROUND(I217*H217,2)</f>
        <v>0</v>
      </c>
      <c r="K217" s="152" t="s">
        <v>1</v>
      </c>
      <c r="L217" s="34"/>
      <c r="M217" s="157" t="s">
        <v>1</v>
      </c>
      <c r="N217" s="158" t="s">
        <v>41</v>
      </c>
      <c r="O217" s="59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187</v>
      </c>
      <c r="AT217" s="161" t="s">
        <v>182</v>
      </c>
      <c r="AU217" s="161" t="s">
        <v>85</v>
      </c>
      <c r="AY217" s="18" t="s">
        <v>180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8" t="s">
        <v>83</v>
      </c>
      <c r="BK217" s="162">
        <f>ROUND(I217*H217,2)</f>
        <v>0</v>
      </c>
      <c r="BL217" s="18" t="s">
        <v>187</v>
      </c>
      <c r="BM217" s="161" t="s">
        <v>1947</v>
      </c>
    </row>
    <row r="218" spans="1:65" s="2" customFormat="1" ht="29.25">
      <c r="A218" s="33"/>
      <c r="B218" s="34"/>
      <c r="C218" s="33"/>
      <c r="D218" s="163" t="s">
        <v>189</v>
      </c>
      <c r="E218" s="33"/>
      <c r="F218" s="164" t="s">
        <v>2244</v>
      </c>
      <c r="G218" s="33"/>
      <c r="H218" s="33"/>
      <c r="I218" s="165"/>
      <c r="J218" s="33"/>
      <c r="K218" s="33"/>
      <c r="L218" s="34"/>
      <c r="M218" s="166"/>
      <c r="N218" s="167"/>
      <c r="O218" s="59"/>
      <c r="P218" s="59"/>
      <c r="Q218" s="59"/>
      <c r="R218" s="59"/>
      <c r="S218" s="59"/>
      <c r="T218" s="6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189</v>
      </c>
      <c r="AU218" s="18" t="s">
        <v>85</v>
      </c>
    </row>
    <row r="219" spans="1:65" s="2" customFormat="1" ht="44.25" customHeight="1">
      <c r="A219" s="33"/>
      <c r="B219" s="149"/>
      <c r="C219" s="150" t="s">
        <v>602</v>
      </c>
      <c r="D219" s="150" t="s">
        <v>182</v>
      </c>
      <c r="E219" s="151" t="s">
        <v>2245</v>
      </c>
      <c r="F219" s="152" t="s">
        <v>2246</v>
      </c>
      <c r="G219" s="153" t="s">
        <v>185</v>
      </c>
      <c r="H219" s="154">
        <v>15</v>
      </c>
      <c r="I219" s="155"/>
      <c r="J219" s="156">
        <f>ROUND(I219*H219,2)</f>
        <v>0</v>
      </c>
      <c r="K219" s="152" t="s">
        <v>1</v>
      </c>
      <c r="L219" s="34"/>
      <c r="M219" s="157" t="s">
        <v>1</v>
      </c>
      <c r="N219" s="158" t="s">
        <v>41</v>
      </c>
      <c r="O219" s="59"/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187</v>
      </c>
      <c r="AT219" s="161" t="s">
        <v>182</v>
      </c>
      <c r="AU219" s="161" t="s">
        <v>85</v>
      </c>
      <c r="AY219" s="18" t="s">
        <v>180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83</v>
      </c>
      <c r="BK219" s="162">
        <f>ROUND(I219*H219,2)</f>
        <v>0</v>
      </c>
      <c r="BL219" s="18" t="s">
        <v>187</v>
      </c>
      <c r="BM219" s="161" t="s">
        <v>1950</v>
      </c>
    </row>
    <row r="220" spans="1:65" s="2" customFormat="1" ht="29.25">
      <c r="A220" s="33"/>
      <c r="B220" s="34"/>
      <c r="C220" s="33"/>
      <c r="D220" s="163" t="s">
        <v>189</v>
      </c>
      <c r="E220" s="33"/>
      <c r="F220" s="164" t="s">
        <v>2246</v>
      </c>
      <c r="G220" s="33"/>
      <c r="H220" s="33"/>
      <c r="I220" s="165"/>
      <c r="J220" s="33"/>
      <c r="K220" s="33"/>
      <c r="L220" s="34"/>
      <c r="M220" s="166"/>
      <c r="N220" s="167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189</v>
      </c>
      <c r="AU220" s="18" t="s">
        <v>85</v>
      </c>
    </row>
    <row r="221" spans="1:65" s="2" customFormat="1" ht="76.349999999999994" customHeight="1">
      <c r="A221" s="33"/>
      <c r="B221" s="149"/>
      <c r="C221" s="150" t="s">
        <v>611</v>
      </c>
      <c r="D221" s="150" t="s">
        <v>182</v>
      </c>
      <c r="E221" s="151" t="s">
        <v>2247</v>
      </c>
      <c r="F221" s="152" t="s">
        <v>2248</v>
      </c>
      <c r="G221" s="153" t="s">
        <v>185</v>
      </c>
      <c r="H221" s="154">
        <v>268</v>
      </c>
      <c r="I221" s="155"/>
      <c r="J221" s="156">
        <f>ROUND(I221*H221,2)</f>
        <v>0</v>
      </c>
      <c r="K221" s="152" t="s">
        <v>1</v>
      </c>
      <c r="L221" s="34"/>
      <c r="M221" s="157" t="s">
        <v>1</v>
      </c>
      <c r="N221" s="158" t="s">
        <v>41</v>
      </c>
      <c r="O221" s="59"/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187</v>
      </c>
      <c r="AT221" s="161" t="s">
        <v>182</v>
      </c>
      <c r="AU221" s="161" t="s">
        <v>85</v>
      </c>
      <c r="AY221" s="18" t="s">
        <v>180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83</v>
      </c>
      <c r="BK221" s="162">
        <f>ROUND(I221*H221,2)</f>
        <v>0</v>
      </c>
      <c r="BL221" s="18" t="s">
        <v>187</v>
      </c>
      <c r="BM221" s="161" t="s">
        <v>1953</v>
      </c>
    </row>
    <row r="222" spans="1:65" s="2" customFormat="1" ht="58.5">
      <c r="A222" s="33"/>
      <c r="B222" s="34"/>
      <c r="C222" s="33"/>
      <c r="D222" s="163" t="s">
        <v>189</v>
      </c>
      <c r="E222" s="33"/>
      <c r="F222" s="164" t="s">
        <v>2249</v>
      </c>
      <c r="G222" s="33"/>
      <c r="H222" s="33"/>
      <c r="I222" s="165"/>
      <c r="J222" s="33"/>
      <c r="K222" s="33"/>
      <c r="L222" s="34"/>
      <c r="M222" s="166"/>
      <c r="N222" s="167"/>
      <c r="O222" s="59"/>
      <c r="P222" s="59"/>
      <c r="Q222" s="59"/>
      <c r="R222" s="59"/>
      <c r="S222" s="59"/>
      <c r="T222" s="60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189</v>
      </c>
      <c r="AU222" s="18" t="s">
        <v>85</v>
      </c>
    </row>
    <row r="223" spans="1:65" s="2" customFormat="1" ht="76.349999999999994" customHeight="1">
      <c r="A223" s="33"/>
      <c r="B223" s="149"/>
      <c r="C223" s="150" t="s">
        <v>616</v>
      </c>
      <c r="D223" s="150" t="s">
        <v>182</v>
      </c>
      <c r="E223" s="151" t="s">
        <v>2250</v>
      </c>
      <c r="F223" s="152" t="s">
        <v>2251</v>
      </c>
      <c r="G223" s="153" t="s">
        <v>185</v>
      </c>
      <c r="H223" s="154">
        <v>339</v>
      </c>
      <c r="I223" s="155"/>
      <c r="J223" s="156">
        <f>ROUND(I223*H223,2)</f>
        <v>0</v>
      </c>
      <c r="K223" s="152" t="s">
        <v>1</v>
      </c>
      <c r="L223" s="34"/>
      <c r="M223" s="157" t="s">
        <v>1</v>
      </c>
      <c r="N223" s="158" t="s">
        <v>41</v>
      </c>
      <c r="O223" s="59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187</v>
      </c>
      <c r="AT223" s="161" t="s">
        <v>182</v>
      </c>
      <c r="AU223" s="161" t="s">
        <v>85</v>
      </c>
      <c r="AY223" s="18" t="s">
        <v>180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83</v>
      </c>
      <c r="BK223" s="162">
        <f>ROUND(I223*H223,2)</f>
        <v>0</v>
      </c>
      <c r="BL223" s="18" t="s">
        <v>187</v>
      </c>
      <c r="BM223" s="161" t="s">
        <v>1956</v>
      </c>
    </row>
    <row r="224" spans="1:65" s="2" customFormat="1" ht="58.5">
      <c r="A224" s="33"/>
      <c r="B224" s="34"/>
      <c r="C224" s="33"/>
      <c r="D224" s="163" t="s">
        <v>189</v>
      </c>
      <c r="E224" s="33"/>
      <c r="F224" s="164" t="s">
        <v>2252</v>
      </c>
      <c r="G224" s="33"/>
      <c r="H224" s="33"/>
      <c r="I224" s="165"/>
      <c r="J224" s="33"/>
      <c r="K224" s="33"/>
      <c r="L224" s="34"/>
      <c r="M224" s="166"/>
      <c r="N224" s="167"/>
      <c r="O224" s="59"/>
      <c r="P224" s="59"/>
      <c r="Q224" s="59"/>
      <c r="R224" s="59"/>
      <c r="S224" s="59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189</v>
      </c>
      <c r="AU224" s="18" t="s">
        <v>85</v>
      </c>
    </row>
    <row r="225" spans="1:65" s="2" customFormat="1" ht="21.75" customHeight="1">
      <c r="A225" s="33"/>
      <c r="B225" s="149"/>
      <c r="C225" s="150" t="s">
        <v>624</v>
      </c>
      <c r="D225" s="150" t="s">
        <v>182</v>
      </c>
      <c r="E225" s="151" t="s">
        <v>2253</v>
      </c>
      <c r="F225" s="152" t="s">
        <v>2254</v>
      </c>
      <c r="G225" s="153" t="s">
        <v>1455</v>
      </c>
      <c r="H225" s="154">
        <v>110</v>
      </c>
      <c r="I225" s="155"/>
      <c r="J225" s="156">
        <f>ROUND(I225*H225,2)</f>
        <v>0</v>
      </c>
      <c r="K225" s="152" t="s">
        <v>1</v>
      </c>
      <c r="L225" s="34"/>
      <c r="M225" s="157" t="s">
        <v>1</v>
      </c>
      <c r="N225" s="158" t="s">
        <v>41</v>
      </c>
      <c r="O225" s="59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1" t="s">
        <v>187</v>
      </c>
      <c r="AT225" s="161" t="s">
        <v>182</v>
      </c>
      <c r="AU225" s="161" t="s">
        <v>85</v>
      </c>
      <c r="AY225" s="18" t="s">
        <v>180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8" t="s">
        <v>83</v>
      </c>
      <c r="BK225" s="162">
        <f>ROUND(I225*H225,2)</f>
        <v>0</v>
      </c>
      <c r="BL225" s="18" t="s">
        <v>187</v>
      </c>
      <c r="BM225" s="161" t="s">
        <v>1959</v>
      </c>
    </row>
    <row r="226" spans="1:65" s="2" customFormat="1" ht="11.25">
      <c r="A226" s="33"/>
      <c r="B226" s="34"/>
      <c r="C226" s="33"/>
      <c r="D226" s="163" t="s">
        <v>189</v>
      </c>
      <c r="E226" s="33"/>
      <c r="F226" s="164" t="s">
        <v>2254</v>
      </c>
      <c r="G226" s="33"/>
      <c r="H226" s="33"/>
      <c r="I226" s="165"/>
      <c r="J226" s="33"/>
      <c r="K226" s="33"/>
      <c r="L226" s="34"/>
      <c r="M226" s="166"/>
      <c r="N226" s="167"/>
      <c r="O226" s="59"/>
      <c r="P226" s="59"/>
      <c r="Q226" s="59"/>
      <c r="R226" s="59"/>
      <c r="S226" s="59"/>
      <c r="T226" s="60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189</v>
      </c>
      <c r="AU226" s="18" t="s">
        <v>85</v>
      </c>
    </row>
    <row r="227" spans="1:65" s="2" customFormat="1" ht="21.75" customHeight="1">
      <c r="A227" s="33"/>
      <c r="B227" s="149"/>
      <c r="C227" s="150" t="s">
        <v>631</v>
      </c>
      <c r="D227" s="150" t="s">
        <v>182</v>
      </c>
      <c r="E227" s="151" t="s">
        <v>2255</v>
      </c>
      <c r="F227" s="152" t="s">
        <v>2256</v>
      </c>
      <c r="G227" s="153" t="s">
        <v>1455</v>
      </c>
      <c r="H227" s="154">
        <v>30</v>
      </c>
      <c r="I227" s="155"/>
      <c r="J227" s="156">
        <f>ROUND(I227*H227,2)</f>
        <v>0</v>
      </c>
      <c r="K227" s="152" t="s">
        <v>1</v>
      </c>
      <c r="L227" s="34"/>
      <c r="M227" s="157" t="s">
        <v>1</v>
      </c>
      <c r="N227" s="158" t="s">
        <v>41</v>
      </c>
      <c r="O227" s="59"/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187</v>
      </c>
      <c r="AT227" s="161" t="s">
        <v>182</v>
      </c>
      <c r="AU227" s="161" t="s">
        <v>85</v>
      </c>
      <c r="AY227" s="18" t="s">
        <v>180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8" t="s">
        <v>83</v>
      </c>
      <c r="BK227" s="162">
        <f>ROUND(I227*H227,2)</f>
        <v>0</v>
      </c>
      <c r="BL227" s="18" t="s">
        <v>187</v>
      </c>
      <c r="BM227" s="161" t="s">
        <v>1962</v>
      </c>
    </row>
    <row r="228" spans="1:65" s="2" customFormat="1" ht="11.25">
      <c r="A228" s="33"/>
      <c r="B228" s="34"/>
      <c r="C228" s="33"/>
      <c r="D228" s="163" t="s">
        <v>189</v>
      </c>
      <c r="E228" s="33"/>
      <c r="F228" s="164" t="s">
        <v>2256</v>
      </c>
      <c r="G228" s="33"/>
      <c r="H228" s="33"/>
      <c r="I228" s="165"/>
      <c r="J228" s="33"/>
      <c r="K228" s="33"/>
      <c r="L228" s="34"/>
      <c r="M228" s="166"/>
      <c r="N228" s="167"/>
      <c r="O228" s="59"/>
      <c r="P228" s="59"/>
      <c r="Q228" s="59"/>
      <c r="R228" s="59"/>
      <c r="S228" s="59"/>
      <c r="T228" s="60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189</v>
      </c>
      <c r="AU228" s="18" t="s">
        <v>85</v>
      </c>
    </row>
    <row r="229" spans="1:65" s="2" customFormat="1" ht="185.25">
      <c r="A229" s="33"/>
      <c r="B229" s="34"/>
      <c r="C229" s="33"/>
      <c r="D229" s="163" t="s">
        <v>912</v>
      </c>
      <c r="E229" s="33"/>
      <c r="F229" s="220" t="s">
        <v>2257</v>
      </c>
      <c r="G229" s="33"/>
      <c r="H229" s="33"/>
      <c r="I229" s="165"/>
      <c r="J229" s="33"/>
      <c r="K229" s="33"/>
      <c r="L229" s="34"/>
      <c r="M229" s="166"/>
      <c r="N229" s="167"/>
      <c r="O229" s="59"/>
      <c r="P229" s="59"/>
      <c r="Q229" s="59"/>
      <c r="R229" s="59"/>
      <c r="S229" s="59"/>
      <c r="T229" s="60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8" t="s">
        <v>912</v>
      </c>
      <c r="AU229" s="18" t="s">
        <v>85</v>
      </c>
    </row>
    <row r="230" spans="1:65" s="12" customFormat="1" ht="22.9" customHeight="1">
      <c r="B230" s="136"/>
      <c r="D230" s="137" t="s">
        <v>75</v>
      </c>
      <c r="E230" s="147" t="s">
        <v>2258</v>
      </c>
      <c r="F230" s="147" t="s">
        <v>2259</v>
      </c>
      <c r="I230" s="139"/>
      <c r="J230" s="148">
        <f>BK230</f>
        <v>0</v>
      </c>
      <c r="L230" s="136"/>
      <c r="M230" s="141"/>
      <c r="N230" s="142"/>
      <c r="O230" s="142"/>
      <c r="P230" s="143">
        <f>SUM(P231:P236)</f>
        <v>0</v>
      </c>
      <c r="Q230" s="142"/>
      <c r="R230" s="143">
        <f>SUM(R231:R236)</f>
        <v>0</v>
      </c>
      <c r="S230" s="142"/>
      <c r="T230" s="144">
        <f>SUM(T231:T236)</f>
        <v>0</v>
      </c>
      <c r="AR230" s="137" t="s">
        <v>83</v>
      </c>
      <c r="AT230" s="145" t="s">
        <v>75</v>
      </c>
      <c r="AU230" s="145" t="s">
        <v>83</v>
      </c>
      <c r="AY230" s="137" t="s">
        <v>180</v>
      </c>
      <c r="BK230" s="146">
        <f>SUM(BK231:BK236)</f>
        <v>0</v>
      </c>
    </row>
    <row r="231" spans="1:65" s="2" customFormat="1" ht="21.75" customHeight="1">
      <c r="A231" s="33"/>
      <c r="B231" s="149"/>
      <c r="C231" s="150" t="s">
        <v>647</v>
      </c>
      <c r="D231" s="150" t="s">
        <v>182</v>
      </c>
      <c r="E231" s="151" t="s">
        <v>2260</v>
      </c>
      <c r="F231" s="152" t="s">
        <v>2261</v>
      </c>
      <c r="G231" s="153" t="s">
        <v>1455</v>
      </c>
      <c r="H231" s="154">
        <v>10</v>
      </c>
      <c r="I231" s="155"/>
      <c r="J231" s="156">
        <f>ROUND(I231*H231,2)</f>
        <v>0</v>
      </c>
      <c r="K231" s="152" t="s">
        <v>1</v>
      </c>
      <c r="L231" s="34"/>
      <c r="M231" s="157" t="s">
        <v>1</v>
      </c>
      <c r="N231" s="158" t="s">
        <v>41</v>
      </c>
      <c r="O231" s="59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187</v>
      </c>
      <c r="AT231" s="161" t="s">
        <v>182</v>
      </c>
      <c r="AU231" s="161" t="s">
        <v>85</v>
      </c>
      <c r="AY231" s="18" t="s">
        <v>180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8" t="s">
        <v>83</v>
      </c>
      <c r="BK231" s="162">
        <f>ROUND(I231*H231,2)</f>
        <v>0</v>
      </c>
      <c r="BL231" s="18" t="s">
        <v>187</v>
      </c>
      <c r="BM231" s="161" t="s">
        <v>1967</v>
      </c>
    </row>
    <row r="232" spans="1:65" s="2" customFormat="1" ht="11.25">
      <c r="A232" s="33"/>
      <c r="B232" s="34"/>
      <c r="C232" s="33"/>
      <c r="D232" s="163" t="s">
        <v>189</v>
      </c>
      <c r="E232" s="33"/>
      <c r="F232" s="164" t="s">
        <v>2261</v>
      </c>
      <c r="G232" s="33"/>
      <c r="H232" s="33"/>
      <c r="I232" s="165"/>
      <c r="J232" s="33"/>
      <c r="K232" s="33"/>
      <c r="L232" s="34"/>
      <c r="M232" s="166"/>
      <c r="N232" s="167"/>
      <c r="O232" s="59"/>
      <c r="P232" s="59"/>
      <c r="Q232" s="59"/>
      <c r="R232" s="59"/>
      <c r="S232" s="59"/>
      <c r="T232" s="60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189</v>
      </c>
      <c r="AU232" s="18" t="s">
        <v>85</v>
      </c>
    </row>
    <row r="233" spans="1:65" s="2" customFormat="1" ht="16.5" customHeight="1">
      <c r="A233" s="33"/>
      <c r="B233" s="149"/>
      <c r="C233" s="150" t="s">
        <v>654</v>
      </c>
      <c r="D233" s="150" t="s">
        <v>182</v>
      </c>
      <c r="E233" s="151" t="s">
        <v>2262</v>
      </c>
      <c r="F233" s="152" t="s">
        <v>2263</v>
      </c>
      <c r="G233" s="153" t="s">
        <v>1503</v>
      </c>
      <c r="H233" s="154">
        <v>4</v>
      </c>
      <c r="I233" s="155"/>
      <c r="J233" s="156">
        <f>ROUND(I233*H233,2)</f>
        <v>0</v>
      </c>
      <c r="K233" s="152" t="s">
        <v>1</v>
      </c>
      <c r="L233" s="34"/>
      <c r="M233" s="157" t="s">
        <v>1</v>
      </c>
      <c r="N233" s="158" t="s">
        <v>41</v>
      </c>
      <c r="O233" s="59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187</v>
      </c>
      <c r="AT233" s="161" t="s">
        <v>182</v>
      </c>
      <c r="AU233" s="161" t="s">
        <v>85</v>
      </c>
      <c r="AY233" s="18" t="s">
        <v>180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83</v>
      </c>
      <c r="BK233" s="162">
        <f>ROUND(I233*H233,2)</f>
        <v>0</v>
      </c>
      <c r="BL233" s="18" t="s">
        <v>187</v>
      </c>
      <c r="BM233" s="161" t="s">
        <v>1971</v>
      </c>
    </row>
    <row r="234" spans="1:65" s="2" customFormat="1" ht="11.25">
      <c r="A234" s="33"/>
      <c r="B234" s="34"/>
      <c r="C234" s="33"/>
      <c r="D234" s="163" t="s">
        <v>189</v>
      </c>
      <c r="E234" s="33"/>
      <c r="F234" s="164" t="s">
        <v>2263</v>
      </c>
      <c r="G234" s="33"/>
      <c r="H234" s="33"/>
      <c r="I234" s="165"/>
      <c r="J234" s="33"/>
      <c r="K234" s="33"/>
      <c r="L234" s="34"/>
      <c r="M234" s="166"/>
      <c r="N234" s="167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189</v>
      </c>
      <c r="AU234" s="18" t="s">
        <v>85</v>
      </c>
    </row>
    <row r="235" spans="1:65" s="2" customFormat="1" ht="16.5" customHeight="1">
      <c r="A235" s="33"/>
      <c r="B235" s="149"/>
      <c r="C235" s="150" t="s">
        <v>665</v>
      </c>
      <c r="D235" s="150" t="s">
        <v>182</v>
      </c>
      <c r="E235" s="151" t="s">
        <v>2264</v>
      </c>
      <c r="F235" s="152" t="s">
        <v>2265</v>
      </c>
      <c r="G235" s="153" t="s">
        <v>1604</v>
      </c>
      <c r="H235" s="154">
        <v>1</v>
      </c>
      <c r="I235" s="155"/>
      <c r="J235" s="156">
        <f>ROUND(I235*H235,2)</f>
        <v>0</v>
      </c>
      <c r="K235" s="152" t="s">
        <v>1</v>
      </c>
      <c r="L235" s="34"/>
      <c r="M235" s="157" t="s">
        <v>1</v>
      </c>
      <c r="N235" s="158" t="s">
        <v>41</v>
      </c>
      <c r="O235" s="59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187</v>
      </c>
      <c r="AT235" s="161" t="s">
        <v>182</v>
      </c>
      <c r="AU235" s="161" t="s">
        <v>85</v>
      </c>
      <c r="AY235" s="18" t="s">
        <v>180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83</v>
      </c>
      <c r="BK235" s="162">
        <f>ROUND(I235*H235,2)</f>
        <v>0</v>
      </c>
      <c r="BL235" s="18" t="s">
        <v>187</v>
      </c>
      <c r="BM235" s="161" t="s">
        <v>1975</v>
      </c>
    </row>
    <row r="236" spans="1:65" s="2" customFormat="1" ht="11.25">
      <c r="A236" s="33"/>
      <c r="B236" s="34"/>
      <c r="C236" s="33"/>
      <c r="D236" s="163" t="s">
        <v>189</v>
      </c>
      <c r="E236" s="33"/>
      <c r="F236" s="164" t="s">
        <v>2265</v>
      </c>
      <c r="G236" s="33"/>
      <c r="H236" s="33"/>
      <c r="I236" s="165"/>
      <c r="J236" s="33"/>
      <c r="K236" s="33"/>
      <c r="L236" s="34"/>
      <c r="M236" s="166"/>
      <c r="N236" s="167"/>
      <c r="O236" s="59"/>
      <c r="P236" s="59"/>
      <c r="Q236" s="59"/>
      <c r="R236" s="59"/>
      <c r="S236" s="59"/>
      <c r="T236" s="60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8" t="s">
        <v>189</v>
      </c>
      <c r="AU236" s="18" t="s">
        <v>85</v>
      </c>
    </row>
    <row r="237" spans="1:65" s="12" customFormat="1" ht="25.9" customHeight="1">
      <c r="B237" s="136"/>
      <c r="D237" s="137" t="s">
        <v>75</v>
      </c>
      <c r="E237" s="138" t="s">
        <v>178</v>
      </c>
      <c r="F237" s="138" t="s">
        <v>179</v>
      </c>
      <c r="I237" s="139"/>
      <c r="J237" s="140">
        <f>BK237</f>
        <v>0</v>
      </c>
      <c r="L237" s="136"/>
      <c r="M237" s="141"/>
      <c r="N237" s="142"/>
      <c r="O237" s="142"/>
      <c r="P237" s="143">
        <f>P238</f>
        <v>0</v>
      </c>
      <c r="Q237" s="142"/>
      <c r="R237" s="143">
        <f>R238</f>
        <v>0</v>
      </c>
      <c r="S237" s="142"/>
      <c r="T237" s="144">
        <f>T238</f>
        <v>0</v>
      </c>
      <c r="AR237" s="137" t="s">
        <v>83</v>
      </c>
      <c r="AT237" s="145" t="s">
        <v>75</v>
      </c>
      <c r="AU237" s="145" t="s">
        <v>76</v>
      </c>
      <c r="AY237" s="137" t="s">
        <v>180</v>
      </c>
      <c r="BK237" s="146">
        <f>BK238</f>
        <v>0</v>
      </c>
    </row>
    <row r="238" spans="1:65" s="12" customFormat="1" ht="22.9" customHeight="1">
      <c r="B238" s="136"/>
      <c r="D238" s="137" t="s">
        <v>75</v>
      </c>
      <c r="E238" s="147" t="s">
        <v>797</v>
      </c>
      <c r="F238" s="147" t="s">
        <v>798</v>
      </c>
      <c r="I238" s="139"/>
      <c r="J238" s="148">
        <f>BK238</f>
        <v>0</v>
      </c>
      <c r="L238" s="136"/>
      <c r="M238" s="141"/>
      <c r="N238" s="142"/>
      <c r="O238" s="142"/>
      <c r="P238" s="143">
        <f>SUM(P239:P251)</f>
        <v>0</v>
      </c>
      <c r="Q238" s="142"/>
      <c r="R238" s="143">
        <f>SUM(R239:R251)</f>
        <v>0</v>
      </c>
      <c r="S238" s="142"/>
      <c r="T238" s="144">
        <f>SUM(T239:T251)</f>
        <v>0</v>
      </c>
      <c r="AR238" s="137" t="s">
        <v>83</v>
      </c>
      <c r="AT238" s="145" t="s">
        <v>75</v>
      </c>
      <c r="AU238" s="145" t="s">
        <v>83</v>
      </c>
      <c r="AY238" s="137" t="s">
        <v>180</v>
      </c>
      <c r="BK238" s="146">
        <f>SUM(BK239:BK251)</f>
        <v>0</v>
      </c>
    </row>
    <row r="239" spans="1:65" s="2" customFormat="1" ht="24.2" customHeight="1">
      <c r="A239" s="33"/>
      <c r="B239" s="149"/>
      <c r="C239" s="150" t="s">
        <v>674</v>
      </c>
      <c r="D239" s="150" t="s">
        <v>182</v>
      </c>
      <c r="E239" s="151" t="s">
        <v>799</v>
      </c>
      <c r="F239" s="152" t="s">
        <v>800</v>
      </c>
      <c r="G239" s="153" t="s">
        <v>318</v>
      </c>
      <c r="H239" s="154">
        <v>1.45</v>
      </c>
      <c r="I239" s="155"/>
      <c r="J239" s="156">
        <f>ROUND(I239*H239,2)</f>
        <v>0</v>
      </c>
      <c r="K239" s="152" t="s">
        <v>186</v>
      </c>
      <c r="L239" s="34"/>
      <c r="M239" s="157" t="s">
        <v>1</v>
      </c>
      <c r="N239" s="158" t="s">
        <v>41</v>
      </c>
      <c r="O239" s="59"/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1" t="s">
        <v>187</v>
      </c>
      <c r="AT239" s="161" t="s">
        <v>182</v>
      </c>
      <c r="AU239" s="161" t="s">
        <v>85</v>
      </c>
      <c r="AY239" s="18" t="s">
        <v>180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8" t="s">
        <v>83</v>
      </c>
      <c r="BK239" s="162">
        <f>ROUND(I239*H239,2)</f>
        <v>0</v>
      </c>
      <c r="BL239" s="18" t="s">
        <v>187</v>
      </c>
      <c r="BM239" s="161" t="s">
        <v>2918</v>
      </c>
    </row>
    <row r="240" spans="1:65" s="2" customFormat="1" ht="19.5">
      <c r="A240" s="33"/>
      <c r="B240" s="34"/>
      <c r="C240" s="33"/>
      <c r="D240" s="163" t="s">
        <v>189</v>
      </c>
      <c r="E240" s="33"/>
      <c r="F240" s="164" t="s">
        <v>802</v>
      </c>
      <c r="G240" s="33"/>
      <c r="H240" s="33"/>
      <c r="I240" s="165"/>
      <c r="J240" s="33"/>
      <c r="K240" s="33"/>
      <c r="L240" s="34"/>
      <c r="M240" s="166"/>
      <c r="N240" s="167"/>
      <c r="O240" s="59"/>
      <c r="P240" s="59"/>
      <c r="Q240" s="59"/>
      <c r="R240" s="59"/>
      <c r="S240" s="59"/>
      <c r="T240" s="60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8" t="s">
        <v>189</v>
      </c>
      <c r="AU240" s="18" t="s">
        <v>85</v>
      </c>
    </row>
    <row r="241" spans="1:65" s="2" customFormat="1" ht="11.25">
      <c r="A241" s="33"/>
      <c r="B241" s="34"/>
      <c r="C241" s="33"/>
      <c r="D241" s="168" t="s">
        <v>191</v>
      </c>
      <c r="E241" s="33"/>
      <c r="F241" s="169" t="s">
        <v>803</v>
      </c>
      <c r="G241" s="33"/>
      <c r="H241" s="33"/>
      <c r="I241" s="165"/>
      <c r="J241" s="33"/>
      <c r="K241" s="33"/>
      <c r="L241" s="34"/>
      <c r="M241" s="166"/>
      <c r="N241" s="167"/>
      <c r="O241" s="59"/>
      <c r="P241" s="59"/>
      <c r="Q241" s="59"/>
      <c r="R241" s="59"/>
      <c r="S241" s="59"/>
      <c r="T241" s="60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191</v>
      </c>
      <c r="AU241" s="18" t="s">
        <v>85</v>
      </c>
    </row>
    <row r="242" spans="1:65" s="2" customFormat="1" ht="24.2" customHeight="1">
      <c r="A242" s="33"/>
      <c r="B242" s="149"/>
      <c r="C242" s="150" t="s">
        <v>705</v>
      </c>
      <c r="D242" s="150" t="s">
        <v>182</v>
      </c>
      <c r="E242" s="151" t="s">
        <v>805</v>
      </c>
      <c r="F242" s="152" t="s">
        <v>806</v>
      </c>
      <c r="G242" s="153" t="s">
        <v>318</v>
      </c>
      <c r="H242" s="154">
        <v>1.45</v>
      </c>
      <c r="I242" s="155"/>
      <c r="J242" s="156">
        <f>ROUND(I242*H242,2)</f>
        <v>0</v>
      </c>
      <c r="K242" s="152" t="s">
        <v>186</v>
      </c>
      <c r="L242" s="34"/>
      <c r="M242" s="157" t="s">
        <v>1</v>
      </c>
      <c r="N242" s="158" t="s">
        <v>41</v>
      </c>
      <c r="O242" s="59"/>
      <c r="P242" s="159">
        <f>O242*H242</f>
        <v>0</v>
      </c>
      <c r="Q242" s="159">
        <v>0</v>
      </c>
      <c r="R242" s="159">
        <f>Q242*H242</f>
        <v>0</v>
      </c>
      <c r="S242" s="159">
        <v>0</v>
      </c>
      <c r="T242" s="160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1" t="s">
        <v>187</v>
      </c>
      <c r="AT242" s="161" t="s">
        <v>182</v>
      </c>
      <c r="AU242" s="161" t="s">
        <v>85</v>
      </c>
      <c r="AY242" s="18" t="s">
        <v>180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8" t="s">
        <v>83</v>
      </c>
      <c r="BK242" s="162">
        <f>ROUND(I242*H242,2)</f>
        <v>0</v>
      </c>
      <c r="BL242" s="18" t="s">
        <v>187</v>
      </c>
      <c r="BM242" s="161" t="s">
        <v>2919</v>
      </c>
    </row>
    <row r="243" spans="1:65" s="2" customFormat="1" ht="19.5">
      <c r="A243" s="33"/>
      <c r="B243" s="34"/>
      <c r="C243" s="33"/>
      <c r="D243" s="163" t="s">
        <v>189</v>
      </c>
      <c r="E243" s="33"/>
      <c r="F243" s="164" t="s">
        <v>808</v>
      </c>
      <c r="G243" s="33"/>
      <c r="H243" s="33"/>
      <c r="I243" s="165"/>
      <c r="J243" s="33"/>
      <c r="K243" s="33"/>
      <c r="L243" s="34"/>
      <c r="M243" s="166"/>
      <c r="N243" s="167"/>
      <c r="O243" s="59"/>
      <c r="P243" s="59"/>
      <c r="Q243" s="59"/>
      <c r="R243" s="59"/>
      <c r="S243" s="59"/>
      <c r="T243" s="60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8" t="s">
        <v>189</v>
      </c>
      <c r="AU243" s="18" t="s">
        <v>85</v>
      </c>
    </row>
    <row r="244" spans="1:65" s="2" customFormat="1" ht="11.25">
      <c r="A244" s="33"/>
      <c r="B244" s="34"/>
      <c r="C244" s="33"/>
      <c r="D244" s="168" t="s">
        <v>191</v>
      </c>
      <c r="E244" s="33"/>
      <c r="F244" s="169" t="s">
        <v>809</v>
      </c>
      <c r="G244" s="33"/>
      <c r="H244" s="33"/>
      <c r="I244" s="165"/>
      <c r="J244" s="33"/>
      <c r="K244" s="33"/>
      <c r="L244" s="34"/>
      <c r="M244" s="166"/>
      <c r="N244" s="167"/>
      <c r="O244" s="59"/>
      <c r="P244" s="59"/>
      <c r="Q244" s="59"/>
      <c r="R244" s="59"/>
      <c r="S244" s="59"/>
      <c r="T244" s="60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8" t="s">
        <v>191</v>
      </c>
      <c r="AU244" s="18" t="s">
        <v>85</v>
      </c>
    </row>
    <row r="245" spans="1:65" s="2" customFormat="1" ht="24.2" customHeight="1">
      <c r="A245" s="33"/>
      <c r="B245" s="149"/>
      <c r="C245" s="150" t="s">
        <v>713</v>
      </c>
      <c r="D245" s="150" t="s">
        <v>182</v>
      </c>
      <c r="E245" s="151" t="s">
        <v>811</v>
      </c>
      <c r="F245" s="152" t="s">
        <v>812</v>
      </c>
      <c r="G245" s="153" t="s">
        <v>318</v>
      </c>
      <c r="H245" s="154">
        <v>14.5</v>
      </c>
      <c r="I245" s="155"/>
      <c r="J245" s="156">
        <f>ROUND(I245*H245,2)</f>
        <v>0</v>
      </c>
      <c r="K245" s="152" t="s">
        <v>186</v>
      </c>
      <c r="L245" s="34"/>
      <c r="M245" s="157" t="s">
        <v>1</v>
      </c>
      <c r="N245" s="158" t="s">
        <v>41</v>
      </c>
      <c r="O245" s="59"/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1" t="s">
        <v>187</v>
      </c>
      <c r="AT245" s="161" t="s">
        <v>182</v>
      </c>
      <c r="AU245" s="161" t="s">
        <v>85</v>
      </c>
      <c r="AY245" s="18" t="s">
        <v>180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8" t="s">
        <v>83</v>
      </c>
      <c r="BK245" s="162">
        <f>ROUND(I245*H245,2)</f>
        <v>0</v>
      </c>
      <c r="BL245" s="18" t="s">
        <v>187</v>
      </c>
      <c r="BM245" s="161" t="s">
        <v>2920</v>
      </c>
    </row>
    <row r="246" spans="1:65" s="2" customFormat="1" ht="29.25">
      <c r="A246" s="33"/>
      <c r="B246" s="34"/>
      <c r="C246" s="33"/>
      <c r="D246" s="163" t="s">
        <v>189</v>
      </c>
      <c r="E246" s="33"/>
      <c r="F246" s="164" t="s">
        <v>814</v>
      </c>
      <c r="G246" s="33"/>
      <c r="H246" s="33"/>
      <c r="I246" s="165"/>
      <c r="J246" s="33"/>
      <c r="K246" s="33"/>
      <c r="L246" s="34"/>
      <c r="M246" s="166"/>
      <c r="N246" s="167"/>
      <c r="O246" s="59"/>
      <c r="P246" s="59"/>
      <c r="Q246" s="59"/>
      <c r="R246" s="59"/>
      <c r="S246" s="59"/>
      <c r="T246" s="60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189</v>
      </c>
      <c r="AU246" s="18" t="s">
        <v>85</v>
      </c>
    </row>
    <row r="247" spans="1:65" s="2" customFormat="1" ht="11.25">
      <c r="A247" s="33"/>
      <c r="B247" s="34"/>
      <c r="C247" s="33"/>
      <c r="D247" s="168" t="s">
        <v>191</v>
      </c>
      <c r="E247" s="33"/>
      <c r="F247" s="169" t="s">
        <v>815</v>
      </c>
      <c r="G247" s="33"/>
      <c r="H247" s="33"/>
      <c r="I247" s="165"/>
      <c r="J247" s="33"/>
      <c r="K247" s="33"/>
      <c r="L247" s="34"/>
      <c r="M247" s="166"/>
      <c r="N247" s="167"/>
      <c r="O247" s="59"/>
      <c r="P247" s="59"/>
      <c r="Q247" s="59"/>
      <c r="R247" s="59"/>
      <c r="S247" s="59"/>
      <c r="T247" s="60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8" t="s">
        <v>191</v>
      </c>
      <c r="AU247" s="18" t="s">
        <v>85</v>
      </c>
    </row>
    <row r="248" spans="1:65" s="14" customFormat="1" ht="11.25">
      <c r="B248" s="177"/>
      <c r="D248" s="163" t="s">
        <v>193</v>
      </c>
      <c r="F248" s="179" t="s">
        <v>2269</v>
      </c>
      <c r="H248" s="180">
        <v>14.5</v>
      </c>
      <c r="I248" s="181"/>
      <c r="L248" s="177"/>
      <c r="M248" s="182"/>
      <c r="N248" s="183"/>
      <c r="O248" s="183"/>
      <c r="P248" s="183"/>
      <c r="Q248" s="183"/>
      <c r="R248" s="183"/>
      <c r="S248" s="183"/>
      <c r="T248" s="184"/>
      <c r="AT248" s="178" t="s">
        <v>193</v>
      </c>
      <c r="AU248" s="178" t="s">
        <v>85</v>
      </c>
      <c r="AV248" s="14" t="s">
        <v>85</v>
      </c>
      <c r="AW248" s="14" t="s">
        <v>3</v>
      </c>
      <c r="AX248" s="14" t="s">
        <v>83</v>
      </c>
      <c r="AY248" s="178" t="s">
        <v>180</v>
      </c>
    </row>
    <row r="249" spans="1:65" s="2" customFormat="1" ht="33" customHeight="1">
      <c r="A249" s="33"/>
      <c r="B249" s="149"/>
      <c r="C249" s="150" t="s">
        <v>720</v>
      </c>
      <c r="D249" s="150" t="s">
        <v>182</v>
      </c>
      <c r="E249" s="151" t="s">
        <v>818</v>
      </c>
      <c r="F249" s="152" t="s">
        <v>819</v>
      </c>
      <c r="G249" s="153" t="s">
        <v>318</v>
      </c>
      <c r="H249" s="154">
        <v>1.45</v>
      </c>
      <c r="I249" s="155"/>
      <c r="J249" s="156">
        <f>ROUND(I249*H249,2)</f>
        <v>0</v>
      </c>
      <c r="K249" s="152" t="s">
        <v>186</v>
      </c>
      <c r="L249" s="34"/>
      <c r="M249" s="157" t="s">
        <v>1</v>
      </c>
      <c r="N249" s="158" t="s">
        <v>41</v>
      </c>
      <c r="O249" s="59"/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1" t="s">
        <v>187</v>
      </c>
      <c r="AT249" s="161" t="s">
        <v>182</v>
      </c>
      <c r="AU249" s="161" t="s">
        <v>85</v>
      </c>
      <c r="AY249" s="18" t="s">
        <v>180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8" t="s">
        <v>83</v>
      </c>
      <c r="BK249" s="162">
        <f>ROUND(I249*H249,2)</f>
        <v>0</v>
      </c>
      <c r="BL249" s="18" t="s">
        <v>187</v>
      </c>
      <c r="BM249" s="161" t="s">
        <v>2921</v>
      </c>
    </row>
    <row r="250" spans="1:65" s="2" customFormat="1" ht="29.25">
      <c r="A250" s="33"/>
      <c r="B250" s="34"/>
      <c r="C250" s="33"/>
      <c r="D250" s="163" t="s">
        <v>189</v>
      </c>
      <c r="E250" s="33"/>
      <c r="F250" s="164" t="s">
        <v>821</v>
      </c>
      <c r="G250" s="33"/>
      <c r="H250" s="33"/>
      <c r="I250" s="165"/>
      <c r="J250" s="33"/>
      <c r="K250" s="33"/>
      <c r="L250" s="34"/>
      <c r="M250" s="166"/>
      <c r="N250" s="167"/>
      <c r="O250" s="59"/>
      <c r="P250" s="59"/>
      <c r="Q250" s="59"/>
      <c r="R250" s="59"/>
      <c r="S250" s="59"/>
      <c r="T250" s="60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8" t="s">
        <v>189</v>
      </c>
      <c r="AU250" s="18" t="s">
        <v>85</v>
      </c>
    </row>
    <row r="251" spans="1:65" s="2" customFormat="1" ht="11.25">
      <c r="A251" s="33"/>
      <c r="B251" s="34"/>
      <c r="C251" s="33"/>
      <c r="D251" s="168" t="s">
        <v>191</v>
      </c>
      <c r="E251" s="33"/>
      <c r="F251" s="169" t="s">
        <v>822</v>
      </c>
      <c r="G251" s="33"/>
      <c r="H251" s="33"/>
      <c r="I251" s="165"/>
      <c r="J251" s="33"/>
      <c r="K251" s="33"/>
      <c r="L251" s="34"/>
      <c r="M251" s="166"/>
      <c r="N251" s="167"/>
      <c r="O251" s="59"/>
      <c r="P251" s="59"/>
      <c r="Q251" s="59"/>
      <c r="R251" s="59"/>
      <c r="S251" s="59"/>
      <c r="T251" s="60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8" t="s">
        <v>191</v>
      </c>
      <c r="AU251" s="18" t="s">
        <v>85</v>
      </c>
    </row>
    <row r="252" spans="1:65" s="12" customFormat="1" ht="25.9" customHeight="1">
      <c r="B252" s="136"/>
      <c r="D252" s="137" t="s">
        <v>75</v>
      </c>
      <c r="E252" s="138" t="s">
        <v>2271</v>
      </c>
      <c r="F252" s="138" t="s">
        <v>2272</v>
      </c>
      <c r="I252" s="139"/>
      <c r="J252" s="140">
        <f>BK252</f>
        <v>0</v>
      </c>
      <c r="L252" s="136"/>
      <c r="M252" s="141"/>
      <c r="N252" s="142"/>
      <c r="O252" s="142"/>
      <c r="P252" s="143">
        <f>SUM(P253:P259)</f>
        <v>0</v>
      </c>
      <c r="Q252" s="142"/>
      <c r="R252" s="143">
        <f>SUM(R253:R259)</f>
        <v>0</v>
      </c>
      <c r="S252" s="142"/>
      <c r="T252" s="144">
        <f>SUM(T253:T259)</f>
        <v>0</v>
      </c>
      <c r="AR252" s="137" t="s">
        <v>187</v>
      </c>
      <c r="AT252" s="145" t="s">
        <v>75</v>
      </c>
      <c r="AU252" s="145" t="s">
        <v>76</v>
      </c>
      <c r="AY252" s="137" t="s">
        <v>180</v>
      </c>
      <c r="BK252" s="146">
        <f>SUM(BK253:BK259)</f>
        <v>0</v>
      </c>
    </row>
    <row r="253" spans="1:65" s="2" customFormat="1" ht="24.2" customHeight="1">
      <c r="A253" s="33"/>
      <c r="B253" s="149"/>
      <c r="C253" s="150" t="s">
        <v>727</v>
      </c>
      <c r="D253" s="150" t="s">
        <v>182</v>
      </c>
      <c r="E253" s="151" t="s">
        <v>2273</v>
      </c>
      <c r="F253" s="152" t="s">
        <v>2274</v>
      </c>
      <c r="G253" s="153" t="s">
        <v>1779</v>
      </c>
      <c r="H253" s="154">
        <v>50</v>
      </c>
      <c r="I253" s="155"/>
      <c r="J253" s="156">
        <f>ROUND(I253*H253,2)</f>
        <v>0</v>
      </c>
      <c r="K253" s="152" t="s">
        <v>186</v>
      </c>
      <c r="L253" s="34"/>
      <c r="M253" s="157" t="s">
        <v>1</v>
      </c>
      <c r="N253" s="158" t="s">
        <v>41</v>
      </c>
      <c r="O253" s="59"/>
      <c r="P253" s="159">
        <f>O253*H253</f>
        <v>0</v>
      </c>
      <c r="Q253" s="159">
        <v>0</v>
      </c>
      <c r="R253" s="159">
        <f>Q253*H253</f>
        <v>0</v>
      </c>
      <c r="S253" s="159">
        <v>0</v>
      </c>
      <c r="T253" s="160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2275</v>
      </c>
      <c r="AT253" s="161" t="s">
        <v>182</v>
      </c>
      <c r="AU253" s="161" t="s">
        <v>83</v>
      </c>
      <c r="AY253" s="18" t="s">
        <v>180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8" t="s">
        <v>83</v>
      </c>
      <c r="BK253" s="162">
        <f>ROUND(I253*H253,2)</f>
        <v>0</v>
      </c>
      <c r="BL253" s="18" t="s">
        <v>2275</v>
      </c>
      <c r="BM253" s="161" t="s">
        <v>2922</v>
      </c>
    </row>
    <row r="254" spans="1:65" s="2" customFormat="1" ht="19.5">
      <c r="A254" s="33"/>
      <c r="B254" s="34"/>
      <c r="C254" s="33"/>
      <c r="D254" s="163" t="s">
        <v>189</v>
      </c>
      <c r="E254" s="33"/>
      <c r="F254" s="164" t="s">
        <v>2277</v>
      </c>
      <c r="G254" s="33"/>
      <c r="H254" s="33"/>
      <c r="I254" s="165"/>
      <c r="J254" s="33"/>
      <c r="K254" s="33"/>
      <c r="L254" s="34"/>
      <c r="M254" s="166"/>
      <c r="N254" s="167"/>
      <c r="O254" s="59"/>
      <c r="P254" s="59"/>
      <c r="Q254" s="59"/>
      <c r="R254" s="59"/>
      <c r="S254" s="59"/>
      <c r="T254" s="60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8" t="s">
        <v>189</v>
      </c>
      <c r="AU254" s="18" t="s">
        <v>83</v>
      </c>
    </row>
    <row r="255" spans="1:65" s="2" customFormat="1" ht="11.25">
      <c r="A255" s="33"/>
      <c r="B255" s="34"/>
      <c r="C255" s="33"/>
      <c r="D255" s="168" t="s">
        <v>191</v>
      </c>
      <c r="E255" s="33"/>
      <c r="F255" s="169" t="s">
        <v>2278</v>
      </c>
      <c r="G255" s="33"/>
      <c r="H255" s="33"/>
      <c r="I255" s="165"/>
      <c r="J255" s="33"/>
      <c r="K255" s="33"/>
      <c r="L255" s="34"/>
      <c r="M255" s="166"/>
      <c r="N255" s="167"/>
      <c r="O255" s="59"/>
      <c r="P255" s="59"/>
      <c r="Q255" s="59"/>
      <c r="R255" s="59"/>
      <c r="S255" s="59"/>
      <c r="T255" s="60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8" t="s">
        <v>191</v>
      </c>
      <c r="AU255" s="18" t="s">
        <v>83</v>
      </c>
    </row>
    <row r="256" spans="1:65" s="13" customFormat="1" ht="11.25">
      <c r="B256" s="170"/>
      <c r="D256" s="163" t="s">
        <v>193</v>
      </c>
      <c r="E256" s="171" t="s">
        <v>1</v>
      </c>
      <c r="F256" s="172" t="s">
        <v>2279</v>
      </c>
      <c r="H256" s="171" t="s">
        <v>1</v>
      </c>
      <c r="I256" s="173"/>
      <c r="L256" s="170"/>
      <c r="M256" s="174"/>
      <c r="N256" s="175"/>
      <c r="O256" s="175"/>
      <c r="P256" s="175"/>
      <c r="Q256" s="175"/>
      <c r="R256" s="175"/>
      <c r="S256" s="175"/>
      <c r="T256" s="176"/>
      <c r="AT256" s="171" t="s">
        <v>193</v>
      </c>
      <c r="AU256" s="171" t="s">
        <v>83</v>
      </c>
      <c r="AV256" s="13" t="s">
        <v>83</v>
      </c>
      <c r="AW256" s="13" t="s">
        <v>32</v>
      </c>
      <c r="AX256" s="13" t="s">
        <v>76</v>
      </c>
      <c r="AY256" s="171" t="s">
        <v>180</v>
      </c>
    </row>
    <row r="257" spans="1:51" s="14" customFormat="1" ht="11.25">
      <c r="B257" s="177"/>
      <c r="D257" s="163" t="s">
        <v>193</v>
      </c>
      <c r="E257" s="178" t="s">
        <v>1</v>
      </c>
      <c r="F257" s="179" t="s">
        <v>631</v>
      </c>
      <c r="H257" s="180">
        <v>50</v>
      </c>
      <c r="I257" s="181"/>
      <c r="L257" s="177"/>
      <c r="M257" s="182"/>
      <c r="N257" s="183"/>
      <c r="O257" s="183"/>
      <c r="P257" s="183"/>
      <c r="Q257" s="183"/>
      <c r="R257" s="183"/>
      <c r="S257" s="183"/>
      <c r="T257" s="184"/>
      <c r="AT257" s="178" t="s">
        <v>193</v>
      </c>
      <c r="AU257" s="178" t="s">
        <v>83</v>
      </c>
      <c r="AV257" s="14" t="s">
        <v>85</v>
      </c>
      <c r="AW257" s="14" t="s">
        <v>32</v>
      </c>
      <c r="AX257" s="14" t="s">
        <v>76</v>
      </c>
      <c r="AY257" s="178" t="s">
        <v>180</v>
      </c>
    </row>
    <row r="258" spans="1:51" s="15" customFormat="1" ht="11.25">
      <c r="B258" s="185"/>
      <c r="D258" s="163" t="s">
        <v>193</v>
      </c>
      <c r="E258" s="186" t="s">
        <v>1</v>
      </c>
      <c r="F258" s="187" t="s">
        <v>196</v>
      </c>
      <c r="H258" s="188">
        <v>50</v>
      </c>
      <c r="I258" s="189"/>
      <c r="L258" s="185"/>
      <c r="M258" s="190"/>
      <c r="N258" s="191"/>
      <c r="O258" s="191"/>
      <c r="P258" s="191"/>
      <c r="Q258" s="191"/>
      <c r="R258" s="191"/>
      <c r="S258" s="191"/>
      <c r="T258" s="192"/>
      <c r="AT258" s="186" t="s">
        <v>193</v>
      </c>
      <c r="AU258" s="186" t="s">
        <v>83</v>
      </c>
      <c r="AV258" s="15" t="s">
        <v>197</v>
      </c>
      <c r="AW258" s="15" t="s">
        <v>32</v>
      </c>
      <c r="AX258" s="15" t="s">
        <v>76</v>
      </c>
      <c r="AY258" s="186" t="s">
        <v>180</v>
      </c>
    </row>
    <row r="259" spans="1:51" s="16" customFormat="1" ht="11.25">
      <c r="B259" s="193"/>
      <c r="D259" s="163" t="s">
        <v>193</v>
      </c>
      <c r="E259" s="194" t="s">
        <v>1</v>
      </c>
      <c r="F259" s="195" t="s">
        <v>198</v>
      </c>
      <c r="H259" s="196">
        <v>50</v>
      </c>
      <c r="I259" s="197"/>
      <c r="L259" s="193"/>
      <c r="M259" s="212"/>
      <c r="N259" s="213"/>
      <c r="O259" s="213"/>
      <c r="P259" s="213"/>
      <c r="Q259" s="213"/>
      <c r="R259" s="213"/>
      <c r="S259" s="213"/>
      <c r="T259" s="214"/>
      <c r="AT259" s="194" t="s">
        <v>193</v>
      </c>
      <c r="AU259" s="194" t="s">
        <v>83</v>
      </c>
      <c r="AV259" s="16" t="s">
        <v>187</v>
      </c>
      <c r="AW259" s="16" t="s">
        <v>32</v>
      </c>
      <c r="AX259" s="16" t="s">
        <v>83</v>
      </c>
      <c r="AY259" s="194" t="s">
        <v>180</v>
      </c>
    </row>
    <row r="260" spans="1:51" s="2" customFormat="1" ht="6.95" customHeight="1">
      <c r="A260" s="33"/>
      <c r="B260" s="48"/>
      <c r="C260" s="49"/>
      <c r="D260" s="49"/>
      <c r="E260" s="49"/>
      <c r="F260" s="49"/>
      <c r="G260" s="49"/>
      <c r="H260" s="49"/>
      <c r="I260" s="49"/>
      <c r="J260" s="49"/>
      <c r="K260" s="49"/>
      <c r="L260" s="34"/>
      <c r="M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</row>
  </sheetData>
  <autoFilter ref="C125:K259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hyperlinks>
    <hyperlink ref="F241" r:id="rId1"/>
    <hyperlink ref="F244" r:id="rId2"/>
    <hyperlink ref="F247" r:id="rId3"/>
    <hyperlink ref="F251" r:id="rId4"/>
    <hyperlink ref="F255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8" t="s">
        <v>131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133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26.25" customHeight="1">
      <c r="B7" s="21"/>
      <c r="E7" s="264" t="str">
        <f>'Rekapitulace stavby'!K6</f>
        <v>STAVEBNÍ ÚPRAVY ČÁSTI 1. PP BUDOVY ZBROJNICE UNIVERZITY PALACKÉHO V OLOMOUCI</v>
      </c>
      <c r="F7" s="265"/>
      <c r="G7" s="265"/>
      <c r="H7" s="265"/>
      <c r="L7" s="21"/>
    </row>
    <row r="8" spans="1:46" s="1" customFormat="1" ht="12" customHeight="1">
      <c r="B8" s="21"/>
      <c r="D8" s="28" t="s">
        <v>134</v>
      </c>
      <c r="L8" s="21"/>
    </row>
    <row r="9" spans="1:46" s="2" customFormat="1" ht="16.5" customHeight="1">
      <c r="A9" s="33"/>
      <c r="B9" s="34"/>
      <c r="C9" s="33"/>
      <c r="D9" s="33"/>
      <c r="E9" s="264" t="s">
        <v>2365</v>
      </c>
      <c r="F9" s="266"/>
      <c r="G9" s="266"/>
      <c r="H9" s="26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6" t="s">
        <v>2923</v>
      </c>
      <c r="F11" s="266"/>
      <c r="G11" s="266"/>
      <c r="H11" s="266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23. 7. 2024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7" t="str">
        <f>'Rekapitulace stavby'!E14</f>
        <v>Vyplň údaj</v>
      </c>
      <c r="F20" s="231"/>
      <c r="G20" s="231"/>
      <c r="H20" s="231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27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6" t="s">
        <v>1</v>
      </c>
      <c r="F29" s="236"/>
      <c r="G29" s="236"/>
      <c r="H29" s="23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ROUND((SUM(BE123:BE150)),  2)</f>
        <v>0</v>
      </c>
      <c r="G35" s="33"/>
      <c r="H35" s="33"/>
      <c r="I35" s="106">
        <v>0.21</v>
      </c>
      <c r="J35" s="105">
        <f>ROUND(((SUM(BE123:BE150))*I35),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ROUND((SUM(BF123:BF150)),  2)</f>
        <v>0</v>
      </c>
      <c r="G36" s="33"/>
      <c r="H36" s="33"/>
      <c r="I36" s="106">
        <v>0.12</v>
      </c>
      <c r="J36" s="105">
        <f>ROUND(((SUM(BF123:BF150))*I36),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ROUND((SUM(BG123:BG150)),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ROUND((SUM(BH123:BH150)),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ROUND((SUM(BI123:BI150)),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4" t="str">
        <f>E7</f>
        <v>STAVEBNÍ ÚPRAVY ČÁSTI 1. PP BUDOVY ZBROJNICE UNIVERZITY PALACKÉHO V OLOMOUCI</v>
      </c>
      <c r="F85" s="265"/>
      <c r="G85" s="265"/>
      <c r="H85" s="26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134</v>
      </c>
      <c r="L86" s="21"/>
    </row>
    <row r="87" spans="1:31" s="2" customFormat="1" ht="16.5" customHeight="1">
      <c r="A87" s="33"/>
      <c r="B87" s="34"/>
      <c r="C87" s="33"/>
      <c r="D87" s="33"/>
      <c r="E87" s="264" t="s">
        <v>2365</v>
      </c>
      <c r="F87" s="266"/>
      <c r="G87" s="266"/>
      <c r="H87" s="26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6" t="str">
        <f>E11</f>
        <v xml:space="preserve">PS2 - Skladovací technika </v>
      </c>
      <c r="F89" s="266"/>
      <c r="G89" s="266"/>
      <c r="H89" s="266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Biskupské nám. 842/1,Olomouc</v>
      </c>
      <c r="G91" s="33"/>
      <c r="H91" s="33"/>
      <c r="I91" s="28" t="s">
        <v>22</v>
      </c>
      <c r="J91" s="56" t="str">
        <f>IF(J14="","",J14)</f>
        <v>23. 7. 2024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Univerzita Palackého v Olomouci</v>
      </c>
      <c r="G93" s="33"/>
      <c r="H93" s="33"/>
      <c r="I93" s="28" t="s">
        <v>30</v>
      </c>
      <c r="J93" s="31" t="str">
        <f>E23</f>
        <v>ATELIER POLÁCH &amp; BRAVENEC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Zdeněk Závodník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139</v>
      </c>
      <c r="D96" s="107"/>
      <c r="E96" s="107"/>
      <c r="F96" s="107"/>
      <c r="G96" s="107"/>
      <c r="H96" s="107"/>
      <c r="I96" s="107"/>
      <c r="J96" s="116" t="s">
        <v>140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141</v>
      </c>
      <c r="D98" s="33"/>
      <c r="E98" s="33"/>
      <c r="F98" s="33"/>
      <c r="G98" s="33"/>
      <c r="H98" s="33"/>
      <c r="I98" s="33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142</v>
      </c>
    </row>
    <row r="99" spans="1:47" s="9" customFormat="1" ht="24.95" customHeight="1">
      <c r="B99" s="118"/>
      <c r="D99" s="119" t="s">
        <v>2281</v>
      </c>
      <c r="E99" s="120"/>
      <c r="F99" s="120"/>
      <c r="G99" s="120"/>
      <c r="H99" s="120"/>
      <c r="I99" s="120"/>
      <c r="J99" s="121">
        <f>J124</f>
        <v>0</v>
      </c>
      <c r="L99" s="118"/>
    </row>
    <row r="100" spans="1:47" s="10" customFormat="1" ht="19.899999999999999" customHeight="1">
      <c r="B100" s="122"/>
      <c r="D100" s="123" t="s">
        <v>2282</v>
      </c>
      <c r="E100" s="124"/>
      <c r="F100" s="124"/>
      <c r="G100" s="124"/>
      <c r="H100" s="124"/>
      <c r="I100" s="124"/>
      <c r="J100" s="125">
        <f>J125</f>
        <v>0</v>
      </c>
      <c r="L100" s="122"/>
    </row>
    <row r="101" spans="1:47" s="10" customFormat="1" ht="19.899999999999999" customHeight="1">
      <c r="B101" s="122"/>
      <c r="D101" s="123" t="s">
        <v>2283</v>
      </c>
      <c r="E101" s="124"/>
      <c r="F101" s="124"/>
      <c r="G101" s="124"/>
      <c r="H101" s="124"/>
      <c r="I101" s="124"/>
      <c r="J101" s="125">
        <f>J136</f>
        <v>0</v>
      </c>
      <c r="L101" s="122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5" customHeight="1">
      <c r="A108" s="33"/>
      <c r="B108" s="34"/>
      <c r="C108" s="22" t="s">
        <v>165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6.25" customHeight="1">
      <c r="A111" s="33"/>
      <c r="B111" s="34"/>
      <c r="C111" s="33"/>
      <c r="D111" s="33"/>
      <c r="E111" s="264" t="str">
        <f>E7</f>
        <v>STAVEBNÍ ÚPRAVY ČÁSTI 1. PP BUDOVY ZBROJNICE UNIVERZITY PALACKÉHO V OLOMOUCI</v>
      </c>
      <c r="F111" s="265"/>
      <c r="G111" s="265"/>
      <c r="H111" s="265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134</v>
      </c>
      <c r="L112" s="21"/>
    </row>
    <row r="113" spans="1:65" s="2" customFormat="1" ht="16.5" customHeight="1">
      <c r="A113" s="33"/>
      <c r="B113" s="34"/>
      <c r="C113" s="33"/>
      <c r="D113" s="33"/>
      <c r="E113" s="264" t="s">
        <v>2365</v>
      </c>
      <c r="F113" s="266"/>
      <c r="G113" s="266"/>
      <c r="H113" s="266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136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26" t="str">
        <f>E11</f>
        <v xml:space="preserve">PS2 - Skladovací technika </v>
      </c>
      <c r="F115" s="266"/>
      <c r="G115" s="266"/>
      <c r="H115" s="266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F14</f>
        <v>Biskupské nám. 842/1,Olomouc</v>
      </c>
      <c r="G117" s="33"/>
      <c r="H117" s="33"/>
      <c r="I117" s="28" t="s">
        <v>22</v>
      </c>
      <c r="J117" s="56" t="str">
        <f>IF(J14="","",J14)</f>
        <v>23. 7. 2024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25.7" customHeight="1">
      <c r="A119" s="33"/>
      <c r="B119" s="34"/>
      <c r="C119" s="28" t="s">
        <v>24</v>
      </c>
      <c r="D119" s="33"/>
      <c r="E119" s="33"/>
      <c r="F119" s="26" t="str">
        <f>E17</f>
        <v>Univerzita Palackého v Olomouci</v>
      </c>
      <c r="G119" s="33"/>
      <c r="H119" s="33"/>
      <c r="I119" s="28" t="s">
        <v>30</v>
      </c>
      <c r="J119" s="31" t="str">
        <f>E23</f>
        <v>ATELIER POLÁCH &amp; BRAVENEC s.r.o.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28</v>
      </c>
      <c r="D120" s="33"/>
      <c r="E120" s="33"/>
      <c r="F120" s="26" t="str">
        <f>IF(E20="","",E20)</f>
        <v>Vyplň údaj</v>
      </c>
      <c r="G120" s="33"/>
      <c r="H120" s="33"/>
      <c r="I120" s="28" t="s">
        <v>33</v>
      </c>
      <c r="J120" s="31" t="str">
        <f>E26</f>
        <v>Zdeněk Závodník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6"/>
      <c r="B122" s="127"/>
      <c r="C122" s="128" t="s">
        <v>166</v>
      </c>
      <c r="D122" s="129" t="s">
        <v>61</v>
      </c>
      <c r="E122" s="129" t="s">
        <v>57</v>
      </c>
      <c r="F122" s="129" t="s">
        <v>58</v>
      </c>
      <c r="G122" s="129" t="s">
        <v>167</v>
      </c>
      <c r="H122" s="129" t="s">
        <v>168</v>
      </c>
      <c r="I122" s="129" t="s">
        <v>169</v>
      </c>
      <c r="J122" s="129" t="s">
        <v>140</v>
      </c>
      <c r="K122" s="130" t="s">
        <v>170</v>
      </c>
      <c r="L122" s="131"/>
      <c r="M122" s="63" t="s">
        <v>1</v>
      </c>
      <c r="N122" s="64" t="s">
        <v>40</v>
      </c>
      <c r="O122" s="64" t="s">
        <v>171</v>
      </c>
      <c r="P122" s="64" t="s">
        <v>172</v>
      </c>
      <c r="Q122" s="64" t="s">
        <v>173</v>
      </c>
      <c r="R122" s="64" t="s">
        <v>174</v>
      </c>
      <c r="S122" s="64" t="s">
        <v>175</v>
      </c>
      <c r="T122" s="65" t="s">
        <v>176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2.9" customHeight="1">
      <c r="A123" s="33"/>
      <c r="B123" s="34"/>
      <c r="C123" s="70" t="s">
        <v>177</v>
      </c>
      <c r="D123" s="33"/>
      <c r="E123" s="33"/>
      <c r="F123" s="33"/>
      <c r="G123" s="33"/>
      <c r="H123" s="33"/>
      <c r="I123" s="33"/>
      <c r="J123" s="132">
        <f>BK123</f>
        <v>0</v>
      </c>
      <c r="K123" s="33"/>
      <c r="L123" s="34"/>
      <c r="M123" s="66"/>
      <c r="N123" s="57"/>
      <c r="O123" s="67"/>
      <c r="P123" s="133">
        <f>P124</f>
        <v>0</v>
      </c>
      <c r="Q123" s="67"/>
      <c r="R123" s="133">
        <f>R124</f>
        <v>0</v>
      </c>
      <c r="S123" s="67"/>
      <c r="T123" s="134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75</v>
      </c>
      <c r="AU123" s="18" t="s">
        <v>142</v>
      </c>
      <c r="BK123" s="135">
        <f>BK124</f>
        <v>0</v>
      </c>
    </row>
    <row r="124" spans="1:65" s="12" customFormat="1" ht="25.9" customHeight="1">
      <c r="B124" s="136"/>
      <c r="D124" s="137" t="s">
        <v>75</v>
      </c>
      <c r="E124" s="138" t="s">
        <v>178</v>
      </c>
      <c r="F124" s="138" t="s">
        <v>178</v>
      </c>
      <c r="I124" s="139"/>
      <c r="J124" s="140">
        <f>BK124</f>
        <v>0</v>
      </c>
      <c r="L124" s="136"/>
      <c r="M124" s="141"/>
      <c r="N124" s="142"/>
      <c r="O124" s="142"/>
      <c r="P124" s="143">
        <f>P125+P136</f>
        <v>0</v>
      </c>
      <c r="Q124" s="142"/>
      <c r="R124" s="143">
        <f>R125+R136</f>
        <v>0</v>
      </c>
      <c r="S124" s="142"/>
      <c r="T124" s="144">
        <f>T125+T136</f>
        <v>0</v>
      </c>
      <c r="AR124" s="137" t="s">
        <v>83</v>
      </c>
      <c r="AT124" s="145" t="s">
        <v>75</v>
      </c>
      <c r="AU124" s="145" t="s">
        <v>76</v>
      </c>
      <c r="AY124" s="137" t="s">
        <v>180</v>
      </c>
      <c r="BK124" s="146">
        <f>BK125+BK136</f>
        <v>0</v>
      </c>
    </row>
    <row r="125" spans="1:65" s="12" customFormat="1" ht="22.9" customHeight="1">
      <c r="B125" s="136"/>
      <c r="D125" s="137" t="s">
        <v>75</v>
      </c>
      <c r="E125" s="147" t="s">
        <v>2284</v>
      </c>
      <c r="F125" s="147" t="s">
        <v>2285</v>
      </c>
      <c r="I125" s="139"/>
      <c r="J125" s="148">
        <f>BK125</f>
        <v>0</v>
      </c>
      <c r="L125" s="136"/>
      <c r="M125" s="141"/>
      <c r="N125" s="142"/>
      <c r="O125" s="142"/>
      <c r="P125" s="143">
        <f>SUM(P126:P135)</f>
        <v>0</v>
      </c>
      <c r="Q125" s="142"/>
      <c r="R125" s="143">
        <f>SUM(R126:R135)</f>
        <v>0</v>
      </c>
      <c r="S125" s="142"/>
      <c r="T125" s="144">
        <f>SUM(T126:T135)</f>
        <v>0</v>
      </c>
      <c r="AR125" s="137" t="s">
        <v>83</v>
      </c>
      <c r="AT125" s="145" t="s">
        <v>75</v>
      </c>
      <c r="AU125" s="145" t="s">
        <v>83</v>
      </c>
      <c r="AY125" s="137" t="s">
        <v>180</v>
      </c>
      <c r="BK125" s="146">
        <f>SUM(BK126:BK135)</f>
        <v>0</v>
      </c>
    </row>
    <row r="126" spans="1:65" s="2" customFormat="1" ht="16.5" customHeight="1">
      <c r="A126" s="33"/>
      <c r="B126" s="149"/>
      <c r="C126" s="150" t="s">
        <v>83</v>
      </c>
      <c r="D126" s="150" t="s">
        <v>182</v>
      </c>
      <c r="E126" s="151" t="s">
        <v>2286</v>
      </c>
      <c r="F126" s="152" t="s">
        <v>2287</v>
      </c>
      <c r="G126" s="153" t="s">
        <v>423</v>
      </c>
      <c r="H126" s="154">
        <v>203</v>
      </c>
      <c r="I126" s="155"/>
      <c r="J126" s="156">
        <f>ROUND(I126*H126,2)</f>
        <v>0</v>
      </c>
      <c r="K126" s="152" t="s">
        <v>1</v>
      </c>
      <c r="L126" s="34"/>
      <c r="M126" s="157" t="s">
        <v>1</v>
      </c>
      <c r="N126" s="158" t="s">
        <v>41</v>
      </c>
      <c r="O126" s="59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1" t="s">
        <v>187</v>
      </c>
      <c r="AT126" s="161" t="s">
        <v>182</v>
      </c>
      <c r="AU126" s="161" t="s">
        <v>85</v>
      </c>
      <c r="AY126" s="18" t="s">
        <v>180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8" t="s">
        <v>83</v>
      </c>
      <c r="BK126" s="162">
        <f>ROUND(I126*H126,2)</f>
        <v>0</v>
      </c>
      <c r="BL126" s="18" t="s">
        <v>187</v>
      </c>
      <c r="BM126" s="161" t="s">
        <v>2288</v>
      </c>
    </row>
    <row r="127" spans="1:65" s="2" customFormat="1" ht="11.25">
      <c r="A127" s="33"/>
      <c r="B127" s="34"/>
      <c r="C127" s="33"/>
      <c r="D127" s="163" t="s">
        <v>189</v>
      </c>
      <c r="E127" s="33"/>
      <c r="F127" s="164" t="s">
        <v>2287</v>
      </c>
      <c r="G127" s="33"/>
      <c r="H127" s="33"/>
      <c r="I127" s="165"/>
      <c r="J127" s="33"/>
      <c r="K127" s="33"/>
      <c r="L127" s="34"/>
      <c r="M127" s="166"/>
      <c r="N127" s="167"/>
      <c r="O127" s="59"/>
      <c r="P127" s="59"/>
      <c r="Q127" s="59"/>
      <c r="R127" s="59"/>
      <c r="S127" s="59"/>
      <c r="T127" s="60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189</v>
      </c>
      <c r="AU127" s="18" t="s">
        <v>85</v>
      </c>
    </row>
    <row r="128" spans="1:65" s="2" customFormat="1" ht="16.5" customHeight="1">
      <c r="A128" s="33"/>
      <c r="B128" s="149"/>
      <c r="C128" s="150" t="s">
        <v>85</v>
      </c>
      <c r="D128" s="150" t="s">
        <v>182</v>
      </c>
      <c r="E128" s="151" t="s">
        <v>2289</v>
      </c>
      <c r="F128" s="152" t="s">
        <v>2290</v>
      </c>
      <c r="G128" s="153" t="s">
        <v>423</v>
      </c>
      <c r="H128" s="154">
        <v>52</v>
      </c>
      <c r="I128" s="155"/>
      <c r="J128" s="156">
        <f>ROUND(I128*H128,2)</f>
        <v>0</v>
      </c>
      <c r="K128" s="152" t="s">
        <v>1</v>
      </c>
      <c r="L128" s="34"/>
      <c r="M128" s="157" t="s">
        <v>1</v>
      </c>
      <c r="N128" s="158" t="s">
        <v>41</v>
      </c>
      <c r="O128" s="59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187</v>
      </c>
      <c r="AT128" s="161" t="s">
        <v>182</v>
      </c>
      <c r="AU128" s="161" t="s">
        <v>85</v>
      </c>
      <c r="AY128" s="18" t="s">
        <v>180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8" t="s">
        <v>83</v>
      </c>
      <c r="BK128" s="162">
        <f>ROUND(I128*H128,2)</f>
        <v>0</v>
      </c>
      <c r="BL128" s="18" t="s">
        <v>187</v>
      </c>
      <c r="BM128" s="161" t="s">
        <v>2291</v>
      </c>
    </row>
    <row r="129" spans="1:65" s="2" customFormat="1" ht="11.25">
      <c r="A129" s="33"/>
      <c r="B129" s="34"/>
      <c r="C129" s="33"/>
      <c r="D129" s="163" t="s">
        <v>189</v>
      </c>
      <c r="E129" s="33"/>
      <c r="F129" s="164" t="s">
        <v>2287</v>
      </c>
      <c r="G129" s="33"/>
      <c r="H129" s="33"/>
      <c r="I129" s="165"/>
      <c r="J129" s="33"/>
      <c r="K129" s="33"/>
      <c r="L129" s="34"/>
      <c r="M129" s="166"/>
      <c r="N129" s="167"/>
      <c r="O129" s="59"/>
      <c r="P129" s="59"/>
      <c r="Q129" s="59"/>
      <c r="R129" s="59"/>
      <c r="S129" s="59"/>
      <c r="T129" s="60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189</v>
      </c>
      <c r="AU129" s="18" t="s">
        <v>85</v>
      </c>
    </row>
    <row r="130" spans="1:65" s="2" customFormat="1" ht="16.5" customHeight="1">
      <c r="A130" s="33"/>
      <c r="B130" s="149"/>
      <c r="C130" s="150" t="s">
        <v>197</v>
      </c>
      <c r="D130" s="150" t="s">
        <v>182</v>
      </c>
      <c r="E130" s="151" t="s">
        <v>2292</v>
      </c>
      <c r="F130" s="152" t="s">
        <v>2293</v>
      </c>
      <c r="G130" s="153" t="s">
        <v>423</v>
      </c>
      <c r="H130" s="154">
        <v>4035</v>
      </c>
      <c r="I130" s="155"/>
      <c r="J130" s="156">
        <f>ROUND(I130*H130,2)</f>
        <v>0</v>
      </c>
      <c r="K130" s="152" t="s">
        <v>1</v>
      </c>
      <c r="L130" s="34"/>
      <c r="M130" s="157" t="s">
        <v>1</v>
      </c>
      <c r="N130" s="158" t="s">
        <v>41</v>
      </c>
      <c r="O130" s="59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187</v>
      </c>
      <c r="AT130" s="161" t="s">
        <v>182</v>
      </c>
      <c r="AU130" s="161" t="s">
        <v>85</v>
      </c>
      <c r="AY130" s="18" t="s">
        <v>180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8" t="s">
        <v>83</v>
      </c>
      <c r="BK130" s="162">
        <f>ROUND(I130*H130,2)</f>
        <v>0</v>
      </c>
      <c r="BL130" s="18" t="s">
        <v>187</v>
      </c>
      <c r="BM130" s="161" t="s">
        <v>2294</v>
      </c>
    </row>
    <row r="131" spans="1:65" s="2" customFormat="1" ht="11.25">
      <c r="A131" s="33"/>
      <c r="B131" s="34"/>
      <c r="C131" s="33"/>
      <c r="D131" s="163" t="s">
        <v>189</v>
      </c>
      <c r="E131" s="33"/>
      <c r="F131" s="164" t="s">
        <v>2287</v>
      </c>
      <c r="G131" s="33"/>
      <c r="H131" s="33"/>
      <c r="I131" s="165"/>
      <c r="J131" s="33"/>
      <c r="K131" s="33"/>
      <c r="L131" s="34"/>
      <c r="M131" s="166"/>
      <c r="N131" s="167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189</v>
      </c>
      <c r="AU131" s="18" t="s">
        <v>85</v>
      </c>
    </row>
    <row r="132" spans="1:65" s="2" customFormat="1" ht="16.5" customHeight="1">
      <c r="A132" s="33"/>
      <c r="B132" s="149"/>
      <c r="C132" s="150" t="s">
        <v>187</v>
      </c>
      <c r="D132" s="150" t="s">
        <v>182</v>
      </c>
      <c r="E132" s="151" t="s">
        <v>2295</v>
      </c>
      <c r="F132" s="152" t="s">
        <v>2296</v>
      </c>
      <c r="G132" s="153" t="s">
        <v>423</v>
      </c>
      <c r="H132" s="154">
        <v>5500</v>
      </c>
      <c r="I132" s="155"/>
      <c r="J132" s="156">
        <f>ROUND(I132*H132,2)</f>
        <v>0</v>
      </c>
      <c r="K132" s="152" t="s">
        <v>1</v>
      </c>
      <c r="L132" s="34"/>
      <c r="M132" s="157" t="s">
        <v>1</v>
      </c>
      <c r="N132" s="158" t="s">
        <v>41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187</v>
      </c>
      <c r="AT132" s="161" t="s">
        <v>182</v>
      </c>
      <c r="AU132" s="161" t="s">
        <v>85</v>
      </c>
      <c r="AY132" s="18" t="s">
        <v>180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83</v>
      </c>
      <c r="BK132" s="162">
        <f>ROUND(I132*H132,2)</f>
        <v>0</v>
      </c>
      <c r="BL132" s="18" t="s">
        <v>187</v>
      </c>
      <c r="BM132" s="161" t="s">
        <v>2297</v>
      </c>
    </row>
    <row r="133" spans="1:65" s="2" customFormat="1" ht="11.25">
      <c r="A133" s="33"/>
      <c r="B133" s="34"/>
      <c r="C133" s="33"/>
      <c r="D133" s="163" t="s">
        <v>189</v>
      </c>
      <c r="E133" s="33"/>
      <c r="F133" s="164" t="s">
        <v>2287</v>
      </c>
      <c r="G133" s="33"/>
      <c r="H133" s="33"/>
      <c r="I133" s="165"/>
      <c r="J133" s="33"/>
      <c r="K133" s="33"/>
      <c r="L133" s="34"/>
      <c r="M133" s="166"/>
      <c r="N133" s="167"/>
      <c r="O133" s="59"/>
      <c r="P133" s="59"/>
      <c r="Q133" s="59"/>
      <c r="R133" s="59"/>
      <c r="S133" s="59"/>
      <c r="T133" s="60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189</v>
      </c>
      <c r="AU133" s="18" t="s">
        <v>85</v>
      </c>
    </row>
    <row r="134" spans="1:65" s="2" customFormat="1" ht="16.5" customHeight="1">
      <c r="A134" s="33"/>
      <c r="B134" s="149"/>
      <c r="C134" s="150" t="s">
        <v>244</v>
      </c>
      <c r="D134" s="150" t="s">
        <v>182</v>
      </c>
      <c r="E134" s="151" t="s">
        <v>2298</v>
      </c>
      <c r="F134" s="152" t="s">
        <v>2299</v>
      </c>
      <c r="G134" s="153" t="s">
        <v>423</v>
      </c>
      <c r="H134" s="154">
        <v>126</v>
      </c>
      <c r="I134" s="155"/>
      <c r="J134" s="156">
        <f>ROUND(I134*H134,2)</f>
        <v>0</v>
      </c>
      <c r="K134" s="152" t="s">
        <v>1</v>
      </c>
      <c r="L134" s="34"/>
      <c r="M134" s="157" t="s">
        <v>1</v>
      </c>
      <c r="N134" s="158" t="s">
        <v>41</v>
      </c>
      <c r="O134" s="59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187</v>
      </c>
      <c r="AT134" s="161" t="s">
        <v>182</v>
      </c>
      <c r="AU134" s="161" t="s">
        <v>85</v>
      </c>
      <c r="AY134" s="18" t="s">
        <v>180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8" t="s">
        <v>83</v>
      </c>
      <c r="BK134" s="162">
        <f>ROUND(I134*H134,2)</f>
        <v>0</v>
      </c>
      <c r="BL134" s="18" t="s">
        <v>187</v>
      </c>
      <c r="BM134" s="161" t="s">
        <v>2300</v>
      </c>
    </row>
    <row r="135" spans="1:65" s="2" customFormat="1" ht="11.25">
      <c r="A135" s="33"/>
      <c r="B135" s="34"/>
      <c r="C135" s="33"/>
      <c r="D135" s="163" t="s">
        <v>189</v>
      </c>
      <c r="E135" s="33"/>
      <c r="F135" s="164" t="s">
        <v>2287</v>
      </c>
      <c r="G135" s="33"/>
      <c r="H135" s="33"/>
      <c r="I135" s="165"/>
      <c r="J135" s="33"/>
      <c r="K135" s="33"/>
      <c r="L135" s="34"/>
      <c r="M135" s="166"/>
      <c r="N135" s="167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189</v>
      </c>
      <c r="AU135" s="18" t="s">
        <v>85</v>
      </c>
    </row>
    <row r="136" spans="1:65" s="12" customFormat="1" ht="22.9" customHeight="1">
      <c r="B136" s="136"/>
      <c r="D136" s="137" t="s">
        <v>75</v>
      </c>
      <c r="E136" s="147" t="s">
        <v>2301</v>
      </c>
      <c r="F136" s="147" t="s">
        <v>2302</v>
      </c>
      <c r="I136" s="139"/>
      <c r="J136" s="148">
        <f>BK136</f>
        <v>0</v>
      </c>
      <c r="L136" s="136"/>
      <c r="M136" s="141"/>
      <c r="N136" s="142"/>
      <c r="O136" s="142"/>
      <c r="P136" s="143">
        <f>SUM(P137:P150)</f>
        <v>0</v>
      </c>
      <c r="Q136" s="142"/>
      <c r="R136" s="143">
        <f>SUM(R137:R150)</f>
        <v>0</v>
      </c>
      <c r="S136" s="142"/>
      <c r="T136" s="144">
        <f>SUM(T137:T150)</f>
        <v>0</v>
      </c>
      <c r="AR136" s="137" t="s">
        <v>83</v>
      </c>
      <c r="AT136" s="145" t="s">
        <v>75</v>
      </c>
      <c r="AU136" s="145" t="s">
        <v>83</v>
      </c>
      <c r="AY136" s="137" t="s">
        <v>180</v>
      </c>
      <c r="BK136" s="146">
        <f>SUM(BK137:BK150)</f>
        <v>0</v>
      </c>
    </row>
    <row r="137" spans="1:65" s="2" customFormat="1" ht="16.5" customHeight="1">
      <c r="A137" s="33"/>
      <c r="B137" s="149"/>
      <c r="C137" s="150" t="s">
        <v>252</v>
      </c>
      <c r="D137" s="150" t="s">
        <v>182</v>
      </c>
      <c r="E137" s="151" t="s">
        <v>2303</v>
      </c>
      <c r="F137" s="152" t="s">
        <v>2304</v>
      </c>
      <c r="G137" s="153" t="s">
        <v>2305</v>
      </c>
      <c r="H137" s="154">
        <v>1</v>
      </c>
      <c r="I137" s="155"/>
      <c r="J137" s="156">
        <f>ROUND(I137*H137,2)</f>
        <v>0</v>
      </c>
      <c r="K137" s="152" t="s">
        <v>1</v>
      </c>
      <c r="L137" s="34"/>
      <c r="M137" s="157" t="s">
        <v>1</v>
      </c>
      <c r="N137" s="158" t="s">
        <v>41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187</v>
      </c>
      <c r="AT137" s="161" t="s">
        <v>182</v>
      </c>
      <c r="AU137" s="161" t="s">
        <v>85</v>
      </c>
      <c r="AY137" s="18" t="s">
        <v>180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83</v>
      </c>
      <c r="BK137" s="162">
        <f>ROUND(I137*H137,2)</f>
        <v>0</v>
      </c>
      <c r="BL137" s="18" t="s">
        <v>187</v>
      </c>
      <c r="BM137" s="161" t="s">
        <v>2306</v>
      </c>
    </row>
    <row r="138" spans="1:65" s="2" customFormat="1" ht="11.25">
      <c r="A138" s="33"/>
      <c r="B138" s="34"/>
      <c r="C138" s="33"/>
      <c r="D138" s="163" t="s">
        <v>189</v>
      </c>
      <c r="E138" s="33"/>
      <c r="F138" s="164" t="s">
        <v>2304</v>
      </c>
      <c r="G138" s="33"/>
      <c r="H138" s="33"/>
      <c r="I138" s="165"/>
      <c r="J138" s="33"/>
      <c r="K138" s="33"/>
      <c r="L138" s="34"/>
      <c r="M138" s="166"/>
      <c r="N138" s="167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189</v>
      </c>
      <c r="AU138" s="18" t="s">
        <v>85</v>
      </c>
    </row>
    <row r="139" spans="1:65" s="2" customFormat="1" ht="16.5" customHeight="1">
      <c r="A139" s="33"/>
      <c r="B139" s="149"/>
      <c r="C139" s="150" t="s">
        <v>259</v>
      </c>
      <c r="D139" s="150" t="s">
        <v>182</v>
      </c>
      <c r="E139" s="151" t="s">
        <v>2307</v>
      </c>
      <c r="F139" s="152" t="s">
        <v>2308</v>
      </c>
      <c r="G139" s="153" t="s">
        <v>2305</v>
      </c>
      <c r="H139" s="154">
        <v>1</v>
      </c>
      <c r="I139" s="155"/>
      <c r="J139" s="156">
        <f>ROUND(I139*H139,2)</f>
        <v>0</v>
      </c>
      <c r="K139" s="152" t="s">
        <v>1</v>
      </c>
      <c r="L139" s="34"/>
      <c r="M139" s="157" t="s">
        <v>1</v>
      </c>
      <c r="N139" s="158" t="s">
        <v>41</v>
      </c>
      <c r="O139" s="59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187</v>
      </c>
      <c r="AT139" s="161" t="s">
        <v>182</v>
      </c>
      <c r="AU139" s="161" t="s">
        <v>85</v>
      </c>
      <c r="AY139" s="18" t="s">
        <v>180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83</v>
      </c>
      <c r="BK139" s="162">
        <f>ROUND(I139*H139,2)</f>
        <v>0</v>
      </c>
      <c r="BL139" s="18" t="s">
        <v>187</v>
      </c>
      <c r="BM139" s="161" t="s">
        <v>2309</v>
      </c>
    </row>
    <row r="140" spans="1:65" s="2" customFormat="1" ht="11.25">
      <c r="A140" s="33"/>
      <c r="B140" s="34"/>
      <c r="C140" s="33"/>
      <c r="D140" s="163" t="s">
        <v>189</v>
      </c>
      <c r="E140" s="33"/>
      <c r="F140" s="164" t="s">
        <v>2304</v>
      </c>
      <c r="G140" s="33"/>
      <c r="H140" s="33"/>
      <c r="I140" s="165"/>
      <c r="J140" s="33"/>
      <c r="K140" s="33"/>
      <c r="L140" s="34"/>
      <c r="M140" s="166"/>
      <c r="N140" s="167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189</v>
      </c>
      <c r="AU140" s="18" t="s">
        <v>85</v>
      </c>
    </row>
    <row r="141" spans="1:65" s="2" customFormat="1" ht="16.5" customHeight="1">
      <c r="A141" s="33"/>
      <c r="B141" s="149"/>
      <c r="C141" s="150" t="s">
        <v>265</v>
      </c>
      <c r="D141" s="150" t="s">
        <v>182</v>
      </c>
      <c r="E141" s="151" t="s">
        <v>2310</v>
      </c>
      <c r="F141" s="152" t="s">
        <v>2311</v>
      </c>
      <c r="G141" s="153" t="s">
        <v>2305</v>
      </c>
      <c r="H141" s="154">
        <v>1</v>
      </c>
      <c r="I141" s="155"/>
      <c r="J141" s="156">
        <f>ROUND(I141*H141,2)</f>
        <v>0</v>
      </c>
      <c r="K141" s="152" t="s">
        <v>1</v>
      </c>
      <c r="L141" s="34"/>
      <c r="M141" s="157" t="s">
        <v>1</v>
      </c>
      <c r="N141" s="158" t="s">
        <v>41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187</v>
      </c>
      <c r="AT141" s="161" t="s">
        <v>182</v>
      </c>
      <c r="AU141" s="161" t="s">
        <v>85</v>
      </c>
      <c r="AY141" s="18" t="s">
        <v>180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83</v>
      </c>
      <c r="BK141" s="162">
        <f>ROUND(I141*H141,2)</f>
        <v>0</v>
      </c>
      <c r="BL141" s="18" t="s">
        <v>187</v>
      </c>
      <c r="BM141" s="161" t="s">
        <v>2312</v>
      </c>
    </row>
    <row r="142" spans="1:65" s="2" customFormat="1" ht="11.25">
      <c r="A142" s="33"/>
      <c r="B142" s="34"/>
      <c r="C142" s="33"/>
      <c r="D142" s="163" t="s">
        <v>189</v>
      </c>
      <c r="E142" s="33"/>
      <c r="F142" s="164" t="s">
        <v>2304</v>
      </c>
      <c r="G142" s="33"/>
      <c r="H142" s="33"/>
      <c r="I142" s="165"/>
      <c r="J142" s="33"/>
      <c r="K142" s="33"/>
      <c r="L142" s="34"/>
      <c r="M142" s="166"/>
      <c r="N142" s="167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189</v>
      </c>
      <c r="AU142" s="18" t="s">
        <v>85</v>
      </c>
    </row>
    <row r="143" spans="1:65" s="2" customFormat="1" ht="33" customHeight="1">
      <c r="A143" s="33"/>
      <c r="B143" s="149"/>
      <c r="C143" s="150" t="s">
        <v>272</v>
      </c>
      <c r="D143" s="150" t="s">
        <v>182</v>
      </c>
      <c r="E143" s="151" t="s">
        <v>2313</v>
      </c>
      <c r="F143" s="152" t="s">
        <v>2314</v>
      </c>
      <c r="G143" s="153" t="s">
        <v>423</v>
      </c>
      <c r="H143" s="154">
        <v>126</v>
      </c>
      <c r="I143" s="155"/>
      <c r="J143" s="156">
        <f>ROUND(I143*H143,2)</f>
        <v>0</v>
      </c>
      <c r="K143" s="152" t="s">
        <v>1</v>
      </c>
      <c r="L143" s="34"/>
      <c r="M143" s="157" t="s">
        <v>1</v>
      </c>
      <c r="N143" s="158" t="s">
        <v>41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187</v>
      </c>
      <c r="AT143" s="161" t="s">
        <v>182</v>
      </c>
      <c r="AU143" s="161" t="s">
        <v>85</v>
      </c>
      <c r="AY143" s="18" t="s">
        <v>180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83</v>
      </c>
      <c r="BK143" s="162">
        <f>ROUND(I143*H143,2)</f>
        <v>0</v>
      </c>
      <c r="BL143" s="18" t="s">
        <v>187</v>
      </c>
      <c r="BM143" s="161" t="s">
        <v>2315</v>
      </c>
    </row>
    <row r="144" spans="1:65" s="2" customFormat="1" ht="11.25">
      <c r="A144" s="33"/>
      <c r="B144" s="34"/>
      <c r="C144" s="33"/>
      <c r="D144" s="163" t="s">
        <v>189</v>
      </c>
      <c r="E144" s="33"/>
      <c r="F144" s="164" t="s">
        <v>2304</v>
      </c>
      <c r="G144" s="33"/>
      <c r="H144" s="33"/>
      <c r="I144" s="165"/>
      <c r="J144" s="33"/>
      <c r="K144" s="33"/>
      <c r="L144" s="34"/>
      <c r="M144" s="166"/>
      <c r="N144" s="167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189</v>
      </c>
      <c r="AU144" s="18" t="s">
        <v>85</v>
      </c>
    </row>
    <row r="145" spans="1:65" s="2" customFormat="1" ht="21.75" customHeight="1">
      <c r="A145" s="33"/>
      <c r="B145" s="149"/>
      <c r="C145" s="150" t="s">
        <v>278</v>
      </c>
      <c r="D145" s="150" t="s">
        <v>182</v>
      </c>
      <c r="E145" s="151" t="s">
        <v>2316</v>
      </c>
      <c r="F145" s="152" t="s">
        <v>2317</v>
      </c>
      <c r="G145" s="153" t="s">
        <v>2305</v>
      </c>
      <c r="H145" s="154">
        <v>1</v>
      </c>
      <c r="I145" s="155"/>
      <c r="J145" s="156">
        <f>ROUND(I145*H145,2)</f>
        <v>0</v>
      </c>
      <c r="K145" s="152" t="s">
        <v>1</v>
      </c>
      <c r="L145" s="34"/>
      <c r="M145" s="157" t="s">
        <v>1</v>
      </c>
      <c r="N145" s="158" t="s">
        <v>41</v>
      </c>
      <c r="O145" s="59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187</v>
      </c>
      <c r="AT145" s="161" t="s">
        <v>182</v>
      </c>
      <c r="AU145" s="161" t="s">
        <v>85</v>
      </c>
      <c r="AY145" s="18" t="s">
        <v>180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83</v>
      </c>
      <c r="BK145" s="162">
        <f>ROUND(I145*H145,2)</f>
        <v>0</v>
      </c>
      <c r="BL145" s="18" t="s">
        <v>187</v>
      </c>
      <c r="BM145" s="161" t="s">
        <v>2318</v>
      </c>
    </row>
    <row r="146" spans="1:65" s="2" customFormat="1" ht="11.25">
      <c r="A146" s="33"/>
      <c r="B146" s="34"/>
      <c r="C146" s="33"/>
      <c r="D146" s="163" t="s">
        <v>189</v>
      </c>
      <c r="E146" s="33"/>
      <c r="F146" s="164" t="s">
        <v>2304</v>
      </c>
      <c r="G146" s="33"/>
      <c r="H146" s="33"/>
      <c r="I146" s="165"/>
      <c r="J146" s="33"/>
      <c r="K146" s="33"/>
      <c r="L146" s="34"/>
      <c r="M146" s="166"/>
      <c r="N146" s="167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189</v>
      </c>
      <c r="AU146" s="18" t="s">
        <v>85</v>
      </c>
    </row>
    <row r="147" spans="1:65" s="2" customFormat="1" ht="16.5" customHeight="1">
      <c r="A147" s="33"/>
      <c r="B147" s="149"/>
      <c r="C147" s="150" t="s">
        <v>284</v>
      </c>
      <c r="D147" s="150" t="s">
        <v>182</v>
      </c>
      <c r="E147" s="151" t="s">
        <v>2319</v>
      </c>
      <c r="F147" s="152" t="s">
        <v>2320</v>
      </c>
      <c r="G147" s="153" t="s">
        <v>2305</v>
      </c>
      <c r="H147" s="154">
        <v>1</v>
      </c>
      <c r="I147" s="155"/>
      <c r="J147" s="156">
        <f>ROUND(I147*H147,2)</f>
        <v>0</v>
      </c>
      <c r="K147" s="152" t="s">
        <v>1</v>
      </c>
      <c r="L147" s="34"/>
      <c r="M147" s="157" t="s">
        <v>1</v>
      </c>
      <c r="N147" s="158" t="s">
        <v>41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187</v>
      </c>
      <c r="AT147" s="161" t="s">
        <v>182</v>
      </c>
      <c r="AU147" s="161" t="s">
        <v>85</v>
      </c>
      <c r="AY147" s="18" t="s">
        <v>180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83</v>
      </c>
      <c r="BK147" s="162">
        <f>ROUND(I147*H147,2)</f>
        <v>0</v>
      </c>
      <c r="BL147" s="18" t="s">
        <v>187</v>
      </c>
      <c r="BM147" s="161" t="s">
        <v>2321</v>
      </c>
    </row>
    <row r="148" spans="1:65" s="2" customFormat="1" ht="11.25">
      <c r="A148" s="33"/>
      <c r="B148" s="34"/>
      <c r="C148" s="33"/>
      <c r="D148" s="163" t="s">
        <v>189</v>
      </c>
      <c r="E148" s="33"/>
      <c r="F148" s="164" t="s">
        <v>2304</v>
      </c>
      <c r="G148" s="33"/>
      <c r="H148" s="33"/>
      <c r="I148" s="165"/>
      <c r="J148" s="33"/>
      <c r="K148" s="33"/>
      <c r="L148" s="34"/>
      <c r="M148" s="166"/>
      <c r="N148" s="167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189</v>
      </c>
      <c r="AU148" s="18" t="s">
        <v>85</v>
      </c>
    </row>
    <row r="149" spans="1:65" s="2" customFormat="1" ht="24.2" customHeight="1">
      <c r="A149" s="33"/>
      <c r="B149" s="149"/>
      <c r="C149" s="150" t="s">
        <v>8</v>
      </c>
      <c r="D149" s="150" t="s">
        <v>182</v>
      </c>
      <c r="E149" s="151" t="s">
        <v>2322</v>
      </c>
      <c r="F149" s="152" t="s">
        <v>2323</v>
      </c>
      <c r="G149" s="153" t="s">
        <v>508</v>
      </c>
      <c r="H149" s="154">
        <v>160</v>
      </c>
      <c r="I149" s="155"/>
      <c r="J149" s="156">
        <f>ROUND(I149*H149,2)</f>
        <v>0</v>
      </c>
      <c r="K149" s="152" t="s">
        <v>1</v>
      </c>
      <c r="L149" s="34"/>
      <c r="M149" s="157" t="s">
        <v>1</v>
      </c>
      <c r="N149" s="158" t="s">
        <v>41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187</v>
      </c>
      <c r="AT149" s="161" t="s">
        <v>182</v>
      </c>
      <c r="AU149" s="161" t="s">
        <v>85</v>
      </c>
      <c r="AY149" s="18" t="s">
        <v>180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83</v>
      </c>
      <c r="BK149" s="162">
        <f>ROUND(I149*H149,2)</f>
        <v>0</v>
      </c>
      <c r="BL149" s="18" t="s">
        <v>187</v>
      </c>
      <c r="BM149" s="161" t="s">
        <v>2324</v>
      </c>
    </row>
    <row r="150" spans="1:65" s="2" customFormat="1" ht="11.25">
      <c r="A150" s="33"/>
      <c r="B150" s="34"/>
      <c r="C150" s="33"/>
      <c r="D150" s="163" t="s">
        <v>189</v>
      </c>
      <c r="E150" s="33"/>
      <c r="F150" s="164" t="s">
        <v>2304</v>
      </c>
      <c r="G150" s="33"/>
      <c r="H150" s="33"/>
      <c r="I150" s="165"/>
      <c r="J150" s="33"/>
      <c r="K150" s="33"/>
      <c r="L150" s="34"/>
      <c r="M150" s="216"/>
      <c r="N150" s="217"/>
      <c r="O150" s="218"/>
      <c r="P150" s="218"/>
      <c r="Q150" s="218"/>
      <c r="R150" s="218"/>
      <c r="S150" s="218"/>
      <c r="T150" s="219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189</v>
      </c>
      <c r="AU150" s="18" t="s">
        <v>85</v>
      </c>
    </row>
    <row r="151" spans="1:65" s="2" customFormat="1" ht="6.95" customHeight="1">
      <c r="A151" s="33"/>
      <c r="B151" s="48"/>
      <c r="C151" s="49"/>
      <c r="D151" s="49"/>
      <c r="E151" s="49"/>
      <c r="F151" s="49"/>
      <c r="G151" s="49"/>
      <c r="H151" s="49"/>
      <c r="I151" s="49"/>
      <c r="J151" s="49"/>
      <c r="K151" s="49"/>
      <c r="L151" s="34"/>
      <c r="M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</sheetData>
  <autoFilter ref="C122:K150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8" t="s">
        <v>132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133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26.25" customHeight="1">
      <c r="B7" s="21"/>
      <c r="E7" s="264" t="str">
        <f>'Rekapitulace stavby'!K6</f>
        <v>STAVEBNÍ ÚPRAVY ČÁSTI 1. PP BUDOVY ZBROJNICE UNIVERZITY PALACKÉHO V OLOMOUCI</v>
      </c>
      <c r="F7" s="265"/>
      <c r="G7" s="265"/>
      <c r="H7" s="265"/>
      <c r="L7" s="21"/>
    </row>
    <row r="8" spans="1:46" s="1" customFormat="1" ht="12" customHeight="1">
      <c r="B8" s="21"/>
      <c r="D8" s="28" t="s">
        <v>134</v>
      </c>
      <c r="L8" s="21"/>
    </row>
    <row r="9" spans="1:46" s="2" customFormat="1" ht="16.5" customHeight="1">
      <c r="A9" s="33"/>
      <c r="B9" s="34"/>
      <c r="C9" s="33"/>
      <c r="D9" s="33"/>
      <c r="E9" s="264" t="s">
        <v>2365</v>
      </c>
      <c r="F9" s="266"/>
      <c r="G9" s="266"/>
      <c r="H9" s="26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6" t="s">
        <v>2325</v>
      </c>
      <c r="F11" s="266"/>
      <c r="G11" s="266"/>
      <c r="H11" s="266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23. 7. 2024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7" t="str">
        <f>'Rekapitulace stavby'!E14</f>
        <v>Vyplň údaj</v>
      </c>
      <c r="F20" s="231"/>
      <c r="G20" s="231"/>
      <c r="H20" s="231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27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6" t="s">
        <v>1</v>
      </c>
      <c r="F29" s="236"/>
      <c r="G29" s="236"/>
      <c r="H29" s="23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ROUND((SUM(BE124:BE149)),  2)</f>
        <v>0</v>
      </c>
      <c r="G35" s="33"/>
      <c r="H35" s="33"/>
      <c r="I35" s="106">
        <v>0.21</v>
      </c>
      <c r="J35" s="105">
        <f>ROUND(((SUM(BE124:BE149))*I35),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ROUND((SUM(BF124:BF149)),  2)</f>
        <v>0</v>
      </c>
      <c r="G36" s="33"/>
      <c r="H36" s="33"/>
      <c r="I36" s="106">
        <v>0.12</v>
      </c>
      <c r="J36" s="105">
        <f>ROUND(((SUM(BF124:BF149))*I36),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ROUND((SUM(BG124:BG149)),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ROUND((SUM(BH124:BH149)),  2)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ROUND((SUM(BI124:BI149)),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64" t="str">
        <f>E7</f>
        <v>STAVEBNÍ ÚPRAVY ČÁSTI 1. PP BUDOVY ZBROJNICE UNIVERZITY PALACKÉHO V OLOMOUCI</v>
      </c>
      <c r="F85" s="265"/>
      <c r="G85" s="265"/>
      <c r="H85" s="26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134</v>
      </c>
      <c r="L86" s="21"/>
    </row>
    <row r="87" spans="1:31" s="2" customFormat="1" ht="16.5" customHeight="1">
      <c r="A87" s="33"/>
      <c r="B87" s="34"/>
      <c r="C87" s="33"/>
      <c r="D87" s="33"/>
      <c r="E87" s="264" t="s">
        <v>2365</v>
      </c>
      <c r="F87" s="266"/>
      <c r="G87" s="266"/>
      <c r="H87" s="26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6" t="str">
        <f>E11</f>
        <v>VRN - Vedlejší rozpočtové náklady</v>
      </c>
      <c r="F89" s="266"/>
      <c r="G89" s="266"/>
      <c r="H89" s="266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Biskupské nám. 842/1,Olomouc</v>
      </c>
      <c r="G91" s="33"/>
      <c r="H91" s="33"/>
      <c r="I91" s="28" t="s">
        <v>22</v>
      </c>
      <c r="J91" s="56" t="str">
        <f>IF(J14="","",J14)</f>
        <v>23. 7. 2024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Univerzita Palackého v Olomouci</v>
      </c>
      <c r="G93" s="33"/>
      <c r="H93" s="33"/>
      <c r="I93" s="28" t="s">
        <v>30</v>
      </c>
      <c r="J93" s="31" t="str">
        <f>E23</f>
        <v>ATELIER POLÁCH &amp; BRAVENEC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Zdeněk Závodník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139</v>
      </c>
      <c r="D96" s="107"/>
      <c r="E96" s="107"/>
      <c r="F96" s="107"/>
      <c r="G96" s="107"/>
      <c r="H96" s="107"/>
      <c r="I96" s="107"/>
      <c r="J96" s="116" t="s">
        <v>140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141</v>
      </c>
      <c r="D98" s="33"/>
      <c r="E98" s="33"/>
      <c r="F98" s="33"/>
      <c r="G98" s="33"/>
      <c r="H98" s="33"/>
      <c r="I98" s="33"/>
      <c r="J98" s="72">
        <f>J124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142</v>
      </c>
    </row>
    <row r="99" spans="1:47" s="9" customFormat="1" ht="24.95" customHeight="1">
      <c r="B99" s="118"/>
      <c r="D99" s="119" t="s">
        <v>2325</v>
      </c>
      <c r="E99" s="120"/>
      <c r="F99" s="120"/>
      <c r="G99" s="120"/>
      <c r="H99" s="120"/>
      <c r="I99" s="120"/>
      <c r="J99" s="121">
        <f>J125</f>
        <v>0</v>
      </c>
      <c r="L99" s="118"/>
    </row>
    <row r="100" spans="1:47" s="10" customFormat="1" ht="19.899999999999999" customHeight="1">
      <c r="B100" s="122"/>
      <c r="D100" s="123" t="s">
        <v>2326</v>
      </c>
      <c r="E100" s="124"/>
      <c r="F100" s="124"/>
      <c r="G100" s="124"/>
      <c r="H100" s="124"/>
      <c r="I100" s="124"/>
      <c r="J100" s="125">
        <f>J126</f>
        <v>0</v>
      </c>
      <c r="L100" s="122"/>
    </row>
    <row r="101" spans="1:47" s="10" customFormat="1" ht="19.899999999999999" customHeight="1">
      <c r="B101" s="122"/>
      <c r="D101" s="123" t="s">
        <v>2327</v>
      </c>
      <c r="E101" s="124"/>
      <c r="F101" s="124"/>
      <c r="G101" s="124"/>
      <c r="H101" s="124"/>
      <c r="I101" s="124"/>
      <c r="J101" s="125">
        <f>J133</f>
        <v>0</v>
      </c>
      <c r="L101" s="122"/>
    </row>
    <row r="102" spans="1:47" s="10" customFormat="1" ht="19.899999999999999" customHeight="1">
      <c r="B102" s="122"/>
      <c r="D102" s="123" t="s">
        <v>2328</v>
      </c>
      <c r="E102" s="124"/>
      <c r="F102" s="124"/>
      <c r="G102" s="124"/>
      <c r="H102" s="124"/>
      <c r="I102" s="124"/>
      <c r="J102" s="125">
        <f>J143</f>
        <v>0</v>
      </c>
      <c r="L102" s="122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5" customHeight="1">
      <c r="A109" s="33"/>
      <c r="B109" s="34"/>
      <c r="C109" s="22" t="s">
        <v>165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6.25" customHeight="1">
      <c r="A112" s="33"/>
      <c r="B112" s="34"/>
      <c r="C112" s="33"/>
      <c r="D112" s="33"/>
      <c r="E112" s="264" t="str">
        <f>E7</f>
        <v>STAVEBNÍ ÚPRAVY ČÁSTI 1. PP BUDOVY ZBROJNICE UNIVERZITY PALACKÉHO V OLOMOUCI</v>
      </c>
      <c r="F112" s="265"/>
      <c r="G112" s="265"/>
      <c r="H112" s="265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>
      <c r="B113" s="21"/>
      <c r="C113" s="28" t="s">
        <v>134</v>
      </c>
      <c r="L113" s="21"/>
    </row>
    <row r="114" spans="1:65" s="2" customFormat="1" ht="16.5" customHeight="1">
      <c r="A114" s="33"/>
      <c r="B114" s="34"/>
      <c r="C114" s="33"/>
      <c r="D114" s="33"/>
      <c r="E114" s="264" t="s">
        <v>2365</v>
      </c>
      <c r="F114" s="266"/>
      <c r="G114" s="266"/>
      <c r="H114" s="266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136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26" t="str">
        <f>E11</f>
        <v>VRN - Vedlejší rozpočtové náklady</v>
      </c>
      <c r="F116" s="266"/>
      <c r="G116" s="266"/>
      <c r="H116" s="266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F14</f>
        <v>Biskupské nám. 842/1,Olomouc</v>
      </c>
      <c r="G118" s="33"/>
      <c r="H118" s="33"/>
      <c r="I118" s="28" t="s">
        <v>22</v>
      </c>
      <c r="J118" s="56" t="str">
        <f>IF(J14="","",J14)</f>
        <v>23. 7. 2024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5.7" customHeight="1">
      <c r="A120" s="33"/>
      <c r="B120" s="34"/>
      <c r="C120" s="28" t="s">
        <v>24</v>
      </c>
      <c r="D120" s="33"/>
      <c r="E120" s="33"/>
      <c r="F120" s="26" t="str">
        <f>E17</f>
        <v>Univerzita Palackého v Olomouci</v>
      </c>
      <c r="G120" s="33"/>
      <c r="H120" s="33"/>
      <c r="I120" s="28" t="s">
        <v>30</v>
      </c>
      <c r="J120" s="31" t="str">
        <f>E23</f>
        <v>ATELIER POLÁCH &amp; BRAVENEC s.r.o.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28</v>
      </c>
      <c r="D121" s="33"/>
      <c r="E121" s="33"/>
      <c r="F121" s="26" t="str">
        <f>IF(E20="","",E20)</f>
        <v>Vyplň údaj</v>
      </c>
      <c r="G121" s="33"/>
      <c r="H121" s="33"/>
      <c r="I121" s="28" t="s">
        <v>33</v>
      </c>
      <c r="J121" s="31" t="str">
        <f>E26</f>
        <v>Zdeněk Závodník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6"/>
      <c r="B123" s="127"/>
      <c r="C123" s="128" t="s">
        <v>166</v>
      </c>
      <c r="D123" s="129" t="s">
        <v>61</v>
      </c>
      <c r="E123" s="129" t="s">
        <v>57</v>
      </c>
      <c r="F123" s="129" t="s">
        <v>58</v>
      </c>
      <c r="G123" s="129" t="s">
        <v>167</v>
      </c>
      <c r="H123" s="129" t="s">
        <v>168</v>
      </c>
      <c r="I123" s="129" t="s">
        <v>169</v>
      </c>
      <c r="J123" s="129" t="s">
        <v>140</v>
      </c>
      <c r="K123" s="130" t="s">
        <v>170</v>
      </c>
      <c r="L123" s="131"/>
      <c r="M123" s="63" t="s">
        <v>1</v>
      </c>
      <c r="N123" s="64" t="s">
        <v>40</v>
      </c>
      <c r="O123" s="64" t="s">
        <v>171</v>
      </c>
      <c r="P123" s="64" t="s">
        <v>172</v>
      </c>
      <c r="Q123" s="64" t="s">
        <v>173</v>
      </c>
      <c r="R123" s="64" t="s">
        <v>174</v>
      </c>
      <c r="S123" s="64" t="s">
        <v>175</v>
      </c>
      <c r="T123" s="65" t="s">
        <v>176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65" s="2" customFormat="1" ht="22.9" customHeight="1">
      <c r="A124" s="33"/>
      <c r="B124" s="34"/>
      <c r="C124" s="70" t="s">
        <v>177</v>
      </c>
      <c r="D124" s="33"/>
      <c r="E124" s="33"/>
      <c r="F124" s="33"/>
      <c r="G124" s="33"/>
      <c r="H124" s="33"/>
      <c r="I124" s="33"/>
      <c r="J124" s="132">
        <f>BK124</f>
        <v>0</v>
      </c>
      <c r="K124" s="33"/>
      <c r="L124" s="34"/>
      <c r="M124" s="66"/>
      <c r="N124" s="57"/>
      <c r="O124" s="67"/>
      <c r="P124" s="133">
        <f>P125</f>
        <v>0</v>
      </c>
      <c r="Q124" s="67"/>
      <c r="R124" s="133">
        <f>R125</f>
        <v>0</v>
      </c>
      <c r="S124" s="67"/>
      <c r="T124" s="134">
        <f>T125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75</v>
      </c>
      <c r="AU124" s="18" t="s">
        <v>142</v>
      </c>
      <c r="BK124" s="135">
        <f>BK125</f>
        <v>0</v>
      </c>
    </row>
    <row r="125" spans="1:65" s="12" customFormat="1" ht="25.9" customHeight="1">
      <c r="B125" s="136"/>
      <c r="D125" s="137" t="s">
        <v>75</v>
      </c>
      <c r="E125" s="138" t="s">
        <v>109</v>
      </c>
      <c r="F125" s="138" t="s">
        <v>110</v>
      </c>
      <c r="I125" s="139"/>
      <c r="J125" s="140">
        <f>BK125</f>
        <v>0</v>
      </c>
      <c r="L125" s="136"/>
      <c r="M125" s="141"/>
      <c r="N125" s="142"/>
      <c r="O125" s="142"/>
      <c r="P125" s="143">
        <f>P126+P133+P143</f>
        <v>0</v>
      </c>
      <c r="Q125" s="142"/>
      <c r="R125" s="143">
        <f>R126+R133+R143</f>
        <v>0</v>
      </c>
      <c r="S125" s="142"/>
      <c r="T125" s="144">
        <f>T126+T133+T143</f>
        <v>0</v>
      </c>
      <c r="AR125" s="137" t="s">
        <v>244</v>
      </c>
      <c r="AT125" s="145" t="s">
        <v>75</v>
      </c>
      <c r="AU125" s="145" t="s">
        <v>76</v>
      </c>
      <c r="AY125" s="137" t="s">
        <v>180</v>
      </c>
      <c r="BK125" s="146">
        <f>BK126+BK133+BK143</f>
        <v>0</v>
      </c>
    </row>
    <row r="126" spans="1:65" s="12" customFormat="1" ht="22.9" customHeight="1">
      <c r="B126" s="136"/>
      <c r="D126" s="137" t="s">
        <v>75</v>
      </c>
      <c r="E126" s="147" t="s">
        <v>2329</v>
      </c>
      <c r="F126" s="147" t="s">
        <v>2330</v>
      </c>
      <c r="I126" s="139"/>
      <c r="J126" s="148">
        <f>BK126</f>
        <v>0</v>
      </c>
      <c r="L126" s="136"/>
      <c r="M126" s="141"/>
      <c r="N126" s="142"/>
      <c r="O126" s="142"/>
      <c r="P126" s="143">
        <f>SUM(P127:P132)</f>
        <v>0</v>
      </c>
      <c r="Q126" s="142"/>
      <c r="R126" s="143">
        <f>SUM(R127:R132)</f>
        <v>0</v>
      </c>
      <c r="S126" s="142"/>
      <c r="T126" s="144">
        <f>SUM(T127:T132)</f>
        <v>0</v>
      </c>
      <c r="AR126" s="137" t="s">
        <v>244</v>
      </c>
      <c r="AT126" s="145" t="s">
        <v>75</v>
      </c>
      <c r="AU126" s="145" t="s">
        <v>83</v>
      </c>
      <c r="AY126" s="137" t="s">
        <v>180</v>
      </c>
      <c r="BK126" s="146">
        <f>SUM(BK127:BK132)</f>
        <v>0</v>
      </c>
    </row>
    <row r="127" spans="1:65" s="2" customFormat="1" ht="16.5" customHeight="1">
      <c r="A127" s="33"/>
      <c r="B127" s="149"/>
      <c r="C127" s="150" t="s">
        <v>83</v>
      </c>
      <c r="D127" s="150" t="s">
        <v>182</v>
      </c>
      <c r="E127" s="151" t="s">
        <v>2331</v>
      </c>
      <c r="F127" s="152" t="s">
        <v>2332</v>
      </c>
      <c r="G127" s="153" t="s">
        <v>1779</v>
      </c>
      <c r="H127" s="154">
        <v>100</v>
      </c>
      <c r="I127" s="155"/>
      <c r="J127" s="156">
        <f>ROUND(I127*H127,2)</f>
        <v>0</v>
      </c>
      <c r="K127" s="152" t="s">
        <v>186</v>
      </c>
      <c r="L127" s="34"/>
      <c r="M127" s="157" t="s">
        <v>1</v>
      </c>
      <c r="N127" s="158" t="s">
        <v>41</v>
      </c>
      <c r="O127" s="59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2333</v>
      </c>
      <c r="AT127" s="161" t="s">
        <v>182</v>
      </c>
      <c r="AU127" s="161" t="s">
        <v>85</v>
      </c>
      <c r="AY127" s="18" t="s">
        <v>180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8" t="s">
        <v>83</v>
      </c>
      <c r="BK127" s="162">
        <f>ROUND(I127*H127,2)</f>
        <v>0</v>
      </c>
      <c r="BL127" s="18" t="s">
        <v>2333</v>
      </c>
      <c r="BM127" s="161" t="s">
        <v>2924</v>
      </c>
    </row>
    <row r="128" spans="1:65" s="2" customFormat="1" ht="11.25">
      <c r="A128" s="33"/>
      <c r="B128" s="34"/>
      <c r="C128" s="33"/>
      <c r="D128" s="163" t="s">
        <v>189</v>
      </c>
      <c r="E128" s="33"/>
      <c r="F128" s="164" t="s">
        <v>2332</v>
      </c>
      <c r="G128" s="33"/>
      <c r="H128" s="33"/>
      <c r="I128" s="165"/>
      <c r="J128" s="33"/>
      <c r="K128" s="33"/>
      <c r="L128" s="34"/>
      <c r="M128" s="166"/>
      <c r="N128" s="167"/>
      <c r="O128" s="59"/>
      <c r="P128" s="59"/>
      <c r="Q128" s="59"/>
      <c r="R128" s="59"/>
      <c r="S128" s="59"/>
      <c r="T128" s="60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189</v>
      </c>
      <c r="AU128" s="18" t="s">
        <v>85</v>
      </c>
    </row>
    <row r="129" spans="1:65" s="2" customFormat="1" ht="11.25">
      <c r="A129" s="33"/>
      <c r="B129" s="34"/>
      <c r="C129" s="33"/>
      <c r="D129" s="168" t="s">
        <v>191</v>
      </c>
      <c r="E129" s="33"/>
      <c r="F129" s="169" t="s">
        <v>2335</v>
      </c>
      <c r="G129" s="33"/>
      <c r="H129" s="33"/>
      <c r="I129" s="165"/>
      <c r="J129" s="33"/>
      <c r="K129" s="33"/>
      <c r="L129" s="34"/>
      <c r="M129" s="166"/>
      <c r="N129" s="167"/>
      <c r="O129" s="59"/>
      <c r="P129" s="59"/>
      <c r="Q129" s="59"/>
      <c r="R129" s="59"/>
      <c r="S129" s="59"/>
      <c r="T129" s="60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191</v>
      </c>
      <c r="AU129" s="18" t="s">
        <v>85</v>
      </c>
    </row>
    <row r="130" spans="1:65" s="2" customFormat="1" ht="16.5" customHeight="1">
      <c r="A130" s="33"/>
      <c r="B130" s="149"/>
      <c r="C130" s="150" t="s">
        <v>85</v>
      </c>
      <c r="D130" s="150" t="s">
        <v>182</v>
      </c>
      <c r="E130" s="151" t="s">
        <v>2336</v>
      </c>
      <c r="F130" s="152" t="s">
        <v>2337</v>
      </c>
      <c r="G130" s="153" t="s">
        <v>423</v>
      </c>
      <c r="H130" s="154">
        <v>1</v>
      </c>
      <c r="I130" s="155"/>
      <c r="J130" s="156">
        <f>ROUND(I130*H130,2)</f>
        <v>0</v>
      </c>
      <c r="K130" s="152" t="s">
        <v>2338</v>
      </c>
      <c r="L130" s="34"/>
      <c r="M130" s="157" t="s">
        <v>1</v>
      </c>
      <c r="N130" s="158" t="s">
        <v>41</v>
      </c>
      <c r="O130" s="59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2333</v>
      </c>
      <c r="AT130" s="161" t="s">
        <v>182</v>
      </c>
      <c r="AU130" s="161" t="s">
        <v>85</v>
      </c>
      <c r="AY130" s="18" t="s">
        <v>180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8" t="s">
        <v>83</v>
      </c>
      <c r="BK130" s="162">
        <f>ROUND(I130*H130,2)</f>
        <v>0</v>
      </c>
      <c r="BL130" s="18" t="s">
        <v>2333</v>
      </c>
      <c r="BM130" s="161" t="s">
        <v>2339</v>
      </c>
    </row>
    <row r="131" spans="1:65" s="2" customFormat="1" ht="11.25">
      <c r="A131" s="33"/>
      <c r="B131" s="34"/>
      <c r="C131" s="33"/>
      <c r="D131" s="163" t="s">
        <v>189</v>
      </c>
      <c r="E131" s="33"/>
      <c r="F131" s="164" t="s">
        <v>2337</v>
      </c>
      <c r="G131" s="33"/>
      <c r="H131" s="33"/>
      <c r="I131" s="165"/>
      <c r="J131" s="33"/>
      <c r="K131" s="33"/>
      <c r="L131" s="34"/>
      <c r="M131" s="166"/>
      <c r="N131" s="167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189</v>
      </c>
      <c r="AU131" s="18" t="s">
        <v>85</v>
      </c>
    </row>
    <row r="132" spans="1:65" s="2" customFormat="1" ht="11.25">
      <c r="A132" s="33"/>
      <c r="B132" s="34"/>
      <c r="C132" s="33"/>
      <c r="D132" s="168" t="s">
        <v>191</v>
      </c>
      <c r="E132" s="33"/>
      <c r="F132" s="169" t="s">
        <v>2340</v>
      </c>
      <c r="G132" s="33"/>
      <c r="H132" s="33"/>
      <c r="I132" s="165"/>
      <c r="J132" s="33"/>
      <c r="K132" s="33"/>
      <c r="L132" s="34"/>
      <c r="M132" s="166"/>
      <c r="N132" s="167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191</v>
      </c>
      <c r="AU132" s="18" t="s">
        <v>85</v>
      </c>
    </row>
    <row r="133" spans="1:65" s="12" customFormat="1" ht="22.9" customHeight="1">
      <c r="B133" s="136"/>
      <c r="D133" s="137" t="s">
        <v>75</v>
      </c>
      <c r="E133" s="147" t="s">
        <v>2341</v>
      </c>
      <c r="F133" s="147" t="s">
        <v>2342</v>
      </c>
      <c r="I133" s="139"/>
      <c r="J133" s="148">
        <f>BK133</f>
        <v>0</v>
      </c>
      <c r="L133" s="136"/>
      <c r="M133" s="141"/>
      <c r="N133" s="142"/>
      <c r="O133" s="142"/>
      <c r="P133" s="143">
        <f>SUM(P134:P142)</f>
        <v>0</v>
      </c>
      <c r="Q133" s="142"/>
      <c r="R133" s="143">
        <f>SUM(R134:R142)</f>
        <v>0</v>
      </c>
      <c r="S133" s="142"/>
      <c r="T133" s="144">
        <f>SUM(T134:T142)</f>
        <v>0</v>
      </c>
      <c r="AR133" s="137" t="s">
        <v>244</v>
      </c>
      <c r="AT133" s="145" t="s">
        <v>75</v>
      </c>
      <c r="AU133" s="145" t="s">
        <v>83</v>
      </c>
      <c r="AY133" s="137" t="s">
        <v>180</v>
      </c>
      <c r="BK133" s="146">
        <f>SUM(BK134:BK142)</f>
        <v>0</v>
      </c>
    </row>
    <row r="134" spans="1:65" s="2" customFormat="1" ht="16.5" customHeight="1">
      <c r="A134" s="33"/>
      <c r="B134" s="149"/>
      <c r="C134" s="150" t="s">
        <v>197</v>
      </c>
      <c r="D134" s="150" t="s">
        <v>182</v>
      </c>
      <c r="E134" s="151" t="s">
        <v>2343</v>
      </c>
      <c r="F134" s="152" t="s">
        <v>2342</v>
      </c>
      <c r="G134" s="153" t="s">
        <v>423</v>
      </c>
      <c r="H134" s="154">
        <v>1</v>
      </c>
      <c r="I134" s="155"/>
      <c r="J134" s="156">
        <f>ROUND(I134*H134,2)</f>
        <v>0</v>
      </c>
      <c r="K134" s="152" t="s">
        <v>2338</v>
      </c>
      <c r="L134" s="34"/>
      <c r="M134" s="157" t="s">
        <v>1</v>
      </c>
      <c r="N134" s="158" t="s">
        <v>41</v>
      </c>
      <c r="O134" s="59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2333</v>
      </c>
      <c r="AT134" s="161" t="s">
        <v>182</v>
      </c>
      <c r="AU134" s="161" t="s">
        <v>85</v>
      </c>
      <c r="AY134" s="18" t="s">
        <v>180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8" t="s">
        <v>83</v>
      </c>
      <c r="BK134" s="162">
        <f>ROUND(I134*H134,2)</f>
        <v>0</v>
      </c>
      <c r="BL134" s="18" t="s">
        <v>2333</v>
      </c>
      <c r="BM134" s="161" t="s">
        <v>2344</v>
      </c>
    </row>
    <row r="135" spans="1:65" s="2" customFormat="1" ht="11.25">
      <c r="A135" s="33"/>
      <c r="B135" s="34"/>
      <c r="C135" s="33"/>
      <c r="D135" s="163" t="s">
        <v>189</v>
      </c>
      <c r="E135" s="33"/>
      <c r="F135" s="164" t="s">
        <v>2342</v>
      </c>
      <c r="G135" s="33"/>
      <c r="H135" s="33"/>
      <c r="I135" s="165"/>
      <c r="J135" s="33"/>
      <c r="K135" s="33"/>
      <c r="L135" s="34"/>
      <c r="M135" s="166"/>
      <c r="N135" s="167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189</v>
      </c>
      <c r="AU135" s="18" t="s">
        <v>85</v>
      </c>
    </row>
    <row r="136" spans="1:65" s="2" customFormat="1" ht="11.25">
      <c r="A136" s="33"/>
      <c r="B136" s="34"/>
      <c r="C136" s="33"/>
      <c r="D136" s="168" t="s">
        <v>191</v>
      </c>
      <c r="E136" s="33"/>
      <c r="F136" s="169" t="s">
        <v>2345</v>
      </c>
      <c r="G136" s="33"/>
      <c r="H136" s="33"/>
      <c r="I136" s="165"/>
      <c r="J136" s="33"/>
      <c r="K136" s="33"/>
      <c r="L136" s="34"/>
      <c r="M136" s="166"/>
      <c r="N136" s="167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191</v>
      </c>
      <c r="AU136" s="18" t="s">
        <v>85</v>
      </c>
    </row>
    <row r="137" spans="1:65" s="2" customFormat="1" ht="16.5" customHeight="1">
      <c r="A137" s="33"/>
      <c r="B137" s="149"/>
      <c r="C137" s="150" t="s">
        <v>187</v>
      </c>
      <c r="D137" s="150" t="s">
        <v>182</v>
      </c>
      <c r="E137" s="151" t="s">
        <v>2346</v>
      </c>
      <c r="F137" s="152" t="s">
        <v>2347</v>
      </c>
      <c r="G137" s="153" t="s">
        <v>423</v>
      </c>
      <c r="H137" s="154">
        <v>1</v>
      </c>
      <c r="I137" s="155"/>
      <c r="J137" s="156">
        <f>ROUND(I137*H137,2)</f>
        <v>0</v>
      </c>
      <c r="K137" s="152" t="s">
        <v>2338</v>
      </c>
      <c r="L137" s="34"/>
      <c r="M137" s="157" t="s">
        <v>1</v>
      </c>
      <c r="N137" s="158" t="s">
        <v>41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2333</v>
      </c>
      <c r="AT137" s="161" t="s">
        <v>182</v>
      </c>
      <c r="AU137" s="161" t="s">
        <v>85</v>
      </c>
      <c r="AY137" s="18" t="s">
        <v>180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83</v>
      </c>
      <c r="BK137" s="162">
        <f>ROUND(I137*H137,2)</f>
        <v>0</v>
      </c>
      <c r="BL137" s="18" t="s">
        <v>2333</v>
      </c>
      <c r="BM137" s="161" t="s">
        <v>2348</v>
      </c>
    </row>
    <row r="138" spans="1:65" s="2" customFormat="1" ht="11.25">
      <c r="A138" s="33"/>
      <c r="B138" s="34"/>
      <c r="C138" s="33"/>
      <c r="D138" s="163" t="s">
        <v>189</v>
      </c>
      <c r="E138" s="33"/>
      <c r="F138" s="164" t="s">
        <v>2347</v>
      </c>
      <c r="G138" s="33"/>
      <c r="H138" s="33"/>
      <c r="I138" s="165"/>
      <c r="J138" s="33"/>
      <c r="K138" s="33"/>
      <c r="L138" s="34"/>
      <c r="M138" s="166"/>
      <c r="N138" s="167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189</v>
      </c>
      <c r="AU138" s="18" t="s">
        <v>85</v>
      </c>
    </row>
    <row r="139" spans="1:65" s="2" customFormat="1" ht="11.25">
      <c r="A139" s="33"/>
      <c r="B139" s="34"/>
      <c r="C139" s="33"/>
      <c r="D139" s="168" t="s">
        <v>191</v>
      </c>
      <c r="E139" s="33"/>
      <c r="F139" s="169" t="s">
        <v>2349</v>
      </c>
      <c r="G139" s="33"/>
      <c r="H139" s="33"/>
      <c r="I139" s="165"/>
      <c r="J139" s="33"/>
      <c r="K139" s="33"/>
      <c r="L139" s="34"/>
      <c r="M139" s="166"/>
      <c r="N139" s="167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191</v>
      </c>
      <c r="AU139" s="18" t="s">
        <v>85</v>
      </c>
    </row>
    <row r="140" spans="1:65" s="2" customFormat="1" ht="16.5" customHeight="1">
      <c r="A140" s="33"/>
      <c r="B140" s="149"/>
      <c r="C140" s="150" t="s">
        <v>244</v>
      </c>
      <c r="D140" s="150" t="s">
        <v>182</v>
      </c>
      <c r="E140" s="151" t="s">
        <v>2350</v>
      </c>
      <c r="F140" s="152" t="s">
        <v>2351</v>
      </c>
      <c r="G140" s="153" t="s">
        <v>423</v>
      </c>
      <c r="H140" s="154">
        <v>1</v>
      </c>
      <c r="I140" s="155"/>
      <c r="J140" s="156">
        <f>ROUND(I140*H140,2)</f>
        <v>0</v>
      </c>
      <c r="K140" s="152" t="s">
        <v>2338</v>
      </c>
      <c r="L140" s="34"/>
      <c r="M140" s="157" t="s">
        <v>1</v>
      </c>
      <c r="N140" s="158" t="s">
        <v>41</v>
      </c>
      <c r="O140" s="59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2333</v>
      </c>
      <c r="AT140" s="161" t="s">
        <v>182</v>
      </c>
      <c r="AU140" s="161" t="s">
        <v>85</v>
      </c>
      <c r="AY140" s="18" t="s">
        <v>180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8" t="s">
        <v>83</v>
      </c>
      <c r="BK140" s="162">
        <f>ROUND(I140*H140,2)</f>
        <v>0</v>
      </c>
      <c r="BL140" s="18" t="s">
        <v>2333</v>
      </c>
      <c r="BM140" s="161" t="s">
        <v>2352</v>
      </c>
    </row>
    <row r="141" spans="1:65" s="2" customFormat="1" ht="11.25">
      <c r="A141" s="33"/>
      <c r="B141" s="34"/>
      <c r="C141" s="33"/>
      <c r="D141" s="163" t="s">
        <v>189</v>
      </c>
      <c r="E141" s="33"/>
      <c r="F141" s="164" t="s">
        <v>2351</v>
      </c>
      <c r="G141" s="33"/>
      <c r="H141" s="33"/>
      <c r="I141" s="165"/>
      <c r="J141" s="33"/>
      <c r="K141" s="33"/>
      <c r="L141" s="34"/>
      <c r="M141" s="166"/>
      <c r="N141" s="167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189</v>
      </c>
      <c r="AU141" s="18" t="s">
        <v>85</v>
      </c>
    </row>
    <row r="142" spans="1:65" s="2" customFormat="1" ht="11.25">
      <c r="A142" s="33"/>
      <c r="B142" s="34"/>
      <c r="C142" s="33"/>
      <c r="D142" s="168" t="s">
        <v>191</v>
      </c>
      <c r="E142" s="33"/>
      <c r="F142" s="169" t="s">
        <v>2353</v>
      </c>
      <c r="G142" s="33"/>
      <c r="H142" s="33"/>
      <c r="I142" s="165"/>
      <c r="J142" s="33"/>
      <c r="K142" s="33"/>
      <c r="L142" s="34"/>
      <c r="M142" s="166"/>
      <c r="N142" s="167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191</v>
      </c>
      <c r="AU142" s="18" t="s">
        <v>85</v>
      </c>
    </row>
    <row r="143" spans="1:65" s="12" customFormat="1" ht="22.9" customHeight="1">
      <c r="B143" s="136"/>
      <c r="D143" s="137" t="s">
        <v>75</v>
      </c>
      <c r="E143" s="147" t="s">
        <v>2354</v>
      </c>
      <c r="F143" s="147" t="s">
        <v>2355</v>
      </c>
      <c r="I143" s="139"/>
      <c r="J143" s="148">
        <f>BK143</f>
        <v>0</v>
      </c>
      <c r="L143" s="136"/>
      <c r="M143" s="141"/>
      <c r="N143" s="142"/>
      <c r="O143" s="142"/>
      <c r="P143" s="143">
        <f>SUM(P144:P149)</f>
        <v>0</v>
      </c>
      <c r="Q143" s="142"/>
      <c r="R143" s="143">
        <f>SUM(R144:R149)</f>
        <v>0</v>
      </c>
      <c r="S143" s="142"/>
      <c r="T143" s="144">
        <f>SUM(T144:T149)</f>
        <v>0</v>
      </c>
      <c r="AR143" s="137" t="s">
        <v>244</v>
      </c>
      <c r="AT143" s="145" t="s">
        <v>75</v>
      </c>
      <c r="AU143" s="145" t="s">
        <v>83</v>
      </c>
      <c r="AY143" s="137" t="s">
        <v>180</v>
      </c>
      <c r="BK143" s="146">
        <f>SUM(BK144:BK149)</f>
        <v>0</v>
      </c>
    </row>
    <row r="144" spans="1:65" s="2" customFormat="1" ht="24.2" customHeight="1">
      <c r="A144" s="33"/>
      <c r="B144" s="149"/>
      <c r="C144" s="150" t="s">
        <v>252</v>
      </c>
      <c r="D144" s="150" t="s">
        <v>182</v>
      </c>
      <c r="E144" s="151" t="s">
        <v>2356</v>
      </c>
      <c r="F144" s="152" t="s">
        <v>2357</v>
      </c>
      <c r="G144" s="153" t="s">
        <v>423</v>
      </c>
      <c r="H144" s="154">
        <v>1</v>
      </c>
      <c r="I144" s="155"/>
      <c r="J144" s="156">
        <f>ROUND(I144*H144,2)</f>
        <v>0</v>
      </c>
      <c r="K144" s="152" t="s">
        <v>186</v>
      </c>
      <c r="L144" s="34"/>
      <c r="M144" s="157" t="s">
        <v>1</v>
      </c>
      <c r="N144" s="158" t="s">
        <v>41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2333</v>
      </c>
      <c r="AT144" s="161" t="s">
        <v>182</v>
      </c>
      <c r="AU144" s="161" t="s">
        <v>85</v>
      </c>
      <c r="AY144" s="18" t="s">
        <v>180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83</v>
      </c>
      <c r="BK144" s="162">
        <f>ROUND(I144*H144,2)</f>
        <v>0</v>
      </c>
      <c r="BL144" s="18" t="s">
        <v>2333</v>
      </c>
      <c r="BM144" s="161" t="s">
        <v>2925</v>
      </c>
    </row>
    <row r="145" spans="1:65" s="2" customFormat="1" ht="11.25">
      <c r="A145" s="33"/>
      <c r="B145" s="34"/>
      <c r="C145" s="33"/>
      <c r="D145" s="163" t="s">
        <v>189</v>
      </c>
      <c r="E145" s="33"/>
      <c r="F145" s="164" t="s">
        <v>2359</v>
      </c>
      <c r="G145" s="33"/>
      <c r="H145" s="33"/>
      <c r="I145" s="165"/>
      <c r="J145" s="33"/>
      <c r="K145" s="33"/>
      <c r="L145" s="34"/>
      <c r="M145" s="166"/>
      <c r="N145" s="167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189</v>
      </c>
      <c r="AU145" s="18" t="s">
        <v>85</v>
      </c>
    </row>
    <row r="146" spans="1:65" s="2" customFormat="1" ht="11.25">
      <c r="A146" s="33"/>
      <c r="B146" s="34"/>
      <c r="C146" s="33"/>
      <c r="D146" s="168" t="s">
        <v>191</v>
      </c>
      <c r="E146" s="33"/>
      <c r="F146" s="169" t="s">
        <v>2360</v>
      </c>
      <c r="G146" s="33"/>
      <c r="H146" s="33"/>
      <c r="I146" s="165"/>
      <c r="J146" s="33"/>
      <c r="K146" s="33"/>
      <c r="L146" s="34"/>
      <c r="M146" s="166"/>
      <c r="N146" s="167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191</v>
      </c>
      <c r="AU146" s="18" t="s">
        <v>85</v>
      </c>
    </row>
    <row r="147" spans="1:65" s="2" customFormat="1" ht="24.2" customHeight="1">
      <c r="A147" s="33"/>
      <c r="B147" s="149"/>
      <c r="C147" s="150" t="s">
        <v>259</v>
      </c>
      <c r="D147" s="150" t="s">
        <v>182</v>
      </c>
      <c r="E147" s="151" t="s">
        <v>2361</v>
      </c>
      <c r="F147" s="152" t="s">
        <v>2362</v>
      </c>
      <c r="G147" s="153" t="s">
        <v>423</v>
      </c>
      <c r="H147" s="154">
        <v>1</v>
      </c>
      <c r="I147" s="155"/>
      <c r="J147" s="156">
        <f>ROUND(I147*H147,2)</f>
        <v>0</v>
      </c>
      <c r="K147" s="152" t="s">
        <v>2338</v>
      </c>
      <c r="L147" s="34"/>
      <c r="M147" s="157" t="s">
        <v>1</v>
      </c>
      <c r="N147" s="158" t="s">
        <v>41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2333</v>
      </c>
      <c r="AT147" s="161" t="s">
        <v>182</v>
      </c>
      <c r="AU147" s="161" t="s">
        <v>85</v>
      </c>
      <c r="AY147" s="18" t="s">
        <v>180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83</v>
      </c>
      <c r="BK147" s="162">
        <f>ROUND(I147*H147,2)</f>
        <v>0</v>
      </c>
      <c r="BL147" s="18" t="s">
        <v>2333</v>
      </c>
      <c r="BM147" s="161" t="s">
        <v>2363</v>
      </c>
    </row>
    <row r="148" spans="1:65" s="2" customFormat="1" ht="19.5">
      <c r="A148" s="33"/>
      <c r="B148" s="34"/>
      <c r="C148" s="33"/>
      <c r="D148" s="163" t="s">
        <v>189</v>
      </c>
      <c r="E148" s="33"/>
      <c r="F148" s="164" t="s">
        <v>2362</v>
      </c>
      <c r="G148" s="33"/>
      <c r="H148" s="33"/>
      <c r="I148" s="165"/>
      <c r="J148" s="33"/>
      <c r="K148" s="33"/>
      <c r="L148" s="34"/>
      <c r="M148" s="166"/>
      <c r="N148" s="167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189</v>
      </c>
      <c r="AU148" s="18" t="s">
        <v>85</v>
      </c>
    </row>
    <row r="149" spans="1:65" s="2" customFormat="1" ht="11.25">
      <c r="A149" s="33"/>
      <c r="B149" s="34"/>
      <c r="C149" s="33"/>
      <c r="D149" s="168" t="s">
        <v>191</v>
      </c>
      <c r="E149" s="33"/>
      <c r="F149" s="169" t="s">
        <v>2364</v>
      </c>
      <c r="G149" s="33"/>
      <c r="H149" s="33"/>
      <c r="I149" s="165"/>
      <c r="J149" s="33"/>
      <c r="K149" s="33"/>
      <c r="L149" s="34"/>
      <c r="M149" s="216"/>
      <c r="N149" s="217"/>
      <c r="O149" s="218"/>
      <c r="P149" s="218"/>
      <c r="Q149" s="218"/>
      <c r="R149" s="218"/>
      <c r="S149" s="218"/>
      <c r="T149" s="219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191</v>
      </c>
      <c r="AU149" s="18" t="s">
        <v>85</v>
      </c>
    </row>
    <row r="150" spans="1:65" s="2" customFormat="1" ht="6.95" customHeight="1">
      <c r="A150" s="33"/>
      <c r="B150" s="48"/>
      <c r="C150" s="49"/>
      <c r="D150" s="49"/>
      <c r="E150" s="49"/>
      <c r="F150" s="49"/>
      <c r="G150" s="49"/>
      <c r="H150" s="49"/>
      <c r="I150" s="49"/>
      <c r="J150" s="49"/>
      <c r="K150" s="49"/>
      <c r="L150" s="34"/>
      <c r="M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</sheetData>
  <autoFilter ref="C123:K149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hyperlinks>
    <hyperlink ref="F129" r:id="rId1"/>
    <hyperlink ref="F132" r:id="rId2"/>
    <hyperlink ref="F136" r:id="rId3"/>
    <hyperlink ref="F139" r:id="rId4"/>
    <hyperlink ref="F142" r:id="rId5"/>
    <hyperlink ref="F146" r:id="rId6"/>
    <hyperlink ref="F149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Rekapitulace stavby</vt:lpstr>
      <vt:lpstr>01.01 - Architektonicko s...</vt:lpstr>
      <vt:lpstr>01.02 - Sanace </vt:lpstr>
      <vt:lpstr>01.03 - Zdravotechnické i...</vt:lpstr>
      <vt:lpstr>01.04 - Vytápění </vt:lpstr>
      <vt:lpstr>01.05 - Elektroinstalace</vt:lpstr>
      <vt:lpstr>01.06 - Vzduchotechnika a...</vt:lpstr>
      <vt:lpstr>PS1 - Skladovací technika</vt:lpstr>
      <vt:lpstr>VRN - Vedlejší rozpočtové...</vt:lpstr>
      <vt:lpstr>02.01 - Architektonicko s...</vt:lpstr>
      <vt:lpstr>02.02 - Sanace </vt:lpstr>
      <vt:lpstr>02.03 - Zdravotechnické i...</vt:lpstr>
      <vt:lpstr>02.04 - Vytápění  </vt:lpstr>
      <vt:lpstr>02.05 - Elektroinstalace</vt:lpstr>
      <vt:lpstr>02.06 - Vzduchotechnika a...</vt:lpstr>
      <vt:lpstr>PS2 - Skladovací technika </vt:lpstr>
      <vt:lpstr>VRN - Vedlejší rozpočtové..._01</vt:lpstr>
      <vt:lpstr>'01.01 - Architektonicko s...'!Názvy_tisku</vt:lpstr>
      <vt:lpstr>'01.02 - Sanace '!Názvy_tisku</vt:lpstr>
      <vt:lpstr>'01.03 - Zdravotechnické i...'!Názvy_tisku</vt:lpstr>
      <vt:lpstr>'01.04 - Vytápění '!Názvy_tisku</vt:lpstr>
      <vt:lpstr>'01.05 - Elektroinstalace'!Názvy_tisku</vt:lpstr>
      <vt:lpstr>'01.06 - Vzduchotechnika a...'!Názvy_tisku</vt:lpstr>
      <vt:lpstr>'02.01 - Architektonicko s...'!Názvy_tisku</vt:lpstr>
      <vt:lpstr>'02.02 - Sanace '!Názvy_tisku</vt:lpstr>
      <vt:lpstr>'02.03 - Zdravotechnické i...'!Názvy_tisku</vt:lpstr>
      <vt:lpstr>'02.04 - Vytápění  '!Názvy_tisku</vt:lpstr>
      <vt:lpstr>'02.05 - Elektroinstalace'!Názvy_tisku</vt:lpstr>
      <vt:lpstr>'02.06 - Vzduchotechnika a...'!Názvy_tisku</vt:lpstr>
      <vt:lpstr>'PS1 - Skladovací technika'!Názvy_tisku</vt:lpstr>
      <vt:lpstr>'PS2 - Skladovací technika '!Názvy_tisku</vt:lpstr>
      <vt:lpstr>'Rekapitulace stavby'!Názvy_tisku</vt:lpstr>
      <vt:lpstr>'VRN - Vedlejší rozpočtové...'!Názvy_tisku</vt:lpstr>
      <vt:lpstr>'VRN - Vedlejší rozpočtové..._01'!Názvy_tisku</vt:lpstr>
      <vt:lpstr>'01.01 - Architektonicko s...'!Oblast_tisku</vt:lpstr>
      <vt:lpstr>'01.02 - Sanace '!Oblast_tisku</vt:lpstr>
      <vt:lpstr>'01.03 - Zdravotechnické i...'!Oblast_tisku</vt:lpstr>
      <vt:lpstr>'01.04 - Vytápění '!Oblast_tisku</vt:lpstr>
      <vt:lpstr>'01.05 - Elektroinstalace'!Oblast_tisku</vt:lpstr>
      <vt:lpstr>'01.06 - Vzduchotechnika a...'!Oblast_tisku</vt:lpstr>
      <vt:lpstr>'02.01 - Architektonicko s...'!Oblast_tisku</vt:lpstr>
      <vt:lpstr>'02.02 - Sanace '!Oblast_tisku</vt:lpstr>
      <vt:lpstr>'02.03 - Zdravotechnické i...'!Oblast_tisku</vt:lpstr>
      <vt:lpstr>'02.04 - Vytápění  '!Oblast_tisku</vt:lpstr>
      <vt:lpstr>'02.05 - Elektroinstalace'!Oblast_tisku</vt:lpstr>
      <vt:lpstr>'02.06 - Vzduchotechnika a...'!Oblast_tisku</vt:lpstr>
      <vt:lpstr>'PS1 - Skladovací technika'!Oblast_tisku</vt:lpstr>
      <vt:lpstr>'PS2 - Skladovací technika '!Oblast_tisku</vt:lpstr>
      <vt:lpstr>'Rekapitulace stavby'!Oblast_tisku</vt:lpstr>
      <vt:lpstr>'VRN - Vedlejší rozpočtové...'!Oblast_tisku</vt:lpstr>
      <vt:lpstr>'VRN - Vedlejší rozpočtové..._01'!Oblast_tisku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PC-ZAVODNIK\PC</dc:creator>
  <cp:lastModifiedBy>PC</cp:lastModifiedBy>
  <dcterms:created xsi:type="dcterms:W3CDTF">2024-08-06T04:33:25Z</dcterms:created>
  <dcterms:modified xsi:type="dcterms:W3CDTF">2024-08-06T05:33:40Z</dcterms:modified>
</cp:coreProperties>
</file>