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imkovha\Desktop\VZ_PdF_UPOL_Interiérové vybavení_08042025\VZ_PdF_UPOL_Interiérové vybavení_08042025\Priloha_c_4_ZD\"/>
    </mc:Choice>
  </mc:AlternateContent>
  <bookViews>
    <workbookView xWindow="-120" yWindow="-120" windowWidth="29040" windowHeight="15720" tabRatio="861"/>
  </bookViews>
  <sheets>
    <sheet name="Část_01" sheetId="1" r:id="rId1"/>
    <sheet name="Část_01_01_A" sheetId="7" r:id="rId2"/>
    <sheet name="Část_01_01_B" sheetId="15" r:id="rId3"/>
    <sheet name="Část_01_02" sheetId="4" r:id="rId4"/>
    <sheet name="Část_01_03" sheetId="5" r:id="rId5"/>
  </sheets>
  <definedNames>
    <definedName name="_xlnm._FilterDatabase" localSheetId="0" hidden="1">Část_01!$G$1:$G$79</definedName>
    <definedName name="_xlnm._FilterDatabase" localSheetId="2" hidden="1">Část_01_01_B!$A$1:$H$114</definedName>
    <definedName name="_xlnm._FilterDatabase" localSheetId="3" hidden="1">Část_01_02!$E$1:$E$22</definedName>
    <definedName name="_xlnm._FilterDatabase" localSheetId="4" hidden="1">Část_01_03!$G$1:$G$19</definedName>
    <definedName name="_xlnm.Print_Titles" localSheetId="2">Část_01_01_B!$1:$7</definedName>
    <definedName name="_xlnm.Print_Titles" localSheetId="3">Část_01_02!$13:$13</definedName>
    <definedName name="_xlnm.Print_Titles" localSheetId="4">Část_01_03!$12:$12</definedName>
    <definedName name="_xlnm.Print_Area" localSheetId="0">Část_01!$A$1:$H$79</definedName>
    <definedName name="_xlnm.Print_Area" localSheetId="2">Část_01_01_B!$A$1:$H$114</definedName>
    <definedName name="_xlnm.Print_Area" localSheetId="3">Část_01_02!$A$1:$F$22</definedName>
    <definedName name="_xlnm.Print_Area" localSheetId="4">Část_01_03!$A$1:$H$22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4" l="1"/>
  <c r="G114" i="15" l="1"/>
  <c r="H114" i="15" s="1"/>
  <c r="G113" i="15"/>
  <c r="H113" i="15" s="1"/>
  <c r="G112" i="15"/>
  <c r="H112" i="15" s="1"/>
  <c r="G110" i="15"/>
  <c r="H110" i="15" s="1"/>
  <c r="G109" i="15"/>
  <c r="H109" i="15" s="1"/>
  <c r="G107" i="15"/>
  <c r="H107" i="15" s="1"/>
  <c r="G106" i="15"/>
  <c r="H106" i="15" s="1"/>
  <c r="G104" i="15"/>
  <c r="H104" i="15" s="1"/>
  <c r="H103" i="15" s="1"/>
  <c r="G102" i="15"/>
  <c r="H102" i="15" s="1"/>
  <c r="G101" i="15"/>
  <c r="H101" i="15" s="1"/>
  <c r="G99" i="15"/>
  <c r="H99" i="15" s="1"/>
  <c r="G98" i="15"/>
  <c r="H98" i="15" s="1"/>
  <c r="G96" i="15"/>
  <c r="H96" i="15" s="1"/>
  <c r="G95" i="15"/>
  <c r="H95" i="15" s="1"/>
  <c r="G93" i="15"/>
  <c r="H93" i="15" s="1"/>
  <c r="H92" i="15" s="1"/>
  <c r="G91" i="15"/>
  <c r="H91" i="15" s="1"/>
  <c r="G89" i="15"/>
  <c r="H89" i="15" s="1"/>
  <c r="G87" i="15"/>
  <c r="H87" i="15" s="1"/>
  <c r="G85" i="15"/>
  <c r="H85" i="15" s="1"/>
  <c r="G84" i="15"/>
  <c r="H84" i="15" s="1"/>
  <c r="G82" i="15"/>
  <c r="H82" i="15" s="1"/>
  <c r="G80" i="15"/>
  <c r="H80" i="15" s="1"/>
  <c r="G78" i="15"/>
  <c r="H78" i="15" s="1"/>
  <c r="G76" i="15"/>
  <c r="H76" i="15" s="1"/>
  <c r="G75" i="15"/>
  <c r="H75" i="15" s="1"/>
  <c r="G73" i="15"/>
  <c r="H73" i="15" s="1"/>
  <c r="G71" i="15"/>
  <c r="H71" i="15" s="1"/>
  <c r="G70" i="15"/>
  <c r="H70" i="15" s="1"/>
  <c r="G68" i="15"/>
  <c r="H68" i="15" s="1"/>
  <c r="G67" i="15"/>
  <c r="H67" i="15" s="1"/>
  <c r="G65" i="15"/>
  <c r="H65" i="15" s="1"/>
  <c r="G63" i="15"/>
  <c r="H63" i="15" s="1"/>
  <c r="G62" i="15"/>
  <c r="H62" i="15" s="1"/>
  <c r="G60" i="15"/>
  <c r="H60" i="15" s="1"/>
  <c r="G59" i="15"/>
  <c r="H59" i="15" s="1"/>
  <c r="G58" i="15"/>
  <c r="H58" i="15" s="1"/>
  <c r="G56" i="15"/>
  <c r="H56" i="15" s="1"/>
  <c r="G54" i="15"/>
  <c r="H54" i="15" s="1"/>
  <c r="G52" i="15"/>
  <c r="H52" i="15" s="1"/>
  <c r="G51" i="15"/>
  <c r="H51" i="15" s="1"/>
  <c r="G49" i="15"/>
  <c r="H49" i="15" s="1"/>
  <c r="G48" i="15"/>
  <c r="H48" i="15" s="1"/>
  <c r="G46" i="15"/>
  <c r="H46" i="15" s="1"/>
  <c r="G44" i="15"/>
  <c r="H44" i="15" s="1"/>
  <c r="G42" i="15"/>
  <c r="H42" i="15" s="1"/>
  <c r="G40" i="15"/>
  <c r="H40" i="15" s="1"/>
  <c r="H39" i="15" s="1"/>
  <c r="G38" i="15"/>
  <c r="H38" i="15" s="1"/>
  <c r="G36" i="15"/>
  <c r="H36" i="15" s="1"/>
  <c r="G35" i="15"/>
  <c r="H35" i="15" s="1"/>
  <c r="G33" i="15"/>
  <c r="H33" i="15" s="1"/>
  <c r="G31" i="15"/>
  <c r="H31" i="15" s="1"/>
  <c r="G29" i="15"/>
  <c r="H29" i="15" s="1"/>
  <c r="H28" i="15" s="1"/>
  <c r="G27" i="15"/>
  <c r="H27" i="15" s="1"/>
  <c r="G26" i="15"/>
  <c r="H26" i="15" s="1"/>
  <c r="G24" i="15"/>
  <c r="H24" i="15" s="1"/>
  <c r="G22" i="15"/>
  <c r="H22" i="15" s="1"/>
  <c r="G20" i="15"/>
  <c r="H20" i="15" s="1"/>
  <c r="G18" i="15"/>
  <c r="H18" i="15" s="1"/>
  <c r="G17" i="15"/>
  <c r="H17" i="15" s="1"/>
  <c r="G15" i="15"/>
  <c r="H15" i="15" s="1"/>
  <c r="G14" i="15"/>
  <c r="H14" i="15" s="1"/>
  <c r="G12" i="15"/>
  <c r="H12" i="15" s="1"/>
  <c r="G11" i="15"/>
  <c r="H11" i="15" s="1"/>
  <c r="H61" i="1"/>
  <c r="H60" i="1"/>
  <c r="H56" i="1"/>
  <c r="H57" i="1"/>
  <c r="H58" i="1"/>
  <c r="H55" i="1"/>
  <c r="H34" i="15" l="1"/>
  <c r="H83" i="15"/>
  <c r="H69" i="15"/>
  <c r="H64" i="15"/>
  <c r="H88" i="15"/>
  <c r="H50" i="15"/>
  <c r="H19" i="15"/>
  <c r="H43" i="15"/>
  <c r="H100" i="15"/>
  <c r="H21" i="15"/>
  <c r="H37" i="15"/>
  <c r="H53" i="15"/>
  <c r="H74" i="15"/>
  <c r="H108" i="15"/>
  <c r="H45" i="15"/>
  <c r="H32" i="15"/>
  <c r="H111" i="15"/>
  <c r="H10" i="15"/>
  <c r="H23" i="15"/>
  <c r="H47" i="15"/>
  <c r="H90" i="15"/>
  <c r="H25" i="15"/>
  <c r="H105" i="15"/>
  <c r="H86" i="15"/>
  <c r="H81" i="15"/>
  <c r="H16" i="15"/>
  <c r="H77" i="15"/>
  <c r="H94" i="15"/>
  <c r="H41" i="15"/>
  <c r="H72" i="15"/>
  <c r="H55" i="15"/>
  <c r="H61" i="15"/>
  <c r="H13" i="15"/>
  <c r="H79" i="15"/>
  <c r="H30" i="15"/>
  <c r="H97" i="15"/>
  <c r="H57" i="15"/>
  <c r="H66" i="15"/>
  <c r="H9" i="15" l="1"/>
  <c r="H8" i="15"/>
  <c r="E22" i="4" l="1"/>
  <c r="E21" i="4"/>
  <c r="E17" i="4"/>
  <c r="E18" i="4"/>
  <c r="E19" i="4"/>
  <c r="H54" i="1"/>
  <c r="G22" i="5"/>
  <c r="G21" i="5"/>
  <c r="G16" i="5"/>
  <c r="G17" i="5"/>
  <c r="G18" i="5"/>
  <c r="G19" i="5"/>
  <c r="G15" i="5"/>
  <c r="H79" i="1"/>
  <c r="H78" i="1"/>
  <c r="H76" i="1"/>
  <c r="H75" i="1"/>
  <c r="H74" i="1"/>
  <c r="H73" i="1"/>
  <c r="H72" i="1"/>
  <c r="F29" i="7"/>
  <c r="G29" i="7" s="1"/>
  <c r="F28" i="7"/>
  <c r="G28" i="7" s="1"/>
  <c r="F27" i="7"/>
  <c r="G27" i="7" s="1"/>
  <c r="F26" i="7"/>
  <c r="G26" i="7" s="1"/>
  <c r="F25" i="7"/>
  <c r="G25" i="7" s="1"/>
  <c r="F24" i="7"/>
  <c r="G24" i="7" s="1"/>
  <c r="F23" i="7"/>
  <c r="G23" i="7" s="1"/>
  <c r="F22" i="7"/>
  <c r="G22" i="7" s="1"/>
  <c r="F21" i="7"/>
  <c r="G21" i="7" s="1"/>
  <c r="F20" i="7"/>
  <c r="G20" i="7" s="1"/>
  <c r="F19" i="7"/>
  <c r="G19" i="7" s="1"/>
  <c r="F18" i="7"/>
  <c r="G18" i="7" s="1"/>
  <c r="F17" i="7"/>
  <c r="G17" i="7" s="1"/>
  <c r="F15" i="7"/>
  <c r="G15" i="7" s="1"/>
  <c r="F14" i="7"/>
  <c r="G14" i="7" s="1"/>
  <c r="H59" i="1" l="1"/>
  <c r="H53" i="1" s="1"/>
  <c r="H10" i="1" s="1"/>
  <c r="H71" i="1"/>
  <c r="H77" i="1"/>
  <c r="H70" i="1" l="1"/>
  <c r="H11" i="1" s="1"/>
  <c r="G16" i="7"/>
  <c r="G13" i="7"/>
  <c r="G9" i="7" l="1"/>
  <c r="H8" i="1" s="1"/>
  <c r="G10" i="7"/>
  <c r="H31" i="1"/>
  <c r="H9" i="1" l="1"/>
  <c r="G8" i="7"/>
  <c r="H7" i="1" l="1"/>
  <c r="H12" i="1" s="1"/>
  <c r="H22" i="5" l="1"/>
  <c r="H21" i="5"/>
  <c r="H20" i="5" l="1"/>
  <c r="F22" i="4"/>
  <c r="F21" i="4" l="1"/>
  <c r="F20" i="4" s="1"/>
  <c r="H15" i="5" l="1"/>
  <c r="H16" i="5"/>
  <c r="H17" i="5"/>
  <c r="H18" i="5"/>
  <c r="H19" i="5"/>
  <c r="H14" i="5" l="1"/>
  <c r="H13" i="5" s="1"/>
  <c r="F19" i="4"/>
  <c r="F18" i="4"/>
  <c r="F17" i="4"/>
  <c r="F16" i="4"/>
  <c r="H44" i="1"/>
  <c r="H43" i="1"/>
  <c r="H32" i="1"/>
  <c r="H33" i="1"/>
  <c r="H34" i="1"/>
  <c r="H35" i="1"/>
  <c r="H36" i="1"/>
  <c r="H37" i="1"/>
  <c r="H38" i="1"/>
  <c r="H39" i="1"/>
  <c r="H40" i="1"/>
  <c r="H41" i="1"/>
  <c r="H42" i="1" l="1"/>
  <c r="H30" i="1"/>
  <c r="H24" i="1"/>
  <c r="H10" i="5"/>
  <c r="H9" i="5" s="1"/>
  <c r="F15" i="4"/>
  <c r="F14" i="4" s="1"/>
  <c r="H29" i="1" l="1"/>
  <c r="H23" i="1"/>
  <c r="H25" i="1" s="1"/>
  <c r="F10" i="4"/>
  <c r="F11" i="4" s="1"/>
</calcChain>
</file>

<file path=xl/sharedStrings.xml><?xml version="1.0" encoding="utf-8"?>
<sst xmlns="http://schemas.openxmlformats.org/spreadsheetml/2006/main" count="819" uniqueCount="203">
  <si>
    <t>PdF/UPOL - Interiérové vybavení objektu Žižkovo nám. 951/5</t>
  </si>
  <si>
    <t>Veřejná zakázka:</t>
  </si>
  <si>
    <t>Objekt:</t>
  </si>
  <si>
    <t>REKAPITULACE</t>
  </si>
  <si>
    <t>Dotační titul:</t>
  </si>
  <si>
    <t xml:space="preserve">Registrační číslo: </t>
  </si>
  <si>
    <t>-</t>
  </si>
  <si>
    <t>S01</t>
  </si>
  <si>
    <t>S02</t>
  </si>
  <si>
    <t>S03</t>
  </si>
  <si>
    <t>židle</t>
  </si>
  <si>
    <t>S04</t>
  </si>
  <si>
    <t>S10</t>
  </si>
  <si>
    <t>S11</t>
  </si>
  <si>
    <t>S20</t>
  </si>
  <si>
    <t>S21</t>
  </si>
  <si>
    <t>S22</t>
  </si>
  <si>
    <t>S30</t>
  </si>
  <si>
    <t>S31</t>
  </si>
  <si>
    <t>X02</t>
  </si>
  <si>
    <t>X03</t>
  </si>
  <si>
    <r>
      <rPr>
        <sz val="11"/>
        <rFont val="Calibri"/>
        <family val="2"/>
        <charset val="238"/>
        <scheme val="minor"/>
      </rPr>
      <t>židle katederní</t>
    </r>
  </si>
  <si>
    <r>
      <rPr>
        <sz val="11"/>
        <rFont val="Calibri"/>
        <family val="2"/>
        <charset val="238"/>
        <scheme val="minor"/>
      </rPr>
      <t>židle kancelář</t>
    </r>
  </si>
  <si>
    <r>
      <rPr>
        <sz val="11"/>
        <rFont val="Calibri"/>
        <family val="2"/>
        <charset val="238"/>
        <scheme val="minor"/>
      </rPr>
      <t>sedačka dvoumístná</t>
    </r>
  </si>
  <si>
    <r>
      <rPr>
        <sz val="11"/>
        <rFont val="Calibri"/>
        <family val="2"/>
        <charset val="238"/>
        <scheme val="minor"/>
      </rPr>
      <t>sedačka dvoumístná AKU</t>
    </r>
  </si>
  <si>
    <r>
      <rPr>
        <sz val="11"/>
        <rFont val="Calibri"/>
        <family val="2"/>
        <charset val="238"/>
        <scheme val="minor"/>
      </rPr>
      <t>křeslo jednomístné</t>
    </r>
  </si>
  <si>
    <r>
      <rPr>
        <sz val="11"/>
        <rFont val="Calibri"/>
        <family val="2"/>
        <charset val="238"/>
        <scheme val="minor"/>
      </rPr>
      <t>křeslo jednomístné AKU</t>
    </r>
  </si>
  <si>
    <r>
      <rPr>
        <sz val="11"/>
        <rFont val="Calibri"/>
        <family val="2"/>
        <charset val="238"/>
        <scheme val="minor"/>
      </rPr>
      <t>křesílko exteriérové</t>
    </r>
  </si>
  <si>
    <r>
      <rPr>
        <sz val="11"/>
        <rFont val="Calibri"/>
        <family val="2"/>
        <charset val="238"/>
        <scheme val="minor"/>
      </rPr>
      <t>lavice exteriérová</t>
    </r>
  </si>
  <si>
    <r>
      <rPr>
        <sz val="11"/>
        <rFont val="Calibri"/>
        <family val="2"/>
        <charset val="238"/>
        <scheme val="minor"/>
      </rPr>
      <t>sedací vak</t>
    </r>
  </si>
  <si>
    <t>MJ</t>
  </si>
  <si>
    <t>ks</t>
  </si>
  <si>
    <t>Cena celkem</t>
  </si>
  <si>
    <t>Popis</t>
  </si>
  <si>
    <t>Kód
prvku</t>
  </si>
  <si>
    <t>Název</t>
  </si>
  <si>
    <t>Rozměr</t>
  </si>
  <si>
    <t>Specifikace/materiálové provedení/barevné provedení</t>
  </si>
  <si>
    <t>Množství</t>
  </si>
  <si>
    <t>J. cena
[CZK bez DPH]</t>
  </si>
  <si>
    <t>Cena celkem
[CZK bez DPH]</t>
  </si>
  <si>
    <t>S - SEDACÍ</t>
  </si>
  <si>
    <t>X - SPECIÁLNÍ PRVKY</t>
  </si>
  <si>
    <t>Část:</t>
  </si>
  <si>
    <r>
      <rPr>
        <b/>
        <sz val="11"/>
        <rFont val="Calibri"/>
        <family val="2"/>
        <charset val="238"/>
        <scheme val="minor"/>
      </rPr>
      <t>S - SEDACÍ</t>
    </r>
  </si>
  <si>
    <t>Celkem</t>
  </si>
  <si>
    <r>
      <rPr>
        <b/>
        <sz val="11"/>
        <rFont val="Calibri"/>
        <family val="2"/>
        <charset val="238"/>
        <scheme val="minor"/>
      </rPr>
      <t>X - SPECIÁLNÍ PRVKY</t>
    </r>
  </si>
  <si>
    <t>12</t>
  </si>
  <si>
    <t>14</t>
  </si>
  <si>
    <t>15</t>
  </si>
  <si>
    <t>křeslo čalouněné</t>
  </si>
  <si>
    <t>fatboy</t>
  </si>
  <si>
    <t>kancelářská židle</t>
  </si>
  <si>
    <t>Podpora doktorských studijních programů na Univerzitě Palackého v Olomouci</t>
  </si>
  <si>
    <t>CZ.02.01.01/00/22_012/0006440</t>
  </si>
  <si>
    <t>01</t>
  </si>
  <si>
    <t>pouf velký</t>
  </si>
  <si>
    <t>02</t>
  </si>
  <si>
    <t>pouf střední</t>
  </si>
  <si>
    <t>03</t>
  </si>
  <si>
    <t>pouf malý</t>
  </si>
  <si>
    <t>04</t>
  </si>
  <si>
    <t>křeslo</t>
  </si>
  <si>
    <t>05</t>
  </si>
  <si>
    <t>židle víceúčelová</t>
  </si>
  <si>
    <t>Interiérové vybavení studovny P1.24</t>
  </si>
  <si>
    <t>Interiérové vybavení studovny P1.65</t>
  </si>
  <si>
    <t>Část</t>
  </si>
  <si>
    <t>Interiérové vybavení učeben, poslucháren</t>
  </si>
  <si>
    <t>ergonomická kancelářská židle</t>
  </si>
  <si>
    <t>I. etapa plnění</t>
  </si>
  <si>
    <t>II. etapa plnení</t>
  </si>
  <si>
    <t>Žižkovo nám. 951/5</t>
  </si>
  <si>
    <t>Ostatní interiérové vybavení</t>
  </si>
  <si>
    <t>P1.05 UČEBNA - II. etapa</t>
  </si>
  <si>
    <t>P1.08A UČEBNA - POSLUCHÁRNA - II. etapa</t>
  </si>
  <si>
    <t>P1.08B  UČEBNA - POSLUCHÁRNA - II. etapa</t>
  </si>
  <si>
    <t>P1.22  LABORATOŘ - UČEBNA PC - II. etapa</t>
  </si>
  <si>
    <t>P1.23  UČEBNA - POSLUCHÁRNA - II. etapa</t>
  </si>
  <si>
    <t>1.09 UČEBNA - POSLUCHÁRNA - II. etapa</t>
  </si>
  <si>
    <t>1.24 LABORATOŘ - POSLUCHÁRNA - II. etapa</t>
  </si>
  <si>
    <t>3.21 UČEBNA - POSLUCHÁRNA - II. etapa</t>
  </si>
  <si>
    <t>3.34 LABORATOŘ - UČEBNA PC - II. etapa</t>
  </si>
  <si>
    <t>3.75 UČEBNA - POSLUCHÁRNA - II. etapa</t>
  </si>
  <si>
    <t>4.11 UČEBNA - POSLUCHÁRNA - II. etapa</t>
  </si>
  <si>
    <t>4.13 UČEBNA - POSLUCHÁRNA - II. etapa</t>
  </si>
  <si>
    <t>4.31 UČEBNA - POSLUCHÁRNA - II. etapa</t>
  </si>
  <si>
    <t>5.03 UČEBNA - DOKTORANTI - II. etapa</t>
  </si>
  <si>
    <t>5.07 UČEBNA - DOKTORANTI - II. etapa</t>
  </si>
  <si>
    <t>5.18 LABORATOŘ - POSLUCHÁRNA - II. etapa</t>
  </si>
  <si>
    <t>5.20 UČEBNA - POSLUCHÁRNA - II. etapa</t>
  </si>
  <si>
    <t>5.21 UČEBNA - POSLUCHÁRNA - II. etapa</t>
  </si>
  <si>
    <t>5.25 UČEBNA - POSLUCHÁRNA - II. etapa</t>
  </si>
  <si>
    <t>Exteriérové vybavení - II. etapa</t>
  </si>
  <si>
    <t>1.52 UČEBNA - POSLUCHÁRNA - I. etapa</t>
  </si>
  <si>
    <t>1.72 UČEBNA - UČEBNA - I. etapa</t>
  </si>
  <si>
    <t>3.52 UČEBNA - POSLUCHÁRNA - I. etapa</t>
  </si>
  <si>
    <t>3.62 UČEBNA - UČEBNA - I. etapa</t>
  </si>
  <si>
    <t>3.71 LABORATOŘ - POSLUCHÁRNA - I. etapa</t>
  </si>
  <si>
    <t>4.47 LABORATOŘ - POSLUCHÁRNA - I. etapa</t>
  </si>
  <si>
    <t>4.65 UČEBNA - UČEBNA - I. etapa</t>
  </si>
  <si>
    <t>4.68 LABORATOŘ - POSLUCHÁRNA - I. etapa</t>
  </si>
  <si>
    <t>4.71 UČEBNA - POSLUCHÁRNA - I. etapa</t>
  </si>
  <si>
    <t>4.72 UČEBNA - POSLUCHÁRNA - I. etapa</t>
  </si>
  <si>
    <t>4.73 UČEBNA - UČEBNA - I. etapa</t>
  </si>
  <si>
    <t>4.75 UČEBNA - UČEBNA - I. etapa</t>
  </si>
  <si>
    <t>5.44 UČEBNA - POSLUCHÁRNA - I. etapa</t>
  </si>
  <si>
    <t>5.45 UČEBNA - POSLUCHÁRNA - I. etapa</t>
  </si>
  <si>
    <t>5.54 UČEBNA - POSLUCHÁRNA - I. etapa</t>
  </si>
  <si>
    <t>5.57 LABORATOŘ - POSLUCHÁRNA - I. etapa</t>
  </si>
  <si>
    <t>5.58 UČEBNA - POSLUCHÁRNA - I. etapa</t>
  </si>
  <si>
    <t>5.59 UČEBNA - POSLUCHÁRNA - I. etapa</t>
  </si>
  <si>
    <t>5.61 UČEBNA - POSLUCHÁRNA - I. etapa</t>
  </si>
  <si>
    <t>II. etapa</t>
  </si>
  <si>
    <t>I. etapa</t>
  </si>
  <si>
    <t>Rozvoj vzdělávací infrastruktury a inovativních přístupů k výuce na Univerzitě Palackého v Olomouci</t>
  </si>
  <si>
    <t>CZ.02.02.01/00/23_023/0009111</t>
  </si>
  <si>
    <t>010</t>
  </si>
  <si>
    <t>011</t>
  </si>
  <si>
    <t>1.64 MALÁ AULA - II. etapa</t>
  </si>
  <si>
    <t>N2.01 VSTUPNÍ HALA - II. etapa</t>
  </si>
  <si>
    <t>N3.01 VSTUPNÍ HALA - II. etapa</t>
  </si>
  <si>
    <t>VIP UP: Rozvoj vzdělávací infrastruktury a inovativních přístupů k výuce na Univerzitě Palackého v Olomouci</t>
  </si>
  <si>
    <t>Etapa</t>
  </si>
  <si>
    <t>část 1</t>
  </si>
  <si>
    <t>židle katederní</t>
  </si>
  <si>
    <t>židle kancelář</t>
  </si>
  <si>
    <t>sedačka dvoumístná</t>
  </si>
  <si>
    <t>sedačka dvoumístná AKU</t>
  </si>
  <si>
    <t>křeslo jednomístné</t>
  </si>
  <si>
    <t>křeslo jednomístné AKU</t>
  </si>
  <si>
    <t>křesílko exteriérové</t>
  </si>
  <si>
    <t>lavice exteriérová</t>
  </si>
  <si>
    <t>sedací vak</t>
  </si>
  <si>
    <t>Interiérové vybavení studovny P1.24 - III. Etapa</t>
  </si>
  <si>
    <t>Interiérové vybavení studovny P1.24 - III. etapa</t>
  </si>
  <si>
    <t>Interiérové vybavení studovny P1.65 - III. Etapa</t>
  </si>
  <si>
    <t>01_01</t>
  </si>
  <si>
    <t>01_02</t>
  </si>
  <si>
    <t>01_03</t>
  </si>
  <si>
    <t xml:space="preserve">I. etapa </t>
  </si>
  <si>
    <t>CENA CELKEM - 1. ČÁST</t>
  </si>
  <si>
    <t>Část 01_sedací nábytek</t>
  </si>
  <si>
    <t>Projekt</t>
  </si>
  <si>
    <t>Projekt:</t>
  </si>
  <si>
    <t>Interiérové vybavení studovny P1.65 - III. etapa</t>
  </si>
  <si>
    <t>78 x 44 x 50 cm (v x š x h)</t>
  </si>
  <si>
    <t>79 x 130 x 55 cm (v x š x h) 
(v. sedáku 44cm)</t>
  </si>
  <si>
    <t>nosná kovová podnož z kruhových profilů;barva podnože - prašková barva odstín tmavě šedý; sedák a opěrák čalouněný, Polyester; PUR pěna; sedák a opěrák vždy v totožné barvě, opěrák - kombinace sedaček s opěrákem na celou šířku sedačky a sedaček s opěrákem 1/2 šířky sedačky, poměr kombinace 50/50. Barva sedáku a opěráku: hořčicově žlutá sedačka s opěrákem v 1/2 šířky sedačky šedomodrá sedačka s opěrákem na celou šířku sedačky. Otěruvzdornost 100.000 Martindale; nehořlavost pro umístění v CHÚC, čalouněná část sedačky vždy v jedné barvě. Sedačky uvažovány ve dvou barevných provedeních. Odchylka rozměrů u vybavení ± 10 mm.</t>
  </si>
  <si>
    <t>nosná kovová podnož z kruhových profilů; barva podnože - prašková barva odstín tmavě šedý; sedák a opěrák - čalouněný, Polyester; PUR pěna; sedák, opěrák, paravan provedený vždy v totožné barvě, paravan na šířku sedačky, opěrák - na celou šířku sedačky, barva sedačky a paravanu sv. šedomodrá, otěruvzdornost 100.000 Martindale; nehořlavost pro umístění v CHÚC, čalouněná část sedačky bude vždy v jedné barvě, sedačky uvažovány celkem ve dvou barevných provedeních. Odchylka rozměrů u vybavení ± 10 mm.</t>
  </si>
  <si>
    <t>79 x 130 x 65 cm (v x š x h)
(v. sedáku 44cm)</t>
  </si>
  <si>
    <t>82 x 54 x 70 cm (v x š x h)
(v. sedáku 45 cm)</t>
  </si>
  <si>
    <t>81 x 50,5 x 52 cm (v x š x h)  (v.sedáku 46 cm)</t>
  </si>
  <si>
    <t>79 x 85 x 65 cm (v x š x h)
(v. sedáku 44 cm)</t>
  </si>
  <si>
    <t>80 x 60,5 x 58,5 cm (v x š x h)
(v. sedáku 46,5 cm)</t>
  </si>
  <si>
    <t>86 x 116 x 70 cm (v x š x h)
(v. sedáku 42 cm)</t>
  </si>
  <si>
    <t>118.5-125 x 65 x 49 cm (v x š x h)</t>
  </si>
  <si>
    <t>88 x 72 x 72 cm (v x š x h)</t>
  </si>
  <si>
    <t>84 x 40 x 40 cm (v x š x h)
(v. sedáku 44 cm)</t>
  </si>
  <si>
    <t xml:space="preserve">77 x 67 x 70 cm (v x š x h)
</t>
  </si>
  <si>
    <t>140 x 180 cm (v x š)</t>
  </si>
  <si>
    <t xml:space="preserve">118,5 - 125 x 65 x 49 cm (v x š x h)
</t>
  </si>
  <si>
    <t>125 x 89 x 81 cm (v x š x h)
(v. sedáku 45 cm)</t>
  </si>
  <si>
    <t>křeslo s akustickou funkcí, organického tvarus loketními opěrkami, odchylka rozměrů ± 10 mm, konstrukce – překližka (čalounění – potahový textil, snadno čistitelný, otěruvzdornost 100 000 Martindale, s vyššími nároky ohledně hořlavosti, výplň – polyuretanová pěna s retardérem), ostatní (barva čalounění – bude vzorkováno a odsouhlaseno, součást dodávky je i montáž)</t>
  </si>
  <si>
    <t>120 x 166 x 74 cm (v x š x h)
(v. sedáku 42 cm)</t>
  </si>
  <si>
    <t>111 x 129 x 42 cm (v x š x h)
(v. sedáku 42 cm)</t>
  </si>
  <si>
    <t>78 x 100 x 42 cm (v x š x h)
(v. sedáku 42 cm)</t>
  </si>
  <si>
    <t>80 x 45 x 46 cm (v x š x h)
(v. sedáku 45 cm)</t>
  </si>
  <si>
    <t>75 x 74 x 65 cm (v x š x h)
(v. sedáku 42 cm)</t>
  </si>
  <si>
    <t>180 x 140 cm (v x š)
(cca 400-500L)</t>
  </si>
  <si>
    <t>židle se stolkem</t>
  </si>
  <si>
    <r>
      <t>konstrukční kompozit - nosný polypropylenový, materiál zpevněn skelným vláknem. Nos</t>
    </r>
    <r>
      <rPr>
        <sz val="11"/>
        <rFont val="Calibri"/>
        <family val="2"/>
        <charset val="238"/>
        <scheme val="minor"/>
      </rPr>
      <t>nost min 190kg; sedák, opěrák, boky područek - perforováno; barva šedo-hnědá, stohovatelnost min 5ks. Odchylka rozměrů u vybavení ± 10mm.</t>
    </r>
  </si>
  <si>
    <t>nosná konstrukce, chromová tyčovina; sedák a opěrák z technopolymeru; područka se sklopným stolkem na ocelové konstrukci; stolek z technopolymeru; stohovatelnost; systém umožňuje spojování do řad, barva sedáku šeobéžový odstín, barva stolku tmavě šedá, rozměr stolku min. 260x330 mm. nosnost min. 120 kg. Odchylka rozměrů u vybavení ± 10 mm.</t>
  </si>
  <si>
    <t>nosná kovová podnož z kruhových profilů; barva podnože - prašková barva odstín tmavě šedý; sedák a opěrák - čalouněný, Polyester; PUR pěna; sedák a opěrák provedený vždy v totožné barvě, barva sedáku a opěráku - hořčicově žlutá a šedomodrá, otěruvzdornost 100.000 Martindale; nehořlavost pro umístění v CHÚC, čalouněná část sedačky bude vždy v jedné barvě. Sedačky uvažovány ve dvou barevných provedeních. Odchylka rozměrů u vybavení ± 10 mm.</t>
  </si>
  <si>
    <t>nosná kovová podnož z kruhových profilů; barva podnože - prašková barva, odstín tamvě šedá; sedák a opěrák čalouněný, Polyester; PUR pěna; sedák, opěrák a paravan provedený vždy v totožné barvě, paravan - na šířku křesla 85 cm, barva sedáku a opěráku - hořčicově žlutá a šedomodrá, otěruvzdornost 100.000 Martindale; nehořlavost pro umístění v CHÚC, čalouněná část sedačky bude vždy v jedné barvě, sedačky uvažovány ve dvou barevných provedeních. Odchylka rozměrů u vybavení ± 10 mm.</t>
  </si>
  <si>
    <r>
      <t>konstrukční kompozit - nosný polypropylenový, materiál zpevněn skelným vláknem. Nos</t>
    </r>
    <r>
      <rPr>
        <sz val="11"/>
        <rFont val="Calibri"/>
        <family val="2"/>
        <charset val="238"/>
        <scheme val="minor"/>
      </rPr>
      <t>nost min 150kg; sedák, opěrák, boky područek - perforováno; barva šedo-hnědá, stohovatelnost min 5ks. Odchylka rozměrů u vybavení ± 10 mm.</t>
    </r>
  </si>
  <si>
    <t>textilní tknaina 100% PES; náplň z polystyrenových kuliček v samostatném vnitřním vaku; uzavírání na suchý zip; pro venkovní použití, s vlastním potiskem, náplň lze přidávat či odebírat, voděodolný omyvatelný povrch. Odchylka rozměrů u vybavení ± 10 mm.</t>
  </si>
  <si>
    <t>ergonomický tvar, podpora páteře, sedák a opěrák: nosná konstrukce z pevného plastu, regulace loketních opěrek 3D, z pevné prodyšné síťoviny, sklon opěradla až 135°, nastavitelná opěrka hlavy, nosnost sedadla min. 140 kg. Výplň židle HR pěna + textilní látka, nastavitelná výška sedáku a hlavové opěrky. Konstrukce rámu a podnoží - kovová pětiramenná. Barva sedáku, opěráku, područek, koleček - černá. Barva konstrukce podnoží - chrom. Mechanika synchronní pro dynamické sezení. Odchylka rozměrů u vybavení ± 10 mm.</t>
  </si>
  <si>
    <t>křeslo s dřevěnou podnoží a konstrukcí; čalouněný sedák, opěrák a područky propojeny v kompaktní tvar; PU pěna; barva: šedá, přírodní; materiál: textil PP; konstrukce dub, olejový nátěr, maximální zatížení 130 kg. Odchylka rozměrů u vybavení ± 10 mm.</t>
  </si>
  <si>
    <t>Židle s dubovým dýhovaným vícevrstvým sedákem potaženým laminátem barva červená dle vzorníku dodavatele. Ocelové trubkové chromované nohy průměr 16 mm; stohovatelná. Odchylka rozměrů u vybavení ± 10 mm.</t>
  </si>
  <si>
    <t>Křeslo celočalouněné, vysokozátěžové, korpus vypěněný studenou pěnou s ocelovou výztuhou, podnož v povrchové úpravě N4 - chrom, potah cat.E, 100% polyester, 320g/m2, 100.000 cyklů. Barva červený melír. Odchylka rozměrů u vybavení ± 10 mm.</t>
  </si>
  <si>
    <t xml:space="preserve">Sedací vak Fatboy vyroben z praktického a lehce omyvatelného nylonového materiálu se speciálním povrchem, barva červená je naplněn malými polystyrenovými kuličkami vysoké hustoty, které výborně drží svůj tvar a tak neubývají na objemu jako klasický polystyren. nelze jej roztrhat - speciální „space age“ nylon je zvláště odolný a trvanlivý, hmotnost: 9 kg. Odchylka rozměrů u vybavení ± 10 mm. </t>
  </si>
  <si>
    <t xml:space="preserve">Otočná židle, výškově stavitelná, houpací mechanika RA, bílé hliníkové područky, bílý hliníkový kříž F80-N0, kolečka, látka 100% polyester barva červená, váha 320g/m2, otěruvzdornost 100.000 cyklů. Odchylka rozměrů u vybavení ± 10 mm. </t>
  </si>
  <si>
    <t xml:space="preserve">ERGONOMICKÁ KANCELÁŘSKÁ ŽIDLE - ergonomický tvar, podpora páteře, sedák a opěrák (nosná kostra z pevného plastu, regulace loketních opěrek 3D, z pevné prodyšné síťoviny, sklon opěradla až 135°, nastavitelná opěrka hlavy, nosnost sedadla 140 kg, výplň židle HR pěna, nastavitelná výška sedáku, nastavitelná hlavová opěrka), konstrukce rámu – podnoží (kovová, 5 ramenná), ostatní (barva sedáku, opěráku, područek, koleček – černá (bude vzorkováno a odsouhlaseno), barva konstrukce podnoží – chrom (bude vzorkováno a odsouhlaseno)), Odchylka rozměrů u vybavení ± 10 mm. </t>
  </si>
  <si>
    <t>pouf organického tvaru (imitace oblého kamene), s centrální zádovou opěrkou, celočalouněný, konstrukce překližka, čalounění - potahový textil snadno čistitelný, otěruvzdornost 100 000 Martindale, s vyššími nároky ohledně hořlavosti, výplň - polyuretanová pěna s retardérem. Barva čalounění - temně fialová. Odchylka rozměrů u vybavení ± 10 mm.</t>
  </si>
  <si>
    <t>pouf organického tvaru (imitace oblého kamene), celočalouněný, konstrukce překližka, čalounění - potahový textil snadno čistitelný, otěruvzdornost 100 000 Martindale, s vyššími nároky ohledně hořlavosti, výplň - polyuretanová pěna s retardérem. Barva čalounění - hořčicově žlutá. Odchylka rozměrů u vybavení ± 10 mm.</t>
  </si>
  <si>
    <t>pouf organického tvaru (imitace oblého kamene), celočalouněný, konstrukce překližka, čalounění - potahový textil snadno čistitelný, otěruvzdornost 100 000 Martindale, s vyššími nároky ohledně hořlavosti, výplň - polyuretanová pěna s retardérem. Barva čalounění - část poufů hořčicově žlutá a část šedomodrá. Odchylka rozměrů u vybavení ± 10 mm.</t>
  </si>
  <si>
    <t>víceúčelová židle, nosná konstrukce, podnož - dřevěný rám v barvě skořepiny, sedák a opěrák - plastová skořepina, bez područek, barva sedáku - béžový odstín RAL 1019, barva nosné konstrukce - béžový odstín RAL 1019, stohovatelnost 8 ks, nosnost min. 110 kg. Odchylka rozměrů u vybavení ± 10 mm.</t>
  </si>
  <si>
    <t>Sada 25 ks skládacích židlí s vozíkem (1 ks), vozík s kovovou konstrukci, osazený dvěma otočnými koly s brzdou a dvěma pevnými koly o průměru cca 125 mm. Nosnost vozíku min. 160 kg. Židle  by mělo být možno skladovat přímo na vozíku, který umožní uzamykatelný obsah. Židle z odolného a snadno udržovatelného plasu, barva antracitová. Konstrukce: ocel. Nosnost židle min. 150 kg. Odchylka rozměrů u vybavení ± 10 mm.</t>
  </si>
  <si>
    <t>Relaxační čalouněné křesílko s potahem šedé barvy. Rám + nohy ocel barva černá. Odchylka rozměrů u vybavení ± 10 mm.</t>
  </si>
  <si>
    <t xml:space="preserve">křeslo </t>
  </si>
  <si>
    <t xml:space="preserve">židle: 45 x 49 x 43 cm (v x š x h)
vozík: 85 x 105 x 45 cm (v x š x h)
</t>
  </si>
  <si>
    <t>sada 25 ks skládacích židlí s vozíkem (1 ks), vozík s kovovou konstrukci, osazený dvěma otočnými koly s brzdou a dvěma pevnými koly o průměru cca 125 mm. Nosnost vozíku min. 160 kg. Židle  by mělo být možno skladovat přímo na vozíku, který umožní uzamykatelný obsah. Židle z odolného a snadno udržovatelného plasu, barva antracitová. Konstrukce: ocel. Nosnost židle min. 150 kg. Odchylka rozměrů u vybavení ± 10 mm.</t>
  </si>
  <si>
    <t>relaxační čalouněné křesílko s potahem šedé barvy. Rám + nohy ocel barva černá. Odchylka rozměrů u vybavení ± 10 mm.</t>
  </si>
  <si>
    <t>židle na kolečkách; rám - chromová ocel;  potah - ekologická kůže, čalounění - 38kg/m3 polyuretan (pěna), sedák - překližka přírodní, materiál opěradla - ekologická kůže / nábytková deska, materiál sedáku - ekologická kůže / nábytková deska, materiál potahu zádové opěrky - ekologická kůže, materiál podnože - oce /plast, barva sedáku - černá, barva opěradla - černá, barva noho - stříbrná. Nostnost min. 125 kg. Odchylka rozměrů u vybavení ± 10 mm.</t>
  </si>
  <si>
    <t>židle na kolečkách; rám - chromová ocel;  potah - ekologická kůže, čalounění - 38kg/m3 polyuretan (pěna), sedák - překližka přírodní, materiál opěradla - ekologická kůže / nábytková deska, materiál sedáku - ekologická kůže / nábytková deska, materiál potahu zádové opěrky - ekologická kůže, materiál podnože - oce /plast, barva sedáku - černá, barva opěradla - černá, barva noho - stříbrná. Nostnost min. 125 kg. Odchylka rozměrů u vybavení ± 10mm.</t>
  </si>
  <si>
    <t>nosná konstrukce, chromová tyčovina; sedák a opěrák z technopolymeru; bez područek; stohovatelnost; systém umožňuje spojování do řad, barva sedáku - šeobéžový odstín, . nosnost min. 120 kg. Návaznost na rozteč stolových nohou u stolů D02A. Odchylka rozměrů u vybavení ± 10 mm.</t>
  </si>
  <si>
    <t>74 x 120 x 166 cm (v x š x h)
(v. sedáku 42 cm)</t>
  </si>
  <si>
    <t>42 x 111 x 129 cm (v x š x h)
(v. sedáku 42 cm)</t>
  </si>
  <si>
    <t>42 x 78 x 100 cm (v x š x h)
(v. sedáku 42 cm)</t>
  </si>
  <si>
    <t>židle skládací s vozíkem</t>
  </si>
  <si>
    <t xml:space="preserve"> -</t>
  </si>
  <si>
    <t>*pozn. dodavatel naceňuje pouze žlužtě označené buňky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</si>
</sst>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color rgb="FF000000"/>
      <name val="Times New Roman"/>
      <charset val="204"/>
    </font>
    <font>
      <sz val="10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i/>
      <sz val="11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8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1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E7E6E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7" fillId="0" borderId="0"/>
  </cellStyleXfs>
  <cellXfs count="396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3" fillId="4" borderId="11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left" vertical="center"/>
    </xf>
    <xf numFmtId="0" fontId="4" fillId="0" borderId="0" xfId="1" applyFont="1" applyAlignment="1">
      <alignment horizontal="left" vertical="top"/>
    </xf>
    <xf numFmtId="0" fontId="5" fillId="0" borderId="17" xfId="0" applyFont="1" applyFill="1" applyBorder="1" applyAlignment="1">
      <alignment horizontal="left" vertical="center" wrapText="1"/>
    </xf>
    <xf numFmtId="4" fontId="4" fillId="0" borderId="18" xfId="0" applyNumberFormat="1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left" vertical="center"/>
    </xf>
    <xf numFmtId="0" fontId="4" fillId="6" borderId="0" xfId="1" applyFont="1" applyFill="1" applyAlignment="1">
      <alignment horizontal="left" vertical="top"/>
    </xf>
    <xf numFmtId="0" fontId="6" fillId="2" borderId="5" xfId="0" applyFont="1" applyFill="1" applyBorder="1" applyAlignment="1">
      <alignment horizontal="right" vertical="center" wrapText="1"/>
    </xf>
    <xf numFmtId="0" fontId="4" fillId="0" borderId="0" xfId="1" applyFont="1" applyAlignment="1">
      <alignment horizontal="right" vertical="center"/>
    </xf>
    <xf numFmtId="4" fontId="4" fillId="0" borderId="21" xfId="0" applyNumberFormat="1" applyFont="1" applyFill="1" applyBorder="1" applyAlignment="1">
      <alignment horizontal="right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left" vertical="center"/>
    </xf>
    <xf numFmtId="0" fontId="4" fillId="7" borderId="11" xfId="0" applyFont="1" applyFill="1" applyBorder="1" applyAlignment="1">
      <alignment horizontal="center" vertical="center"/>
    </xf>
    <xf numFmtId="4" fontId="4" fillId="7" borderId="11" xfId="0" applyNumberFormat="1" applyFont="1" applyFill="1" applyBorder="1" applyAlignment="1">
      <alignment horizontal="left" vertical="center"/>
    </xf>
    <xf numFmtId="4" fontId="4" fillId="7" borderId="7" xfId="0" applyNumberFormat="1" applyFont="1" applyFill="1" applyBorder="1" applyAlignment="1">
      <alignment horizontal="left" vertical="center"/>
    </xf>
    <xf numFmtId="0" fontId="4" fillId="7" borderId="3" xfId="0" applyFont="1" applyFill="1" applyBorder="1" applyAlignment="1">
      <alignment horizontal="left" vertical="center"/>
    </xf>
    <xf numFmtId="0" fontId="4" fillId="7" borderId="0" xfId="0" applyFont="1" applyFill="1" applyBorder="1" applyAlignment="1">
      <alignment horizontal="left" vertical="center"/>
    </xf>
    <xf numFmtId="0" fontId="4" fillId="7" borderId="0" xfId="0" applyFont="1" applyFill="1" applyBorder="1" applyAlignment="1">
      <alignment horizontal="center" vertical="center"/>
    </xf>
    <xf numFmtId="4" fontId="4" fillId="7" borderId="0" xfId="0" applyNumberFormat="1" applyFont="1" applyFill="1" applyBorder="1" applyAlignment="1">
      <alignment horizontal="left" vertical="center"/>
    </xf>
    <xf numFmtId="4" fontId="4" fillId="7" borderId="8" xfId="0" applyNumberFormat="1" applyFont="1" applyFill="1" applyBorder="1" applyAlignment="1">
      <alignment horizontal="left" vertical="center"/>
    </xf>
    <xf numFmtId="0" fontId="5" fillId="7" borderId="3" xfId="0" applyFont="1" applyFill="1" applyBorder="1" applyAlignment="1">
      <alignment horizontal="left" vertical="center"/>
    </xf>
    <xf numFmtId="0" fontId="5" fillId="7" borderId="0" xfId="0" applyFont="1" applyFill="1" applyBorder="1" applyAlignment="1">
      <alignment horizontal="left" vertical="center"/>
    </xf>
    <xf numFmtId="0" fontId="6" fillId="7" borderId="13" xfId="0" applyFont="1" applyFill="1" applyBorder="1" applyAlignment="1">
      <alignment horizontal="left" vertical="center"/>
    </xf>
    <xf numFmtId="0" fontId="6" fillId="7" borderId="12" xfId="0" applyFont="1" applyFill="1" applyBorder="1" applyAlignment="1">
      <alignment horizontal="left" vertical="center" wrapText="1"/>
    </xf>
    <xf numFmtId="0" fontId="3" fillId="7" borderId="12" xfId="0" applyFont="1" applyFill="1" applyBorder="1" applyAlignment="1">
      <alignment horizontal="center" vertical="center" wrapText="1"/>
    </xf>
    <xf numFmtId="0" fontId="6" fillId="7" borderId="12" xfId="0" applyFont="1" applyFill="1" applyBorder="1" applyAlignment="1">
      <alignment horizontal="center" vertical="center" wrapText="1"/>
    </xf>
    <xf numFmtId="4" fontId="6" fillId="7" borderId="12" xfId="0" applyNumberFormat="1" applyFont="1" applyFill="1" applyBorder="1" applyAlignment="1">
      <alignment horizontal="left" vertical="center" wrapText="1"/>
    </xf>
    <xf numFmtId="4" fontId="6" fillId="7" borderId="14" xfId="0" applyNumberFormat="1" applyFont="1" applyFill="1" applyBorder="1" applyAlignment="1">
      <alignment horizontal="right" vertical="center" wrapText="1"/>
    </xf>
    <xf numFmtId="0" fontId="6" fillId="9" borderId="15" xfId="0" applyFont="1" applyFill="1" applyBorder="1" applyAlignment="1">
      <alignment horizontal="left" vertical="center"/>
    </xf>
    <xf numFmtId="0" fontId="3" fillId="9" borderId="2" xfId="0" applyFont="1" applyFill="1" applyBorder="1" applyAlignment="1">
      <alignment vertical="center" wrapText="1"/>
    </xf>
    <xf numFmtId="0" fontId="3" fillId="9" borderId="2" xfId="0" applyFont="1" applyFill="1" applyBorder="1" applyAlignment="1">
      <alignment horizontal="center" vertical="center" wrapText="1"/>
    </xf>
    <xf numFmtId="4" fontId="3" fillId="9" borderId="2" xfId="0" applyNumberFormat="1" applyFont="1" applyFill="1" applyBorder="1" applyAlignment="1">
      <alignment vertical="center" wrapText="1"/>
    </xf>
    <xf numFmtId="4" fontId="3" fillId="9" borderId="16" xfId="0" applyNumberFormat="1" applyFont="1" applyFill="1" applyBorder="1" applyAlignment="1">
      <alignment horizontal="right" vertical="center" wrapText="1"/>
    </xf>
    <xf numFmtId="0" fontId="4" fillId="10" borderId="3" xfId="0" applyFont="1" applyFill="1" applyBorder="1" applyAlignment="1">
      <alignment horizontal="left" vertical="center"/>
    </xf>
    <xf numFmtId="0" fontId="4" fillId="10" borderId="0" xfId="0" applyFont="1" applyFill="1" applyBorder="1" applyAlignment="1">
      <alignment horizontal="left" vertical="center"/>
    </xf>
    <xf numFmtId="0" fontId="4" fillId="10" borderId="0" xfId="0" applyFont="1" applyFill="1" applyBorder="1" applyAlignment="1">
      <alignment horizontal="center" vertical="center"/>
    </xf>
    <xf numFmtId="4" fontId="4" fillId="10" borderId="0" xfId="0" applyNumberFormat="1" applyFont="1" applyFill="1" applyBorder="1" applyAlignment="1">
      <alignment horizontal="left" vertical="center"/>
    </xf>
    <xf numFmtId="4" fontId="4" fillId="10" borderId="8" xfId="0" applyNumberFormat="1" applyFont="1" applyFill="1" applyBorder="1" applyAlignment="1">
      <alignment horizontal="left" vertical="center"/>
    </xf>
    <xf numFmtId="0" fontId="5" fillId="10" borderId="3" xfId="0" applyFont="1" applyFill="1" applyBorder="1" applyAlignment="1">
      <alignment horizontal="left" vertical="center"/>
    </xf>
    <xf numFmtId="0" fontId="5" fillId="10" borderId="0" xfId="0" applyFont="1" applyFill="1" applyBorder="1" applyAlignment="1">
      <alignment horizontal="left" vertical="center"/>
    </xf>
    <xf numFmtId="0" fontId="5" fillId="10" borderId="9" xfId="0" applyFont="1" applyFill="1" applyBorder="1" applyAlignment="1">
      <alignment horizontal="left" vertical="center"/>
    </xf>
    <xf numFmtId="0" fontId="5" fillId="10" borderId="4" xfId="0" applyFont="1" applyFill="1" applyBorder="1" applyAlignment="1">
      <alignment horizontal="left" vertical="center"/>
    </xf>
    <xf numFmtId="0" fontId="6" fillId="10" borderId="13" xfId="0" applyFont="1" applyFill="1" applyBorder="1" applyAlignment="1">
      <alignment horizontal="left" vertical="center"/>
    </xf>
    <xf numFmtId="0" fontId="6" fillId="10" borderId="12" xfId="0" applyFont="1" applyFill="1" applyBorder="1" applyAlignment="1">
      <alignment horizontal="left" vertical="center" wrapText="1"/>
    </xf>
    <xf numFmtId="0" fontId="3" fillId="10" borderId="12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 wrapText="1"/>
    </xf>
    <xf numFmtId="4" fontId="6" fillId="10" borderId="12" xfId="0" applyNumberFormat="1" applyFont="1" applyFill="1" applyBorder="1" applyAlignment="1">
      <alignment horizontal="left" vertical="center" wrapText="1"/>
    </xf>
    <xf numFmtId="4" fontId="6" fillId="10" borderId="14" xfId="0" applyNumberFormat="1" applyFont="1" applyFill="1" applyBorder="1" applyAlignment="1">
      <alignment horizontal="right" vertical="center" wrapText="1"/>
    </xf>
    <xf numFmtId="0" fontId="6" fillId="11" borderId="15" xfId="0" applyFont="1" applyFill="1" applyBorder="1" applyAlignment="1">
      <alignment horizontal="left" vertical="center"/>
    </xf>
    <xf numFmtId="0" fontId="3" fillId="11" borderId="2" xfId="0" applyFont="1" applyFill="1" applyBorder="1" applyAlignment="1">
      <alignment vertical="center" wrapText="1"/>
    </xf>
    <xf numFmtId="0" fontId="3" fillId="11" borderId="2" xfId="0" applyFont="1" applyFill="1" applyBorder="1" applyAlignment="1">
      <alignment horizontal="center" vertical="center" wrapText="1"/>
    </xf>
    <xf numFmtId="4" fontId="3" fillId="11" borderId="2" xfId="0" applyNumberFormat="1" applyFont="1" applyFill="1" applyBorder="1" applyAlignment="1">
      <alignment vertical="center" wrapText="1"/>
    </xf>
    <xf numFmtId="4" fontId="3" fillId="11" borderId="16" xfId="0" applyNumberFormat="1" applyFont="1" applyFill="1" applyBorder="1" applyAlignment="1">
      <alignment horizontal="right" vertical="center" wrapText="1"/>
    </xf>
    <xf numFmtId="0" fontId="4" fillId="4" borderId="11" xfId="1" applyFont="1" applyFill="1" applyBorder="1" applyAlignment="1">
      <alignment horizontal="left" vertical="center"/>
    </xf>
    <xf numFmtId="0" fontId="4" fillId="4" borderId="7" xfId="1" applyFont="1" applyFill="1" applyBorder="1" applyAlignment="1">
      <alignment horizontal="right" vertical="center"/>
    </xf>
    <xf numFmtId="0" fontId="4" fillId="4" borderId="0" xfId="1" applyFont="1" applyFill="1" applyBorder="1" applyAlignment="1">
      <alignment horizontal="left" vertical="center"/>
    </xf>
    <xf numFmtId="0" fontId="4" fillId="4" borderId="8" xfId="1" applyFont="1" applyFill="1" applyBorder="1" applyAlignment="1">
      <alignment horizontal="right" vertical="center"/>
    </xf>
    <xf numFmtId="4" fontId="6" fillId="8" borderId="5" xfId="0" applyNumberFormat="1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left" vertical="center"/>
    </xf>
    <xf numFmtId="4" fontId="4" fillId="0" borderId="8" xfId="0" applyNumberFormat="1" applyFont="1" applyFill="1" applyBorder="1" applyAlignment="1">
      <alignment horizontal="left" vertical="center"/>
    </xf>
    <xf numFmtId="4" fontId="3" fillId="8" borderId="5" xfId="0" applyNumberFormat="1" applyFont="1" applyFill="1" applyBorder="1" applyAlignment="1">
      <alignment horizontal="right" vertical="center"/>
    </xf>
    <xf numFmtId="0" fontId="5" fillId="7" borderId="9" xfId="0" applyFont="1" applyFill="1" applyBorder="1" applyAlignment="1">
      <alignment horizontal="left" vertical="center"/>
    </xf>
    <xf numFmtId="0" fontId="5" fillId="7" borderId="4" xfId="0" applyFont="1" applyFill="1" applyBorder="1" applyAlignment="1">
      <alignment horizontal="left" vertical="center"/>
    </xf>
    <xf numFmtId="0" fontId="4" fillId="7" borderId="4" xfId="0" applyFont="1" applyFill="1" applyBorder="1" applyAlignment="1">
      <alignment horizontal="center" vertical="center"/>
    </xf>
    <xf numFmtId="4" fontId="4" fillId="7" borderId="4" xfId="0" applyNumberFormat="1" applyFont="1" applyFill="1" applyBorder="1" applyAlignment="1">
      <alignment horizontal="left" vertical="center"/>
    </xf>
    <xf numFmtId="4" fontId="4" fillId="7" borderId="10" xfId="0" applyNumberFormat="1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3" fillId="10" borderId="24" xfId="0" applyFont="1" applyFill="1" applyBorder="1" applyAlignment="1">
      <alignment vertical="center"/>
    </xf>
    <xf numFmtId="0" fontId="3" fillId="10" borderId="25" xfId="0" applyFont="1" applyFill="1" applyBorder="1" applyAlignment="1">
      <alignment vertical="center"/>
    </xf>
    <xf numFmtId="0" fontId="3" fillId="10" borderId="22" xfId="0" applyFont="1" applyFill="1" applyBorder="1" applyAlignment="1">
      <alignment vertical="center"/>
    </xf>
    <xf numFmtId="4" fontId="6" fillId="10" borderId="23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left" vertical="top"/>
    </xf>
    <xf numFmtId="0" fontId="5" fillId="0" borderId="17" xfId="0" applyFont="1" applyFill="1" applyBorder="1" applyAlignment="1">
      <alignment horizontal="center" vertical="center" wrapText="1"/>
    </xf>
    <xf numFmtId="0" fontId="5" fillId="0" borderId="17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right" vertical="center" wrapText="1"/>
    </xf>
    <xf numFmtId="4" fontId="4" fillId="0" borderId="18" xfId="1" applyNumberFormat="1" applyFont="1" applyFill="1" applyBorder="1" applyAlignment="1">
      <alignment horizontal="right" vertical="center" wrapText="1"/>
    </xf>
    <xf numFmtId="0" fontId="5" fillId="0" borderId="1" xfId="1" applyFont="1" applyFill="1" applyBorder="1" applyAlignment="1">
      <alignment horizontal="left" vertical="center" wrapText="1"/>
    </xf>
    <xf numFmtId="4" fontId="4" fillId="0" borderId="21" xfId="1" applyNumberFormat="1" applyFont="1" applyFill="1" applyBorder="1" applyAlignment="1">
      <alignment horizontal="right" vertical="center" wrapText="1"/>
    </xf>
    <xf numFmtId="4" fontId="3" fillId="4" borderId="26" xfId="1" applyNumberFormat="1" applyFont="1" applyFill="1" applyBorder="1" applyAlignment="1">
      <alignment horizontal="right" vertical="center"/>
    </xf>
    <xf numFmtId="4" fontId="3" fillId="4" borderId="10" xfId="1" applyNumberFormat="1" applyFont="1" applyFill="1" applyBorder="1" applyAlignment="1">
      <alignment horizontal="right" vertical="center"/>
    </xf>
    <xf numFmtId="0" fontId="6" fillId="6" borderId="15" xfId="1" applyFont="1" applyFill="1" applyBorder="1" applyAlignment="1">
      <alignment horizontal="left" vertical="center"/>
    </xf>
    <xf numFmtId="0" fontId="3" fillId="6" borderId="2" xfId="1" applyFont="1" applyFill="1" applyBorder="1" applyAlignment="1">
      <alignment horizontal="left" vertical="center"/>
    </xf>
    <xf numFmtId="0" fontId="3" fillId="6" borderId="2" xfId="1" applyFont="1" applyFill="1" applyBorder="1" applyAlignment="1">
      <alignment horizontal="center" vertical="center"/>
    </xf>
    <xf numFmtId="4" fontId="3" fillId="6" borderId="2" xfId="1" applyNumberFormat="1" applyFont="1" applyFill="1" applyBorder="1" applyAlignment="1">
      <alignment horizontal="left" vertical="center"/>
    </xf>
    <xf numFmtId="4" fontId="3" fillId="6" borderId="16" xfId="1" applyNumberFormat="1" applyFont="1" applyFill="1" applyBorder="1" applyAlignment="1">
      <alignment horizontal="right" vertical="center"/>
    </xf>
    <xf numFmtId="0" fontId="3" fillId="6" borderId="15" xfId="1" applyFont="1" applyFill="1" applyBorder="1" applyAlignment="1">
      <alignment horizontal="left" vertical="center"/>
    </xf>
    <xf numFmtId="4" fontId="3" fillId="10" borderId="23" xfId="0" applyNumberFormat="1" applyFont="1" applyFill="1" applyBorder="1" applyAlignment="1">
      <alignment horizontal="right" vertical="center"/>
    </xf>
    <xf numFmtId="4" fontId="3" fillId="0" borderId="5" xfId="0" applyNumberFormat="1" applyFont="1" applyFill="1" applyBorder="1" applyAlignment="1">
      <alignment horizontal="right" vertical="center"/>
    </xf>
    <xf numFmtId="0" fontId="4" fillId="0" borderId="25" xfId="0" applyFont="1" applyFill="1" applyBorder="1" applyAlignment="1">
      <alignment vertical="center" wrapText="1"/>
    </xf>
    <xf numFmtId="0" fontId="4" fillId="0" borderId="22" xfId="0" applyFont="1" applyFill="1" applyBorder="1" applyAlignment="1">
      <alignment vertical="center" wrapText="1"/>
    </xf>
    <xf numFmtId="0" fontId="4" fillId="0" borderId="25" xfId="0" applyFont="1" applyFill="1" applyBorder="1" applyAlignment="1">
      <alignment vertical="center"/>
    </xf>
    <xf numFmtId="0" fontId="4" fillId="0" borderId="22" xfId="0" applyFont="1" applyFill="1" applyBorder="1" applyAlignment="1">
      <alignment vertical="center"/>
    </xf>
    <xf numFmtId="4" fontId="4" fillId="5" borderId="1" xfId="0" applyNumberFormat="1" applyFont="1" applyFill="1" applyBorder="1" applyAlignment="1" applyProtection="1">
      <alignment horizontal="right" vertical="center" wrapText="1"/>
      <protection locked="0"/>
    </xf>
    <xf numFmtId="4" fontId="4" fillId="5" borderId="20" xfId="0" applyNumberFormat="1" applyFont="1" applyFill="1" applyBorder="1" applyAlignment="1" applyProtection="1">
      <alignment horizontal="right" vertical="center" wrapText="1"/>
      <protection locked="0"/>
    </xf>
    <xf numFmtId="0" fontId="3" fillId="4" borderId="6" xfId="0" applyFont="1" applyFill="1" applyBorder="1" applyAlignment="1" applyProtection="1">
      <alignment horizontal="left" vertical="center"/>
    </xf>
    <xf numFmtId="0" fontId="4" fillId="4" borderId="3" xfId="0" applyFont="1" applyFill="1" applyBorder="1" applyAlignment="1" applyProtection="1">
      <alignment horizontal="left" vertical="center"/>
    </xf>
    <xf numFmtId="0" fontId="4" fillId="4" borderId="0" xfId="0" applyFont="1" applyFill="1" applyBorder="1" applyAlignment="1" applyProtection="1">
      <alignment horizontal="left" vertical="center"/>
    </xf>
    <xf numFmtId="0" fontId="4" fillId="4" borderId="0" xfId="0" applyFont="1" applyFill="1" applyBorder="1" applyAlignment="1" applyProtection="1">
      <alignment horizontal="center" vertical="center"/>
    </xf>
    <xf numFmtId="4" fontId="4" fillId="4" borderId="0" xfId="0" applyNumberFormat="1" applyFont="1" applyFill="1" applyBorder="1" applyAlignment="1" applyProtection="1">
      <alignment horizontal="left" vertical="center"/>
    </xf>
    <xf numFmtId="4" fontId="4" fillId="4" borderId="8" xfId="0" applyNumberFormat="1" applyFont="1" applyFill="1" applyBorder="1" applyAlignment="1" applyProtection="1">
      <alignment horizontal="left" vertical="center"/>
    </xf>
    <xf numFmtId="0" fontId="5" fillId="4" borderId="3" xfId="0" applyFont="1" applyFill="1" applyBorder="1" applyAlignment="1" applyProtection="1">
      <alignment horizontal="left" vertical="center"/>
    </xf>
    <xf numFmtId="0" fontId="5" fillId="4" borderId="0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/>
    </xf>
    <xf numFmtId="0" fontId="4" fillId="4" borderId="4" xfId="0" applyFont="1" applyFill="1" applyBorder="1" applyAlignment="1" applyProtection="1">
      <alignment horizontal="left" vertical="center"/>
    </xf>
    <xf numFmtId="0" fontId="4" fillId="4" borderId="4" xfId="0" applyFont="1" applyFill="1" applyBorder="1" applyAlignment="1" applyProtection="1">
      <alignment horizontal="center" vertical="center"/>
    </xf>
    <xf numFmtId="4" fontId="4" fillId="4" borderId="4" xfId="0" applyNumberFormat="1" applyFont="1" applyFill="1" applyBorder="1" applyAlignment="1" applyProtection="1">
      <alignment horizontal="left" vertical="center"/>
    </xf>
    <xf numFmtId="4" fontId="4" fillId="4" borderId="10" xfId="0" applyNumberFormat="1" applyFont="1" applyFill="1" applyBorder="1" applyAlignment="1" applyProtection="1">
      <alignment horizontal="left" vertical="center"/>
    </xf>
    <xf numFmtId="0" fontId="5" fillId="0" borderId="3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center" vertical="center"/>
    </xf>
    <xf numFmtId="4" fontId="4" fillId="0" borderId="0" xfId="0" applyNumberFormat="1" applyFont="1" applyFill="1" applyBorder="1" applyAlignment="1" applyProtection="1">
      <alignment horizontal="left" vertical="center"/>
    </xf>
    <xf numFmtId="4" fontId="4" fillId="0" borderId="8" xfId="0" applyNumberFormat="1" applyFont="1" applyFill="1" applyBorder="1" applyAlignment="1" applyProtection="1">
      <alignment horizontal="left" vertical="center"/>
    </xf>
    <xf numFmtId="4" fontId="6" fillId="4" borderId="5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right" vertical="center"/>
    </xf>
    <xf numFmtId="4" fontId="3" fillId="4" borderId="5" xfId="0" applyNumberFormat="1" applyFont="1" applyFill="1" applyBorder="1" applyAlignment="1" applyProtection="1">
      <alignment horizontal="right" vertical="center"/>
    </xf>
    <xf numFmtId="0" fontId="5" fillId="0" borderId="11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left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4" fontId="6" fillId="2" borderId="5" xfId="0" applyNumberFormat="1" applyFont="1" applyFill="1" applyBorder="1" applyAlignment="1" applyProtection="1">
      <alignment horizontal="center" vertical="center" wrapText="1"/>
    </xf>
    <xf numFmtId="0" fontId="6" fillId="4" borderId="13" xfId="0" applyFont="1" applyFill="1" applyBorder="1" applyAlignment="1" applyProtection="1">
      <alignment horizontal="left" vertical="center"/>
    </xf>
    <xf numFmtId="0" fontId="6" fillId="4" borderId="12" xfId="0" applyFont="1" applyFill="1" applyBorder="1" applyAlignment="1" applyProtection="1">
      <alignment horizontal="left" vertical="center" wrapText="1"/>
    </xf>
    <xf numFmtId="0" fontId="3" fillId="4" borderId="12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4" fontId="6" fillId="4" borderId="12" xfId="0" applyNumberFormat="1" applyFont="1" applyFill="1" applyBorder="1" applyAlignment="1" applyProtection="1">
      <alignment horizontal="left" vertical="center" wrapText="1"/>
    </xf>
    <xf numFmtId="4" fontId="6" fillId="4" borderId="14" xfId="0" applyNumberFormat="1" applyFont="1" applyFill="1" applyBorder="1" applyAlignment="1" applyProtection="1">
      <alignment horizontal="right" vertical="center" wrapText="1"/>
    </xf>
    <xf numFmtId="0" fontId="3" fillId="3" borderId="15" xfId="0" applyFont="1" applyFill="1" applyBorder="1" applyAlignment="1" applyProtection="1">
      <alignment horizontal="left" vertical="center"/>
    </xf>
    <xf numFmtId="0" fontId="3" fillId="3" borderId="2" xfId="0" applyFont="1" applyFill="1" applyBorder="1" applyAlignment="1" applyProtection="1">
      <alignment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4" fontId="3" fillId="3" borderId="2" xfId="0" applyNumberFormat="1" applyFont="1" applyFill="1" applyBorder="1" applyAlignment="1" applyProtection="1">
      <alignment vertical="center" wrapText="1"/>
    </xf>
    <xf numFmtId="4" fontId="3" fillId="3" borderId="16" xfId="0" applyNumberFormat="1" applyFont="1" applyFill="1" applyBorder="1" applyAlignment="1" applyProtection="1">
      <alignment horizontal="right" vertical="center" wrapText="1"/>
    </xf>
    <xf numFmtId="0" fontId="5" fillId="0" borderId="17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" fontId="4" fillId="0" borderId="18" xfId="0" applyNumberFormat="1" applyFont="1" applyFill="1" applyBorder="1" applyAlignment="1" applyProtection="1">
      <alignment horizontal="right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49" fontId="5" fillId="0" borderId="17" xfId="0" applyNumberFormat="1" applyFont="1" applyFill="1" applyBorder="1" applyAlignment="1">
      <alignment horizontal="left" vertical="center" wrapText="1"/>
    </xf>
    <xf numFmtId="0" fontId="3" fillId="11" borderId="2" xfId="0" applyFont="1" applyFill="1" applyBorder="1" applyAlignment="1">
      <alignment vertical="center"/>
    </xf>
    <xf numFmtId="0" fontId="4" fillId="0" borderId="0" xfId="1" applyFont="1" applyFill="1" applyAlignment="1">
      <alignment horizontal="left" vertical="top"/>
    </xf>
    <xf numFmtId="0" fontId="4" fillId="0" borderId="5" xfId="1" applyFont="1" applyFill="1" applyBorder="1" applyAlignment="1">
      <alignment horizontal="left" vertical="top"/>
    </xf>
    <xf numFmtId="0" fontId="4" fillId="0" borderId="20" xfId="0" applyFont="1" applyFill="1" applyBorder="1" applyAlignment="1" applyProtection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3" fillId="0" borderId="0" xfId="1" applyFont="1" applyFill="1" applyBorder="1" applyAlignment="1">
      <alignment horizontal="left" vertical="center"/>
    </xf>
    <xf numFmtId="4" fontId="3" fillId="0" borderId="0" xfId="1" applyNumberFormat="1" applyFont="1" applyFill="1" applyBorder="1" applyAlignment="1">
      <alignment horizontal="left" vertical="center"/>
    </xf>
    <xf numFmtId="4" fontId="3" fillId="0" borderId="0" xfId="1" applyNumberFormat="1" applyFont="1" applyFill="1" applyBorder="1" applyAlignment="1">
      <alignment horizontal="right" vertical="center"/>
    </xf>
    <xf numFmtId="0" fontId="3" fillId="0" borderId="0" xfId="1" applyFont="1" applyFill="1" applyBorder="1" applyAlignment="1">
      <alignment vertical="center"/>
    </xf>
    <xf numFmtId="4" fontId="3" fillId="0" borderId="0" xfId="1" applyNumberFormat="1" applyFont="1" applyFill="1" applyBorder="1" applyAlignment="1">
      <alignment vertical="center"/>
    </xf>
    <xf numFmtId="0" fontId="4" fillId="6" borderId="5" xfId="1" applyFont="1" applyFill="1" applyBorder="1" applyAlignment="1">
      <alignment horizontal="left" vertical="top"/>
    </xf>
    <xf numFmtId="0" fontId="3" fillId="6" borderId="5" xfId="1" applyFont="1" applyFill="1" applyBorder="1" applyAlignment="1">
      <alignment horizontal="left" vertical="center"/>
    </xf>
    <xf numFmtId="0" fontId="4" fillId="0" borderId="5" xfId="1" applyFont="1" applyBorder="1" applyAlignment="1">
      <alignment horizontal="left" vertical="top"/>
    </xf>
    <xf numFmtId="0" fontId="5" fillId="0" borderId="0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7" borderId="11" xfId="0" applyFont="1" applyFill="1" applyBorder="1" applyAlignment="1">
      <alignment vertical="center"/>
    </xf>
    <xf numFmtId="0" fontId="3" fillId="7" borderId="7" xfId="0" applyFont="1" applyFill="1" applyBorder="1" applyAlignment="1">
      <alignment vertical="center"/>
    </xf>
    <xf numFmtId="0" fontId="3" fillId="12" borderId="6" xfId="0" applyFont="1" applyFill="1" applyBorder="1" applyAlignment="1" applyProtection="1">
      <alignment horizontal="left" vertical="center"/>
    </xf>
    <xf numFmtId="4" fontId="6" fillId="12" borderId="5" xfId="0" applyNumberFormat="1" applyFont="1" applyFill="1" applyBorder="1" applyAlignment="1" applyProtection="1">
      <alignment horizontal="center" vertical="center" wrapText="1"/>
    </xf>
    <xf numFmtId="4" fontId="3" fillId="12" borderId="5" xfId="0" applyNumberFormat="1" applyFont="1" applyFill="1" applyBorder="1" applyAlignment="1" applyProtection="1">
      <alignment horizontal="right" vertical="center"/>
    </xf>
    <xf numFmtId="49" fontId="4" fillId="0" borderId="24" xfId="0" applyNumberFormat="1" applyFont="1" applyFill="1" applyBorder="1" applyAlignment="1" applyProtection="1">
      <alignment horizontal="left" vertical="center"/>
    </xf>
    <xf numFmtId="0" fontId="4" fillId="0" borderId="25" xfId="0" applyFont="1" applyFill="1" applyBorder="1" applyAlignment="1" applyProtection="1">
      <alignment horizontal="center" vertical="center"/>
    </xf>
    <xf numFmtId="4" fontId="4" fillId="0" borderId="25" xfId="0" applyNumberFormat="1" applyFont="1" applyFill="1" applyBorder="1" applyAlignment="1" applyProtection="1">
      <alignment horizontal="left" vertical="center"/>
    </xf>
    <xf numFmtId="4" fontId="4" fillId="0" borderId="22" xfId="0" applyNumberFormat="1" applyFont="1" applyFill="1" applyBorder="1" applyAlignment="1" applyProtection="1">
      <alignment horizontal="right" vertical="center"/>
    </xf>
    <xf numFmtId="49" fontId="8" fillId="0" borderId="6" xfId="0" applyNumberFormat="1" applyFont="1" applyFill="1" applyBorder="1" applyAlignment="1" applyProtection="1">
      <alignment horizontal="left" vertical="center"/>
    </xf>
    <xf numFmtId="0" fontId="8" fillId="0" borderId="11" xfId="0" applyFont="1" applyFill="1" applyBorder="1" applyAlignment="1" applyProtection="1">
      <alignment horizontal="left" vertical="center"/>
    </xf>
    <xf numFmtId="0" fontId="8" fillId="0" borderId="11" xfId="0" applyFont="1" applyFill="1" applyBorder="1" applyAlignment="1" applyProtection="1">
      <alignment horizontal="center" vertical="center"/>
    </xf>
    <xf numFmtId="4" fontId="8" fillId="0" borderId="11" xfId="0" applyNumberFormat="1" applyFont="1" applyFill="1" applyBorder="1" applyAlignment="1" applyProtection="1">
      <alignment horizontal="left" vertical="center"/>
    </xf>
    <xf numFmtId="4" fontId="8" fillId="0" borderId="7" xfId="0" applyNumberFormat="1" applyFont="1" applyFill="1" applyBorder="1" applyAlignment="1" applyProtection="1">
      <alignment horizontal="right" vertical="center"/>
    </xf>
    <xf numFmtId="49" fontId="8" fillId="0" borderId="9" xfId="0" applyNumberFormat="1" applyFont="1" applyFill="1" applyBorder="1" applyAlignment="1" applyProtection="1">
      <alignment horizontal="left" vertical="center"/>
    </xf>
    <xf numFmtId="0" fontId="8" fillId="0" borderId="4" xfId="0" applyFont="1" applyFill="1" applyBorder="1" applyAlignment="1" applyProtection="1">
      <alignment horizontal="left" vertical="center"/>
    </xf>
    <xf numFmtId="0" fontId="8" fillId="0" borderId="4" xfId="0" applyFont="1" applyFill="1" applyBorder="1" applyAlignment="1" applyProtection="1">
      <alignment horizontal="center" vertical="center"/>
    </xf>
    <xf numFmtId="4" fontId="8" fillId="0" borderId="4" xfId="0" applyNumberFormat="1" applyFont="1" applyFill="1" applyBorder="1" applyAlignment="1" applyProtection="1">
      <alignment horizontal="left" vertical="center"/>
    </xf>
    <xf numFmtId="4" fontId="8" fillId="0" borderId="10" xfId="0" applyNumberFormat="1" applyFont="1" applyFill="1" applyBorder="1" applyAlignment="1" applyProtection="1">
      <alignment horizontal="right" vertical="center"/>
    </xf>
    <xf numFmtId="0" fontId="3" fillId="12" borderId="24" xfId="0" applyFont="1" applyFill="1" applyBorder="1" applyAlignment="1" applyProtection="1">
      <alignment vertical="center"/>
    </xf>
    <xf numFmtId="0" fontId="3" fillId="12" borderId="25" xfId="0" applyFont="1" applyFill="1" applyBorder="1" applyAlignment="1" applyProtection="1">
      <alignment vertical="center"/>
    </xf>
    <xf numFmtId="0" fontId="3" fillId="12" borderId="22" xfId="0" applyFont="1" applyFill="1" applyBorder="1" applyAlignment="1" applyProtection="1">
      <alignment vertical="center"/>
    </xf>
    <xf numFmtId="4" fontId="3" fillId="4" borderId="5" xfId="1" applyNumberFormat="1" applyFont="1" applyFill="1" applyBorder="1" applyAlignment="1">
      <alignment vertical="center"/>
    </xf>
    <xf numFmtId="4" fontId="8" fillId="4" borderId="5" xfId="1" applyNumberFormat="1" applyFont="1" applyFill="1" applyBorder="1" applyAlignment="1">
      <alignment vertical="center"/>
    </xf>
    <xf numFmtId="0" fontId="4" fillId="12" borderId="3" xfId="0" applyFont="1" applyFill="1" applyBorder="1" applyAlignment="1" applyProtection="1">
      <alignment horizontal="left" vertical="center"/>
    </xf>
    <xf numFmtId="0" fontId="4" fillId="12" borderId="0" xfId="0" applyFont="1" applyFill="1" applyBorder="1" applyAlignment="1" applyProtection="1">
      <alignment horizontal="left" vertical="center"/>
    </xf>
    <xf numFmtId="0" fontId="3" fillId="4" borderId="3" xfId="0" applyFont="1" applyFill="1" applyBorder="1" applyAlignment="1" applyProtection="1">
      <alignment horizontal="left" vertical="center"/>
    </xf>
    <xf numFmtId="0" fontId="3" fillId="12" borderId="3" xfId="0" applyFont="1" applyFill="1" applyBorder="1" applyAlignment="1" applyProtection="1">
      <alignment horizontal="left" vertical="center"/>
    </xf>
    <xf numFmtId="0" fontId="4" fillId="12" borderId="0" xfId="0" applyFont="1" applyFill="1" applyBorder="1" applyAlignment="1" applyProtection="1">
      <alignment horizontal="center" vertical="center"/>
    </xf>
    <xf numFmtId="4" fontId="4" fillId="12" borderId="0" xfId="0" applyNumberFormat="1" applyFont="1" applyFill="1" applyBorder="1" applyAlignment="1" applyProtection="1">
      <alignment horizontal="left" vertical="center"/>
    </xf>
    <xf numFmtId="4" fontId="4" fillId="12" borderId="8" xfId="0" applyNumberFormat="1" applyFont="1" applyFill="1" applyBorder="1" applyAlignment="1" applyProtection="1">
      <alignment horizontal="left" vertical="center"/>
    </xf>
    <xf numFmtId="0" fontId="3" fillId="7" borderId="0" xfId="0" applyFont="1" applyFill="1" applyBorder="1" applyAlignment="1">
      <alignment horizontal="left" vertical="center"/>
    </xf>
    <xf numFmtId="0" fontId="3" fillId="10" borderId="6" xfId="0" applyFont="1" applyFill="1" applyBorder="1" applyAlignment="1" applyProtection="1">
      <alignment horizontal="left" vertical="center"/>
    </xf>
    <xf numFmtId="0" fontId="3" fillId="10" borderId="3" xfId="0" applyFont="1" applyFill="1" applyBorder="1" applyAlignment="1" applyProtection="1">
      <alignment horizontal="left" vertical="center"/>
    </xf>
    <xf numFmtId="0" fontId="3" fillId="7" borderId="6" xfId="0" applyFont="1" applyFill="1" applyBorder="1" applyAlignment="1" applyProtection="1">
      <alignment horizontal="left" vertical="center"/>
    </xf>
    <xf numFmtId="0" fontId="3" fillId="7" borderId="11" xfId="0" applyFont="1" applyFill="1" applyBorder="1" applyAlignment="1" applyProtection="1">
      <alignment horizontal="left" vertical="center"/>
    </xf>
    <xf numFmtId="0" fontId="3" fillId="7" borderId="3" xfId="0" applyFont="1" applyFill="1" applyBorder="1" applyAlignment="1" applyProtection="1">
      <alignment horizontal="left" vertical="center"/>
    </xf>
    <xf numFmtId="0" fontId="3" fillId="7" borderId="0" xfId="0" applyFont="1" applyFill="1" applyBorder="1" applyAlignment="1" applyProtection="1">
      <alignment horizontal="left" vertical="center"/>
    </xf>
    <xf numFmtId="0" fontId="3" fillId="0" borderId="24" xfId="0" applyFont="1" applyFill="1" applyBorder="1" applyAlignment="1">
      <alignment vertical="center"/>
    </xf>
    <xf numFmtId="0" fontId="9" fillId="0" borderId="24" xfId="0" applyFont="1" applyFill="1" applyBorder="1" applyAlignment="1">
      <alignment vertical="center"/>
    </xf>
    <xf numFmtId="0" fontId="9" fillId="0" borderId="25" xfId="0" applyFont="1" applyFill="1" applyBorder="1" applyAlignment="1">
      <alignment vertical="center"/>
    </xf>
    <xf numFmtId="0" fontId="3" fillId="7" borderId="8" xfId="0" applyFont="1" applyFill="1" applyBorder="1" applyAlignment="1">
      <alignment horizontal="left" vertical="center"/>
    </xf>
    <xf numFmtId="0" fontId="3" fillId="7" borderId="11" xfId="0" applyFont="1" applyFill="1" applyBorder="1" applyAlignment="1" applyProtection="1">
      <alignment vertical="center"/>
    </xf>
    <xf numFmtId="0" fontId="3" fillId="7" borderId="0" xfId="0" applyFont="1" applyFill="1" applyBorder="1" applyAlignment="1" applyProtection="1">
      <alignment vertical="center"/>
    </xf>
    <xf numFmtId="0" fontId="3" fillId="4" borderId="0" xfId="0" applyFont="1" applyFill="1" applyBorder="1" applyAlignment="1">
      <alignment vertical="center"/>
    </xf>
    <xf numFmtId="0" fontId="4" fillId="4" borderId="0" xfId="0" applyFont="1" applyFill="1" applyBorder="1" applyAlignment="1">
      <alignment vertical="center"/>
    </xf>
    <xf numFmtId="0" fontId="5" fillId="4" borderId="0" xfId="0" applyFont="1" applyFill="1" applyBorder="1" applyAlignment="1">
      <alignment vertical="center"/>
    </xf>
    <xf numFmtId="0" fontId="5" fillId="0" borderId="1" xfId="1" applyFont="1" applyFill="1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left" vertical="top"/>
    </xf>
    <xf numFmtId="0" fontId="5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vertical="top"/>
    </xf>
    <xf numFmtId="0" fontId="4" fillId="0" borderId="5" xfId="0" applyFont="1" applyFill="1" applyBorder="1" applyAlignment="1" applyProtection="1">
      <alignment horizontal="left" wrapText="1"/>
    </xf>
    <xf numFmtId="0" fontId="4" fillId="0" borderId="5" xfId="0" applyFont="1" applyFill="1" applyBorder="1" applyAlignment="1" applyProtection="1">
      <alignment horizontal="left" vertical="top" wrapText="1"/>
    </xf>
    <xf numFmtId="0" fontId="4" fillId="0" borderId="5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3" fillId="4" borderId="24" xfId="0" applyFont="1" applyFill="1" applyBorder="1" applyAlignment="1">
      <alignment vertical="top"/>
    </xf>
    <xf numFmtId="0" fontId="3" fillId="4" borderId="25" xfId="0" applyFont="1" applyFill="1" applyBorder="1" applyAlignment="1">
      <alignment vertical="top"/>
    </xf>
    <xf numFmtId="0" fontId="3" fillId="4" borderId="22" xfId="0" applyFont="1" applyFill="1" applyBorder="1" applyAlignment="1">
      <alignment vertical="top"/>
    </xf>
    <xf numFmtId="0" fontId="8" fillId="4" borderId="24" xfId="0" applyFont="1" applyFill="1" applyBorder="1" applyAlignment="1">
      <alignment vertical="top"/>
    </xf>
    <xf numFmtId="0" fontId="8" fillId="4" borderId="25" xfId="0" applyFont="1" applyFill="1" applyBorder="1" applyAlignment="1">
      <alignment vertical="top"/>
    </xf>
    <xf numFmtId="0" fontId="8" fillId="4" borderId="22" xfId="0" applyFont="1" applyFill="1" applyBorder="1" applyAlignment="1">
      <alignment vertical="top"/>
    </xf>
    <xf numFmtId="4" fontId="3" fillId="13" borderId="5" xfId="0" applyNumberFormat="1" applyFont="1" applyFill="1" applyBorder="1" applyAlignment="1">
      <alignment horizontal="right" vertical="top"/>
    </xf>
    <xf numFmtId="0" fontId="4" fillId="0" borderId="5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center" vertical="top"/>
    </xf>
    <xf numFmtId="4" fontId="4" fillId="0" borderId="5" xfId="0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3" fillId="0" borderId="25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wrapText="1"/>
    </xf>
    <xf numFmtId="0" fontId="3" fillId="10" borderId="0" xfId="0" applyFont="1" applyFill="1" applyBorder="1" applyAlignment="1" applyProtection="1">
      <alignment horizontal="left" vertical="center"/>
    </xf>
    <xf numFmtId="0" fontId="3" fillId="10" borderId="11" xfId="0" applyFont="1" applyFill="1" applyBorder="1" applyAlignment="1" applyProtection="1">
      <alignment horizontal="left" vertical="center"/>
    </xf>
    <xf numFmtId="0" fontId="3" fillId="4" borderId="0" xfId="0" applyFont="1" applyFill="1" applyBorder="1" applyAlignment="1">
      <alignment horizontal="left" vertical="center"/>
    </xf>
    <xf numFmtId="0" fontId="4" fillId="4" borderId="0" xfId="0" applyFont="1" applyFill="1" applyBorder="1" applyAlignment="1">
      <alignment horizontal="left" vertical="center"/>
    </xf>
    <xf numFmtId="0" fontId="4" fillId="4" borderId="0" xfId="1" applyFont="1" applyFill="1" applyBorder="1" applyAlignment="1">
      <alignment horizontal="right" vertical="center"/>
    </xf>
    <xf numFmtId="49" fontId="4" fillId="10" borderId="0" xfId="0" applyNumberFormat="1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center" vertical="center"/>
    </xf>
    <xf numFmtId="0" fontId="3" fillId="7" borderId="11" xfId="0" applyFont="1" applyFill="1" applyBorder="1" applyAlignment="1" applyProtection="1">
      <alignment horizontal="left" vertical="center"/>
    </xf>
    <xf numFmtId="0" fontId="3" fillId="7" borderId="0" xfId="0" applyFont="1" applyFill="1" applyBorder="1" applyAlignment="1" applyProtection="1">
      <alignment horizontal="left" vertical="center"/>
    </xf>
    <xf numFmtId="0" fontId="3" fillId="10" borderId="0" xfId="0" applyFont="1" applyFill="1" applyBorder="1" applyAlignment="1" applyProtection="1">
      <alignment horizontal="left" vertical="center"/>
    </xf>
    <xf numFmtId="0" fontId="3" fillId="12" borderId="11" xfId="0" applyFont="1" applyFill="1" applyBorder="1" applyAlignment="1" applyProtection="1">
      <alignment horizontal="left" vertical="center"/>
    </xf>
    <xf numFmtId="0" fontId="3" fillId="12" borderId="0" xfId="0" applyFont="1" applyFill="1" applyBorder="1" applyAlignment="1" applyProtection="1">
      <alignment horizontal="left" vertical="center"/>
    </xf>
    <xf numFmtId="0" fontId="3" fillId="10" borderId="11" xfId="0" applyFont="1" applyFill="1" applyBorder="1" applyAlignment="1" applyProtection="1">
      <alignment horizontal="left" vertical="center"/>
    </xf>
    <xf numFmtId="0" fontId="3" fillId="4" borderId="11" xfId="0" applyFont="1" applyFill="1" applyBorder="1" applyAlignment="1" applyProtection="1">
      <alignment horizontal="left" vertical="center"/>
    </xf>
    <xf numFmtId="0" fontId="3" fillId="4" borderId="0" xfId="0" applyFont="1" applyFill="1" applyBorder="1" applyAlignment="1" applyProtection="1">
      <alignment horizontal="left" vertical="center"/>
    </xf>
    <xf numFmtId="0" fontId="5" fillId="4" borderId="4" xfId="0" applyFont="1" applyFill="1" applyBorder="1" applyAlignment="1" applyProtection="1">
      <alignment horizontal="left" vertical="center"/>
    </xf>
    <xf numFmtId="0" fontId="4" fillId="0" borderId="25" xfId="0" applyFont="1" applyFill="1" applyBorder="1" applyAlignment="1" applyProtection="1">
      <alignment horizontal="left" vertical="center"/>
    </xf>
    <xf numFmtId="0" fontId="4" fillId="7" borderId="3" xfId="0" applyFont="1" applyFill="1" applyBorder="1" applyAlignment="1" applyProtection="1">
      <alignment horizontal="left" vertical="center"/>
    </xf>
    <xf numFmtId="0" fontId="4" fillId="7" borderId="0" xfId="0" applyFont="1" applyFill="1" applyBorder="1" applyAlignment="1" applyProtection="1">
      <alignment horizontal="left" vertical="center"/>
    </xf>
    <xf numFmtId="0" fontId="4" fillId="7" borderId="0" xfId="0" applyFont="1" applyFill="1" applyBorder="1" applyAlignment="1" applyProtection="1">
      <alignment horizontal="center" vertical="center"/>
    </xf>
    <xf numFmtId="4" fontId="4" fillId="7" borderId="0" xfId="0" applyNumberFormat="1" applyFont="1" applyFill="1" applyBorder="1" applyAlignment="1" applyProtection="1">
      <alignment horizontal="left" vertical="center"/>
    </xf>
    <xf numFmtId="4" fontId="4" fillId="7" borderId="0" xfId="0" applyNumberFormat="1" applyFont="1" applyFill="1" applyBorder="1" applyAlignment="1" applyProtection="1">
      <alignment vertical="center"/>
    </xf>
    <xf numFmtId="4" fontId="4" fillId="7" borderId="8" xfId="0" applyNumberFormat="1" applyFont="1" applyFill="1" applyBorder="1" applyAlignment="1" applyProtection="1">
      <alignment vertical="center"/>
    </xf>
    <xf numFmtId="0" fontId="5" fillId="7" borderId="3" xfId="0" applyFont="1" applyFill="1" applyBorder="1" applyAlignment="1" applyProtection="1">
      <alignment horizontal="left" vertical="center"/>
    </xf>
    <xf numFmtId="0" fontId="5" fillId="7" borderId="0" xfId="0" applyFont="1" applyFill="1" applyBorder="1" applyAlignment="1" applyProtection="1">
      <alignment horizontal="left" vertical="center"/>
    </xf>
    <xf numFmtId="0" fontId="5" fillId="7" borderId="9" xfId="0" applyFont="1" applyFill="1" applyBorder="1" applyAlignment="1" applyProtection="1">
      <alignment horizontal="left" vertical="center"/>
    </xf>
    <xf numFmtId="0" fontId="5" fillId="7" borderId="4" xfId="0" applyFont="1" applyFill="1" applyBorder="1" applyAlignment="1" applyProtection="1">
      <alignment horizontal="left" vertical="center"/>
    </xf>
    <xf numFmtId="0" fontId="4" fillId="7" borderId="4" xfId="0" applyFont="1" applyFill="1" applyBorder="1" applyAlignment="1" applyProtection="1">
      <alignment horizontal="center" vertical="center"/>
    </xf>
    <xf numFmtId="4" fontId="4" fillId="7" borderId="4" xfId="0" applyNumberFormat="1" applyFont="1" applyFill="1" applyBorder="1" applyAlignment="1" applyProtection="1">
      <alignment horizontal="left" vertical="center"/>
    </xf>
    <xf numFmtId="4" fontId="4" fillId="7" borderId="4" xfId="0" applyNumberFormat="1" applyFont="1" applyFill="1" applyBorder="1" applyAlignment="1" applyProtection="1">
      <alignment vertical="center"/>
    </xf>
    <xf numFmtId="4" fontId="4" fillId="7" borderId="10" xfId="0" applyNumberFormat="1" applyFont="1" applyFill="1" applyBorder="1" applyAlignment="1" applyProtection="1">
      <alignment vertical="center"/>
    </xf>
    <xf numFmtId="0" fontId="6" fillId="7" borderId="13" xfId="0" applyFont="1" applyFill="1" applyBorder="1" applyAlignment="1" applyProtection="1">
      <alignment horizontal="left" vertical="center"/>
    </xf>
    <xf numFmtId="0" fontId="6" fillId="7" borderId="12" xfId="0" applyFont="1" applyFill="1" applyBorder="1" applyAlignment="1" applyProtection="1">
      <alignment horizontal="left" vertical="center" wrapText="1"/>
    </xf>
    <xf numFmtId="0" fontId="3" fillId="7" borderId="12" xfId="0" applyFont="1" applyFill="1" applyBorder="1" applyAlignment="1" applyProtection="1">
      <alignment horizontal="center" vertical="center" wrapText="1"/>
    </xf>
    <xf numFmtId="0" fontId="6" fillId="7" borderId="12" xfId="0" applyFont="1" applyFill="1" applyBorder="1" applyAlignment="1" applyProtection="1">
      <alignment horizontal="center" vertical="center" wrapText="1"/>
    </xf>
    <xf numFmtId="4" fontId="6" fillId="7" borderId="12" xfId="0" applyNumberFormat="1" applyFont="1" applyFill="1" applyBorder="1" applyAlignment="1" applyProtection="1">
      <alignment horizontal="left" vertical="center" wrapText="1"/>
    </xf>
    <xf numFmtId="4" fontId="6" fillId="7" borderId="14" xfId="0" applyNumberFormat="1" applyFont="1" applyFill="1" applyBorder="1" applyAlignment="1" applyProtection="1">
      <alignment horizontal="right" vertical="center" wrapText="1"/>
    </xf>
    <xf numFmtId="0" fontId="6" fillId="9" borderId="15" xfId="0" applyFont="1" applyFill="1" applyBorder="1" applyAlignment="1" applyProtection="1">
      <alignment horizontal="left" vertical="center"/>
    </xf>
    <xf numFmtId="0" fontId="3" fillId="9" borderId="2" xfId="0" applyFont="1" applyFill="1" applyBorder="1" applyAlignment="1" applyProtection="1">
      <alignment vertical="center" wrapText="1"/>
    </xf>
    <xf numFmtId="0" fontId="3" fillId="9" borderId="33" xfId="0" applyFont="1" applyFill="1" applyBorder="1" applyAlignment="1" applyProtection="1">
      <alignment vertical="center" wrapText="1"/>
    </xf>
    <xf numFmtId="0" fontId="3" fillId="9" borderId="2" xfId="0" applyFont="1" applyFill="1" applyBorder="1" applyAlignment="1" applyProtection="1">
      <alignment horizontal="center" vertical="center" wrapText="1"/>
    </xf>
    <xf numFmtId="4" fontId="3" fillId="9" borderId="2" xfId="0" applyNumberFormat="1" applyFont="1" applyFill="1" applyBorder="1" applyAlignment="1" applyProtection="1">
      <alignment vertical="center" wrapText="1"/>
    </xf>
    <xf numFmtId="4" fontId="3" fillId="9" borderId="16" xfId="0" applyNumberFormat="1" applyFont="1" applyFill="1" applyBorder="1" applyAlignment="1" applyProtection="1">
      <alignment horizontal="right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4" fillId="0" borderId="29" xfId="0" applyFont="1" applyFill="1" applyBorder="1" applyAlignment="1" applyProtection="1">
      <alignment horizontal="left" vertical="center" wrapText="1"/>
    </xf>
    <xf numFmtId="0" fontId="4" fillId="0" borderId="31" xfId="0" applyFont="1" applyFill="1" applyBorder="1" applyAlignment="1" applyProtection="1">
      <alignment horizontal="center" vertical="center" wrapText="1"/>
    </xf>
    <xf numFmtId="0" fontId="5" fillId="0" borderId="19" xfId="0" applyFont="1" applyFill="1" applyBorder="1" applyAlignment="1" applyProtection="1">
      <alignment horizontal="center" vertical="center" wrapText="1"/>
    </xf>
    <xf numFmtId="0" fontId="4" fillId="0" borderId="30" xfId="0" applyFont="1" applyFill="1" applyBorder="1" applyAlignment="1" applyProtection="1">
      <alignment horizontal="left" vertical="center" wrapText="1"/>
    </xf>
    <xf numFmtId="0" fontId="4" fillId="0" borderId="32" xfId="0" applyFont="1" applyFill="1" applyBorder="1" applyAlignment="1" applyProtection="1">
      <alignment horizontal="center" vertical="center" wrapText="1"/>
    </xf>
    <xf numFmtId="0" fontId="3" fillId="9" borderId="0" xfId="0" applyFont="1" applyFill="1" applyBorder="1" applyAlignment="1" applyProtection="1">
      <alignment vertical="center" wrapText="1"/>
    </xf>
    <xf numFmtId="0" fontId="4" fillId="10" borderId="3" xfId="0" applyFont="1" applyFill="1" applyBorder="1" applyAlignment="1" applyProtection="1">
      <alignment horizontal="left" vertical="center"/>
    </xf>
    <xf numFmtId="0" fontId="4" fillId="10" borderId="0" xfId="0" applyFont="1" applyFill="1" applyBorder="1" applyAlignment="1" applyProtection="1">
      <alignment horizontal="left" vertical="center"/>
    </xf>
    <xf numFmtId="0" fontId="4" fillId="10" borderId="0" xfId="0" applyFont="1" applyFill="1" applyBorder="1" applyAlignment="1" applyProtection="1">
      <alignment horizontal="center" vertical="center"/>
    </xf>
    <xf numFmtId="4" fontId="4" fillId="10" borderId="0" xfId="0" applyNumberFormat="1" applyFont="1" applyFill="1" applyBorder="1" applyAlignment="1" applyProtection="1">
      <alignment horizontal="left" vertical="center"/>
    </xf>
    <xf numFmtId="4" fontId="4" fillId="10" borderId="8" xfId="0" applyNumberFormat="1" applyFont="1" applyFill="1" applyBorder="1" applyAlignment="1" applyProtection="1">
      <alignment horizontal="left" vertical="center"/>
    </xf>
    <xf numFmtId="0" fontId="5" fillId="10" borderId="3" xfId="0" applyFont="1" applyFill="1" applyBorder="1" applyAlignment="1" applyProtection="1">
      <alignment horizontal="left" vertical="center"/>
    </xf>
    <xf numFmtId="0" fontId="5" fillId="10" borderId="0" xfId="0" applyFont="1" applyFill="1" applyBorder="1" applyAlignment="1" applyProtection="1">
      <alignment horizontal="left" vertical="center"/>
    </xf>
    <xf numFmtId="0" fontId="5" fillId="10" borderId="9" xfId="0" applyFont="1" applyFill="1" applyBorder="1" applyAlignment="1" applyProtection="1">
      <alignment horizontal="left" vertical="center"/>
    </xf>
    <xf numFmtId="0" fontId="5" fillId="10" borderId="4" xfId="0" applyFont="1" applyFill="1" applyBorder="1" applyAlignment="1" applyProtection="1">
      <alignment horizontal="left" vertical="center"/>
    </xf>
    <xf numFmtId="0" fontId="4" fillId="10" borderId="4" xfId="0" applyFont="1" applyFill="1" applyBorder="1" applyAlignment="1" applyProtection="1">
      <alignment horizontal="left" vertical="center"/>
    </xf>
    <xf numFmtId="0" fontId="4" fillId="10" borderId="4" xfId="0" applyFont="1" applyFill="1" applyBorder="1" applyAlignment="1" applyProtection="1">
      <alignment horizontal="center" vertical="center"/>
    </xf>
    <xf numFmtId="4" fontId="4" fillId="10" borderId="4" xfId="0" applyNumberFormat="1" applyFont="1" applyFill="1" applyBorder="1" applyAlignment="1" applyProtection="1">
      <alignment horizontal="left" vertical="center"/>
    </xf>
    <xf numFmtId="4" fontId="4" fillId="10" borderId="10" xfId="0" applyNumberFormat="1" applyFont="1" applyFill="1" applyBorder="1" applyAlignment="1" applyProtection="1">
      <alignment horizontal="left" vertical="center"/>
    </xf>
    <xf numFmtId="0" fontId="6" fillId="10" borderId="13" xfId="0" applyFont="1" applyFill="1" applyBorder="1" applyAlignment="1" applyProtection="1">
      <alignment horizontal="left" vertical="center"/>
    </xf>
    <xf numFmtId="0" fontId="6" fillId="10" borderId="12" xfId="0" applyFont="1" applyFill="1" applyBorder="1" applyAlignment="1" applyProtection="1">
      <alignment horizontal="left" vertical="center" wrapText="1"/>
    </xf>
    <xf numFmtId="0" fontId="3" fillId="10" borderId="12" xfId="0" applyFont="1" applyFill="1" applyBorder="1" applyAlignment="1" applyProtection="1">
      <alignment horizontal="center" vertical="center" wrapText="1"/>
    </xf>
    <xf numFmtId="0" fontId="6" fillId="10" borderId="12" xfId="0" applyFont="1" applyFill="1" applyBorder="1" applyAlignment="1" applyProtection="1">
      <alignment horizontal="center" vertical="center" wrapText="1"/>
    </xf>
    <xf numFmtId="4" fontId="6" fillId="10" borderId="12" xfId="0" applyNumberFormat="1" applyFont="1" applyFill="1" applyBorder="1" applyAlignment="1" applyProtection="1">
      <alignment horizontal="left" vertical="center" wrapText="1"/>
    </xf>
    <xf numFmtId="4" fontId="6" fillId="10" borderId="14" xfId="0" applyNumberFormat="1" applyFont="1" applyFill="1" applyBorder="1" applyAlignment="1" applyProtection="1">
      <alignment horizontal="right" vertical="center" wrapText="1"/>
    </xf>
    <xf numFmtId="0" fontId="6" fillId="11" borderId="15" xfId="0" applyFont="1" applyFill="1" applyBorder="1" applyAlignment="1" applyProtection="1">
      <alignment horizontal="left" vertical="center"/>
    </xf>
    <xf numFmtId="0" fontId="3" fillId="11" borderId="2" xfId="0" applyFont="1" applyFill="1" applyBorder="1" applyAlignment="1" applyProtection="1">
      <alignment vertical="center" wrapText="1"/>
    </xf>
    <xf numFmtId="0" fontId="3" fillId="11" borderId="2" xfId="0" applyFont="1" applyFill="1" applyBorder="1" applyAlignment="1" applyProtection="1">
      <alignment horizontal="center" vertical="center" wrapText="1"/>
    </xf>
    <xf numFmtId="4" fontId="3" fillId="11" borderId="2" xfId="0" applyNumberFormat="1" applyFont="1" applyFill="1" applyBorder="1" applyAlignment="1" applyProtection="1">
      <alignment vertical="center" wrapText="1"/>
    </xf>
    <xf numFmtId="4" fontId="3" fillId="11" borderId="16" xfId="0" applyNumberFormat="1" applyFont="1" applyFill="1" applyBorder="1" applyAlignment="1" applyProtection="1">
      <alignment horizontal="right" vertical="center" wrapText="1"/>
    </xf>
    <xf numFmtId="0" fontId="3" fillId="11" borderId="2" xfId="0" applyFont="1" applyFill="1" applyBorder="1" applyAlignment="1" applyProtection="1">
      <alignment vertical="center"/>
    </xf>
    <xf numFmtId="49" fontId="5" fillId="0" borderId="17" xfId="0" applyNumberFormat="1" applyFont="1" applyFill="1" applyBorder="1" applyAlignment="1" applyProtection="1">
      <alignment horizontal="left" vertical="center" wrapText="1"/>
    </xf>
    <xf numFmtId="0" fontId="3" fillId="7" borderId="11" xfId="0" applyFont="1" applyFill="1" applyBorder="1" applyAlignment="1" applyProtection="1">
      <alignment horizontal="left" vertical="center" wrapText="1"/>
    </xf>
    <xf numFmtId="0" fontId="3" fillId="7" borderId="11" xfId="0" applyFont="1" applyFill="1" applyBorder="1" applyAlignment="1" applyProtection="1">
      <alignment horizontal="left" vertical="center"/>
    </xf>
    <xf numFmtId="0" fontId="3" fillId="7" borderId="7" xfId="0" applyFont="1" applyFill="1" applyBorder="1" applyAlignment="1" applyProtection="1">
      <alignment horizontal="left" vertical="center"/>
    </xf>
    <xf numFmtId="0" fontId="3" fillId="7" borderId="0" xfId="0" applyFont="1" applyFill="1" applyBorder="1" applyAlignment="1" applyProtection="1">
      <alignment horizontal="left" vertical="center" wrapText="1"/>
    </xf>
    <xf numFmtId="0" fontId="3" fillId="7" borderId="0" xfId="0" applyFont="1" applyFill="1" applyBorder="1" applyAlignment="1" applyProtection="1">
      <alignment horizontal="left" vertical="center"/>
    </xf>
    <xf numFmtId="0" fontId="3" fillId="7" borderId="8" xfId="0" applyFont="1" applyFill="1" applyBorder="1" applyAlignment="1" applyProtection="1">
      <alignment horizontal="left" vertical="center"/>
    </xf>
    <xf numFmtId="0" fontId="3" fillId="10" borderId="0" xfId="0" applyFont="1" applyFill="1" applyBorder="1" applyAlignment="1" applyProtection="1">
      <alignment horizontal="left" vertical="center" wrapText="1"/>
    </xf>
    <xf numFmtId="0" fontId="3" fillId="10" borderId="0" xfId="0" applyFont="1" applyFill="1" applyBorder="1" applyAlignment="1" applyProtection="1">
      <alignment horizontal="left" vertical="center"/>
    </xf>
    <xf numFmtId="0" fontId="3" fillId="10" borderId="8" xfId="0" applyFont="1" applyFill="1" applyBorder="1" applyAlignment="1" applyProtection="1">
      <alignment horizontal="left" vertical="center"/>
    </xf>
    <xf numFmtId="0" fontId="3" fillId="12" borderId="11" xfId="0" applyFont="1" applyFill="1" applyBorder="1" applyAlignment="1" applyProtection="1">
      <alignment horizontal="left" vertical="center" wrapText="1"/>
    </xf>
    <xf numFmtId="0" fontId="3" fillId="12" borderId="11" xfId="0" applyFont="1" applyFill="1" applyBorder="1" applyAlignment="1" applyProtection="1">
      <alignment horizontal="left" vertical="center"/>
    </xf>
    <xf numFmtId="0" fontId="3" fillId="12" borderId="7" xfId="0" applyFont="1" applyFill="1" applyBorder="1" applyAlignment="1" applyProtection="1">
      <alignment horizontal="left" vertical="center"/>
    </xf>
    <xf numFmtId="0" fontId="3" fillId="12" borderId="24" xfId="0" applyFont="1" applyFill="1" applyBorder="1" applyAlignment="1" applyProtection="1">
      <alignment horizontal="left" vertical="center"/>
    </xf>
    <xf numFmtId="0" fontId="3" fillId="12" borderId="25" xfId="0" applyFont="1" applyFill="1" applyBorder="1" applyAlignment="1" applyProtection="1">
      <alignment horizontal="left" vertical="center"/>
    </xf>
    <xf numFmtId="0" fontId="3" fillId="12" borderId="22" xfId="0" applyFont="1" applyFill="1" applyBorder="1" applyAlignment="1" applyProtection="1">
      <alignment horizontal="left" vertical="center"/>
    </xf>
    <xf numFmtId="0" fontId="3" fillId="12" borderId="5" xfId="0" applyFont="1" applyFill="1" applyBorder="1" applyAlignment="1" applyProtection="1">
      <alignment horizontal="left" vertical="center"/>
    </xf>
    <xf numFmtId="0" fontId="3" fillId="12" borderId="0" xfId="0" applyFont="1" applyFill="1" applyBorder="1" applyAlignment="1" applyProtection="1">
      <alignment horizontal="left" vertical="center" wrapText="1"/>
    </xf>
    <xf numFmtId="0" fontId="3" fillId="12" borderId="0" xfId="0" applyFont="1" applyFill="1" applyBorder="1" applyAlignment="1" applyProtection="1">
      <alignment horizontal="left" vertical="center"/>
    </xf>
    <xf numFmtId="0" fontId="3" fillId="12" borderId="8" xfId="0" applyFont="1" applyFill="1" applyBorder="1" applyAlignment="1" applyProtection="1">
      <alignment horizontal="left" vertical="center"/>
    </xf>
    <xf numFmtId="0" fontId="3" fillId="10" borderId="11" xfId="0" applyFont="1" applyFill="1" applyBorder="1" applyAlignment="1" applyProtection="1">
      <alignment horizontal="left" vertical="center" wrapText="1"/>
    </xf>
    <xf numFmtId="0" fontId="3" fillId="10" borderId="11" xfId="0" applyFont="1" applyFill="1" applyBorder="1" applyAlignment="1" applyProtection="1">
      <alignment horizontal="left" vertical="center"/>
    </xf>
    <xf numFmtId="0" fontId="3" fillId="10" borderId="7" xfId="0" applyFont="1" applyFill="1" applyBorder="1" applyAlignment="1" applyProtection="1">
      <alignment horizontal="left" vertical="center"/>
    </xf>
    <xf numFmtId="0" fontId="3" fillId="4" borderId="11" xfId="0" applyFont="1" applyFill="1" applyBorder="1" applyAlignment="1" applyProtection="1">
      <alignment horizontal="left" vertical="center" wrapText="1"/>
    </xf>
    <xf numFmtId="0" fontId="3" fillId="4" borderId="11" xfId="0" applyFont="1" applyFill="1" applyBorder="1" applyAlignment="1" applyProtection="1">
      <alignment horizontal="left" vertical="center"/>
    </xf>
    <xf numFmtId="0" fontId="3" fillId="4" borderId="7" xfId="0" applyFont="1" applyFill="1" applyBorder="1" applyAlignment="1" applyProtection="1">
      <alignment horizontal="left" vertical="center"/>
    </xf>
    <xf numFmtId="0" fontId="4" fillId="0" borderId="5" xfId="0" applyFont="1" applyFill="1" applyBorder="1" applyAlignment="1" applyProtection="1">
      <alignment horizontal="left" vertical="center"/>
    </xf>
    <xf numFmtId="0" fontId="3" fillId="4" borderId="5" xfId="0" applyFont="1" applyFill="1" applyBorder="1" applyAlignment="1" applyProtection="1">
      <alignment horizontal="left" vertical="center"/>
    </xf>
    <xf numFmtId="0" fontId="3" fillId="4" borderId="24" xfId="0" applyFont="1" applyFill="1" applyBorder="1" applyAlignment="1" applyProtection="1">
      <alignment horizontal="left" vertical="center"/>
    </xf>
    <xf numFmtId="0" fontId="3" fillId="4" borderId="25" xfId="0" applyFont="1" applyFill="1" applyBorder="1" applyAlignment="1" applyProtection="1">
      <alignment horizontal="left" vertical="center"/>
    </xf>
    <xf numFmtId="0" fontId="3" fillId="4" borderId="22" xfId="0" applyFont="1" applyFill="1" applyBorder="1" applyAlignment="1" applyProtection="1">
      <alignment horizontal="left" vertical="center"/>
    </xf>
    <xf numFmtId="0" fontId="3" fillId="4" borderId="0" xfId="0" applyFont="1" applyFill="1" applyBorder="1" applyAlignment="1" applyProtection="1">
      <alignment horizontal="left" vertical="center" wrapText="1"/>
    </xf>
    <xf numFmtId="0" fontId="3" fillId="4" borderId="0" xfId="0" applyFont="1" applyFill="1" applyBorder="1" applyAlignment="1" applyProtection="1">
      <alignment horizontal="left" vertical="center"/>
    </xf>
    <xf numFmtId="0" fontId="3" fillId="4" borderId="8" xfId="0" applyFont="1" applyFill="1" applyBorder="1" applyAlignment="1" applyProtection="1">
      <alignment horizontal="left" vertical="center"/>
    </xf>
    <xf numFmtId="0" fontId="4" fillId="0" borderId="27" xfId="0" applyFont="1" applyFill="1" applyBorder="1" applyAlignment="1">
      <alignment horizontal="left" vertical="top"/>
    </xf>
    <xf numFmtId="0" fontId="4" fillId="0" borderId="28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left" vertical="top"/>
    </xf>
    <xf numFmtId="0" fontId="5" fillId="0" borderId="24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4" xfId="0" applyFont="1" applyFill="1" applyBorder="1" applyAlignment="1" applyProtection="1">
      <alignment horizontal="center"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22" xfId="0" applyFont="1" applyFill="1" applyBorder="1" applyAlignment="1" applyProtection="1">
      <alignment horizontal="center" vertical="center"/>
    </xf>
    <xf numFmtId="0" fontId="3" fillId="13" borderId="24" xfId="0" applyFont="1" applyFill="1" applyBorder="1" applyAlignment="1">
      <alignment horizontal="left" vertical="top"/>
    </xf>
    <xf numFmtId="0" fontId="3" fillId="13" borderId="25" xfId="0" applyFont="1" applyFill="1" applyBorder="1" applyAlignment="1">
      <alignment horizontal="left" vertical="top"/>
    </xf>
    <xf numFmtId="0" fontId="3" fillId="13" borderId="22" xfId="0" applyFont="1" applyFill="1" applyBorder="1" applyAlignment="1">
      <alignment horizontal="left" vertical="top"/>
    </xf>
    <xf numFmtId="0" fontId="5" fillId="4" borderId="9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0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left" vertical="center"/>
    </xf>
    <xf numFmtId="0" fontId="5" fillId="4" borderId="0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5" fillId="4" borderId="0" xfId="0" applyFont="1" applyFill="1" applyBorder="1" applyAlignment="1" applyProtection="1">
      <alignment horizontal="left" vertical="center" wrapText="1"/>
    </xf>
    <xf numFmtId="0" fontId="5" fillId="4" borderId="8" xfId="0" applyFont="1" applyFill="1" applyBorder="1" applyAlignment="1" applyProtection="1">
      <alignment horizontal="left" vertical="center" wrapText="1"/>
    </xf>
    <xf numFmtId="0" fontId="5" fillId="4" borderId="4" xfId="0" applyFont="1" applyFill="1" applyBorder="1" applyAlignment="1" applyProtection="1">
      <alignment horizontal="left" vertical="center"/>
    </xf>
    <xf numFmtId="0" fontId="5" fillId="4" borderId="10" xfId="0" applyFont="1" applyFill="1" applyBorder="1" applyAlignment="1" applyProtection="1">
      <alignment horizontal="left" vertical="center"/>
    </xf>
    <xf numFmtId="0" fontId="2" fillId="4" borderId="24" xfId="0" applyFont="1" applyFill="1" applyBorder="1" applyAlignment="1">
      <alignment horizontal="left" vertical="top"/>
    </xf>
    <xf numFmtId="0" fontId="2" fillId="4" borderId="25" xfId="0" applyFont="1" applyFill="1" applyBorder="1" applyAlignment="1">
      <alignment horizontal="left" vertical="top"/>
    </xf>
    <xf numFmtId="0" fontId="2" fillId="4" borderId="22" xfId="0" applyFont="1" applyFill="1" applyBorder="1" applyAlignment="1">
      <alignment horizontal="left" vertical="top"/>
    </xf>
    <xf numFmtId="0" fontId="3" fillId="8" borderId="24" xfId="0" applyFont="1" applyFill="1" applyBorder="1" applyAlignment="1">
      <alignment horizontal="left" vertical="center"/>
    </xf>
    <xf numFmtId="0" fontId="3" fillId="8" borderId="25" xfId="0" applyFont="1" applyFill="1" applyBorder="1" applyAlignment="1">
      <alignment horizontal="left" vertical="center"/>
    </xf>
    <xf numFmtId="0" fontId="3" fillId="8" borderId="22" xfId="0" applyFont="1" applyFill="1" applyBorder="1" applyAlignment="1">
      <alignment horizontal="left" vertical="center"/>
    </xf>
    <xf numFmtId="0" fontId="3" fillId="8" borderId="5" xfId="0" applyFont="1" applyFill="1" applyBorder="1" applyAlignment="1">
      <alignment horizontal="left" vertical="center"/>
    </xf>
    <xf numFmtId="0" fontId="3" fillId="10" borderId="5" xfId="0" applyFont="1" applyFill="1" applyBorder="1" applyAlignment="1">
      <alignment horizontal="left" vertical="center"/>
    </xf>
    <xf numFmtId="0" fontId="3" fillId="10" borderId="23" xfId="0" applyFont="1" applyFill="1" applyBorder="1" applyAlignment="1">
      <alignment horizontal="left" vertical="center"/>
    </xf>
    <xf numFmtId="0" fontId="13" fillId="0" borderId="0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79"/>
  <sheetViews>
    <sheetView tabSelected="1" view="pageBreakPreview" topLeftCell="A16" zoomScaleNormal="90" zoomScaleSheetLayoutView="100" workbookViewId="0">
      <selection activeCell="A27" sqref="A27"/>
    </sheetView>
  </sheetViews>
  <sheetFormatPr defaultColWidth="15.77734375" defaultRowHeight="14.4" x14ac:dyDescent="0.25"/>
  <cols>
    <col min="1" max="1" width="6.77734375" style="127" customWidth="1"/>
    <col min="2" max="2" width="22.77734375" style="127" customWidth="1"/>
    <col min="3" max="3" width="30.77734375" style="127" customWidth="1"/>
    <col min="4" max="4" width="90.77734375" style="127" customWidth="1"/>
    <col min="5" max="5" width="6.77734375" style="128" customWidth="1"/>
    <col min="6" max="6" width="10.77734375" style="128" customWidth="1"/>
    <col min="7" max="8" width="15.77734375" style="129" customWidth="1"/>
    <col min="9" max="141" width="15.77734375" style="227" customWidth="1"/>
    <col min="142" max="16384" width="15.77734375" style="227"/>
  </cols>
  <sheetData>
    <row r="1" spans="1:8" x14ac:dyDescent="0.25">
      <c r="A1" s="181" t="s">
        <v>1</v>
      </c>
      <c r="B1" s="261"/>
      <c r="C1" s="336" t="s">
        <v>0</v>
      </c>
      <c r="D1" s="337"/>
      <c r="E1" s="337"/>
      <c r="F1" s="337"/>
      <c r="G1" s="337"/>
      <c r="H1" s="338"/>
    </row>
    <row r="2" spans="1:8" x14ac:dyDescent="0.25">
      <c r="A2" s="206" t="s">
        <v>43</v>
      </c>
      <c r="B2" s="262"/>
      <c r="C2" s="343" t="s">
        <v>142</v>
      </c>
      <c r="D2" s="344"/>
      <c r="E2" s="344"/>
      <c r="F2" s="344"/>
      <c r="G2" s="344"/>
      <c r="H2" s="345"/>
    </row>
    <row r="3" spans="1:8" x14ac:dyDescent="0.25">
      <c r="A3" s="203" t="s">
        <v>2</v>
      </c>
      <c r="B3" s="204"/>
      <c r="C3" s="204" t="s">
        <v>72</v>
      </c>
      <c r="D3" s="204"/>
      <c r="E3" s="207"/>
      <c r="F3" s="207"/>
      <c r="G3" s="208"/>
      <c r="H3" s="209"/>
    </row>
    <row r="4" spans="1:8" x14ac:dyDescent="0.25">
      <c r="A4" s="203"/>
      <c r="B4" s="204"/>
      <c r="C4" s="204"/>
      <c r="D4" s="204"/>
      <c r="E4" s="207"/>
      <c r="F4" s="207"/>
      <c r="G4" s="208"/>
      <c r="H4" s="209"/>
    </row>
    <row r="5" spans="1:8" x14ac:dyDescent="0.25">
      <c r="A5" s="339" t="s">
        <v>3</v>
      </c>
      <c r="B5" s="340"/>
      <c r="C5" s="340"/>
      <c r="D5" s="340"/>
      <c r="E5" s="340"/>
      <c r="F5" s="340"/>
      <c r="G5" s="340"/>
      <c r="H5" s="341"/>
    </row>
    <row r="6" spans="1:8" ht="28.8" x14ac:dyDescent="0.25">
      <c r="A6" s="342" t="s">
        <v>33</v>
      </c>
      <c r="B6" s="342"/>
      <c r="C6" s="342"/>
      <c r="D6" s="342"/>
      <c r="E6" s="342"/>
      <c r="F6" s="342"/>
      <c r="G6" s="342"/>
      <c r="H6" s="182" t="s">
        <v>40</v>
      </c>
    </row>
    <row r="7" spans="1:8" x14ac:dyDescent="0.25">
      <c r="A7" s="184" t="s">
        <v>137</v>
      </c>
      <c r="B7" s="267" t="s">
        <v>68</v>
      </c>
      <c r="C7" s="267"/>
      <c r="D7" s="267"/>
      <c r="E7" s="185"/>
      <c r="F7" s="185"/>
      <c r="G7" s="186"/>
      <c r="H7" s="187">
        <f>SUM(H8:H9)</f>
        <v>0</v>
      </c>
    </row>
    <row r="8" spans="1:8" x14ac:dyDescent="0.25">
      <c r="A8" s="188"/>
      <c r="B8" s="189" t="s">
        <v>140</v>
      </c>
      <c r="C8" s="189"/>
      <c r="D8" s="189"/>
      <c r="E8" s="190"/>
      <c r="F8" s="190"/>
      <c r="G8" s="191"/>
      <c r="H8" s="192">
        <f>Část_01_01_A!G9</f>
        <v>0</v>
      </c>
    </row>
    <row r="9" spans="1:8" x14ac:dyDescent="0.25">
      <c r="A9" s="193"/>
      <c r="B9" s="194" t="s">
        <v>113</v>
      </c>
      <c r="C9" s="194"/>
      <c r="D9" s="194"/>
      <c r="E9" s="195"/>
      <c r="F9" s="195"/>
      <c r="G9" s="196"/>
      <c r="H9" s="197">
        <f>Část_01_01_A!G10</f>
        <v>0</v>
      </c>
    </row>
    <row r="10" spans="1:8" x14ac:dyDescent="0.25">
      <c r="A10" s="184" t="s">
        <v>138</v>
      </c>
      <c r="B10" s="267" t="s">
        <v>134</v>
      </c>
      <c r="C10" s="267"/>
      <c r="D10" s="267"/>
      <c r="E10" s="185"/>
      <c r="F10" s="185"/>
      <c r="G10" s="186"/>
      <c r="H10" s="187">
        <f>H53</f>
        <v>0</v>
      </c>
    </row>
    <row r="11" spans="1:8" x14ac:dyDescent="0.25">
      <c r="A11" s="184" t="s">
        <v>139</v>
      </c>
      <c r="B11" s="267" t="s">
        <v>136</v>
      </c>
      <c r="C11" s="267"/>
      <c r="D11" s="267"/>
      <c r="E11" s="185"/>
      <c r="F11" s="185"/>
      <c r="G11" s="186"/>
      <c r="H11" s="187">
        <f>H70</f>
        <v>0</v>
      </c>
    </row>
    <row r="12" spans="1:8" ht="24.9" customHeight="1" x14ac:dyDescent="0.25">
      <c r="A12" s="198" t="s">
        <v>141</v>
      </c>
      <c r="B12" s="199"/>
      <c r="C12" s="199"/>
      <c r="D12" s="199"/>
      <c r="E12" s="199"/>
      <c r="F12" s="199"/>
      <c r="G12" s="200"/>
      <c r="H12" s="183">
        <f>H7+H10+H11</f>
        <v>0</v>
      </c>
    </row>
    <row r="14" spans="1:8" x14ac:dyDescent="0.25">
      <c r="A14" s="112" t="s">
        <v>1</v>
      </c>
      <c r="B14" s="264"/>
      <c r="C14" s="349" t="s">
        <v>0</v>
      </c>
      <c r="D14" s="350"/>
      <c r="E14" s="350"/>
      <c r="F14" s="350"/>
      <c r="G14" s="350"/>
      <c r="H14" s="351"/>
    </row>
    <row r="15" spans="1:8" x14ac:dyDescent="0.25">
      <c r="A15" s="205" t="s">
        <v>43</v>
      </c>
      <c r="B15" s="265"/>
      <c r="C15" s="357" t="s">
        <v>142</v>
      </c>
      <c r="D15" s="358"/>
      <c r="E15" s="358"/>
      <c r="F15" s="358"/>
      <c r="G15" s="358"/>
      <c r="H15" s="359"/>
    </row>
    <row r="16" spans="1:8" x14ac:dyDescent="0.25">
      <c r="A16" s="113" t="s">
        <v>2</v>
      </c>
      <c r="B16" s="114"/>
      <c r="C16" s="114" t="s">
        <v>72</v>
      </c>
      <c r="D16" s="114"/>
      <c r="E16" s="115"/>
      <c r="F16" s="115"/>
      <c r="G16" s="116"/>
      <c r="H16" s="117"/>
    </row>
    <row r="17" spans="1:8" x14ac:dyDescent="0.25">
      <c r="A17" s="113" t="s">
        <v>143</v>
      </c>
      <c r="B17" s="114"/>
      <c r="C17" s="114" t="s">
        <v>68</v>
      </c>
      <c r="D17" s="114"/>
      <c r="E17" s="115"/>
      <c r="F17" s="115"/>
      <c r="G17" s="116"/>
      <c r="H17" s="117"/>
    </row>
    <row r="18" spans="1:8" x14ac:dyDescent="0.25">
      <c r="A18" s="118" t="s">
        <v>4</v>
      </c>
      <c r="B18" s="119"/>
      <c r="C18" s="119" t="s">
        <v>115</v>
      </c>
      <c r="D18" s="114"/>
      <c r="E18" s="115"/>
      <c r="F18" s="115"/>
      <c r="G18" s="116"/>
      <c r="H18" s="117"/>
    </row>
    <row r="19" spans="1:8" x14ac:dyDescent="0.25">
      <c r="A19" s="120" t="s">
        <v>5</v>
      </c>
      <c r="B19" s="266"/>
      <c r="C19" s="266" t="s">
        <v>116</v>
      </c>
      <c r="D19" s="121"/>
      <c r="E19" s="122"/>
      <c r="F19" s="122"/>
      <c r="G19" s="123"/>
      <c r="H19" s="124"/>
    </row>
    <row r="20" spans="1:8" x14ac:dyDescent="0.25">
      <c r="A20" s="125"/>
      <c r="B20" s="126"/>
      <c r="C20" s="126"/>
      <c r="H20" s="130"/>
    </row>
    <row r="21" spans="1:8" ht="24.9" customHeight="1" x14ac:dyDescent="0.25">
      <c r="A21" s="354" t="s">
        <v>3</v>
      </c>
      <c r="B21" s="355"/>
      <c r="C21" s="355"/>
      <c r="D21" s="355"/>
      <c r="E21" s="355"/>
      <c r="F21" s="355"/>
      <c r="G21" s="355"/>
      <c r="H21" s="356"/>
    </row>
    <row r="22" spans="1:8" ht="28.8" x14ac:dyDescent="0.25">
      <c r="A22" s="353" t="s">
        <v>33</v>
      </c>
      <c r="B22" s="353"/>
      <c r="C22" s="353"/>
      <c r="D22" s="353"/>
      <c r="E22" s="353"/>
      <c r="F22" s="353"/>
      <c r="G22" s="353"/>
      <c r="H22" s="131" t="s">
        <v>40</v>
      </c>
    </row>
    <row r="23" spans="1:8" ht="24.9" customHeight="1" x14ac:dyDescent="0.25">
      <c r="A23" s="352" t="s">
        <v>41</v>
      </c>
      <c r="B23" s="352"/>
      <c r="C23" s="352"/>
      <c r="D23" s="352"/>
      <c r="E23" s="352"/>
      <c r="F23" s="352"/>
      <c r="G23" s="352"/>
      <c r="H23" s="132">
        <f>H30</f>
        <v>0</v>
      </c>
    </row>
    <row r="24" spans="1:8" ht="24.9" customHeight="1" x14ac:dyDescent="0.25">
      <c r="A24" s="352" t="s">
        <v>42</v>
      </c>
      <c r="B24" s="352"/>
      <c r="C24" s="352"/>
      <c r="D24" s="352"/>
      <c r="E24" s="352"/>
      <c r="F24" s="352"/>
      <c r="G24" s="352"/>
      <c r="H24" s="132">
        <f>H42</f>
        <v>0</v>
      </c>
    </row>
    <row r="25" spans="1:8" ht="24.9" customHeight="1" x14ac:dyDescent="0.25">
      <c r="A25" s="354" t="s">
        <v>32</v>
      </c>
      <c r="B25" s="355"/>
      <c r="C25" s="355"/>
      <c r="D25" s="355"/>
      <c r="E25" s="355"/>
      <c r="F25" s="355"/>
      <c r="G25" s="356"/>
      <c r="H25" s="133">
        <f>SUM(H23:H24)</f>
        <v>0</v>
      </c>
    </row>
    <row r="26" spans="1:8" s="135" customFormat="1" x14ac:dyDescent="0.25">
      <c r="A26" s="134"/>
      <c r="B26" s="134"/>
      <c r="C26" s="134"/>
      <c r="D26" s="134"/>
      <c r="E26" s="134"/>
      <c r="F26" s="134"/>
      <c r="G26" s="134"/>
      <c r="H26" s="134"/>
    </row>
    <row r="27" spans="1:8" s="135" customFormat="1" x14ac:dyDescent="0.25">
      <c r="A27" s="395" t="s">
        <v>202</v>
      </c>
      <c r="B27" s="394"/>
      <c r="C27" s="394"/>
    </row>
    <row r="28" spans="1:8" ht="35.1" customHeight="1" x14ac:dyDescent="0.25">
      <c r="A28" s="136" t="s">
        <v>34</v>
      </c>
      <c r="B28" s="137" t="s">
        <v>35</v>
      </c>
      <c r="C28" s="137" t="s">
        <v>36</v>
      </c>
      <c r="D28" s="137" t="s">
        <v>37</v>
      </c>
      <c r="E28" s="138" t="s">
        <v>30</v>
      </c>
      <c r="F28" s="136" t="s">
        <v>38</v>
      </c>
      <c r="G28" s="139" t="s">
        <v>39</v>
      </c>
      <c r="H28" s="139" t="s">
        <v>40</v>
      </c>
    </row>
    <row r="29" spans="1:8" ht="30" customHeight="1" x14ac:dyDescent="0.25">
      <c r="A29" s="140" t="s">
        <v>45</v>
      </c>
      <c r="B29" s="141"/>
      <c r="C29" s="141"/>
      <c r="D29" s="141"/>
      <c r="E29" s="142"/>
      <c r="F29" s="143"/>
      <c r="G29" s="144"/>
      <c r="H29" s="145">
        <f>H30+H42</f>
        <v>0</v>
      </c>
    </row>
    <row r="30" spans="1:8" ht="24.9" customHeight="1" x14ac:dyDescent="0.25">
      <c r="A30" s="146" t="s">
        <v>44</v>
      </c>
      <c r="B30" s="147"/>
      <c r="C30" s="147"/>
      <c r="D30" s="147"/>
      <c r="E30" s="148"/>
      <c r="F30" s="148"/>
      <c r="G30" s="149"/>
      <c r="H30" s="150">
        <f>SUM(H31:H41)</f>
        <v>0</v>
      </c>
    </row>
    <row r="31" spans="1:8" s="127" customFormat="1" ht="72" x14ac:dyDescent="0.25">
      <c r="A31" s="151" t="s">
        <v>7</v>
      </c>
      <c r="B31" s="152" t="s">
        <v>21</v>
      </c>
      <c r="C31" s="155" t="s">
        <v>146</v>
      </c>
      <c r="D31" s="155" t="s">
        <v>194</v>
      </c>
      <c r="E31" s="153" t="s">
        <v>31</v>
      </c>
      <c r="F31" s="153">
        <v>35</v>
      </c>
      <c r="G31" s="110"/>
      <c r="H31" s="154">
        <f>ROUND(F31*G31,2)</f>
        <v>0</v>
      </c>
    </row>
    <row r="32" spans="1:8" s="127" customFormat="1" ht="57.6" x14ac:dyDescent="0.25">
      <c r="A32" s="151" t="s">
        <v>8</v>
      </c>
      <c r="B32" s="155" t="s">
        <v>170</v>
      </c>
      <c r="C32" s="228" t="s">
        <v>151</v>
      </c>
      <c r="D32" s="228" t="s">
        <v>172</v>
      </c>
      <c r="E32" s="153" t="s">
        <v>31</v>
      </c>
      <c r="F32" s="153">
        <v>120</v>
      </c>
      <c r="G32" s="110"/>
      <c r="H32" s="154">
        <f t="shared" ref="H32:H41" si="0">ROUND(F32*G32,2)</f>
        <v>0</v>
      </c>
    </row>
    <row r="33" spans="1:8" s="127" customFormat="1" ht="43.2" x14ac:dyDescent="0.25">
      <c r="A33" s="151" t="s">
        <v>9</v>
      </c>
      <c r="B33" s="155" t="s">
        <v>10</v>
      </c>
      <c r="C33" s="155" t="s">
        <v>152</v>
      </c>
      <c r="D33" s="155" t="s">
        <v>196</v>
      </c>
      <c r="E33" s="153" t="s">
        <v>31</v>
      </c>
      <c r="F33" s="153">
        <v>510</v>
      </c>
      <c r="G33" s="110"/>
      <c r="H33" s="154">
        <f t="shared" si="0"/>
        <v>0</v>
      </c>
    </row>
    <row r="34" spans="1:8" s="127" customFormat="1" ht="72" x14ac:dyDescent="0.25">
      <c r="A34" s="151" t="s">
        <v>11</v>
      </c>
      <c r="B34" s="152" t="s">
        <v>22</v>
      </c>
      <c r="C34" s="155" t="s">
        <v>146</v>
      </c>
      <c r="D34" s="155" t="s">
        <v>195</v>
      </c>
      <c r="E34" s="153" t="s">
        <v>31</v>
      </c>
      <c r="F34" s="153">
        <v>6</v>
      </c>
      <c r="G34" s="110"/>
      <c r="H34" s="154">
        <f t="shared" si="0"/>
        <v>0</v>
      </c>
    </row>
    <row r="35" spans="1:8" s="127" customFormat="1" ht="100.8" x14ac:dyDescent="0.25">
      <c r="A35" s="151" t="s">
        <v>12</v>
      </c>
      <c r="B35" s="152" t="s">
        <v>23</v>
      </c>
      <c r="C35" s="155" t="s">
        <v>147</v>
      </c>
      <c r="D35" s="228" t="s">
        <v>148</v>
      </c>
      <c r="E35" s="153" t="s">
        <v>31</v>
      </c>
      <c r="F35" s="153">
        <v>6</v>
      </c>
      <c r="G35" s="110"/>
      <c r="H35" s="154">
        <f t="shared" si="0"/>
        <v>0</v>
      </c>
    </row>
    <row r="36" spans="1:8" s="127" customFormat="1" ht="88.2" customHeight="1" x14ac:dyDescent="0.25">
      <c r="A36" s="151" t="s">
        <v>13</v>
      </c>
      <c r="B36" s="155" t="s">
        <v>128</v>
      </c>
      <c r="C36" s="155" t="s">
        <v>150</v>
      </c>
      <c r="D36" s="228" t="s">
        <v>149</v>
      </c>
      <c r="E36" s="153" t="s">
        <v>31</v>
      </c>
      <c r="F36" s="153">
        <v>4</v>
      </c>
      <c r="G36" s="110"/>
      <c r="H36" s="154">
        <f t="shared" si="0"/>
        <v>0</v>
      </c>
    </row>
    <row r="37" spans="1:8" s="127" customFormat="1" ht="72" x14ac:dyDescent="0.25">
      <c r="A37" s="151" t="s">
        <v>14</v>
      </c>
      <c r="B37" s="152" t="s">
        <v>25</v>
      </c>
      <c r="C37" s="155" t="s">
        <v>153</v>
      </c>
      <c r="D37" s="155" t="s">
        <v>173</v>
      </c>
      <c r="E37" s="153" t="s">
        <v>31</v>
      </c>
      <c r="F37" s="153">
        <v>8</v>
      </c>
      <c r="G37" s="110"/>
      <c r="H37" s="154">
        <f t="shared" si="0"/>
        <v>0</v>
      </c>
    </row>
    <row r="38" spans="1:8" s="127" customFormat="1" ht="72" x14ac:dyDescent="0.25">
      <c r="A38" s="151" t="s">
        <v>15</v>
      </c>
      <c r="B38" s="152" t="s">
        <v>26</v>
      </c>
      <c r="C38" s="155" t="s">
        <v>153</v>
      </c>
      <c r="D38" s="228" t="s">
        <v>174</v>
      </c>
      <c r="E38" s="153" t="s">
        <v>31</v>
      </c>
      <c r="F38" s="153">
        <v>2</v>
      </c>
      <c r="G38" s="110"/>
      <c r="H38" s="154">
        <f t="shared" si="0"/>
        <v>0</v>
      </c>
    </row>
    <row r="39" spans="1:8" s="127" customFormat="1" ht="43.2" x14ac:dyDescent="0.25">
      <c r="A39" s="151" t="s">
        <v>16</v>
      </c>
      <c r="B39" s="152" t="s">
        <v>27</v>
      </c>
      <c r="C39" s="155" t="s">
        <v>154</v>
      </c>
      <c r="D39" s="229" t="s">
        <v>175</v>
      </c>
      <c r="E39" s="153" t="s">
        <v>31</v>
      </c>
      <c r="F39" s="153">
        <v>20</v>
      </c>
      <c r="G39" s="110"/>
      <c r="H39" s="154">
        <f t="shared" si="0"/>
        <v>0</v>
      </c>
    </row>
    <row r="40" spans="1:8" s="127" customFormat="1" ht="43.2" x14ac:dyDescent="0.25">
      <c r="A40" s="151" t="s">
        <v>17</v>
      </c>
      <c r="B40" s="152" t="s">
        <v>28</v>
      </c>
      <c r="C40" s="155" t="s">
        <v>155</v>
      </c>
      <c r="D40" s="229" t="s">
        <v>171</v>
      </c>
      <c r="E40" s="153" t="s">
        <v>31</v>
      </c>
      <c r="F40" s="153">
        <v>20</v>
      </c>
      <c r="G40" s="110"/>
      <c r="H40" s="154">
        <f t="shared" si="0"/>
        <v>0</v>
      </c>
    </row>
    <row r="41" spans="1:8" s="127" customFormat="1" ht="43.2" x14ac:dyDescent="0.25">
      <c r="A41" s="151" t="s">
        <v>18</v>
      </c>
      <c r="B41" s="152" t="s">
        <v>29</v>
      </c>
      <c r="C41" s="155" t="s">
        <v>169</v>
      </c>
      <c r="D41" s="228" t="s">
        <v>176</v>
      </c>
      <c r="E41" s="153" t="s">
        <v>31</v>
      </c>
      <c r="F41" s="153">
        <v>10</v>
      </c>
      <c r="G41" s="110"/>
      <c r="H41" s="154">
        <f t="shared" si="0"/>
        <v>0</v>
      </c>
    </row>
    <row r="42" spans="1:8" s="230" customFormat="1" ht="24.9" customHeight="1" x14ac:dyDescent="0.25">
      <c r="A42" s="146" t="s">
        <v>46</v>
      </c>
      <c r="B42" s="147"/>
      <c r="C42" s="147"/>
      <c r="D42" s="147"/>
      <c r="E42" s="148"/>
      <c r="F42" s="148"/>
      <c r="G42" s="149"/>
      <c r="H42" s="150">
        <f>SUM(H43:H44)</f>
        <v>0</v>
      </c>
    </row>
    <row r="43" spans="1:8" ht="72" x14ac:dyDescent="0.25">
      <c r="A43" s="151" t="s">
        <v>19</v>
      </c>
      <c r="B43" s="155" t="s">
        <v>69</v>
      </c>
      <c r="C43" s="152" t="s">
        <v>156</v>
      </c>
      <c r="D43" s="228" t="s">
        <v>177</v>
      </c>
      <c r="E43" s="153" t="s">
        <v>31</v>
      </c>
      <c r="F43" s="153">
        <v>3</v>
      </c>
      <c r="G43" s="110"/>
      <c r="H43" s="154">
        <f t="shared" ref="H43:H44" si="1">ROUND(F43*G43,2)</f>
        <v>0</v>
      </c>
    </row>
    <row r="44" spans="1:8" ht="43.2" x14ac:dyDescent="0.25">
      <c r="A44" s="151" t="s">
        <v>20</v>
      </c>
      <c r="B44" s="155" t="s">
        <v>62</v>
      </c>
      <c r="C44" s="155" t="s">
        <v>157</v>
      </c>
      <c r="D44" s="228" t="s">
        <v>178</v>
      </c>
      <c r="E44" s="153" t="s">
        <v>31</v>
      </c>
      <c r="F44" s="153">
        <v>2</v>
      </c>
      <c r="G44" s="110"/>
      <c r="H44" s="154">
        <f t="shared" si="1"/>
        <v>0</v>
      </c>
    </row>
    <row r="46" spans="1:8" x14ac:dyDescent="0.25">
      <c r="A46" s="213" t="s">
        <v>1</v>
      </c>
      <c r="B46" s="258"/>
      <c r="C46" s="327" t="s">
        <v>0</v>
      </c>
      <c r="D46" s="328"/>
      <c r="E46" s="328"/>
      <c r="F46" s="328"/>
      <c r="G46" s="328"/>
      <c r="H46" s="329"/>
    </row>
    <row r="47" spans="1:8" x14ac:dyDescent="0.25">
      <c r="A47" s="215" t="s">
        <v>43</v>
      </c>
      <c r="B47" s="259"/>
      <c r="C47" s="330" t="s">
        <v>142</v>
      </c>
      <c r="D47" s="331"/>
      <c r="E47" s="331"/>
      <c r="F47" s="331"/>
      <c r="G47" s="331"/>
      <c r="H47" s="332"/>
    </row>
    <row r="48" spans="1:8" x14ac:dyDescent="0.25">
      <c r="A48" s="268" t="s">
        <v>2</v>
      </c>
      <c r="B48" s="269"/>
      <c r="C48" s="269" t="s">
        <v>72</v>
      </c>
      <c r="D48" s="270"/>
      <c r="E48" s="271"/>
      <c r="F48" s="272"/>
      <c r="G48" s="272"/>
      <c r="H48" s="273"/>
    </row>
    <row r="49" spans="1:8" x14ac:dyDescent="0.25">
      <c r="A49" s="268" t="s">
        <v>144</v>
      </c>
      <c r="B49" s="269"/>
      <c r="C49" s="269" t="s">
        <v>65</v>
      </c>
      <c r="D49" s="270"/>
      <c r="E49" s="271"/>
      <c r="F49" s="272"/>
      <c r="G49" s="272"/>
      <c r="H49" s="273"/>
    </row>
    <row r="50" spans="1:8" x14ac:dyDescent="0.25">
      <c r="A50" s="274" t="s">
        <v>4</v>
      </c>
      <c r="B50" s="275"/>
      <c r="C50" s="275" t="s">
        <v>53</v>
      </c>
      <c r="D50" s="270"/>
      <c r="E50" s="271"/>
      <c r="F50" s="272"/>
      <c r="G50" s="272"/>
      <c r="H50" s="273"/>
    </row>
    <row r="51" spans="1:8" x14ac:dyDescent="0.25">
      <c r="A51" s="276" t="s">
        <v>5</v>
      </c>
      <c r="B51" s="277"/>
      <c r="C51" s="277" t="s">
        <v>54</v>
      </c>
      <c r="D51" s="278"/>
      <c r="E51" s="279"/>
      <c r="F51" s="280"/>
      <c r="G51" s="280"/>
      <c r="H51" s="281"/>
    </row>
    <row r="52" spans="1:8" ht="35.1" customHeight="1" x14ac:dyDescent="0.25">
      <c r="A52" s="136" t="s">
        <v>34</v>
      </c>
      <c r="B52" s="137" t="s">
        <v>35</v>
      </c>
      <c r="C52" s="137" t="s">
        <v>36</v>
      </c>
      <c r="D52" s="137" t="s">
        <v>37</v>
      </c>
      <c r="E52" s="138" t="s">
        <v>30</v>
      </c>
      <c r="F52" s="136" t="s">
        <v>38</v>
      </c>
      <c r="G52" s="139" t="s">
        <v>39</v>
      </c>
      <c r="H52" s="139" t="s">
        <v>40</v>
      </c>
    </row>
    <row r="53" spans="1:8" ht="24.9" customHeight="1" x14ac:dyDescent="0.25">
      <c r="A53" s="282" t="s">
        <v>45</v>
      </c>
      <c r="B53" s="283"/>
      <c r="C53" s="283"/>
      <c r="D53" s="283"/>
      <c r="E53" s="284"/>
      <c r="F53" s="285"/>
      <c r="G53" s="286"/>
      <c r="H53" s="287">
        <f>H54+H59</f>
        <v>0</v>
      </c>
    </row>
    <row r="54" spans="1:8" ht="24.9" customHeight="1" x14ac:dyDescent="0.25">
      <c r="A54" s="288" t="s">
        <v>65</v>
      </c>
      <c r="B54" s="289"/>
      <c r="C54" s="290"/>
      <c r="D54" s="290"/>
      <c r="E54" s="291"/>
      <c r="F54" s="291"/>
      <c r="G54" s="292"/>
      <c r="H54" s="293">
        <f>SUM(H55:H58)</f>
        <v>0</v>
      </c>
    </row>
    <row r="55" spans="1:8" ht="43.2" x14ac:dyDescent="0.3">
      <c r="A55" s="294">
        <v>11</v>
      </c>
      <c r="B55" s="295" t="s">
        <v>10</v>
      </c>
      <c r="C55" s="155" t="s">
        <v>158</v>
      </c>
      <c r="D55" s="231" t="s">
        <v>179</v>
      </c>
      <c r="E55" s="296" t="s">
        <v>31</v>
      </c>
      <c r="F55" s="153">
        <v>16</v>
      </c>
      <c r="G55" s="110"/>
      <c r="H55" s="154">
        <f>ROUND(F55*G55,2)</f>
        <v>0</v>
      </c>
    </row>
    <row r="56" spans="1:8" ht="43.2" x14ac:dyDescent="0.25">
      <c r="A56" s="294" t="s">
        <v>47</v>
      </c>
      <c r="B56" s="295" t="s">
        <v>50</v>
      </c>
      <c r="C56" s="155" t="s">
        <v>159</v>
      </c>
      <c r="D56" s="232" t="s">
        <v>180</v>
      </c>
      <c r="E56" s="296" t="s">
        <v>31</v>
      </c>
      <c r="F56" s="153">
        <v>3</v>
      </c>
      <c r="G56" s="110"/>
      <c r="H56" s="154">
        <f t="shared" ref="H56:H61" si="2">ROUND(F56*G56,2)</f>
        <v>0</v>
      </c>
    </row>
    <row r="57" spans="1:8" ht="60.6" customHeight="1" x14ac:dyDescent="0.25">
      <c r="A57" s="294" t="s">
        <v>48</v>
      </c>
      <c r="B57" s="295" t="s">
        <v>51</v>
      </c>
      <c r="C57" s="233" t="s">
        <v>160</v>
      </c>
      <c r="D57" s="232" t="s">
        <v>181</v>
      </c>
      <c r="E57" s="296" t="s">
        <v>31</v>
      </c>
      <c r="F57" s="153">
        <v>2</v>
      </c>
      <c r="G57" s="110"/>
      <c r="H57" s="154">
        <f t="shared" si="2"/>
        <v>0</v>
      </c>
    </row>
    <row r="58" spans="1:8" ht="43.2" x14ac:dyDescent="0.3">
      <c r="A58" s="297" t="s">
        <v>49</v>
      </c>
      <c r="B58" s="298" t="s">
        <v>52</v>
      </c>
      <c r="C58" s="155" t="s">
        <v>161</v>
      </c>
      <c r="D58" s="231" t="s">
        <v>182</v>
      </c>
      <c r="E58" s="299" t="s">
        <v>31</v>
      </c>
      <c r="F58" s="160">
        <v>1</v>
      </c>
      <c r="G58" s="111"/>
      <c r="H58" s="154">
        <f t="shared" si="2"/>
        <v>0</v>
      </c>
    </row>
    <row r="59" spans="1:8" ht="24.9" customHeight="1" x14ac:dyDescent="0.25">
      <c r="A59" s="288" t="s">
        <v>73</v>
      </c>
      <c r="B59" s="289"/>
      <c r="C59" s="300"/>
      <c r="D59" s="300"/>
      <c r="E59" s="291"/>
      <c r="F59" s="291"/>
      <c r="G59" s="292"/>
      <c r="H59" s="293">
        <f>SUM(H60:H61)</f>
        <v>0</v>
      </c>
    </row>
    <row r="60" spans="1:8" ht="88.2" customHeight="1" x14ac:dyDescent="0.25">
      <c r="A60" s="294">
        <v>1</v>
      </c>
      <c r="B60" s="295" t="s">
        <v>69</v>
      </c>
      <c r="C60" s="155" t="s">
        <v>161</v>
      </c>
      <c r="D60" s="232" t="s">
        <v>183</v>
      </c>
      <c r="E60" s="296" t="s">
        <v>31</v>
      </c>
      <c r="F60" s="153">
        <v>3</v>
      </c>
      <c r="G60" s="110"/>
      <c r="H60" s="154">
        <f t="shared" si="2"/>
        <v>0</v>
      </c>
    </row>
    <row r="61" spans="1:8" ht="60.6" customHeight="1" x14ac:dyDescent="0.25">
      <c r="A61" s="294">
        <v>2</v>
      </c>
      <c r="B61" s="295" t="s">
        <v>62</v>
      </c>
      <c r="C61" s="155" t="s">
        <v>162</v>
      </c>
      <c r="D61" s="232" t="s">
        <v>163</v>
      </c>
      <c r="E61" s="296" t="s">
        <v>31</v>
      </c>
      <c r="F61" s="153">
        <v>4</v>
      </c>
      <c r="G61" s="110"/>
      <c r="H61" s="154">
        <f t="shared" si="2"/>
        <v>0</v>
      </c>
    </row>
    <row r="63" spans="1:8" x14ac:dyDescent="0.25">
      <c r="A63" s="211" t="s">
        <v>1</v>
      </c>
      <c r="B63" s="263"/>
      <c r="C63" s="346" t="s">
        <v>0</v>
      </c>
      <c r="D63" s="347"/>
      <c r="E63" s="347"/>
      <c r="F63" s="347"/>
      <c r="G63" s="347"/>
      <c r="H63" s="348"/>
    </row>
    <row r="64" spans="1:8" x14ac:dyDescent="0.25">
      <c r="A64" s="212" t="s">
        <v>43</v>
      </c>
      <c r="B64" s="260"/>
      <c r="C64" s="333" t="s">
        <v>142</v>
      </c>
      <c r="D64" s="334"/>
      <c r="E64" s="334"/>
      <c r="F64" s="334"/>
      <c r="G64" s="334"/>
      <c r="H64" s="335"/>
    </row>
    <row r="65" spans="1:8" x14ac:dyDescent="0.25">
      <c r="A65" s="301" t="s">
        <v>2</v>
      </c>
      <c r="B65" s="302"/>
      <c r="C65" s="302" t="s">
        <v>72</v>
      </c>
      <c r="D65" s="302"/>
      <c r="E65" s="303"/>
      <c r="F65" s="303"/>
      <c r="G65" s="304"/>
      <c r="H65" s="305"/>
    </row>
    <row r="66" spans="1:8" x14ac:dyDescent="0.25">
      <c r="A66" s="301" t="s">
        <v>144</v>
      </c>
      <c r="B66" s="302"/>
      <c r="C66" s="302" t="s">
        <v>66</v>
      </c>
      <c r="D66" s="302"/>
      <c r="E66" s="303"/>
      <c r="F66" s="303"/>
      <c r="G66" s="304"/>
      <c r="H66" s="305"/>
    </row>
    <row r="67" spans="1:8" x14ac:dyDescent="0.25">
      <c r="A67" s="306" t="s">
        <v>4</v>
      </c>
      <c r="B67" s="307"/>
      <c r="C67" s="307" t="s">
        <v>6</v>
      </c>
      <c r="D67" s="302"/>
      <c r="E67" s="303"/>
      <c r="F67" s="303"/>
      <c r="G67" s="304"/>
      <c r="H67" s="305"/>
    </row>
    <row r="68" spans="1:8" x14ac:dyDescent="0.25">
      <c r="A68" s="308" t="s">
        <v>5</v>
      </c>
      <c r="B68" s="309"/>
      <c r="C68" s="309" t="s">
        <v>6</v>
      </c>
      <c r="D68" s="310"/>
      <c r="E68" s="311"/>
      <c r="F68" s="311"/>
      <c r="G68" s="312"/>
      <c r="H68" s="313"/>
    </row>
    <row r="69" spans="1:8" ht="28.8" x14ac:dyDescent="0.25">
      <c r="A69" s="136" t="s">
        <v>34</v>
      </c>
      <c r="B69" s="137" t="s">
        <v>35</v>
      </c>
      <c r="C69" s="137" t="s">
        <v>36</v>
      </c>
      <c r="D69" s="137" t="s">
        <v>37</v>
      </c>
      <c r="E69" s="138" t="s">
        <v>30</v>
      </c>
      <c r="F69" s="136" t="s">
        <v>38</v>
      </c>
      <c r="G69" s="139" t="s">
        <v>39</v>
      </c>
      <c r="H69" s="139" t="s">
        <v>40</v>
      </c>
    </row>
    <row r="70" spans="1:8" ht="24.9" customHeight="1" x14ac:dyDescent="0.25">
      <c r="A70" s="314" t="s">
        <v>45</v>
      </c>
      <c r="B70" s="315"/>
      <c r="C70" s="315"/>
      <c r="D70" s="315"/>
      <c r="E70" s="316"/>
      <c r="F70" s="317"/>
      <c r="G70" s="318"/>
      <c r="H70" s="319">
        <f>H71+H77</f>
        <v>0</v>
      </c>
    </row>
    <row r="71" spans="1:8" ht="24.9" customHeight="1" x14ac:dyDescent="0.25">
      <c r="A71" s="320" t="s">
        <v>66</v>
      </c>
      <c r="B71" s="321"/>
      <c r="C71" s="321"/>
      <c r="D71" s="321"/>
      <c r="E71" s="322"/>
      <c r="F71" s="322"/>
      <c r="G71" s="323"/>
      <c r="H71" s="324">
        <f>SUM(H72:H76)</f>
        <v>0</v>
      </c>
    </row>
    <row r="72" spans="1:8" ht="57.6" x14ac:dyDescent="0.25">
      <c r="A72" s="151" t="s">
        <v>55</v>
      </c>
      <c r="B72" s="152" t="s">
        <v>56</v>
      </c>
      <c r="C72" s="155" t="s">
        <v>197</v>
      </c>
      <c r="D72" s="229" t="s">
        <v>184</v>
      </c>
      <c r="E72" s="153" t="s">
        <v>31</v>
      </c>
      <c r="F72" s="153">
        <v>2</v>
      </c>
      <c r="G72" s="110"/>
      <c r="H72" s="154">
        <f>ROUND(F72*G72,2)</f>
        <v>0</v>
      </c>
    </row>
    <row r="73" spans="1:8" ht="43.2" x14ac:dyDescent="0.25">
      <c r="A73" s="151" t="s">
        <v>57</v>
      </c>
      <c r="B73" s="152" t="s">
        <v>58</v>
      </c>
      <c r="C73" s="155" t="s">
        <v>198</v>
      </c>
      <c r="D73" s="229" t="s">
        <v>185</v>
      </c>
      <c r="E73" s="153" t="s">
        <v>31</v>
      </c>
      <c r="F73" s="153">
        <v>1</v>
      </c>
      <c r="G73" s="110"/>
      <c r="H73" s="154">
        <f t="shared" ref="H73:H76" si="3">ROUND(F73*G73,2)</f>
        <v>0</v>
      </c>
    </row>
    <row r="74" spans="1:8" ht="57.6" x14ac:dyDescent="0.25">
      <c r="A74" s="151" t="s">
        <v>59</v>
      </c>
      <c r="B74" s="155" t="s">
        <v>60</v>
      </c>
      <c r="C74" s="155" t="s">
        <v>199</v>
      </c>
      <c r="D74" s="229" t="s">
        <v>186</v>
      </c>
      <c r="E74" s="153" t="s">
        <v>31</v>
      </c>
      <c r="F74" s="153">
        <v>4</v>
      </c>
      <c r="G74" s="110"/>
      <c r="H74" s="154">
        <f t="shared" si="3"/>
        <v>0</v>
      </c>
    </row>
    <row r="75" spans="1:8" ht="57.6" x14ac:dyDescent="0.25">
      <c r="A75" s="151" t="s">
        <v>61</v>
      </c>
      <c r="B75" s="152" t="s">
        <v>62</v>
      </c>
      <c r="C75" s="155" t="s">
        <v>162</v>
      </c>
      <c r="D75" s="232" t="s">
        <v>163</v>
      </c>
      <c r="E75" s="153" t="s">
        <v>31</v>
      </c>
      <c r="F75" s="153">
        <v>2</v>
      </c>
      <c r="G75" s="110"/>
      <c r="H75" s="154">
        <f t="shared" si="3"/>
        <v>0</v>
      </c>
    </row>
    <row r="76" spans="1:8" ht="45" customHeight="1" x14ac:dyDescent="0.25">
      <c r="A76" s="151" t="s">
        <v>63</v>
      </c>
      <c r="B76" s="152" t="s">
        <v>64</v>
      </c>
      <c r="C76" s="155" t="s">
        <v>167</v>
      </c>
      <c r="D76" s="229" t="s">
        <v>187</v>
      </c>
      <c r="E76" s="153" t="s">
        <v>31</v>
      </c>
      <c r="F76" s="153">
        <v>14</v>
      </c>
      <c r="G76" s="110"/>
      <c r="H76" s="154">
        <f t="shared" si="3"/>
        <v>0</v>
      </c>
    </row>
    <row r="77" spans="1:8" ht="24.9" customHeight="1" x14ac:dyDescent="0.25">
      <c r="A77" s="325" t="s">
        <v>73</v>
      </c>
      <c r="B77" s="325"/>
      <c r="C77" s="325"/>
      <c r="D77" s="321"/>
      <c r="E77" s="321"/>
      <c r="F77" s="321"/>
      <c r="G77" s="321"/>
      <c r="H77" s="323">
        <f>SUM(H78:H79)</f>
        <v>0</v>
      </c>
    </row>
    <row r="78" spans="1:8" ht="72" x14ac:dyDescent="0.25">
      <c r="A78" s="326" t="s">
        <v>117</v>
      </c>
      <c r="B78" s="152" t="s">
        <v>200</v>
      </c>
      <c r="C78" s="152" t="s">
        <v>191</v>
      </c>
      <c r="D78" s="229" t="s">
        <v>188</v>
      </c>
      <c r="E78" s="153" t="s">
        <v>31</v>
      </c>
      <c r="F78" s="153">
        <v>3</v>
      </c>
      <c r="G78" s="110"/>
      <c r="H78" s="154">
        <f>ROUND(F78*G78,2)</f>
        <v>0</v>
      </c>
    </row>
    <row r="79" spans="1:8" ht="28.8" x14ac:dyDescent="0.25">
      <c r="A79" s="326" t="s">
        <v>118</v>
      </c>
      <c r="B79" s="155" t="s">
        <v>190</v>
      </c>
      <c r="C79" s="155" t="s">
        <v>168</v>
      </c>
      <c r="D79" s="229" t="s">
        <v>189</v>
      </c>
      <c r="E79" s="153" t="s">
        <v>31</v>
      </c>
      <c r="F79" s="153">
        <v>2</v>
      </c>
      <c r="G79" s="110"/>
      <c r="H79" s="154">
        <f>ROUND(F79*G79,2)</f>
        <v>0</v>
      </c>
    </row>
  </sheetData>
  <sheetProtection algorithmName="SHA-512" hashValue="KFU4BXA8jWMZfjwzKQmdEkvCZoRlj43JRRmDGx9Xs3oG+kpAuM3668rmjzzlvPxiUZ6g4tSPylGP7QAQqRjIfg==" saltValue="hNYiGyiQLtXbzi16peFJgw==" spinCount="100000" sheet="1" objects="1" scenarios="1"/>
  <mergeCells count="15">
    <mergeCell ref="C46:H46"/>
    <mergeCell ref="C47:H47"/>
    <mergeCell ref="C64:H64"/>
    <mergeCell ref="C1:H1"/>
    <mergeCell ref="A5:H5"/>
    <mergeCell ref="A6:G6"/>
    <mergeCell ref="C2:H2"/>
    <mergeCell ref="C63:H63"/>
    <mergeCell ref="C14:H14"/>
    <mergeCell ref="A24:G24"/>
    <mergeCell ref="A22:G22"/>
    <mergeCell ref="A21:H21"/>
    <mergeCell ref="A25:G25"/>
    <mergeCell ref="A23:G23"/>
    <mergeCell ref="C15:H15"/>
  </mergeCells>
  <phoneticPr fontId="10" type="noConversion"/>
  <pageMargins left="0.19685039370078741" right="0.19685039370078741" top="0.19685039370078741" bottom="0.19685039370078741" header="0.31496062992125984" footer="0.31496062992125984"/>
  <pageSetup paperSize="9" scale="80" fitToHeight="0" orientation="landscape" r:id="rId1"/>
  <rowBreaks count="4" manualBreakCount="4">
    <brk id="13" max="7" man="1"/>
    <brk id="35" max="7" man="1"/>
    <brk id="45" max="7" man="1"/>
    <brk id="62" max="7" man="1"/>
  </rowBreaks>
  <ignoredErrors>
    <ignoredError sqref="H32:H4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33"/>
  <sheetViews>
    <sheetView zoomScaleNormal="100" workbookViewId="0">
      <selection activeCell="L21" sqref="L21"/>
    </sheetView>
  </sheetViews>
  <sheetFormatPr defaultColWidth="8.77734375" defaultRowHeight="13.8" x14ac:dyDescent="0.25"/>
  <cols>
    <col min="1" max="2" width="9.77734375" style="236" customWidth="1"/>
    <col min="3" max="3" width="35.77734375" style="236" customWidth="1"/>
    <col min="4" max="4" width="6.77734375" style="236" customWidth="1"/>
    <col min="5" max="5" width="10.77734375" style="236" customWidth="1"/>
    <col min="6" max="7" width="25.77734375" style="236" customWidth="1"/>
    <col min="8" max="16384" width="8.77734375" style="236"/>
  </cols>
  <sheetData>
    <row r="1" spans="1:7" s="235" customFormat="1" ht="14.4" x14ac:dyDescent="0.25">
      <c r="A1" s="373" t="s">
        <v>1</v>
      </c>
      <c r="B1" s="374"/>
      <c r="C1" s="374" t="s">
        <v>0</v>
      </c>
      <c r="D1" s="374"/>
      <c r="E1" s="374"/>
      <c r="F1" s="374"/>
      <c r="G1" s="379"/>
    </row>
    <row r="2" spans="1:7" s="235" customFormat="1" ht="14.4" x14ac:dyDescent="0.25">
      <c r="A2" s="373" t="s">
        <v>43</v>
      </c>
      <c r="B2" s="374"/>
      <c r="C2" s="374" t="s">
        <v>142</v>
      </c>
      <c r="D2" s="374"/>
      <c r="E2" s="374"/>
      <c r="F2" s="374"/>
      <c r="G2" s="379"/>
    </row>
    <row r="3" spans="1:7" ht="15" customHeight="1" x14ac:dyDescent="0.25">
      <c r="A3" s="375" t="s">
        <v>2</v>
      </c>
      <c r="B3" s="376"/>
      <c r="C3" s="376" t="s">
        <v>72</v>
      </c>
      <c r="D3" s="376"/>
      <c r="E3" s="376"/>
      <c r="F3" s="376"/>
      <c r="G3" s="380"/>
    </row>
    <row r="4" spans="1:7" ht="14.4" x14ac:dyDescent="0.25">
      <c r="A4" s="375" t="s">
        <v>144</v>
      </c>
      <c r="B4" s="376"/>
      <c r="C4" s="376" t="s">
        <v>68</v>
      </c>
      <c r="D4" s="376"/>
      <c r="E4" s="376"/>
      <c r="F4" s="376"/>
      <c r="G4" s="380"/>
    </row>
    <row r="5" spans="1:7" ht="14.4" customHeight="1" x14ac:dyDescent="0.25">
      <c r="A5" s="377" t="s">
        <v>4</v>
      </c>
      <c r="B5" s="378"/>
      <c r="C5" s="381" t="s">
        <v>122</v>
      </c>
      <c r="D5" s="381"/>
      <c r="E5" s="381"/>
      <c r="F5" s="381"/>
      <c r="G5" s="382"/>
    </row>
    <row r="6" spans="1:7" ht="14.4" x14ac:dyDescent="0.25">
      <c r="A6" s="371" t="s">
        <v>5</v>
      </c>
      <c r="B6" s="372"/>
      <c r="C6" s="383" t="s">
        <v>116</v>
      </c>
      <c r="D6" s="383"/>
      <c r="E6" s="383"/>
      <c r="F6" s="383"/>
      <c r="G6" s="384"/>
    </row>
    <row r="7" spans="1:7" ht="14.4" x14ac:dyDescent="0.25">
      <c r="A7" s="363"/>
      <c r="B7" s="364"/>
      <c r="C7" s="365"/>
      <c r="D7" s="366"/>
      <c r="E7" s="366"/>
      <c r="F7" s="366"/>
      <c r="G7" s="367"/>
    </row>
    <row r="8" spans="1:7" ht="14.4" x14ac:dyDescent="0.25">
      <c r="A8" s="237" t="s">
        <v>32</v>
      </c>
      <c r="B8" s="238"/>
      <c r="C8" s="238"/>
      <c r="D8" s="238"/>
      <c r="E8" s="238"/>
      <c r="F8" s="239"/>
      <c r="G8" s="201">
        <f>G9+G10</f>
        <v>0</v>
      </c>
    </row>
    <row r="9" spans="1:7" ht="14.4" x14ac:dyDescent="0.25">
      <c r="A9" s="240" t="s">
        <v>70</v>
      </c>
      <c r="B9" s="241"/>
      <c r="C9" s="241"/>
      <c r="D9" s="241"/>
      <c r="E9" s="241"/>
      <c r="F9" s="242"/>
      <c r="G9" s="202">
        <f>G13</f>
        <v>0</v>
      </c>
    </row>
    <row r="10" spans="1:7" ht="14.4" x14ac:dyDescent="0.25">
      <c r="A10" s="240" t="s">
        <v>71</v>
      </c>
      <c r="B10" s="241"/>
      <c r="C10" s="241"/>
      <c r="D10" s="241"/>
      <c r="E10" s="241"/>
      <c r="F10" s="242"/>
      <c r="G10" s="202">
        <f>G16</f>
        <v>0</v>
      </c>
    </row>
    <row r="12" spans="1:7" ht="28.8" x14ac:dyDescent="0.25">
      <c r="A12" s="17" t="s">
        <v>123</v>
      </c>
      <c r="B12" s="17" t="s">
        <v>34</v>
      </c>
      <c r="C12" s="18" t="s">
        <v>35</v>
      </c>
      <c r="D12" s="17" t="s">
        <v>30</v>
      </c>
      <c r="E12" s="17" t="s">
        <v>38</v>
      </c>
      <c r="F12" s="19" t="s">
        <v>39</v>
      </c>
      <c r="G12" s="23" t="s">
        <v>40</v>
      </c>
    </row>
    <row r="13" spans="1:7" ht="14.4" x14ac:dyDescent="0.25">
      <c r="A13" s="368" t="s">
        <v>114</v>
      </c>
      <c r="B13" s="369"/>
      <c r="C13" s="369"/>
      <c r="D13" s="369"/>
      <c r="E13" s="369"/>
      <c r="F13" s="370"/>
      <c r="G13" s="243">
        <f>SUM(G14:G15)</f>
        <v>0</v>
      </c>
    </row>
    <row r="14" spans="1:7" ht="14.4" customHeight="1" x14ac:dyDescent="0.25">
      <c r="A14" s="360" t="s">
        <v>114</v>
      </c>
      <c r="B14" s="244" t="s">
        <v>7</v>
      </c>
      <c r="C14" s="244" t="s">
        <v>125</v>
      </c>
      <c r="D14" s="245" t="s">
        <v>31</v>
      </c>
      <c r="E14" s="245">
        <v>18</v>
      </c>
      <c r="F14" s="246">
        <f>VLOOKUP(B14,Část_01!$A$31:$H$44,7,FALSE)</f>
        <v>0</v>
      </c>
      <c r="G14" s="246">
        <f>E14*F14</f>
        <v>0</v>
      </c>
    </row>
    <row r="15" spans="1:7" ht="14.4" x14ac:dyDescent="0.25">
      <c r="A15" s="362"/>
      <c r="B15" s="244" t="s">
        <v>9</v>
      </c>
      <c r="C15" s="244" t="s">
        <v>10</v>
      </c>
      <c r="D15" s="245" t="s">
        <v>31</v>
      </c>
      <c r="E15" s="245">
        <v>320</v>
      </c>
      <c r="F15" s="246">
        <f>VLOOKUP(B15,Část_01!$A$31:$H$44,7,FALSE)</f>
        <v>0</v>
      </c>
      <c r="G15" s="246">
        <f>E15*F15</f>
        <v>0</v>
      </c>
    </row>
    <row r="16" spans="1:7" ht="14.4" x14ac:dyDescent="0.25">
      <c r="A16" s="368" t="s">
        <v>113</v>
      </c>
      <c r="B16" s="369"/>
      <c r="C16" s="369"/>
      <c r="D16" s="369"/>
      <c r="E16" s="369"/>
      <c r="F16" s="370"/>
      <c r="G16" s="243">
        <f>SUM(G17:G29)</f>
        <v>0</v>
      </c>
    </row>
    <row r="17" spans="1:7" ht="14.4" x14ac:dyDescent="0.25">
      <c r="A17" s="360" t="s">
        <v>113</v>
      </c>
      <c r="B17" s="244" t="s">
        <v>7</v>
      </c>
      <c r="C17" s="244" t="s">
        <v>125</v>
      </c>
      <c r="D17" s="245" t="s">
        <v>31</v>
      </c>
      <c r="E17" s="245">
        <v>17</v>
      </c>
      <c r="F17" s="246">
        <f>VLOOKUP(B17,Část_01!$A$31:$H$44,7,FALSE)</f>
        <v>0</v>
      </c>
      <c r="G17" s="246">
        <f t="shared" ref="G17:G29" si="0">E17*F17</f>
        <v>0</v>
      </c>
    </row>
    <row r="18" spans="1:7" ht="14.4" x14ac:dyDescent="0.25">
      <c r="A18" s="361"/>
      <c r="B18" s="244" t="s">
        <v>8</v>
      </c>
      <c r="C18" s="244" t="s">
        <v>170</v>
      </c>
      <c r="D18" s="245" t="s">
        <v>31</v>
      </c>
      <c r="E18" s="245">
        <v>120</v>
      </c>
      <c r="F18" s="246">
        <f>VLOOKUP(B18,Část_01!$A$31:$H$44,7,FALSE)</f>
        <v>0</v>
      </c>
      <c r="G18" s="246">
        <f t="shared" si="0"/>
        <v>0</v>
      </c>
    </row>
    <row r="19" spans="1:7" ht="14.4" x14ac:dyDescent="0.25">
      <c r="A19" s="361"/>
      <c r="B19" s="244" t="s">
        <v>9</v>
      </c>
      <c r="C19" s="244" t="s">
        <v>10</v>
      </c>
      <c r="D19" s="245" t="s">
        <v>31</v>
      </c>
      <c r="E19" s="245">
        <v>190</v>
      </c>
      <c r="F19" s="246">
        <f>VLOOKUP(B19,Část_01!$A$31:$H$44,7,FALSE)</f>
        <v>0</v>
      </c>
      <c r="G19" s="246">
        <f t="shared" si="0"/>
        <v>0</v>
      </c>
    </row>
    <row r="20" spans="1:7" ht="14.4" x14ac:dyDescent="0.25">
      <c r="A20" s="361"/>
      <c r="B20" s="244" t="s">
        <v>11</v>
      </c>
      <c r="C20" s="244" t="s">
        <v>126</v>
      </c>
      <c r="D20" s="245" t="s">
        <v>31</v>
      </c>
      <c r="E20" s="245">
        <v>6</v>
      </c>
      <c r="F20" s="246">
        <f>VLOOKUP(B20,Část_01!$A$31:$H$44,7,FALSE)</f>
        <v>0</v>
      </c>
      <c r="G20" s="246">
        <f t="shared" si="0"/>
        <v>0</v>
      </c>
    </row>
    <row r="21" spans="1:7" ht="14.4" x14ac:dyDescent="0.25">
      <c r="A21" s="361"/>
      <c r="B21" s="244" t="s">
        <v>12</v>
      </c>
      <c r="C21" s="244" t="s">
        <v>127</v>
      </c>
      <c r="D21" s="245" t="s">
        <v>31</v>
      </c>
      <c r="E21" s="245">
        <v>6</v>
      </c>
      <c r="F21" s="246">
        <f>VLOOKUP(B21,Část_01!$A$31:$H$44,7,FALSE)</f>
        <v>0</v>
      </c>
      <c r="G21" s="246">
        <f t="shared" si="0"/>
        <v>0</v>
      </c>
    </row>
    <row r="22" spans="1:7" ht="14.4" x14ac:dyDescent="0.25">
      <c r="A22" s="361"/>
      <c r="B22" s="244" t="s">
        <v>13</v>
      </c>
      <c r="C22" s="244" t="s">
        <v>128</v>
      </c>
      <c r="D22" s="245" t="s">
        <v>31</v>
      </c>
      <c r="E22" s="245">
        <v>4</v>
      </c>
      <c r="F22" s="246">
        <f>VLOOKUP(B22,Část_01!$A$31:$H$44,7,FALSE)</f>
        <v>0</v>
      </c>
      <c r="G22" s="246">
        <f t="shared" si="0"/>
        <v>0</v>
      </c>
    </row>
    <row r="23" spans="1:7" ht="14.4" x14ac:dyDescent="0.25">
      <c r="A23" s="361"/>
      <c r="B23" s="244" t="s">
        <v>14</v>
      </c>
      <c r="C23" s="244" t="s">
        <v>129</v>
      </c>
      <c r="D23" s="245" t="s">
        <v>31</v>
      </c>
      <c r="E23" s="245">
        <v>8</v>
      </c>
      <c r="F23" s="246">
        <f>VLOOKUP(B23,Část_01!$A$31:$H$44,7,FALSE)</f>
        <v>0</v>
      </c>
      <c r="G23" s="246">
        <f t="shared" si="0"/>
        <v>0</v>
      </c>
    </row>
    <row r="24" spans="1:7" ht="14.4" x14ac:dyDescent="0.25">
      <c r="A24" s="361"/>
      <c r="B24" s="244" t="s">
        <v>15</v>
      </c>
      <c r="C24" s="244" t="s">
        <v>130</v>
      </c>
      <c r="D24" s="245" t="s">
        <v>31</v>
      </c>
      <c r="E24" s="245">
        <v>2</v>
      </c>
      <c r="F24" s="246">
        <f>VLOOKUP(B24,Část_01!$A$31:$H$44,7,FALSE)</f>
        <v>0</v>
      </c>
      <c r="G24" s="246">
        <f t="shared" si="0"/>
        <v>0</v>
      </c>
    </row>
    <row r="25" spans="1:7" ht="14.4" x14ac:dyDescent="0.25">
      <c r="A25" s="361"/>
      <c r="B25" s="244" t="s">
        <v>16</v>
      </c>
      <c r="C25" s="244" t="s">
        <v>131</v>
      </c>
      <c r="D25" s="245" t="s">
        <v>31</v>
      </c>
      <c r="E25" s="245">
        <v>20</v>
      </c>
      <c r="F25" s="246">
        <f>VLOOKUP(B25,Část_01!$A$31:$H$44,7,FALSE)</f>
        <v>0</v>
      </c>
      <c r="G25" s="246">
        <f t="shared" si="0"/>
        <v>0</v>
      </c>
    </row>
    <row r="26" spans="1:7" ht="14.4" x14ac:dyDescent="0.25">
      <c r="A26" s="361"/>
      <c r="B26" s="244" t="s">
        <v>17</v>
      </c>
      <c r="C26" s="244" t="s">
        <v>132</v>
      </c>
      <c r="D26" s="245" t="s">
        <v>31</v>
      </c>
      <c r="E26" s="245">
        <v>20</v>
      </c>
      <c r="F26" s="246">
        <f>VLOOKUP(B26,Část_01!$A$31:$H$44,7,FALSE)</f>
        <v>0</v>
      </c>
      <c r="G26" s="246">
        <f t="shared" si="0"/>
        <v>0</v>
      </c>
    </row>
    <row r="27" spans="1:7" ht="14.4" x14ac:dyDescent="0.25">
      <c r="A27" s="361"/>
      <c r="B27" s="244" t="s">
        <v>18</v>
      </c>
      <c r="C27" s="244" t="s">
        <v>133</v>
      </c>
      <c r="D27" s="245" t="s">
        <v>31</v>
      </c>
      <c r="E27" s="245">
        <v>10</v>
      </c>
      <c r="F27" s="246">
        <f>VLOOKUP(B27,Část_01!$A$31:$H$44,7,FALSE)</f>
        <v>0</v>
      </c>
      <c r="G27" s="246">
        <f t="shared" si="0"/>
        <v>0</v>
      </c>
    </row>
    <row r="28" spans="1:7" ht="14.4" x14ac:dyDescent="0.25">
      <c r="A28" s="361"/>
      <c r="B28" s="244" t="s">
        <v>19</v>
      </c>
      <c r="C28" s="244" t="s">
        <v>69</v>
      </c>
      <c r="D28" s="245" t="s">
        <v>31</v>
      </c>
      <c r="E28" s="245">
        <v>3</v>
      </c>
      <c r="F28" s="246">
        <f>VLOOKUP(B28,Část_01!$A$31:$H$44,7,FALSE)</f>
        <v>0</v>
      </c>
      <c r="G28" s="246">
        <f t="shared" si="0"/>
        <v>0</v>
      </c>
    </row>
    <row r="29" spans="1:7" ht="14.4" x14ac:dyDescent="0.25">
      <c r="A29" s="362"/>
      <c r="B29" s="244" t="s">
        <v>20</v>
      </c>
      <c r="C29" s="244" t="s">
        <v>62</v>
      </c>
      <c r="D29" s="245" t="s">
        <v>31</v>
      </c>
      <c r="E29" s="245">
        <v>2</v>
      </c>
      <c r="F29" s="246">
        <f>VLOOKUP(B29,Část_01!$A$31:$H$44,7,FALSE)</f>
        <v>0</v>
      </c>
      <c r="G29" s="246">
        <f t="shared" si="0"/>
        <v>0</v>
      </c>
    </row>
    <row r="31" spans="1:7" ht="14.4" x14ac:dyDescent="0.25">
      <c r="A31" s="162"/>
      <c r="B31" s="163"/>
      <c r="C31" s="164"/>
      <c r="D31" s="165"/>
    </row>
    <row r="32" spans="1:7" ht="14.4" x14ac:dyDescent="0.25">
      <c r="A32" s="247"/>
      <c r="B32" s="166"/>
      <c r="C32" s="167"/>
      <c r="D32" s="168"/>
    </row>
    <row r="33" spans="1:4" ht="14.4" x14ac:dyDescent="0.25">
      <c r="A33" s="247"/>
      <c r="B33" s="169"/>
      <c r="C33" s="170"/>
      <c r="D33" s="168"/>
    </row>
  </sheetData>
  <sheetProtection algorithmName="SHA-512" hashValue="Ey7gHW8mBQ80gvfquDl0MifewBLt3F0NvvS30sxmZJdFXNvMSuIpp0onHfQVzsFVnY4sWxDht0eQL7mSeQzruw==" saltValue="2b5/vY40Ox8n4PEB0+QitQ==" spinCount="100000" sheet="1" objects="1" scenarios="1" selectLockedCells="1" selectUnlockedCells="1"/>
  <mergeCells count="18">
    <mergeCell ref="C1:G1"/>
    <mergeCell ref="C3:G3"/>
    <mergeCell ref="C4:G4"/>
    <mergeCell ref="C5:G5"/>
    <mergeCell ref="C6:G6"/>
    <mergeCell ref="C2:G2"/>
    <mergeCell ref="A6:B6"/>
    <mergeCell ref="A1:B1"/>
    <mergeCell ref="A3:B3"/>
    <mergeCell ref="A4:B4"/>
    <mergeCell ref="A5:B5"/>
    <mergeCell ref="A2:B2"/>
    <mergeCell ref="A17:A29"/>
    <mergeCell ref="A14:A15"/>
    <mergeCell ref="A7:B7"/>
    <mergeCell ref="C7:G7"/>
    <mergeCell ref="A16:F16"/>
    <mergeCell ref="A13:F1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115"/>
  <sheetViews>
    <sheetView view="pageBreakPreview" zoomScaleNormal="100" zoomScaleSheetLayoutView="100" workbookViewId="0">
      <selection activeCell="A2" sqref="A2"/>
    </sheetView>
  </sheetViews>
  <sheetFormatPr defaultColWidth="9.33203125" defaultRowHeight="14.4" x14ac:dyDescent="0.25"/>
  <cols>
    <col min="1" max="1" width="11.109375" style="12" bestFit="1" customWidth="1"/>
    <col min="2" max="2" width="9.33203125" style="12"/>
    <col min="3" max="3" width="10.77734375" style="12" customWidth="1"/>
    <col min="4" max="4" width="36.33203125" style="12" customWidth="1"/>
    <col min="5" max="6" width="15.33203125" style="20" customWidth="1"/>
    <col min="7" max="7" width="33.6640625" style="21" customWidth="1"/>
    <col min="8" max="8" width="33.6640625" style="24" customWidth="1"/>
    <col min="9" max="9" width="11.33203125" style="12" bestFit="1" customWidth="1"/>
    <col min="10" max="16384" width="9.33203125" style="12"/>
  </cols>
  <sheetData>
    <row r="1" spans="1:9" x14ac:dyDescent="0.25">
      <c r="A1" s="223" t="s">
        <v>1</v>
      </c>
      <c r="B1" s="223"/>
      <c r="C1" s="223"/>
      <c r="D1" s="223"/>
      <c r="E1" s="6" t="s">
        <v>0</v>
      </c>
      <c r="F1" s="8"/>
      <c r="G1" s="69"/>
      <c r="H1" s="70"/>
    </row>
    <row r="2" spans="1:9" x14ac:dyDescent="0.25">
      <c r="A2" s="223" t="s">
        <v>43</v>
      </c>
      <c r="B2" s="223"/>
      <c r="C2" s="223"/>
      <c r="D2" s="223"/>
      <c r="E2" s="253" t="s">
        <v>142</v>
      </c>
      <c r="F2" s="257"/>
      <c r="G2" s="71"/>
      <c r="H2" s="72"/>
    </row>
    <row r="3" spans="1:9" x14ac:dyDescent="0.25">
      <c r="A3" s="224" t="s">
        <v>2</v>
      </c>
      <c r="B3" s="224"/>
      <c r="C3" s="224"/>
      <c r="D3" s="224"/>
      <c r="E3" s="254" t="s">
        <v>72</v>
      </c>
      <c r="F3" s="9"/>
      <c r="G3" s="71"/>
      <c r="H3" s="72"/>
    </row>
    <row r="4" spans="1:9" x14ac:dyDescent="0.25">
      <c r="A4" s="224" t="s">
        <v>143</v>
      </c>
      <c r="B4" s="224"/>
      <c r="C4" s="224"/>
      <c r="D4" s="224"/>
      <c r="E4" s="254" t="s">
        <v>68</v>
      </c>
      <c r="F4" s="9"/>
      <c r="G4" s="71"/>
      <c r="H4" s="255"/>
    </row>
    <row r="5" spans="1:9" x14ac:dyDescent="0.25">
      <c r="A5" s="225" t="s">
        <v>4</v>
      </c>
      <c r="B5" s="225"/>
      <c r="C5" s="225"/>
      <c r="D5" s="225"/>
      <c r="E5" s="381" t="s">
        <v>122</v>
      </c>
      <c r="F5" s="381"/>
      <c r="G5" s="381"/>
      <c r="H5" s="381"/>
    </row>
    <row r="6" spans="1:9" x14ac:dyDescent="0.25">
      <c r="A6" s="225" t="s">
        <v>5</v>
      </c>
      <c r="B6" s="225"/>
      <c r="C6" s="225"/>
      <c r="D6" s="225"/>
      <c r="E6" s="383" t="s">
        <v>116</v>
      </c>
      <c r="F6" s="383"/>
      <c r="G6" s="383"/>
      <c r="H6" s="383"/>
    </row>
    <row r="7" spans="1:9" s="1" customFormat="1" ht="35.1" customHeight="1" x14ac:dyDescent="0.25">
      <c r="A7" s="17" t="s">
        <v>67</v>
      </c>
      <c r="B7" s="17" t="s">
        <v>123</v>
      </c>
      <c r="C7" s="17" t="s">
        <v>34</v>
      </c>
      <c r="D7" s="18" t="s">
        <v>35</v>
      </c>
      <c r="E7" s="17" t="s">
        <v>30</v>
      </c>
      <c r="F7" s="17" t="s">
        <v>38</v>
      </c>
      <c r="G7" s="19" t="s">
        <v>39</v>
      </c>
      <c r="H7" s="23" t="s">
        <v>40</v>
      </c>
    </row>
    <row r="8" spans="1:9" s="1" customFormat="1" ht="15.6" customHeight="1" x14ac:dyDescent="0.25">
      <c r="A8" s="385" t="s">
        <v>70</v>
      </c>
      <c r="B8" s="386"/>
      <c r="C8" s="386"/>
      <c r="D8" s="386"/>
      <c r="E8" s="386"/>
      <c r="F8" s="386"/>
      <c r="G8" s="387"/>
      <c r="H8" s="96">
        <f>H28+H32+H41+H43+H45+H61+H64+H66+H69+H72+H74+H77+H92+H94+H97+H100+H103+H105+H108</f>
        <v>0</v>
      </c>
    </row>
    <row r="9" spans="1:9" s="1" customFormat="1" ht="15.6" customHeight="1" x14ac:dyDescent="0.25">
      <c r="A9" s="385" t="s">
        <v>71</v>
      </c>
      <c r="B9" s="386"/>
      <c r="C9" s="386"/>
      <c r="D9" s="386"/>
      <c r="E9" s="386"/>
      <c r="F9" s="386"/>
      <c r="G9" s="387"/>
      <c r="H9" s="97">
        <f>H10+H13+H16+H19+H21+H23+H25+H30+H34+H37+H39+H47+H50+H53+H55+H57+H79+H81+H83+H86+H88+H90+H111</f>
        <v>0</v>
      </c>
      <c r="I9" s="87"/>
    </row>
    <row r="10" spans="1:9" s="22" customFormat="1" ht="20.100000000000001" customHeight="1" x14ac:dyDescent="0.25">
      <c r="A10" s="171"/>
      <c r="B10" s="172" t="s">
        <v>113</v>
      </c>
      <c r="C10" s="103" t="s">
        <v>74</v>
      </c>
      <c r="D10" s="99"/>
      <c r="E10" s="100"/>
      <c r="F10" s="100"/>
      <c r="G10" s="101"/>
      <c r="H10" s="102">
        <f>SUM(H11:H12)</f>
        <v>0</v>
      </c>
    </row>
    <row r="11" spans="1:9" ht="12.75" customHeight="1" x14ac:dyDescent="0.25">
      <c r="A11" s="173" t="s">
        <v>124</v>
      </c>
      <c r="B11" s="159" t="s">
        <v>113</v>
      </c>
      <c r="C11" s="89" t="s">
        <v>7</v>
      </c>
      <c r="D11" s="90" t="s">
        <v>21</v>
      </c>
      <c r="E11" s="91" t="s">
        <v>31</v>
      </c>
      <c r="F11" s="91">
        <v>1</v>
      </c>
      <c r="G11" s="92">
        <f>VLOOKUP(C11,Část_01!$A$31:$H$44,7,FALSE)</f>
        <v>0</v>
      </c>
      <c r="H11" s="93">
        <f>F11*G11</f>
        <v>0</v>
      </c>
    </row>
    <row r="12" spans="1:9" ht="12.75" customHeight="1" x14ac:dyDescent="0.25">
      <c r="A12" s="173" t="s">
        <v>124</v>
      </c>
      <c r="B12" s="159" t="s">
        <v>113</v>
      </c>
      <c r="C12" s="89" t="s">
        <v>9</v>
      </c>
      <c r="D12" s="94" t="s">
        <v>10</v>
      </c>
      <c r="E12" s="91" t="s">
        <v>31</v>
      </c>
      <c r="F12" s="91">
        <v>30</v>
      </c>
      <c r="G12" s="92">
        <f>VLOOKUP(C12,Část_01!$A$31:$H$44,7,FALSE)</f>
        <v>0</v>
      </c>
      <c r="H12" s="93">
        <f>F12*G12</f>
        <v>0</v>
      </c>
    </row>
    <row r="13" spans="1:9" s="22" customFormat="1" ht="20.100000000000001" customHeight="1" x14ac:dyDescent="0.25">
      <c r="A13" s="171"/>
      <c r="B13" s="172" t="s">
        <v>113</v>
      </c>
      <c r="C13" s="103" t="s">
        <v>75</v>
      </c>
      <c r="D13" s="99"/>
      <c r="E13" s="100"/>
      <c r="F13" s="100"/>
      <c r="G13" s="101"/>
      <c r="H13" s="102">
        <f>SUM(H14:H15)</f>
        <v>0</v>
      </c>
    </row>
    <row r="14" spans="1:9" ht="12.75" customHeight="1" x14ac:dyDescent="0.25">
      <c r="A14" s="173" t="s">
        <v>124</v>
      </c>
      <c r="B14" s="159" t="s">
        <v>113</v>
      </c>
      <c r="C14" s="89" t="s">
        <v>7</v>
      </c>
      <c r="D14" s="90" t="s">
        <v>21</v>
      </c>
      <c r="E14" s="91" t="s">
        <v>31</v>
      </c>
      <c r="F14" s="91">
        <v>1</v>
      </c>
      <c r="G14" s="92">
        <f>VLOOKUP(C14,Část_01!$A$31:$H$44,7,FALSE)</f>
        <v>0</v>
      </c>
      <c r="H14" s="93">
        <f t="shared" ref="H14:H31" si="0">F14*G14</f>
        <v>0</v>
      </c>
    </row>
    <row r="15" spans="1:9" ht="12.75" customHeight="1" x14ac:dyDescent="0.25">
      <c r="A15" s="173" t="s">
        <v>124</v>
      </c>
      <c r="B15" s="159" t="s">
        <v>113</v>
      </c>
      <c r="C15" s="89" t="s">
        <v>9</v>
      </c>
      <c r="D15" s="94" t="s">
        <v>10</v>
      </c>
      <c r="E15" s="91" t="s">
        <v>31</v>
      </c>
      <c r="F15" s="91">
        <v>48</v>
      </c>
      <c r="G15" s="92">
        <f>VLOOKUP(C15,Část_01!$A$31:$H$44,7,FALSE)</f>
        <v>0</v>
      </c>
      <c r="H15" s="93">
        <f t="shared" si="0"/>
        <v>0</v>
      </c>
    </row>
    <row r="16" spans="1:9" s="22" customFormat="1" ht="20.100000000000001" customHeight="1" x14ac:dyDescent="0.25">
      <c r="A16" s="171"/>
      <c r="B16" s="172" t="s">
        <v>113</v>
      </c>
      <c r="C16" s="98" t="s">
        <v>76</v>
      </c>
      <c r="D16" s="99"/>
      <c r="E16" s="100"/>
      <c r="F16" s="100"/>
      <c r="G16" s="101"/>
      <c r="H16" s="102">
        <f>SUM(H17:H18)</f>
        <v>0</v>
      </c>
    </row>
    <row r="17" spans="1:8" ht="12.75" customHeight="1" x14ac:dyDescent="0.25">
      <c r="A17" s="173" t="s">
        <v>124</v>
      </c>
      <c r="B17" s="159" t="s">
        <v>113</v>
      </c>
      <c r="C17" s="89" t="s">
        <v>7</v>
      </c>
      <c r="D17" s="90" t="s">
        <v>21</v>
      </c>
      <c r="E17" s="91" t="s">
        <v>31</v>
      </c>
      <c r="F17" s="91">
        <v>1</v>
      </c>
      <c r="G17" s="92">
        <f>VLOOKUP(C17,Část_01!$A$31:$H$44,7,FALSE)</f>
        <v>0</v>
      </c>
      <c r="H17" s="93">
        <f t="shared" si="0"/>
        <v>0</v>
      </c>
    </row>
    <row r="18" spans="1:8" ht="12.75" customHeight="1" x14ac:dyDescent="0.25">
      <c r="A18" s="173" t="s">
        <v>124</v>
      </c>
      <c r="B18" s="159" t="s">
        <v>113</v>
      </c>
      <c r="C18" s="89" t="s">
        <v>9</v>
      </c>
      <c r="D18" s="94" t="s">
        <v>10</v>
      </c>
      <c r="E18" s="91" t="s">
        <v>31</v>
      </c>
      <c r="F18" s="91">
        <v>34</v>
      </c>
      <c r="G18" s="92">
        <f>VLOOKUP(C18,Část_01!$A$31:$H$44,7,FALSE)</f>
        <v>0</v>
      </c>
      <c r="H18" s="93">
        <f t="shared" si="0"/>
        <v>0</v>
      </c>
    </row>
    <row r="19" spans="1:8" s="22" customFormat="1" ht="20.100000000000001" customHeight="1" x14ac:dyDescent="0.25">
      <c r="A19" s="171"/>
      <c r="B19" s="172" t="s">
        <v>113</v>
      </c>
      <c r="C19" s="103" t="s">
        <v>77</v>
      </c>
      <c r="D19" s="99"/>
      <c r="E19" s="100"/>
      <c r="F19" s="100"/>
      <c r="G19" s="101"/>
      <c r="H19" s="102">
        <f>SUM(H20:H20)</f>
        <v>0</v>
      </c>
    </row>
    <row r="20" spans="1:8" ht="12.75" customHeight="1" x14ac:dyDescent="0.25">
      <c r="A20" s="173" t="s">
        <v>124</v>
      </c>
      <c r="B20" s="159" t="s">
        <v>113</v>
      </c>
      <c r="C20" s="89" t="s">
        <v>7</v>
      </c>
      <c r="D20" s="90" t="s">
        <v>21</v>
      </c>
      <c r="E20" s="91" t="s">
        <v>31</v>
      </c>
      <c r="F20" s="91">
        <v>1</v>
      </c>
      <c r="G20" s="92">
        <f>VLOOKUP(C20,Část_01!$A$31:$H$44,7,FALSE)</f>
        <v>0</v>
      </c>
      <c r="H20" s="93">
        <f t="shared" si="0"/>
        <v>0</v>
      </c>
    </row>
    <row r="21" spans="1:8" s="22" customFormat="1" ht="20.100000000000001" customHeight="1" x14ac:dyDescent="0.25">
      <c r="A21" s="171"/>
      <c r="B21" s="172" t="s">
        <v>113</v>
      </c>
      <c r="C21" s="103" t="s">
        <v>78</v>
      </c>
      <c r="D21" s="99"/>
      <c r="E21" s="100"/>
      <c r="F21" s="100"/>
      <c r="G21" s="101"/>
      <c r="H21" s="102">
        <f>SUM(H22:H22)</f>
        <v>0</v>
      </c>
    </row>
    <row r="22" spans="1:8" ht="12.75" customHeight="1" x14ac:dyDescent="0.25">
      <c r="A22" s="173" t="s">
        <v>124</v>
      </c>
      <c r="B22" s="159" t="s">
        <v>113</v>
      </c>
      <c r="C22" s="89" t="s">
        <v>7</v>
      </c>
      <c r="D22" s="90" t="s">
        <v>21</v>
      </c>
      <c r="E22" s="91" t="s">
        <v>31</v>
      </c>
      <c r="F22" s="91">
        <v>1</v>
      </c>
      <c r="G22" s="92">
        <f>VLOOKUP(C22,Část_01!$A$31:$H$44,7,FALSE)</f>
        <v>0</v>
      </c>
      <c r="H22" s="93">
        <f t="shared" si="0"/>
        <v>0</v>
      </c>
    </row>
    <row r="23" spans="1:8" ht="20.100000000000001" customHeight="1" x14ac:dyDescent="0.25">
      <c r="A23" s="171"/>
      <c r="B23" s="172" t="s">
        <v>113</v>
      </c>
      <c r="C23" s="103" t="s">
        <v>79</v>
      </c>
      <c r="D23" s="99"/>
      <c r="E23" s="100"/>
      <c r="F23" s="100"/>
      <c r="G23" s="101"/>
      <c r="H23" s="102">
        <f>SUM(H24:H24)</f>
        <v>0</v>
      </c>
    </row>
    <row r="24" spans="1:8" ht="12.75" customHeight="1" x14ac:dyDescent="0.25">
      <c r="A24" s="173" t="s">
        <v>124</v>
      </c>
      <c r="B24" s="159" t="s">
        <v>113</v>
      </c>
      <c r="C24" s="89" t="s">
        <v>7</v>
      </c>
      <c r="D24" s="90" t="s">
        <v>21</v>
      </c>
      <c r="E24" s="91" t="s">
        <v>31</v>
      </c>
      <c r="F24" s="91">
        <v>1</v>
      </c>
      <c r="G24" s="92">
        <f>VLOOKUP(C24,Část_01!$A$31:$H$44,7,FALSE)</f>
        <v>0</v>
      </c>
      <c r="H24" s="93">
        <f t="shared" si="0"/>
        <v>0</v>
      </c>
    </row>
    <row r="25" spans="1:8" s="22" customFormat="1" ht="20.100000000000001" customHeight="1" x14ac:dyDescent="0.25">
      <c r="A25" s="171"/>
      <c r="B25" s="172" t="s">
        <v>113</v>
      </c>
      <c r="C25" s="103" t="s">
        <v>80</v>
      </c>
      <c r="D25" s="99"/>
      <c r="E25" s="100"/>
      <c r="F25" s="100"/>
      <c r="G25" s="101"/>
      <c r="H25" s="102">
        <f>SUM(H26:H27)</f>
        <v>0</v>
      </c>
    </row>
    <row r="26" spans="1:8" ht="12.75" customHeight="1" x14ac:dyDescent="0.25">
      <c r="A26" s="173" t="s">
        <v>124</v>
      </c>
      <c r="B26" s="159" t="s">
        <v>113</v>
      </c>
      <c r="C26" s="89" t="s">
        <v>7</v>
      </c>
      <c r="D26" s="90" t="s">
        <v>21</v>
      </c>
      <c r="E26" s="91" t="s">
        <v>31</v>
      </c>
      <c r="F26" s="91">
        <v>1</v>
      </c>
      <c r="G26" s="92">
        <f>VLOOKUP(C26,Část_01!$A$31:$H$44,7,FALSE)</f>
        <v>0</v>
      </c>
      <c r="H26" s="93">
        <f t="shared" si="0"/>
        <v>0</v>
      </c>
    </row>
    <row r="27" spans="1:8" ht="12.75" customHeight="1" x14ac:dyDescent="0.25">
      <c r="A27" s="173" t="s">
        <v>124</v>
      </c>
      <c r="B27" s="159" t="s">
        <v>113</v>
      </c>
      <c r="C27" s="89" t="s">
        <v>9</v>
      </c>
      <c r="D27" s="94" t="s">
        <v>10</v>
      </c>
      <c r="E27" s="91" t="s">
        <v>31</v>
      </c>
      <c r="F27" s="91">
        <v>32</v>
      </c>
      <c r="G27" s="92">
        <f>VLOOKUP(C27,Část_01!$A$31:$H$44,7,FALSE)</f>
        <v>0</v>
      </c>
      <c r="H27" s="93">
        <f t="shared" si="0"/>
        <v>0</v>
      </c>
    </row>
    <row r="28" spans="1:8" s="22" customFormat="1" ht="20.100000000000001" customHeight="1" x14ac:dyDescent="0.25">
      <c r="A28" s="171"/>
      <c r="B28" s="172" t="s">
        <v>114</v>
      </c>
      <c r="C28" s="103" t="s">
        <v>94</v>
      </c>
      <c r="D28" s="99"/>
      <c r="E28" s="100"/>
      <c r="F28" s="100"/>
      <c r="G28" s="101"/>
      <c r="H28" s="102">
        <f>SUM(H29:H29)</f>
        <v>0</v>
      </c>
    </row>
    <row r="29" spans="1:8" ht="12.75" customHeight="1" x14ac:dyDescent="0.25">
      <c r="A29" s="173" t="s">
        <v>124</v>
      </c>
      <c r="B29" s="159" t="s">
        <v>114</v>
      </c>
      <c r="C29" s="89" t="s">
        <v>7</v>
      </c>
      <c r="D29" s="90" t="s">
        <v>21</v>
      </c>
      <c r="E29" s="91" t="s">
        <v>31</v>
      </c>
      <c r="F29" s="91">
        <v>1</v>
      </c>
      <c r="G29" s="92">
        <f>VLOOKUP(C29,Část_01!$A$31:$H$44,7,FALSE)</f>
        <v>0</v>
      </c>
      <c r="H29" s="93">
        <f t="shared" si="0"/>
        <v>0</v>
      </c>
    </row>
    <row r="30" spans="1:8" s="22" customFormat="1" ht="20.100000000000001" customHeight="1" x14ac:dyDescent="0.25">
      <c r="A30" s="171"/>
      <c r="B30" s="172" t="s">
        <v>113</v>
      </c>
      <c r="C30" s="103" t="s">
        <v>119</v>
      </c>
      <c r="D30" s="99"/>
      <c r="E30" s="100"/>
      <c r="F30" s="100"/>
      <c r="G30" s="101"/>
      <c r="H30" s="102">
        <f>SUM(H31:H31)</f>
        <v>0</v>
      </c>
    </row>
    <row r="31" spans="1:8" ht="12.75" customHeight="1" x14ac:dyDescent="0.25">
      <c r="A31" s="173" t="s">
        <v>124</v>
      </c>
      <c r="B31" s="159" t="s">
        <v>113</v>
      </c>
      <c r="C31" s="89" t="s">
        <v>8</v>
      </c>
      <c r="D31" s="94" t="s">
        <v>170</v>
      </c>
      <c r="E31" s="91" t="s">
        <v>31</v>
      </c>
      <c r="F31" s="91">
        <v>120</v>
      </c>
      <c r="G31" s="92">
        <f>VLOOKUP(C31,Část_01!$A$31:$H$44,7,FALSE)</f>
        <v>0</v>
      </c>
      <c r="H31" s="93">
        <f t="shared" si="0"/>
        <v>0</v>
      </c>
    </row>
    <row r="32" spans="1:8" s="22" customFormat="1" ht="20.100000000000001" customHeight="1" x14ac:dyDescent="0.25">
      <c r="A32" s="171"/>
      <c r="B32" s="172" t="s">
        <v>114</v>
      </c>
      <c r="C32" s="103" t="s">
        <v>95</v>
      </c>
      <c r="D32" s="99"/>
      <c r="E32" s="100"/>
      <c r="F32" s="100"/>
      <c r="G32" s="101"/>
      <c r="H32" s="102">
        <f>SUM(H33:H33)</f>
        <v>0</v>
      </c>
    </row>
    <row r="33" spans="1:8" ht="12.75" customHeight="1" x14ac:dyDescent="0.25">
      <c r="A33" s="173" t="s">
        <v>124</v>
      </c>
      <c r="B33" s="159" t="s">
        <v>114</v>
      </c>
      <c r="C33" s="89" t="s">
        <v>7</v>
      </c>
      <c r="D33" s="90" t="s">
        <v>21</v>
      </c>
      <c r="E33" s="91" t="s">
        <v>31</v>
      </c>
      <c r="F33" s="91">
        <v>1</v>
      </c>
      <c r="G33" s="92">
        <f>VLOOKUP(C33,Část_01!$A$31:$H$44,7,FALSE)</f>
        <v>0</v>
      </c>
      <c r="H33" s="93">
        <f t="shared" ref="H33" si="1">F33*G33</f>
        <v>0</v>
      </c>
    </row>
    <row r="34" spans="1:8" s="22" customFormat="1" ht="20.100000000000001" customHeight="1" x14ac:dyDescent="0.25">
      <c r="A34" s="171"/>
      <c r="B34" s="172" t="s">
        <v>113</v>
      </c>
      <c r="C34" s="103" t="s">
        <v>120</v>
      </c>
      <c r="D34" s="99"/>
      <c r="E34" s="100"/>
      <c r="F34" s="100"/>
      <c r="G34" s="101"/>
      <c r="H34" s="102">
        <f>SUM(H35:H36)</f>
        <v>0</v>
      </c>
    </row>
    <row r="35" spans="1:8" ht="12.75" customHeight="1" x14ac:dyDescent="0.25">
      <c r="A35" s="173" t="s">
        <v>124</v>
      </c>
      <c r="B35" s="159" t="s">
        <v>113</v>
      </c>
      <c r="C35" s="89" t="s">
        <v>12</v>
      </c>
      <c r="D35" s="90" t="s">
        <v>23</v>
      </c>
      <c r="E35" s="91" t="s">
        <v>31</v>
      </c>
      <c r="F35" s="91">
        <v>6</v>
      </c>
      <c r="G35" s="92">
        <f>VLOOKUP(C35,Část_01!$A$31:$H$44,7,FALSE)</f>
        <v>0</v>
      </c>
      <c r="H35" s="93">
        <f t="shared" ref="H35:H36" si="2">F35*G35</f>
        <v>0</v>
      </c>
    </row>
    <row r="36" spans="1:8" ht="12.75" customHeight="1" x14ac:dyDescent="0.25">
      <c r="A36" s="173" t="s">
        <v>124</v>
      </c>
      <c r="B36" s="159" t="s">
        <v>113</v>
      </c>
      <c r="C36" s="89" t="s">
        <v>13</v>
      </c>
      <c r="D36" s="90" t="s">
        <v>24</v>
      </c>
      <c r="E36" s="91" t="s">
        <v>31</v>
      </c>
      <c r="F36" s="91">
        <v>4</v>
      </c>
      <c r="G36" s="92">
        <f>VLOOKUP(C36,Část_01!$A$31:$H$44,7,FALSE)</f>
        <v>0</v>
      </c>
      <c r="H36" s="93">
        <f t="shared" si="2"/>
        <v>0</v>
      </c>
    </row>
    <row r="37" spans="1:8" s="22" customFormat="1" ht="20.100000000000001" customHeight="1" x14ac:dyDescent="0.25">
      <c r="A37" s="171"/>
      <c r="B37" s="172" t="s">
        <v>113</v>
      </c>
      <c r="C37" s="103" t="s">
        <v>81</v>
      </c>
      <c r="D37" s="99"/>
      <c r="E37" s="100"/>
      <c r="F37" s="100"/>
      <c r="G37" s="101"/>
      <c r="H37" s="102">
        <f>SUM(H38:H38)</f>
        <v>0</v>
      </c>
    </row>
    <row r="38" spans="1:8" ht="12.75" customHeight="1" x14ac:dyDescent="0.25">
      <c r="A38" s="173" t="s">
        <v>124</v>
      </c>
      <c r="B38" s="159" t="s">
        <v>113</v>
      </c>
      <c r="C38" s="89" t="s">
        <v>7</v>
      </c>
      <c r="D38" s="90" t="s">
        <v>21</v>
      </c>
      <c r="E38" s="91" t="s">
        <v>31</v>
      </c>
      <c r="F38" s="91">
        <v>1</v>
      </c>
      <c r="G38" s="92">
        <f>VLOOKUP(C38,Část_01!$A$31:$H$44,7,FALSE)</f>
        <v>0</v>
      </c>
      <c r="H38" s="93">
        <f t="shared" ref="H38" si="3">F38*G38</f>
        <v>0</v>
      </c>
    </row>
    <row r="39" spans="1:8" s="22" customFormat="1" ht="20.100000000000001" customHeight="1" x14ac:dyDescent="0.25">
      <c r="A39" s="171"/>
      <c r="B39" s="172" t="s">
        <v>113</v>
      </c>
      <c r="C39" s="103" t="s">
        <v>82</v>
      </c>
      <c r="D39" s="99"/>
      <c r="E39" s="100"/>
      <c r="F39" s="100"/>
      <c r="G39" s="101"/>
      <c r="H39" s="102">
        <f>SUM(H40:H40)</f>
        <v>0</v>
      </c>
    </row>
    <row r="40" spans="1:8" ht="12.75" customHeight="1" x14ac:dyDescent="0.25">
      <c r="A40" s="173" t="s">
        <v>124</v>
      </c>
      <c r="B40" s="159" t="s">
        <v>113</v>
      </c>
      <c r="C40" s="89" t="s">
        <v>7</v>
      </c>
      <c r="D40" s="90" t="s">
        <v>21</v>
      </c>
      <c r="E40" s="91" t="s">
        <v>31</v>
      </c>
      <c r="F40" s="91">
        <v>1</v>
      </c>
      <c r="G40" s="92">
        <f>VLOOKUP(C40,Část_01!$A$31:$H$44,7,FALSE)</f>
        <v>0</v>
      </c>
      <c r="H40" s="93">
        <f t="shared" ref="H40" si="4">F40*G40</f>
        <v>0</v>
      </c>
    </row>
    <row r="41" spans="1:8" s="22" customFormat="1" ht="20.100000000000001" customHeight="1" x14ac:dyDescent="0.25">
      <c r="A41" s="171"/>
      <c r="B41" s="172" t="s">
        <v>114</v>
      </c>
      <c r="C41" s="103" t="s">
        <v>96</v>
      </c>
      <c r="D41" s="99"/>
      <c r="E41" s="100"/>
      <c r="F41" s="100"/>
      <c r="G41" s="101"/>
      <c r="H41" s="102">
        <f>SUM(H42:H42)</f>
        <v>0</v>
      </c>
    </row>
    <row r="42" spans="1:8" ht="12.75" customHeight="1" x14ac:dyDescent="0.25">
      <c r="A42" s="173" t="s">
        <v>124</v>
      </c>
      <c r="B42" s="159" t="s">
        <v>114</v>
      </c>
      <c r="C42" s="89" t="s">
        <v>7</v>
      </c>
      <c r="D42" s="90" t="s">
        <v>21</v>
      </c>
      <c r="E42" s="91" t="s">
        <v>31</v>
      </c>
      <c r="F42" s="91">
        <v>1</v>
      </c>
      <c r="G42" s="92">
        <f>VLOOKUP(C42,Část_01!$A$31:$H$44,7,FALSE)</f>
        <v>0</v>
      </c>
      <c r="H42" s="93">
        <f t="shared" ref="H42" si="5">F42*G42</f>
        <v>0</v>
      </c>
    </row>
    <row r="43" spans="1:8" s="22" customFormat="1" ht="20.100000000000001" customHeight="1" x14ac:dyDescent="0.25">
      <c r="A43" s="171"/>
      <c r="B43" s="172" t="s">
        <v>114</v>
      </c>
      <c r="C43" s="103" t="s">
        <v>97</v>
      </c>
      <c r="D43" s="99"/>
      <c r="E43" s="100"/>
      <c r="F43" s="100"/>
      <c r="G43" s="101"/>
      <c r="H43" s="102">
        <f>SUM(H44:H44)</f>
        <v>0</v>
      </c>
    </row>
    <row r="44" spans="1:8" ht="12.75" customHeight="1" x14ac:dyDescent="0.25">
      <c r="A44" s="173" t="s">
        <v>124</v>
      </c>
      <c r="B44" s="159" t="s">
        <v>114</v>
      </c>
      <c r="C44" s="89" t="s">
        <v>7</v>
      </c>
      <c r="D44" s="90" t="s">
        <v>21</v>
      </c>
      <c r="E44" s="91" t="s">
        <v>31</v>
      </c>
      <c r="F44" s="91">
        <v>1</v>
      </c>
      <c r="G44" s="92">
        <f>VLOOKUP(C44,Část_01!$A$31:$H$44,7,FALSE)</f>
        <v>0</v>
      </c>
      <c r="H44" s="93">
        <f t="shared" ref="H44" si="6">F44*G44</f>
        <v>0</v>
      </c>
    </row>
    <row r="45" spans="1:8" s="22" customFormat="1" ht="20.100000000000001" customHeight="1" x14ac:dyDescent="0.25">
      <c r="A45" s="171"/>
      <c r="B45" s="172" t="s">
        <v>114</v>
      </c>
      <c r="C45" s="103" t="s">
        <v>98</v>
      </c>
      <c r="D45" s="99"/>
      <c r="E45" s="100"/>
      <c r="F45" s="100"/>
      <c r="G45" s="101"/>
      <c r="H45" s="102">
        <f>SUM(H46:H46)</f>
        <v>0</v>
      </c>
    </row>
    <row r="46" spans="1:8" ht="12.75" customHeight="1" x14ac:dyDescent="0.25">
      <c r="A46" s="173" t="s">
        <v>124</v>
      </c>
      <c r="B46" s="159" t="s">
        <v>114</v>
      </c>
      <c r="C46" s="89" t="s">
        <v>7</v>
      </c>
      <c r="D46" s="90" t="s">
        <v>21</v>
      </c>
      <c r="E46" s="91" t="s">
        <v>31</v>
      </c>
      <c r="F46" s="91">
        <v>1</v>
      </c>
      <c r="G46" s="92">
        <f>VLOOKUP(C46,Část_01!$A$31:$H$44,7,FALSE)</f>
        <v>0</v>
      </c>
      <c r="H46" s="93">
        <f t="shared" ref="H46" si="7">F46*G46</f>
        <v>0</v>
      </c>
    </row>
    <row r="47" spans="1:8" s="22" customFormat="1" ht="20.100000000000001" customHeight="1" x14ac:dyDescent="0.25">
      <c r="A47" s="171"/>
      <c r="B47" s="172" t="s">
        <v>113</v>
      </c>
      <c r="C47" s="103" t="s">
        <v>83</v>
      </c>
      <c r="D47" s="99"/>
      <c r="E47" s="100"/>
      <c r="F47" s="100"/>
      <c r="G47" s="101"/>
      <c r="H47" s="102">
        <f>SUM(H48:H49)</f>
        <v>0</v>
      </c>
    </row>
    <row r="48" spans="1:8" ht="12.75" customHeight="1" x14ac:dyDescent="0.25">
      <c r="A48" s="173" t="s">
        <v>124</v>
      </c>
      <c r="B48" s="159" t="s">
        <v>113</v>
      </c>
      <c r="C48" s="89" t="s">
        <v>7</v>
      </c>
      <c r="D48" s="90" t="s">
        <v>21</v>
      </c>
      <c r="E48" s="91" t="s">
        <v>31</v>
      </c>
      <c r="F48" s="91">
        <v>1</v>
      </c>
      <c r="G48" s="92">
        <f>VLOOKUP(C48,Část_01!$A$31:$H$44,7,FALSE)</f>
        <v>0</v>
      </c>
      <c r="H48" s="93">
        <f t="shared" ref="H48:H49" si="8">F48*G48</f>
        <v>0</v>
      </c>
    </row>
    <row r="49" spans="1:8" ht="12.75" customHeight="1" x14ac:dyDescent="0.25">
      <c r="A49" s="173" t="s">
        <v>124</v>
      </c>
      <c r="B49" s="159" t="s">
        <v>113</v>
      </c>
      <c r="C49" s="89" t="s">
        <v>9</v>
      </c>
      <c r="D49" s="94" t="s">
        <v>10</v>
      </c>
      <c r="E49" s="91" t="s">
        <v>31</v>
      </c>
      <c r="F49" s="91">
        <v>28</v>
      </c>
      <c r="G49" s="92">
        <f>VLOOKUP(C49,Část_01!$A$31:$H$44,7,FALSE)</f>
        <v>0</v>
      </c>
      <c r="H49" s="93">
        <f t="shared" si="8"/>
        <v>0</v>
      </c>
    </row>
    <row r="50" spans="1:8" s="22" customFormat="1" ht="20.100000000000001" customHeight="1" x14ac:dyDescent="0.25">
      <c r="A50" s="171"/>
      <c r="B50" s="172" t="s">
        <v>113</v>
      </c>
      <c r="C50" s="103" t="s">
        <v>121</v>
      </c>
      <c r="D50" s="99"/>
      <c r="E50" s="100"/>
      <c r="F50" s="100"/>
      <c r="G50" s="101"/>
      <c r="H50" s="102">
        <f>SUM(H51:H52)</f>
        <v>0</v>
      </c>
    </row>
    <row r="51" spans="1:8" ht="12.75" customHeight="1" x14ac:dyDescent="0.25">
      <c r="A51" s="173" t="s">
        <v>124</v>
      </c>
      <c r="B51" s="159" t="s">
        <v>113</v>
      </c>
      <c r="C51" s="89" t="s">
        <v>14</v>
      </c>
      <c r="D51" s="90" t="s">
        <v>25</v>
      </c>
      <c r="E51" s="91" t="s">
        <v>31</v>
      </c>
      <c r="F51" s="91">
        <v>8</v>
      </c>
      <c r="G51" s="92">
        <f>VLOOKUP(C51,Část_01!$A$31:$H$44,7,FALSE)</f>
        <v>0</v>
      </c>
      <c r="H51" s="93">
        <f t="shared" ref="H51:H52" si="9">F51*G51</f>
        <v>0</v>
      </c>
    </row>
    <row r="52" spans="1:8" ht="12.75" customHeight="1" x14ac:dyDescent="0.25">
      <c r="A52" s="173" t="s">
        <v>124</v>
      </c>
      <c r="B52" s="159" t="s">
        <v>113</v>
      </c>
      <c r="C52" s="89" t="s">
        <v>15</v>
      </c>
      <c r="D52" s="90" t="s">
        <v>26</v>
      </c>
      <c r="E52" s="91" t="s">
        <v>31</v>
      </c>
      <c r="F52" s="91">
        <v>2</v>
      </c>
      <c r="G52" s="92">
        <f>VLOOKUP(C52,Část_01!$A$31:$H$44,7,FALSE)</f>
        <v>0</v>
      </c>
      <c r="H52" s="93">
        <f t="shared" si="9"/>
        <v>0</v>
      </c>
    </row>
    <row r="53" spans="1:8" s="22" customFormat="1" ht="20.100000000000001" customHeight="1" x14ac:dyDescent="0.25">
      <c r="A53" s="171"/>
      <c r="B53" s="172" t="s">
        <v>113</v>
      </c>
      <c r="C53" s="103" t="s">
        <v>84</v>
      </c>
      <c r="D53" s="99"/>
      <c r="E53" s="100"/>
      <c r="F53" s="100"/>
      <c r="G53" s="101"/>
      <c r="H53" s="102">
        <f>SUM(H54:H54)</f>
        <v>0</v>
      </c>
    </row>
    <row r="54" spans="1:8" ht="12.75" customHeight="1" x14ac:dyDescent="0.25">
      <c r="A54" s="173" t="s">
        <v>124</v>
      </c>
      <c r="B54" s="159" t="s">
        <v>113</v>
      </c>
      <c r="C54" s="89" t="s">
        <v>7</v>
      </c>
      <c r="D54" s="90" t="s">
        <v>21</v>
      </c>
      <c r="E54" s="91" t="s">
        <v>31</v>
      </c>
      <c r="F54" s="91">
        <v>1</v>
      </c>
      <c r="G54" s="92">
        <f>VLOOKUP(C54,Část_01!$A$31:$H$44,7,FALSE)</f>
        <v>0</v>
      </c>
      <c r="H54" s="93">
        <f t="shared" ref="H54" si="10">F54*G54</f>
        <v>0</v>
      </c>
    </row>
    <row r="55" spans="1:8" s="22" customFormat="1" ht="20.100000000000001" customHeight="1" x14ac:dyDescent="0.25">
      <c r="A55" s="171"/>
      <c r="B55" s="172" t="s">
        <v>113</v>
      </c>
      <c r="C55" s="103" t="s">
        <v>85</v>
      </c>
      <c r="D55" s="99"/>
      <c r="E55" s="100"/>
      <c r="F55" s="100"/>
      <c r="G55" s="101"/>
      <c r="H55" s="102">
        <f>SUM(H56:H56)</f>
        <v>0</v>
      </c>
    </row>
    <row r="56" spans="1:8" ht="12.75" customHeight="1" x14ac:dyDescent="0.25">
      <c r="A56" s="173" t="s">
        <v>124</v>
      </c>
      <c r="B56" s="159" t="s">
        <v>113</v>
      </c>
      <c r="C56" s="89" t="s">
        <v>7</v>
      </c>
      <c r="D56" s="90" t="s">
        <v>21</v>
      </c>
      <c r="E56" s="91" t="s">
        <v>31</v>
      </c>
      <c r="F56" s="91">
        <v>1</v>
      </c>
      <c r="G56" s="92">
        <f>VLOOKUP(C56,Část_01!$A$31:$H$44,7,FALSE)</f>
        <v>0</v>
      </c>
      <c r="H56" s="93">
        <f t="shared" ref="H56" si="11">F56*G56</f>
        <v>0</v>
      </c>
    </row>
    <row r="57" spans="1:8" s="22" customFormat="1" ht="20.100000000000001" customHeight="1" x14ac:dyDescent="0.25">
      <c r="A57" s="171"/>
      <c r="B57" s="172" t="s">
        <v>113</v>
      </c>
      <c r="C57" s="103" t="s">
        <v>86</v>
      </c>
      <c r="D57" s="99"/>
      <c r="E57" s="100"/>
      <c r="F57" s="100"/>
      <c r="G57" s="101"/>
      <c r="H57" s="102">
        <f>SUM(H58:H60)</f>
        <v>0</v>
      </c>
    </row>
    <row r="58" spans="1:8" ht="12.75" customHeight="1" x14ac:dyDescent="0.25">
      <c r="A58" s="173" t="s">
        <v>124</v>
      </c>
      <c r="B58" s="159" t="s">
        <v>113</v>
      </c>
      <c r="C58" s="89" t="s">
        <v>7</v>
      </c>
      <c r="D58" s="90" t="s">
        <v>21</v>
      </c>
      <c r="E58" s="91" t="s">
        <v>31</v>
      </c>
      <c r="F58" s="91">
        <v>1</v>
      </c>
      <c r="G58" s="92">
        <f>VLOOKUP(C58,Část_01!$A$31:$H$44,7,FALSE)</f>
        <v>0</v>
      </c>
      <c r="H58" s="93">
        <f t="shared" ref="H58:H60" si="12">F58*G58</f>
        <v>0</v>
      </c>
    </row>
    <row r="59" spans="1:8" ht="12.75" customHeight="1" x14ac:dyDescent="0.25">
      <c r="A59" s="173" t="s">
        <v>124</v>
      </c>
      <c r="B59" s="159" t="s">
        <v>113</v>
      </c>
      <c r="C59" s="89" t="s">
        <v>19</v>
      </c>
      <c r="D59" s="226" t="s">
        <v>69</v>
      </c>
      <c r="E59" s="91" t="s">
        <v>31</v>
      </c>
      <c r="F59" s="91">
        <v>3</v>
      </c>
      <c r="G59" s="92">
        <f>VLOOKUP(C59,Část_01!$A$31:$H$44,7,FALSE)</f>
        <v>0</v>
      </c>
      <c r="H59" s="93">
        <f t="shared" si="12"/>
        <v>0</v>
      </c>
    </row>
    <row r="60" spans="1:8" ht="12.75" customHeight="1" x14ac:dyDescent="0.25">
      <c r="A60" s="173" t="s">
        <v>124</v>
      </c>
      <c r="B60" s="159" t="s">
        <v>113</v>
      </c>
      <c r="C60" s="89" t="s">
        <v>20</v>
      </c>
      <c r="D60" s="90" t="s">
        <v>62</v>
      </c>
      <c r="E60" s="91" t="s">
        <v>31</v>
      </c>
      <c r="F60" s="91">
        <v>2</v>
      </c>
      <c r="G60" s="92">
        <f>VLOOKUP(C60,Část_01!$A$31:$H$44,7,FALSE)</f>
        <v>0</v>
      </c>
      <c r="H60" s="93">
        <f t="shared" si="12"/>
        <v>0</v>
      </c>
    </row>
    <row r="61" spans="1:8" s="22" customFormat="1" ht="20.100000000000001" customHeight="1" x14ac:dyDescent="0.25">
      <c r="A61" s="171"/>
      <c r="B61" s="172" t="s">
        <v>114</v>
      </c>
      <c r="C61" s="103" t="s">
        <v>99</v>
      </c>
      <c r="D61" s="99"/>
      <c r="E61" s="100"/>
      <c r="F61" s="100"/>
      <c r="G61" s="101"/>
      <c r="H61" s="102">
        <f>SUM(H62:H63)</f>
        <v>0</v>
      </c>
    </row>
    <row r="62" spans="1:8" ht="12.75" customHeight="1" x14ac:dyDescent="0.25">
      <c r="A62" s="173" t="s">
        <v>124</v>
      </c>
      <c r="B62" s="159" t="s">
        <v>114</v>
      </c>
      <c r="C62" s="89" t="s">
        <v>7</v>
      </c>
      <c r="D62" s="90" t="s">
        <v>21</v>
      </c>
      <c r="E62" s="91" t="s">
        <v>31</v>
      </c>
      <c r="F62" s="91">
        <v>1</v>
      </c>
      <c r="G62" s="92">
        <f>VLOOKUP(C62,Část_01!$A$31:$H$44,7,FALSE)</f>
        <v>0</v>
      </c>
      <c r="H62" s="93">
        <f t="shared" ref="H62:H63" si="13">F62*G62</f>
        <v>0</v>
      </c>
    </row>
    <row r="63" spans="1:8" ht="12.75" customHeight="1" x14ac:dyDescent="0.25">
      <c r="A63" s="173" t="s">
        <v>124</v>
      </c>
      <c r="B63" s="159" t="s">
        <v>114</v>
      </c>
      <c r="C63" s="89" t="s">
        <v>9</v>
      </c>
      <c r="D63" s="94" t="s">
        <v>10</v>
      </c>
      <c r="E63" s="91" t="s">
        <v>31</v>
      </c>
      <c r="F63" s="91">
        <v>24</v>
      </c>
      <c r="G63" s="92">
        <f>VLOOKUP(C63,Část_01!$A$31:$H$44,7,FALSE)</f>
        <v>0</v>
      </c>
      <c r="H63" s="93">
        <f t="shared" si="13"/>
        <v>0</v>
      </c>
    </row>
    <row r="64" spans="1:8" s="22" customFormat="1" ht="20.100000000000001" customHeight="1" x14ac:dyDescent="0.25">
      <c r="A64" s="171"/>
      <c r="B64" s="172" t="s">
        <v>114</v>
      </c>
      <c r="C64" s="103" t="s">
        <v>100</v>
      </c>
      <c r="D64" s="99"/>
      <c r="E64" s="100"/>
      <c r="F64" s="100"/>
      <c r="G64" s="101"/>
      <c r="H64" s="102">
        <f>SUM(H65:H65)</f>
        <v>0</v>
      </c>
    </row>
    <row r="65" spans="1:8" ht="12.75" customHeight="1" x14ac:dyDescent="0.25">
      <c r="A65" s="173" t="s">
        <v>124</v>
      </c>
      <c r="B65" s="159" t="s">
        <v>114</v>
      </c>
      <c r="C65" s="89" t="s">
        <v>9</v>
      </c>
      <c r="D65" s="94" t="s">
        <v>10</v>
      </c>
      <c r="E65" s="91" t="s">
        <v>31</v>
      </c>
      <c r="F65" s="91">
        <v>15</v>
      </c>
      <c r="G65" s="92">
        <f>VLOOKUP(C65,Část_01!$A$31:$H$44,7,FALSE)</f>
        <v>0</v>
      </c>
      <c r="H65" s="93">
        <f t="shared" ref="H65" si="14">F65*G65</f>
        <v>0</v>
      </c>
    </row>
    <row r="66" spans="1:8" s="22" customFormat="1" ht="20.100000000000001" customHeight="1" x14ac:dyDescent="0.25">
      <c r="A66" s="171"/>
      <c r="B66" s="172" t="s">
        <v>114</v>
      </c>
      <c r="C66" s="103" t="s">
        <v>101</v>
      </c>
      <c r="D66" s="99"/>
      <c r="E66" s="100"/>
      <c r="F66" s="100"/>
      <c r="G66" s="101"/>
      <c r="H66" s="102">
        <f>SUM(H67:H68)</f>
        <v>0</v>
      </c>
    </row>
    <row r="67" spans="1:8" ht="12.75" customHeight="1" x14ac:dyDescent="0.25">
      <c r="A67" s="173" t="s">
        <v>124</v>
      </c>
      <c r="B67" s="159" t="s">
        <v>114</v>
      </c>
      <c r="C67" s="89" t="s">
        <v>7</v>
      </c>
      <c r="D67" s="90" t="s">
        <v>21</v>
      </c>
      <c r="E67" s="91" t="s">
        <v>31</v>
      </c>
      <c r="F67" s="91">
        <v>1</v>
      </c>
      <c r="G67" s="92">
        <f>VLOOKUP(C67,Část_01!$A$31:$H$44,7,FALSE)</f>
        <v>0</v>
      </c>
      <c r="H67" s="93">
        <f t="shared" ref="H67:H68" si="15">F67*G67</f>
        <v>0</v>
      </c>
    </row>
    <row r="68" spans="1:8" ht="12.75" customHeight="1" x14ac:dyDescent="0.25">
      <c r="A68" s="173" t="s">
        <v>124</v>
      </c>
      <c r="B68" s="159" t="s">
        <v>114</v>
      </c>
      <c r="C68" s="89" t="s">
        <v>9</v>
      </c>
      <c r="D68" s="94" t="s">
        <v>10</v>
      </c>
      <c r="E68" s="91" t="s">
        <v>31</v>
      </c>
      <c r="F68" s="91">
        <v>70</v>
      </c>
      <c r="G68" s="92">
        <f>VLOOKUP(C68,Část_01!$A$31:$H$44,7,FALSE)</f>
        <v>0</v>
      </c>
      <c r="H68" s="93">
        <f t="shared" si="15"/>
        <v>0</v>
      </c>
    </row>
    <row r="69" spans="1:8" s="22" customFormat="1" ht="20.100000000000001" customHeight="1" x14ac:dyDescent="0.25">
      <c r="A69" s="171"/>
      <c r="B69" s="172" t="s">
        <v>114</v>
      </c>
      <c r="C69" s="103" t="s">
        <v>102</v>
      </c>
      <c r="D69" s="99"/>
      <c r="E69" s="100"/>
      <c r="F69" s="100"/>
      <c r="G69" s="101"/>
      <c r="H69" s="102">
        <f>SUM(H70:H71)</f>
        <v>0</v>
      </c>
    </row>
    <row r="70" spans="1:8" ht="12.75" customHeight="1" x14ac:dyDescent="0.25">
      <c r="A70" s="173" t="s">
        <v>124</v>
      </c>
      <c r="B70" s="159" t="s">
        <v>114</v>
      </c>
      <c r="C70" s="89" t="s">
        <v>7</v>
      </c>
      <c r="D70" s="90" t="s">
        <v>21</v>
      </c>
      <c r="E70" s="91" t="s">
        <v>31</v>
      </c>
      <c r="F70" s="91">
        <v>1</v>
      </c>
      <c r="G70" s="92">
        <f>VLOOKUP(C70,Část_01!$A$31:$H$44,7,FALSE)</f>
        <v>0</v>
      </c>
      <c r="H70" s="93">
        <f t="shared" ref="H70:H71" si="16">F70*G70</f>
        <v>0</v>
      </c>
    </row>
    <row r="71" spans="1:8" ht="12.75" customHeight="1" x14ac:dyDescent="0.25">
      <c r="A71" s="173" t="s">
        <v>124</v>
      </c>
      <c r="B71" s="159" t="s">
        <v>114</v>
      </c>
      <c r="C71" s="89" t="s">
        <v>9</v>
      </c>
      <c r="D71" s="94" t="s">
        <v>10</v>
      </c>
      <c r="E71" s="91" t="s">
        <v>31</v>
      </c>
      <c r="F71" s="91">
        <v>30</v>
      </c>
      <c r="G71" s="92">
        <f>VLOOKUP(C71,Část_01!$A$31:$H$44,7,FALSE)</f>
        <v>0</v>
      </c>
      <c r="H71" s="93">
        <f t="shared" si="16"/>
        <v>0</v>
      </c>
    </row>
    <row r="72" spans="1:8" s="22" customFormat="1" ht="20.100000000000001" customHeight="1" x14ac:dyDescent="0.25">
      <c r="A72" s="171"/>
      <c r="B72" s="172" t="s">
        <v>114</v>
      </c>
      <c r="C72" s="103" t="s">
        <v>103</v>
      </c>
      <c r="D72" s="99"/>
      <c r="E72" s="100"/>
      <c r="F72" s="100"/>
      <c r="G72" s="101"/>
      <c r="H72" s="102">
        <f>SUM(H73:H73)</f>
        <v>0</v>
      </c>
    </row>
    <row r="73" spans="1:8" ht="12.75" customHeight="1" x14ac:dyDescent="0.25">
      <c r="A73" s="173" t="s">
        <v>124</v>
      </c>
      <c r="B73" s="159" t="s">
        <v>114</v>
      </c>
      <c r="C73" s="89" t="s">
        <v>7</v>
      </c>
      <c r="D73" s="90" t="s">
        <v>21</v>
      </c>
      <c r="E73" s="91" t="s">
        <v>31</v>
      </c>
      <c r="F73" s="91">
        <v>1</v>
      </c>
      <c r="G73" s="92">
        <f>VLOOKUP(C73,Část_01!$A$31:$H$44,7,FALSE)</f>
        <v>0</v>
      </c>
      <c r="H73" s="93">
        <f t="shared" ref="H73" si="17">F73*G73</f>
        <v>0</v>
      </c>
    </row>
    <row r="74" spans="1:8" s="22" customFormat="1" ht="20.100000000000001" customHeight="1" x14ac:dyDescent="0.25">
      <c r="A74" s="171"/>
      <c r="B74" s="172" t="s">
        <v>114</v>
      </c>
      <c r="C74" s="103" t="s">
        <v>104</v>
      </c>
      <c r="D74" s="99"/>
      <c r="E74" s="100"/>
      <c r="F74" s="100"/>
      <c r="G74" s="101"/>
      <c r="H74" s="102">
        <f>SUM(H75:H76)</f>
        <v>0</v>
      </c>
    </row>
    <row r="75" spans="1:8" ht="12.75" customHeight="1" x14ac:dyDescent="0.25">
      <c r="A75" s="173" t="s">
        <v>124</v>
      </c>
      <c r="B75" s="159" t="s">
        <v>114</v>
      </c>
      <c r="C75" s="89" t="s">
        <v>7</v>
      </c>
      <c r="D75" s="90" t="s">
        <v>21</v>
      </c>
      <c r="E75" s="91" t="s">
        <v>31</v>
      </c>
      <c r="F75" s="91">
        <v>1</v>
      </c>
      <c r="G75" s="92">
        <f>VLOOKUP(C75,Část_01!$A$31:$H$44,7,FALSE)</f>
        <v>0</v>
      </c>
      <c r="H75" s="93">
        <f t="shared" ref="H75:H76" si="18">F75*G75</f>
        <v>0</v>
      </c>
    </row>
    <row r="76" spans="1:8" ht="12.75" customHeight="1" x14ac:dyDescent="0.25">
      <c r="A76" s="173" t="s">
        <v>124</v>
      </c>
      <c r="B76" s="159" t="s">
        <v>114</v>
      </c>
      <c r="C76" s="89" t="s">
        <v>9</v>
      </c>
      <c r="D76" s="94" t="s">
        <v>10</v>
      </c>
      <c r="E76" s="91" t="s">
        <v>31</v>
      </c>
      <c r="F76" s="91">
        <v>25</v>
      </c>
      <c r="G76" s="92">
        <f>VLOOKUP(C76,Část_01!$A$31:$H$44,7,FALSE)</f>
        <v>0</v>
      </c>
      <c r="H76" s="93">
        <f t="shared" si="18"/>
        <v>0</v>
      </c>
    </row>
    <row r="77" spans="1:8" s="22" customFormat="1" ht="20.100000000000001" customHeight="1" x14ac:dyDescent="0.25">
      <c r="A77" s="171"/>
      <c r="B77" s="172" t="s">
        <v>114</v>
      </c>
      <c r="C77" s="103" t="s">
        <v>105</v>
      </c>
      <c r="D77" s="99"/>
      <c r="E77" s="100"/>
      <c r="F77" s="100"/>
      <c r="G77" s="101"/>
      <c r="H77" s="102">
        <f>SUM(H78:H78)</f>
        <v>0</v>
      </c>
    </row>
    <row r="78" spans="1:8" ht="12.75" customHeight="1" x14ac:dyDescent="0.25">
      <c r="A78" s="173" t="s">
        <v>124</v>
      </c>
      <c r="B78" s="159" t="s">
        <v>114</v>
      </c>
      <c r="C78" s="89" t="s">
        <v>7</v>
      </c>
      <c r="D78" s="90" t="s">
        <v>21</v>
      </c>
      <c r="E78" s="91" t="s">
        <v>31</v>
      </c>
      <c r="F78" s="91">
        <v>1</v>
      </c>
      <c r="G78" s="92">
        <f>VLOOKUP(C78,Část_01!$A$31:$H$44,7,FALSE)</f>
        <v>0</v>
      </c>
      <c r="H78" s="93">
        <f t="shared" ref="H78" si="19">F78*G78</f>
        <v>0</v>
      </c>
    </row>
    <row r="79" spans="1:8" s="22" customFormat="1" ht="20.100000000000001" customHeight="1" x14ac:dyDescent="0.25">
      <c r="A79" s="171"/>
      <c r="B79" s="172" t="s">
        <v>113</v>
      </c>
      <c r="C79" s="103" t="s">
        <v>87</v>
      </c>
      <c r="D79" s="99"/>
      <c r="E79" s="100"/>
      <c r="F79" s="100"/>
      <c r="G79" s="101"/>
      <c r="H79" s="102">
        <f>SUM(H80:H80)</f>
        <v>0</v>
      </c>
    </row>
    <row r="80" spans="1:8" ht="12.75" customHeight="1" x14ac:dyDescent="0.25">
      <c r="A80" s="173" t="s">
        <v>124</v>
      </c>
      <c r="B80" s="159" t="s">
        <v>113</v>
      </c>
      <c r="C80" s="89" t="s">
        <v>11</v>
      </c>
      <c r="D80" s="90" t="s">
        <v>22</v>
      </c>
      <c r="E80" s="91" t="s">
        <v>31</v>
      </c>
      <c r="F80" s="91">
        <v>3</v>
      </c>
      <c r="G80" s="92">
        <f>VLOOKUP(C80,Část_01!$A$31:$H$44,7,FALSE)</f>
        <v>0</v>
      </c>
      <c r="H80" s="93">
        <f t="shared" ref="H80" si="20">F80*G80</f>
        <v>0</v>
      </c>
    </row>
    <row r="81" spans="1:8" s="22" customFormat="1" ht="20.100000000000001" customHeight="1" x14ac:dyDescent="0.25">
      <c r="A81" s="171"/>
      <c r="B81" s="172" t="s">
        <v>113</v>
      </c>
      <c r="C81" s="103" t="s">
        <v>88</v>
      </c>
      <c r="D81" s="99"/>
      <c r="E81" s="100"/>
      <c r="F81" s="100"/>
      <c r="G81" s="101"/>
      <c r="H81" s="102">
        <f>SUM(H82:H82)</f>
        <v>0</v>
      </c>
    </row>
    <row r="82" spans="1:8" ht="12.75" customHeight="1" x14ac:dyDescent="0.25">
      <c r="A82" s="173" t="s">
        <v>124</v>
      </c>
      <c r="B82" s="159" t="s">
        <v>113</v>
      </c>
      <c r="C82" s="89" t="s">
        <v>11</v>
      </c>
      <c r="D82" s="90" t="s">
        <v>22</v>
      </c>
      <c r="E82" s="91" t="s">
        <v>31</v>
      </c>
      <c r="F82" s="91">
        <v>3</v>
      </c>
      <c r="G82" s="92">
        <f>VLOOKUP(C82,Část_01!$A$31:$H$44,7,FALSE)</f>
        <v>0</v>
      </c>
      <c r="H82" s="93">
        <f t="shared" ref="H82" si="21">F82*G82</f>
        <v>0</v>
      </c>
    </row>
    <row r="83" spans="1:8" s="22" customFormat="1" ht="20.100000000000001" customHeight="1" x14ac:dyDescent="0.25">
      <c r="A83" s="171"/>
      <c r="B83" s="172" t="s">
        <v>113</v>
      </c>
      <c r="C83" s="103" t="s">
        <v>89</v>
      </c>
      <c r="D83" s="99"/>
      <c r="E83" s="100"/>
      <c r="F83" s="100"/>
      <c r="G83" s="101"/>
      <c r="H83" s="102">
        <f>SUM(H84:H85)</f>
        <v>0</v>
      </c>
    </row>
    <row r="84" spans="1:8" ht="12.75" customHeight="1" x14ac:dyDescent="0.25">
      <c r="A84" s="173" t="s">
        <v>124</v>
      </c>
      <c r="B84" s="159" t="s">
        <v>113</v>
      </c>
      <c r="C84" s="89" t="s">
        <v>7</v>
      </c>
      <c r="D84" s="90" t="s">
        <v>21</v>
      </c>
      <c r="E84" s="91" t="s">
        <v>31</v>
      </c>
      <c r="F84" s="91">
        <v>1</v>
      </c>
      <c r="G84" s="92">
        <f>VLOOKUP(C84,Část_01!$A$31:$H$44,7,FALSE)</f>
        <v>0</v>
      </c>
      <c r="H84" s="93">
        <f t="shared" ref="H84:H85" si="22">F84*G84</f>
        <v>0</v>
      </c>
    </row>
    <row r="85" spans="1:8" ht="12.75" customHeight="1" x14ac:dyDescent="0.25">
      <c r="A85" s="173" t="s">
        <v>124</v>
      </c>
      <c r="B85" s="159" t="s">
        <v>113</v>
      </c>
      <c r="C85" s="89" t="s">
        <v>9</v>
      </c>
      <c r="D85" s="94" t="s">
        <v>10</v>
      </c>
      <c r="E85" s="91" t="s">
        <v>31</v>
      </c>
      <c r="F85" s="91">
        <v>18</v>
      </c>
      <c r="G85" s="92">
        <f>VLOOKUP(C85,Část_01!$A$31:$H$44,7,FALSE)</f>
        <v>0</v>
      </c>
      <c r="H85" s="93">
        <f t="shared" si="22"/>
        <v>0</v>
      </c>
    </row>
    <row r="86" spans="1:8" s="22" customFormat="1" ht="20.100000000000001" customHeight="1" x14ac:dyDescent="0.25">
      <c r="A86" s="171"/>
      <c r="B86" s="172" t="s">
        <v>113</v>
      </c>
      <c r="C86" s="103" t="s">
        <v>90</v>
      </c>
      <c r="D86" s="99"/>
      <c r="E86" s="100"/>
      <c r="F86" s="100"/>
      <c r="G86" s="101"/>
      <c r="H86" s="102">
        <f>SUM(H87:H87)</f>
        <v>0</v>
      </c>
    </row>
    <row r="87" spans="1:8" ht="12.75" customHeight="1" x14ac:dyDescent="0.25">
      <c r="A87" s="173" t="s">
        <v>124</v>
      </c>
      <c r="B87" s="159" t="s">
        <v>113</v>
      </c>
      <c r="C87" s="89" t="s">
        <v>7</v>
      </c>
      <c r="D87" s="90" t="s">
        <v>21</v>
      </c>
      <c r="E87" s="91" t="s">
        <v>31</v>
      </c>
      <c r="F87" s="91">
        <v>1</v>
      </c>
      <c r="G87" s="92">
        <f>VLOOKUP(C87,Část_01!$A$31:$H$44,7,FALSE)</f>
        <v>0</v>
      </c>
      <c r="H87" s="93">
        <f t="shared" ref="H87" si="23">F87*G87</f>
        <v>0</v>
      </c>
    </row>
    <row r="88" spans="1:8" s="22" customFormat="1" ht="20.100000000000001" customHeight="1" x14ac:dyDescent="0.25">
      <c r="A88" s="171"/>
      <c r="B88" s="172" t="s">
        <v>113</v>
      </c>
      <c r="C88" s="103" t="s">
        <v>91</v>
      </c>
      <c r="D88" s="99"/>
      <c r="E88" s="100"/>
      <c r="F88" s="100"/>
      <c r="G88" s="101"/>
      <c r="H88" s="102">
        <f>SUM(H89:H89)</f>
        <v>0</v>
      </c>
    </row>
    <row r="89" spans="1:8" ht="12.75" customHeight="1" x14ac:dyDescent="0.25">
      <c r="A89" s="173" t="s">
        <v>124</v>
      </c>
      <c r="B89" s="159" t="s">
        <v>113</v>
      </c>
      <c r="C89" s="89" t="s">
        <v>7</v>
      </c>
      <c r="D89" s="90" t="s">
        <v>21</v>
      </c>
      <c r="E89" s="91" t="s">
        <v>31</v>
      </c>
      <c r="F89" s="91">
        <v>1</v>
      </c>
      <c r="G89" s="92">
        <f>VLOOKUP(C89,Část_01!$A$31:$H$44,7,FALSE)</f>
        <v>0</v>
      </c>
      <c r="H89" s="93">
        <f t="shared" ref="H89" si="24">F89*G89</f>
        <v>0</v>
      </c>
    </row>
    <row r="90" spans="1:8" s="22" customFormat="1" ht="20.100000000000001" customHeight="1" x14ac:dyDescent="0.25">
      <c r="A90" s="171"/>
      <c r="B90" s="172" t="s">
        <v>113</v>
      </c>
      <c r="C90" s="103" t="s">
        <v>92</v>
      </c>
      <c r="D90" s="99"/>
      <c r="E90" s="100"/>
      <c r="F90" s="100"/>
      <c r="G90" s="101"/>
      <c r="H90" s="102">
        <f>SUM(H91:H91)</f>
        <v>0</v>
      </c>
    </row>
    <row r="91" spans="1:8" ht="12.75" customHeight="1" x14ac:dyDescent="0.25">
      <c r="A91" s="173" t="s">
        <v>124</v>
      </c>
      <c r="B91" s="159" t="s">
        <v>113</v>
      </c>
      <c r="C91" s="89" t="s">
        <v>7</v>
      </c>
      <c r="D91" s="90" t="s">
        <v>21</v>
      </c>
      <c r="E91" s="91" t="s">
        <v>31</v>
      </c>
      <c r="F91" s="91">
        <v>1</v>
      </c>
      <c r="G91" s="92">
        <f>VLOOKUP(C91,Část_01!$A$31:$H$44,7,FALSE)</f>
        <v>0</v>
      </c>
      <c r="H91" s="93">
        <f t="shared" ref="H91" si="25">F91*G91</f>
        <v>0</v>
      </c>
    </row>
    <row r="92" spans="1:8" s="22" customFormat="1" ht="20.100000000000001" customHeight="1" x14ac:dyDescent="0.25">
      <c r="A92" s="171"/>
      <c r="B92" s="172" t="s">
        <v>114</v>
      </c>
      <c r="C92" s="103" t="s">
        <v>106</v>
      </c>
      <c r="D92" s="99"/>
      <c r="E92" s="100"/>
      <c r="F92" s="100"/>
      <c r="G92" s="101"/>
      <c r="H92" s="102">
        <f>SUM(H93:H93)</f>
        <v>0</v>
      </c>
    </row>
    <row r="93" spans="1:8" ht="12.75" customHeight="1" x14ac:dyDescent="0.25">
      <c r="A93" s="173" t="s">
        <v>124</v>
      </c>
      <c r="B93" s="159" t="s">
        <v>114</v>
      </c>
      <c r="C93" s="89" t="s">
        <v>7</v>
      </c>
      <c r="D93" s="90" t="s">
        <v>21</v>
      </c>
      <c r="E93" s="91" t="s">
        <v>31</v>
      </c>
      <c r="F93" s="91">
        <v>1</v>
      </c>
      <c r="G93" s="92">
        <f>VLOOKUP(C93,Část_01!$A$31:$H$44,7,FALSE)</f>
        <v>0</v>
      </c>
      <c r="H93" s="93">
        <f t="shared" ref="H93" si="26">F93*G93</f>
        <v>0</v>
      </c>
    </row>
    <row r="94" spans="1:8" s="22" customFormat="1" ht="20.100000000000001" customHeight="1" x14ac:dyDescent="0.25">
      <c r="A94" s="171"/>
      <c r="B94" s="172" t="s">
        <v>114</v>
      </c>
      <c r="C94" s="103" t="s">
        <v>107</v>
      </c>
      <c r="D94" s="99"/>
      <c r="E94" s="100"/>
      <c r="F94" s="100"/>
      <c r="G94" s="101"/>
      <c r="H94" s="102">
        <f>SUM(H95:H96)</f>
        <v>0</v>
      </c>
    </row>
    <row r="95" spans="1:8" ht="12.75" customHeight="1" x14ac:dyDescent="0.25">
      <c r="A95" s="173" t="s">
        <v>124</v>
      </c>
      <c r="B95" s="159" t="s">
        <v>114</v>
      </c>
      <c r="C95" s="89" t="s">
        <v>7</v>
      </c>
      <c r="D95" s="90" t="s">
        <v>21</v>
      </c>
      <c r="E95" s="91" t="s">
        <v>31</v>
      </c>
      <c r="F95" s="91">
        <v>1</v>
      </c>
      <c r="G95" s="92">
        <f>VLOOKUP(C95,Část_01!$A$31:$H$44,7,FALSE)</f>
        <v>0</v>
      </c>
      <c r="H95" s="93">
        <f t="shared" ref="H95:H96" si="27">F95*G95</f>
        <v>0</v>
      </c>
    </row>
    <row r="96" spans="1:8" ht="12.75" customHeight="1" x14ac:dyDescent="0.25">
      <c r="A96" s="173" t="s">
        <v>124</v>
      </c>
      <c r="B96" s="159" t="s">
        <v>114</v>
      </c>
      <c r="C96" s="89" t="s">
        <v>9</v>
      </c>
      <c r="D96" s="94" t="s">
        <v>10</v>
      </c>
      <c r="E96" s="91" t="s">
        <v>31</v>
      </c>
      <c r="F96" s="91">
        <v>19</v>
      </c>
      <c r="G96" s="92">
        <f>VLOOKUP(C96,Část_01!$A$31:$H$44,7,FALSE)</f>
        <v>0</v>
      </c>
      <c r="H96" s="93">
        <f t="shared" si="27"/>
        <v>0</v>
      </c>
    </row>
    <row r="97" spans="1:8" s="22" customFormat="1" ht="20.100000000000001" customHeight="1" x14ac:dyDescent="0.25">
      <c r="A97" s="171"/>
      <c r="B97" s="172" t="s">
        <v>114</v>
      </c>
      <c r="C97" s="103" t="s">
        <v>108</v>
      </c>
      <c r="D97" s="99"/>
      <c r="E97" s="100"/>
      <c r="F97" s="100"/>
      <c r="G97" s="101"/>
      <c r="H97" s="102">
        <f>SUM(H98:H99)</f>
        <v>0</v>
      </c>
    </row>
    <row r="98" spans="1:8" ht="12.75" customHeight="1" x14ac:dyDescent="0.25">
      <c r="A98" s="173" t="s">
        <v>124</v>
      </c>
      <c r="B98" s="159" t="s">
        <v>114</v>
      </c>
      <c r="C98" s="89" t="s">
        <v>7</v>
      </c>
      <c r="D98" s="90" t="s">
        <v>21</v>
      </c>
      <c r="E98" s="91" t="s">
        <v>31</v>
      </c>
      <c r="F98" s="91">
        <v>1</v>
      </c>
      <c r="G98" s="92">
        <f>VLOOKUP(C98,Část_01!$A$31:$H$44,7,FALSE)</f>
        <v>0</v>
      </c>
      <c r="H98" s="93">
        <f t="shared" ref="H98:H99" si="28">F98*G98</f>
        <v>0</v>
      </c>
    </row>
    <row r="99" spans="1:8" ht="12.75" customHeight="1" x14ac:dyDescent="0.25">
      <c r="A99" s="173" t="s">
        <v>124</v>
      </c>
      <c r="B99" s="159" t="s">
        <v>114</v>
      </c>
      <c r="C99" s="89" t="s">
        <v>9</v>
      </c>
      <c r="D99" s="94" t="s">
        <v>10</v>
      </c>
      <c r="E99" s="91" t="s">
        <v>31</v>
      </c>
      <c r="F99" s="91">
        <v>48</v>
      </c>
      <c r="G99" s="92">
        <f>VLOOKUP(C99,Část_01!$A$31:$H$44,7,FALSE)</f>
        <v>0</v>
      </c>
      <c r="H99" s="93">
        <f t="shared" si="28"/>
        <v>0</v>
      </c>
    </row>
    <row r="100" spans="1:8" s="22" customFormat="1" ht="20.100000000000001" customHeight="1" x14ac:dyDescent="0.25">
      <c r="A100" s="171"/>
      <c r="B100" s="172" t="s">
        <v>114</v>
      </c>
      <c r="C100" s="103" t="s">
        <v>109</v>
      </c>
      <c r="D100" s="99"/>
      <c r="E100" s="100"/>
      <c r="F100" s="100"/>
      <c r="G100" s="101"/>
      <c r="H100" s="102">
        <f>SUM(H101:H102)</f>
        <v>0</v>
      </c>
    </row>
    <row r="101" spans="1:8" ht="12.75" customHeight="1" x14ac:dyDescent="0.25">
      <c r="A101" s="173" t="s">
        <v>124</v>
      </c>
      <c r="B101" s="159" t="s">
        <v>114</v>
      </c>
      <c r="C101" s="89" t="s">
        <v>7</v>
      </c>
      <c r="D101" s="90" t="s">
        <v>21</v>
      </c>
      <c r="E101" s="91" t="s">
        <v>31</v>
      </c>
      <c r="F101" s="91">
        <v>1</v>
      </c>
      <c r="G101" s="92">
        <f>VLOOKUP(C101,Část_01!$A$31:$H$44,7,FALSE)</f>
        <v>0</v>
      </c>
      <c r="H101" s="93">
        <f t="shared" ref="H101:H102" si="29">F101*G101</f>
        <v>0</v>
      </c>
    </row>
    <row r="102" spans="1:8" ht="12.75" customHeight="1" x14ac:dyDescent="0.25">
      <c r="A102" s="173" t="s">
        <v>124</v>
      </c>
      <c r="B102" s="159" t="s">
        <v>114</v>
      </c>
      <c r="C102" s="89" t="s">
        <v>9</v>
      </c>
      <c r="D102" s="94" t="s">
        <v>10</v>
      </c>
      <c r="E102" s="91" t="s">
        <v>31</v>
      </c>
      <c r="F102" s="91">
        <v>30</v>
      </c>
      <c r="G102" s="92">
        <f>VLOOKUP(C102,Část_01!$A$31:$H$44,7,FALSE)</f>
        <v>0</v>
      </c>
      <c r="H102" s="93">
        <f t="shared" si="29"/>
        <v>0</v>
      </c>
    </row>
    <row r="103" spans="1:8" s="22" customFormat="1" ht="20.100000000000001" customHeight="1" x14ac:dyDescent="0.25">
      <c r="A103" s="171"/>
      <c r="B103" s="172" t="s">
        <v>114</v>
      </c>
      <c r="C103" s="103" t="s">
        <v>110</v>
      </c>
      <c r="D103" s="99"/>
      <c r="E103" s="100"/>
      <c r="F103" s="100"/>
      <c r="G103" s="101"/>
      <c r="H103" s="102">
        <f>SUM(H104:H104)</f>
        <v>0</v>
      </c>
    </row>
    <row r="104" spans="1:8" ht="12.75" customHeight="1" x14ac:dyDescent="0.25">
      <c r="A104" s="173" t="s">
        <v>124</v>
      </c>
      <c r="B104" s="159" t="s">
        <v>114</v>
      </c>
      <c r="C104" s="89" t="s">
        <v>7</v>
      </c>
      <c r="D104" s="90" t="s">
        <v>21</v>
      </c>
      <c r="E104" s="91" t="s">
        <v>31</v>
      </c>
      <c r="F104" s="91">
        <v>1</v>
      </c>
      <c r="G104" s="92">
        <f>VLOOKUP(C104,Část_01!$A$31:$H$44,7,FALSE)</f>
        <v>0</v>
      </c>
      <c r="H104" s="93">
        <f t="shared" ref="H104" si="30">F104*G104</f>
        <v>0</v>
      </c>
    </row>
    <row r="105" spans="1:8" s="22" customFormat="1" ht="20.100000000000001" customHeight="1" x14ac:dyDescent="0.25">
      <c r="A105" s="171"/>
      <c r="B105" s="172" t="s">
        <v>114</v>
      </c>
      <c r="C105" s="103" t="s">
        <v>111</v>
      </c>
      <c r="D105" s="99"/>
      <c r="E105" s="100"/>
      <c r="F105" s="100"/>
      <c r="G105" s="101"/>
      <c r="H105" s="102">
        <f>SUM(H106:H107)</f>
        <v>0</v>
      </c>
    </row>
    <row r="106" spans="1:8" ht="12.75" customHeight="1" x14ac:dyDescent="0.25">
      <c r="A106" s="173" t="s">
        <v>124</v>
      </c>
      <c r="B106" s="159" t="s">
        <v>114</v>
      </c>
      <c r="C106" s="89" t="s">
        <v>7</v>
      </c>
      <c r="D106" s="90" t="s">
        <v>21</v>
      </c>
      <c r="E106" s="91" t="s">
        <v>31</v>
      </c>
      <c r="F106" s="91">
        <v>1</v>
      </c>
      <c r="G106" s="92">
        <f>VLOOKUP(C106,Část_01!$A$31:$H$44,7,FALSE)</f>
        <v>0</v>
      </c>
      <c r="H106" s="93">
        <f t="shared" ref="H106:H107" si="31">F106*G106</f>
        <v>0</v>
      </c>
    </row>
    <row r="107" spans="1:8" ht="12.75" customHeight="1" x14ac:dyDescent="0.25">
      <c r="A107" s="173" t="s">
        <v>124</v>
      </c>
      <c r="B107" s="159" t="s">
        <v>114</v>
      </c>
      <c r="C107" s="89" t="s">
        <v>9</v>
      </c>
      <c r="D107" s="94" t="s">
        <v>10</v>
      </c>
      <c r="E107" s="91" t="s">
        <v>31</v>
      </c>
      <c r="F107" s="91">
        <v>35</v>
      </c>
      <c r="G107" s="92">
        <f>VLOOKUP(C107,Část_01!$A$31:$H$44,7,FALSE)</f>
        <v>0</v>
      </c>
      <c r="H107" s="93">
        <f t="shared" si="31"/>
        <v>0</v>
      </c>
    </row>
    <row r="108" spans="1:8" s="22" customFormat="1" ht="20.100000000000001" customHeight="1" x14ac:dyDescent="0.25">
      <c r="A108" s="171"/>
      <c r="B108" s="172" t="s">
        <v>114</v>
      </c>
      <c r="C108" s="103" t="s">
        <v>112</v>
      </c>
      <c r="D108" s="99"/>
      <c r="E108" s="100"/>
      <c r="F108" s="100"/>
      <c r="G108" s="101"/>
      <c r="H108" s="102">
        <f>SUM(H109:H110)</f>
        <v>0</v>
      </c>
    </row>
    <row r="109" spans="1:8" ht="12.75" customHeight="1" x14ac:dyDescent="0.25">
      <c r="A109" s="173" t="s">
        <v>124</v>
      </c>
      <c r="B109" s="159" t="s">
        <v>114</v>
      </c>
      <c r="C109" s="89" t="s">
        <v>7</v>
      </c>
      <c r="D109" s="90" t="s">
        <v>21</v>
      </c>
      <c r="E109" s="91" t="s">
        <v>31</v>
      </c>
      <c r="F109" s="91">
        <v>1</v>
      </c>
      <c r="G109" s="92">
        <f>VLOOKUP(C109,Část_01!$A$31:$H$44,7,FALSE)</f>
        <v>0</v>
      </c>
      <c r="H109" s="93">
        <f t="shared" ref="H109:H114" si="32">F109*G109</f>
        <v>0</v>
      </c>
    </row>
    <row r="110" spans="1:8" ht="12.75" customHeight="1" x14ac:dyDescent="0.25">
      <c r="A110" s="173" t="s">
        <v>124</v>
      </c>
      <c r="B110" s="159" t="s">
        <v>114</v>
      </c>
      <c r="C110" s="89" t="s">
        <v>9</v>
      </c>
      <c r="D110" s="94" t="s">
        <v>10</v>
      </c>
      <c r="E110" s="91" t="s">
        <v>31</v>
      </c>
      <c r="F110" s="91">
        <v>24</v>
      </c>
      <c r="G110" s="92">
        <f>VLOOKUP(C110,Část_01!$A$31:$H$44,7,FALSE)</f>
        <v>0</v>
      </c>
      <c r="H110" s="93">
        <f t="shared" si="32"/>
        <v>0</v>
      </c>
    </row>
    <row r="111" spans="1:8" s="22" customFormat="1" ht="20.100000000000001" customHeight="1" x14ac:dyDescent="0.25">
      <c r="A111" s="171"/>
      <c r="B111" s="172" t="s">
        <v>113</v>
      </c>
      <c r="C111" s="103" t="s">
        <v>93</v>
      </c>
      <c r="D111" s="99"/>
      <c r="E111" s="100"/>
      <c r="F111" s="100"/>
      <c r="G111" s="101"/>
      <c r="H111" s="102">
        <f>SUM(H112:H114)</f>
        <v>0</v>
      </c>
    </row>
    <row r="112" spans="1:8" x14ac:dyDescent="0.25">
      <c r="A112" s="173" t="s">
        <v>124</v>
      </c>
      <c r="B112" s="159" t="s">
        <v>113</v>
      </c>
      <c r="C112" s="13" t="s">
        <v>16</v>
      </c>
      <c r="D112" s="4" t="s">
        <v>27</v>
      </c>
      <c r="E112" s="5" t="s">
        <v>31</v>
      </c>
      <c r="F112" s="5">
        <v>20</v>
      </c>
      <c r="G112" s="92">
        <f>VLOOKUP(C112,Část_01!$A$31:$H$44,7,FALSE)</f>
        <v>0</v>
      </c>
      <c r="H112" s="95">
        <f t="shared" si="32"/>
        <v>0</v>
      </c>
    </row>
    <row r="113" spans="1:8" x14ac:dyDescent="0.25">
      <c r="A113" s="173" t="s">
        <v>124</v>
      </c>
      <c r="B113" s="159" t="s">
        <v>113</v>
      </c>
      <c r="C113" s="13" t="s">
        <v>17</v>
      </c>
      <c r="D113" s="4" t="s">
        <v>28</v>
      </c>
      <c r="E113" s="5" t="s">
        <v>31</v>
      </c>
      <c r="F113" s="5">
        <v>20</v>
      </c>
      <c r="G113" s="92">
        <f>VLOOKUP(C113,Část_01!$A$31:$H$44,7,FALSE)</f>
        <v>0</v>
      </c>
      <c r="H113" s="95">
        <f t="shared" si="32"/>
        <v>0</v>
      </c>
    </row>
    <row r="114" spans="1:8" x14ac:dyDescent="0.25">
      <c r="A114" s="173" t="s">
        <v>124</v>
      </c>
      <c r="B114" s="159" t="s">
        <v>113</v>
      </c>
      <c r="C114" s="13" t="s">
        <v>18</v>
      </c>
      <c r="D114" s="4" t="s">
        <v>29</v>
      </c>
      <c r="E114" s="5" t="s">
        <v>31</v>
      </c>
      <c r="F114" s="5">
        <v>10</v>
      </c>
      <c r="G114" s="92">
        <f>VLOOKUP(C114,Část_01!$A$31:$H$44,7,FALSE)</f>
        <v>0</v>
      </c>
      <c r="H114" s="95">
        <f t="shared" si="32"/>
        <v>0</v>
      </c>
    </row>
    <row r="115" spans="1:8" x14ac:dyDescent="0.25">
      <c r="B115" s="158"/>
      <c r="C115" s="174"/>
      <c r="D115" s="175"/>
      <c r="E115" s="176"/>
      <c r="F115" s="176"/>
      <c r="G115" s="177"/>
    </row>
  </sheetData>
  <sheetProtection algorithmName="SHA-512" hashValue="B9fFVGNCLvHWhBQ/pfnEwbNLfx1y9lZQ7ExgkLvp/A7zdhqRoehEn6dq01BFjJMS1ple2c/H+NJ7Nrx3Uc0SxA==" saltValue="UaAwAS7fNOhodesz0olz6w==" spinCount="100000" sheet="1" objects="1" scenarios="1" selectLockedCells="1" selectUnlockedCells="1"/>
  <mergeCells count="4">
    <mergeCell ref="E5:H5"/>
    <mergeCell ref="E6:H6"/>
    <mergeCell ref="A8:G8"/>
    <mergeCell ref="A9:G9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67" fitToHeight="0" orientation="portrait" r:id="rId1"/>
  <rowBreaks count="6" manualBreakCount="6">
    <brk id="22" max="7" man="1"/>
    <brk id="38" max="7" man="1"/>
    <brk id="56" max="7" man="1"/>
    <brk id="73" max="7" man="1"/>
    <brk id="87" max="7" man="1"/>
    <brk id="104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F22"/>
  <sheetViews>
    <sheetView view="pageBreakPreview" zoomScaleNormal="90" zoomScaleSheetLayoutView="100" workbookViewId="0"/>
  </sheetViews>
  <sheetFormatPr defaultColWidth="15.77734375" defaultRowHeight="14.4" x14ac:dyDescent="0.25"/>
  <cols>
    <col min="1" max="1" width="9.77734375" style="7" customWidth="1"/>
    <col min="2" max="2" width="35.77734375" style="7" customWidth="1"/>
    <col min="3" max="3" width="6.77734375" style="10" customWidth="1"/>
    <col min="4" max="4" width="10.77734375" style="10" customWidth="1"/>
    <col min="5" max="6" width="25.77734375" style="11" customWidth="1"/>
    <col min="7" max="16384" width="15.77734375" style="1"/>
  </cols>
  <sheetData>
    <row r="1" spans="1:6" x14ac:dyDescent="0.25">
      <c r="A1" s="213" t="s">
        <v>1</v>
      </c>
      <c r="B1" s="214"/>
      <c r="C1" s="221" t="s">
        <v>0</v>
      </c>
      <c r="D1" s="179"/>
      <c r="E1" s="179"/>
      <c r="F1" s="180"/>
    </row>
    <row r="2" spans="1:6" x14ac:dyDescent="0.25">
      <c r="A2" s="215" t="s">
        <v>43</v>
      </c>
      <c r="B2" s="216"/>
      <c r="C2" s="222" t="s">
        <v>142</v>
      </c>
      <c r="D2" s="210"/>
      <c r="E2" s="210"/>
      <c r="F2" s="220"/>
    </row>
    <row r="3" spans="1:6" x14ac:dyDescent="0.25">
      <c r="A3" s="31" t="s">
        <v>2</v>
      </c>
      <c r="B3" s="32"/>
      <c r="C3" s="32" t="s">
        <v>72</v>
      </c>
      <c r="D3" s="33"/>
      <c r="E3" s="34"/>
      <c r="F3" s="35"/>
    </row>
    <row r="4" spans="1:6" x14ac:dyDescent="0.25">
      <c r="A4" s="31" t="s">
        <v>144</v>
      </c>
      <c r="B4" s="32"/>
      <c r="C4" s="32" t="s">
        <v>65</v>
      </c>
      <c r="D4" s="33"/>
      <c r="E4" s="34"/>
      <c r="F4" s="35"/>
    </row>
    <row r="5" spans="1:6" x14ac:dyDescent="0.25">
      <c r="A5" s="36" t="s">
        <v>4</v>
      </c>
      <c r="B5" s="37"/>
      <c r="C5" s="37" t="s">
        <v>53</v>
      </c>
      <c r="D5" s="33"/>
      <c r="E5" s="34"/>
      <c r="F5" s="35"/>
    </row>
    <row r="6" spans="1:6" x14ac:dyDescent="0.25">
      <c r="A6" s="77" t="s">
        <v>5</v>
      </c>
      <c r="B6" s="78"/>
      <c r="C6" s="78" t="s">
        <v>54</v>
      </c>
      <c r="D6" s="79"/>
      <c r="E6" s="80"/>
      <c r="F6" s="81"/>
    </row>
    <row r="7" spans="1:6" x14ac:dyDescent="0.25">
      <c r="A7" s="82"/>
      <c r="F7" s="75"/>
    </row>
    <row r="8" spans="1:6" s="2" customFormat="1" ht="24.9" customHeight="1" x14ac:dyDescent="0.25">
      <c r="A8" s="27" t="s">
        <v>3</v>
      </c>
      <c r="B8" s="74"/>
      <c r="C8" s="74"/>
      <c r="D8" s="28"/>
      <c r="E8" s="29"/>
      <c r="F8" s="30"/>
    </row>
    <row r="9" spans="1:6" ht="28.8" x14ac:dyDescent="0.25">
      <c r="A9" s="388" t="s">
        <v>33</v>
      </c>
      <c r="B9" s="389"/>
      <c r="C9" s="389"/>
      <c r="D9" s="389"/>
      <c r="E9" s="390"/>
      <c r="F9" s="73" t="s">
        <v>40</v>
      </c>
    </row>
    <row r="10" spans="1:6" s="2" customFormat="1" ht="24.9" customHeight="1" x14ac:dyDescent="0.25">
      <c r="A10" s="218" t="s">
        <v>135</v>
      </c>
      <c r="B10" s="219"/>
      <c r="C10" s="219"/>
      <c r="D10" s="106"/>
      <c r="E10" s="107"/>
      <c r="F10" s="105">
        <f>F14</f>
        <v>0</v>
      </c>
    </row>
    <row r="11" spans="1:6" s="2" customFormat="1" ht="24.9" customHeight="1" x14ac:dyDescent="0.25">
      <c r="A11" s="391" t="s">
        <v>32</v>
      </c>
      <c r="B11" s="391"/>
      <c r="C11" s="391"/>
      <c r="D11" s="391"/>
      <c r="E11" s="391"/>
      <c r="F11" s="76">
        <f>SUM(F10)</f>
        <v>0</v>
      </c>
    </row>
    <row r="12" spans="1:6" x14ac:dyDescent="0.25">
      <c r="A12" s="82"/>
      <c r="F12" s="75"/>
    </row>
    <row r="13" spans="1:6" ht="35.1" customHeight="1" x14ac:dyDescent="0.25">
      <c r="A13" s="17" t="s">
        <v>34</v>
      </c>
      <c r="B13" s="18" t="s">
        <v>35</v>
      </c>
      <c r="C13" s="19" t="s">
        <v>30</v>
      </c>
      <c r="D13" s="17" t="s">
        <v>38</v>
      </c>
      <c r="E13" s="26" t="s">
        <v>39</v>
      </c>
      <c r="F13" s="26" t="s">
        <v>40</v>
      </c>
    </row>
    <row r="14" spans="1:6" ht="30" customHeight="1" x14ac:dyDescent="0.25">
      <c r="A14" s="38" t="s">
        <v>45</v>
      </c>
      <c r="B14" s="39"/>
      <c r="C14" s="40"/>
      <c r="D14" s="41"/>
      <c r="E14" s="42"/>
      <c r="F14" s="43">
        <f>F15+F20</f>
        <v>0</v>
      </c>
    </row>
    <row r="15" spans="1:6" ht="24.9" customHeight="1" x14ac:dyDescent="0.25">
      <c r="A15" s="44" t="s">
        <v>65</v>
      </c>
      <c r="B15" s="45"/>
      <c r="C15" s="46"/>
      <c r="D15" s="46"/>
      <c r="E15" s="47"/>
      <c r="F15" s="48">
        <f>SUM(F16:F19)</f>
        <v>0</v>
      </c>
    </row>
    <row r="16" spans="1:6" ht="20.100000000000001" customHeight="1" x14ac:dyDescent="0.25">
      <c r="A16" s="88">
        <v>11</v>
      </c>
      <c r="B16" s="4" t="s">
        <v>10</v>
      </c>
      <c r="C16" s="5" t="s">
        <v>31</v>
      </c>
      <c r="D16" s="5">
        <v>16</v>
      </c>
      <c r="E16" s="178">
        <f>VLOOKUP(A16,Část_01!$A$55:$H$61,7,FALSE)</f>
        <v>0</v>
      </c>
      <c r="F16" s="14">
        <f t="shared" ref="F16:F22" si="0">ROUND(D16*E16,2)</f>
        <v>0</v>
      </c>
    </row>
    <row r="17" spans="1:6" ht="20.100000000000001" customHeight="1" x14ac:dyDescent="0.25">
      <c r="A17" s="88" t="s">
        <v>47</v>
      </c>
      <c r="B17" s="4" t="s">
        <v>50</v>
      </c>
      <c r="C17" s="5" t="s">
        <v>31</v>
      </c>
      <c r="D17" s="5">
        <v>3</v>
      </c>
      <c r="E17" s="178">
        <f>VLOOKUP(A17,Část_01!$A$55:$H$61,7,FALSE)</f>
        <v>0</v>
      </c>
      <c r="F17" s="14">
        <f t="shared" si="0"/>
        <v>0</v>
      </c>
    </row>
    <row r="18" spans="1:6" ht="20.100000000000001" customHeight="1" x14ac:dyDescent="0.25">
      <c r="A18" s="88" t="s">
        <v>48</v>
      </c>
      <c r="B18" s="4" t="s">
        <v>51</v>
      </c>
      <c r="C18" s="5" t="s">
        <v>31</v>
      </c>
      <c r="D18" s="5">
        <v>2</v>
      </c>
      <c r="E18" s="178">
        <f>VLOOKUP(A18,Část_01!$A$55:$H$61,7,FALSE)</f>
        <v>0</v>
      </c>
      <c r="F18" s="14">
        <f t="shared" si="0"/>
        <v>0</v>
      </c>
    </row>
    <row r="19" spans="1:6" ht="20.100000000000001" customHeight="1" x14ac:dyDescent="0.25">
      <c r="A19" s="161" t="s">
        <v>49</v>
      </c>
      <c r="B19" s="15" t="s">
        <v>52</v>
      </c>
      <c r="C19" s="16" t="s">
        <v>31</v>
      </c>
      <c r="D19" s="16">
        <v>1</v>
      </c>
      <c r="E19" s="178">
        <f>VLOOKUP(A19,Část_01!$A$55:$H$61,7,FALSE)</f>
        <v>0</v>
      </c>
      <c r="F19" s="25">
        <f t="shared" si="0"/>
        <v>0</v>
      </c>
    </row>
    <row r="20" spans="1:6" ht="24.9" customHeight="1" x14ac:dyDescent="0.25">
      <c r="A20" s="44" t="s">
        <v>73</v>
      </c>
      <c r="B20" s="45"/>
      <c r="C20" s="46"/>
      <c r="D20" s="46"/>
      <c r="E20" s="47"/>
      <c r="F20" s="48">
        <f>SUM(F21:F22)</f>
        <v>0</v>
      </c>
    </row>
    <row r="21" spans="1:6" s="2" customFormat="1" ht="31.5" customHeight="1" x14ac:dyDescent="0.25">
      <c r="A21" s="88">
        <v>1</v>
      </c>
      <c r="B21" s="4" t="s">
        <v>69</v>
      </c>
      <c r="C21" s="5" t="s">
        <v>31</v>
      </c>
      <c r="D21" s="5">
        <v>3</v>
      </c>
      <c r="E21" s="178">
        <f>VLOOKUP(A21,Část_01!$A$55:$H$61,7,FALSE)</f>
        <v>0</v>
      </c>
      <c r="F21" s="14">
        <f t="shared" si="0"/>
        <v>0</v>
      </c>
    </row>
    <row r="22" spans="1:6" s="2" customFormat="1" ht="20.100000000000001" customHeight="1" x14ac:dyDescent="0.25">
      <c r="A22" s="88">
        <v>2</v>
      </c>
      <c r="B22" s="4" t="s">
        <v>62</v>
      </c>
      <c r="C22" s="5" t="s">
        <v>31</v>
      </c>
      <c r="D22" s="5">
        <v>4</v>
      </c>
      <c r="E22" s="178">
        <f>VLOOKUP(A22,Část_01!$A$55:$H$61,7,FALSE)</f>
        <v>0</v>
      </c>
      <c r="F22" s="14">
        <f t="shared" si="0"/>
        <v>0</v>
      </c>
    </row>
  </sheetData>
  <sheetProtection algorithmName="SHA-512" hashValue="bUIVovwlMmm3IX9dS84fI8GFfdOLqbHsGKKFl2VjHPI0FRaGEzrDfeI9m41rsd8iW78d+N4PY26XyOssOdqSTw==" saltValue="gs4788/BhWk9WhcDttoCSA==" spinCount="100000" sheet="1" objects="1" scenarios="1" selectLockedCells="1" selectUnlockedCells="1"/>
  <mergeCells count="2">
    <mergeCell ref="A9:E9"/>
    <mergeCell ref="A11:E11"/>
  </mergeCells>
  <pageMargins left="0.19685039370078741" right="0.19685039370078741" top="0.19685039370078741" bottom="0.19685039370078741" header="0.31496062992125984" footer="0.31496062992125984"/>
  <pageSetup paperSize="9" scale="9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K22"/>
  <sheetViews>
    <sheetView topLeftCell="A4" zoomScaleNormal="100" zoomScaleSheetLayoutView="70" workbookViewId="0"/>
  </sheetViews>
  <sheetFormatPr defaultColWidth="0.109375" defaultRowHeight="14.4" x14ac:dyDescent="0.25"/>
  <cols>
    <col min="1" max="1" width="6.77734375" style="7" customWidth="1"/>
    <col min="2" max="2" width="35.77734375" style="7" customWidth="1"/>
    <col min="3" max="3" width="30.77734375" style="7" hidden="1" customWidth="1"/>
    <col min="4" max="4" width="90.77734375" style="7" hidden="1" customWidth="1"/>
    <col min="5" max="5" width="6.77734375" style="10" customWidth="1"/>
    <col min="6" max="6" width="10.77734375" style="10" customWidth="1"/>
    <col min="7" max="8" width="25.77734375" style="11" customWidth="1"/>
    <col min="9" max="10" width="0.109375" style="248" hidden="1" customWidth="1"/>
    <col min="11" max="11" width="4.109375" style="248" hidden="1" customWidth="1"/>
    <col min="12" max="16384" width="0.109375" style="248"/>
  </cols>
  <sheetData>
    <row r="1" spans="1:8" x14ac:dyDescent="0.25">
      <c r="A1" s="211" t="s">
        <v>1</v>
      </c>
      <c r="B1" s="252"/>
      <c r="C1" s="346" t="s">
        <v>0</v>
      </c>
      <c r="D1" s="347"/>
      <c r="E1" s="347"/>
      <c r="F1" s="347"/>
      <c r="G1" s="347"/>
      <c r="H1" s="348"/>
    </row>
    <row r="2" spans="1:8" x14ac:dyDescent="0.25">
      <c r="A2" s="212" t="s">
        <v>43</v>
      </c>
      <c r="B2" s="251"/>
      <c r="C2" s="333" t="s">
        <v>142</v>
      </c>
      <c r="D2" s="334"/>
      <c r="E2" s="334"/>
      <c r="F2" s="334"/>
      <c r="G2" s="334"/>
      <c r="H2" s="335"/>
    </row>
    <row r="3" spans="1:8" x14ac:dyDescent="0.25">
      <c r="A3" s="49" t="s">
        <v>2</v>
      </c>
      <c r="B3" s="50"/>
      <c r="C3" s="50" t="s">
        <v>72</v>
      </c>
      <c r="D3" s="50"/>
      <c r="E3" s="50" t="s">
        <v>72</v>
      </c>
      <c r="F3" s="51"/>
      <c r="G3" s="52"/>
      <c r="H3" s="53"/>
    </row>
    <row r="4" spans="1:8" x14ac:dyDescent="0.25">
      <c r="A4" s="49" t="s">
        <v>144</v>
      </c>
      <c r="B4" s="50"/>
      <c r="C4" s="50" t="s">
        <v>66</v>
      </c>
      <c r="D4" s="50"/>
      <c r="E4" s="50" t="s">
        <v>66</v>
      </c>
      <c r="F4" s="51"/>
      <c r="G4" s="52"/>
      <c r="H4" s="53"/>
    </row>
    <row r="5" spans="1:8" x14ac:dyDescent="0.25">
      <c r="A5" s="54" t="s">
        <v>4</v>
      </c>
      <c r="B5" s="55"/>
      <c r="C5" s="50"/>
      <c r="D5" s="50"/>
      <c r="E5" s="256" t="s">
        <v>201</v>
      </c>
      <c r="F5" s="51"/>
      <c r="G5" s="52"/>
      <c r="H5" s="53"/>
    </row>
    <row r="6" spans="1:8" x14ac:dyDescent="0.25">
      <c r="A6" s="56" t="s">
        <v>5</v>
      </c>
      <c r="B6" s="57"/>
      <c r="C6" s="50"/>
      <c r="D6" s="50"/>
      <c r="E6" s="50" t="s">
        <v>201</v>
      </c>
      <c r="F6" s="51"/>
      <c r="G6" s="52"/>
      <c r="H6" s="53"/>
    </row>
    <row r="7" spans="1:8" s="7" customFormat="1" ht="24.9" customHeight="1" x14ac:dyDescent="0.25">
      <c r="A7" s="83" t="s">
        <v>3</v>
      </c>
      <c r="B7" s="84"/>
      <c r="C7" s="84"/>
      <c r="D7" s="84"/>
      <c r="E7" s="84"/>
      <c r="F7" s="84"/>
      <c r="G7" s="84"/>
      <c r="H7" s="85"/>
    </row>
    <row r="8" spans="1:8" ht="28.8" x14ac:dyDescent="0.25">
      <c r="A8" s="392" t="s">
        <v>33</v>
      </c>
      <c r="B8" s="392"/>
      <c r="C8" s="392"/>
      <c r="D8" s="392"/>
      <c r="E8" s="392"/>
      <c r="F8" s="392"/>
      <c r="G8" s="392"/>
      <c r="H8" s="86" t="s">
        <v>40</v>
      </c>
    </row>
    <row r="9" spans="1:8" s="7" customFormat="1" ht="24.9" customHeight="1" x14ac:dyDescent="0.25">
      <c r="A9" s="217" t="s">
        <v>145</v>
      </c>
      <c r="B9" s="249"/>
      <c r="C9" s="249"/>
      <c r="D9" s="108"/>
      <c r="E9" s="108"/>
      <c r="F9" s="108"/>
      <c r="G9" s="109"/>
      <c r="H9" s="105">
        <f>H10</f>
        <v>0</v>
      </c>
    </row>
    <row r="10" spans="1:8" s="7" customFormat="1" ht="24.9" customHeight="1" x14ac:dyDescent="0.25">
      <c r="A10" s="393" t="s">
        <v>32</v>
      </c>
      <c r="B10" s="393"/>
      <c r="C10" s="393"/>
      <c r="D10" s="393"/>
      <c r="E10" s="393"/>
      <c r="F10" s="393"/>
      <c r="G10" s="393"/>
      <c r="H10" s="104">
        <f>H13</f>
        <v>0</v>
      </c>
    </row>
    <row r="11" spans="1:8" x14ac:dyDescent="0.25">
      <c r="A11" s="82"/>
      <c r="H11" s="75"/>
    </row>
    <row r="12" spans="1:8" ht="35.1" customHeight="1" x14ac:dyDescent="0.25">
      <c r="A12" s="17" t="s">
        <v>34</v>
      </c>
      <c r="B12" s="18" t="s">
        <v>35</v>
      </c>
      <c r="C12" s="18" t="s">
        <v>36</v>
      </c>
      <c r="D12" s="18" t="s">
        <v>37</v>
      </c>
      <c r="E12" s="19" t="s">
        <v>30</v>
      </c>
      <c r="F12" s="17" t="s">
        <v>38</v>
      </c>
      <c r="G12" s="26" t="s">
        <v>39</v>
      </c>
      <c r="H12" s="26" t="s">
        <v>40</v>
      </c>
    </row>
    <row r="13" spans="1:8" ht="30" customHeight="1" x14ac:dyDescent="0.25">
      <c r="A13" s="58" t="s">
        <v>45</v>
      </c>
      <c r="B13" s="59"/>
      <c r="C13" s="59"/>
      <c r="D13" s="59"/>
      <c r="E13" s="60"/>
      <c r="F13" s="61"/>
      <c r="G13" s="62"/>
      <c r="H13" s="63">
        <f>H14+H20</f>
        <v>0</v>
      </c>
    </row>
    <row r="14" spans="1:8" ht="24.9" customHeight="1" x14ac:dyDescent="0.25">
      <c r="A14" s="64" t="s">
        <v>66</v>
      </c>
      <c r="B14" s="65"/>
      <c r="C14" s="65"/>
      <c r="D14" s="65"/>
      <c r="E14" s="66"/>
      <c r="F14" s="66"/>
      <c r="G14" s="67"/>
      <c r="H14" s="68">
        <f>SUM(H15:H19)</f>
        <v>0</v>
      </c>
    </row>
    <row r="15" spans="1:8" s="7" customFormat="1" ht="57.6" x14ac:dyDescent="0.3">
      <c r="A15" s="13" t="s">
        <v>55</v>
      </c>
      <c r="B15" s="4" t="s">
        <v>56</v>
      </c>
      <c r="C15" s="155" t="s">
        <v>164</v>
      </c>
      <c r="D15" s="250" t="s">
        <v>184</v>
      </c>
      <c r="E15" s="5" t="s">
        <v>31</v>
      </c>
      <c r="F15" s="5">
        <v>2</v>
      </c>
      <c r="G15" s="178">
        <f>VLOOKUP(A15,Část_01!$A$72:$H$79,7,FALSE)</f>
        <v>0</v>
      </c>
      <c r="H15" s="14">
        <f>ROUND(F15*G15,2)</f>
        <v>0</v>
      </c>
    </row>
    <row r="16" spans="1:8" s="7" customFormat="1" ht="43.2" x14ac:dyDescent="0.3">
      <c r="A16" s="13" t="s">
        <v>57</v>
      </c>
      <c r="B16" s="4" t="s">
        <v>58</v>
      </c>
      <c r="C16" s="155" t="s">
        <v>165</v>
      </c>
      <c r="D16" s="250" t="s">
        <v>185</v>
      </c>
      <c r="E16" s="5" t="s">
        <v>31</v>
      </c>
      <c r="F16" s="5">
        <v>1</v>
      </c>
      <c r="G16" s="178">
        <f>VLOOKUP(A16,Část_01!$A$72:$H$79,7,FALSE)</f>
        <v>0</v>
      </c>
      <c r="H16" s="14">
        <f t="shared" ref="H16:H19" si="0">ROUND(F16*G16,2)</f>
        <v>0</v>
      </c>
    </row>
    <row r="17" spans="1:8" s="7" customFormat="1" ht="57" customHeight="1" x14ac:dyDescent="0.3">
      <c r="A17" s="13" t="s">
        <v>59</v>
      </c>
      <c r="B17" s="3" t="s">
        <v>60</v>
      </c>
      <c r="C17" s="155" t="s">
        <v>166</v>
      </c>
      <c r="D17" s="250" t="s">
        <v>186</v>
      </c>
      <c r="E17" s="5" t="s">
        <v>31</v>
      </c>
      <c r="F17" s="5">
        <v>4</v>
      </c>
      <c r="G17" s="178">
        <f>VLOOKUP(A17,Část_01!$A$72:$H$79,7,FALSE)</f>
        <v>0</v>
      </c>
      <c r="H17" s="14">
        <f t="shared" si="0"/>
        <v>0</v>
      </c>
    </row>
    <row r="18" spans="1:8" s="7" customFormat="1" ht="57.6" x14ac:dyDescent="0.3">
      <c r="A18" s="13" t="s">
        <v>61</v>
      </c>
      <c r="B18" s="4" t="s">
        <v>62</v>
      </c>
      <c r="C18" s="155" t="s">
        <v>162</v>
      </c>
      <c r="D18" s="231" t="s">
        <v>163</v>
      </c>
      <c r="E18" s="5" t="s">
        <v>31</v>
      </c>
      <c r="F18" s="5">
        <v>2</v>
      </c>
      <c r="G18" s="178">
        <f>VLOOKUP(A18,Část_01!$A$72:$H$79,7,FALSE)</f>
        <v>0</v>
      </c>
      <c r="H18" s="14">
        <f t="shared" si="0"/>
        <v>0</v>
      </c>
    </row>
    <row r="19" spans="1:8" s="7" customFormat="1" ht="43.2" x14ac:dyDescent="0.25">
      <c r="A19" s="13" t="s">
        <v>63</v>
      </c>
      <c r="B19" s="4" t="s">
        <v>64</v>
      </c>
      <c r="C19" s="155" t="s">
        <v>167</v>
      </c>
      <c r="D19" s="234" t="s">
        <v>187</v>
      </c>
      <c r="E19" s="5" t="s">
        <v>31</v>
      </c>
      <c r="F19" s="5">
        <v>14</v>
      </c>
      <c r="G19" s="178">
        <f>VLOOKUP(A19,Část_01!$A$72:$H$79,7,FALSE)</f>
        <v>0</v>
      </c>
      <c r="H19" s="14">
        <f t="shared" si="0"/>
        <v>0</v>
      </c>
    </row>
    <row r="20" spans="1:8" s="7" customFormat="1" ht="28.2" customHeight="1" x14ac:dyDescent="0.25">
      <c r="A20" s="157" t="s">
        <v>73</v>
      </c>
      <c r="B20" s="157"/>
      <c r="C20" s="157"/>
      <c r="D20" s="65"/>
      <c r="E20" s="65"/>
      <c r="F20" s="65"/>
      <c r="G20" s="65"/>
      <c r="H20" s="67">
        <f>SUM(H21:H22)</f>
        <v>0</v>
      </c>
    </row>
    <row r="21" spans="1:8" ht="72" x14ac:dyDescent="0.25">
      <c r="A21" s="156" t="s">
        <v>117</v>
      </c>
      <c r="B21" s="4" t="s">
        <v>200</v>
      </c>
      <c r="C21" s="4" t="s">
        <v>191</v>
      </c>
      <c r="D21" s="234" t="s">
        <v>192</v>
      </c>
      <c r="E21" s="5" t="s">
        <v>31</v>
      </c>
      <c r="F21" s="5">
        <v>3</v>
      </c>
      <c r="G21" s="178">
        <f>VLOOKUP(A21,Část_01!$A$72:$H$79,7,FALSE)</f>
        <v>0</v>
      </c>
      <c r="H21" s="14">
        <f>ROUND(F21*G21,2)</f>
        <v>0</v>
      </c>
    </row>
    <row r="22" spans="1:8" ht="28.8" x14ac:dyDescent="0.25">
      <c r="A22" s="156" t="s">
        <v>118</v>
      </c>
      <c r="B22" s="3" t="s">
        <v>190</v>
      </c>
      <c r="C22" s="155" t="s">
        <v>168</v>
      </c>
      <c r="D22" s="234" t="s">
        <v>193</v>
      </c>
      <c r="E22" s="5" t="s">
        <v>31</v>
      </c>
      <c r="F22" s="5">
        <v>2</v>
      </c>
      <c r="G22" s="178">
        <f>VLOOKUP(A22,Část_01!$A$72:$H$79,7,FALSE)</f>
        <v>0</v>
      </c>
      <c r="H22" s="14">
        <f>ROUND(F22*G22,2)</f>
        <v>0</v>
      </c>
    </row>
  </sheetData>
  <sheetProtection algorithmName="SHA-512" hashValue="iTkqw1HZQk7fnPNoivUBrdJ9880aaTzxIcQjI4LQQDwSlsnmsHqn97e5FYNQEKhCACZRHjSOKKpy9Qw+GOJ+vQ==" saltValue="/iLPx7dJrWmYJQy+p4pU5A==" spinCount="100000" sheet="1" objects="1" scenarios="1" selectLockedCells="1" selectUnlockedCells="1"/>
  <mergeCells count="4">
    <mergeCell ref="A8:G8"/>
    <mergeCell ref="A10:G10"/>
    <mergeCell ref="C1:H1"/>
    <mergeCell ref="C2:H2"/>
  </mergeCells>
  <pageMargins left="0.19685039370078741" right="0.19685039370078741" top="0.19685039370078741" bottom="0.19685039370078741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7</vt:i4>
      </vt:variant>
    </vt:vector>
  </HeadingPairs>
  <TitlesOfParts>
    <vt:vector size="12" baseType="lpstr">
      <vt:lpstr>Část_01</vt:lpstr>
      <vt:lpstr>Část_01_01_A</vt:lpstr>
      <vt:lpstr>Část_01_01_B</vt:lpstr>
      <vt:lpstr>Část_01_02</vt:lpstr>
      <vt:lpstr>Část_01_03</vt:lpstr>
      <vt:lpstr>Část_01_01_B!Názvy_tisku</vt:lpstr>
      <vt:lpstr>Část_01_02!Názvy_tisku</vt:lpstr>
      <vt:lpstr>Část_01_03!Názvy_tisku</vt:lpstr>
      <vt:lpstr>Část_01!Oblast_tisku</vt:lpstr>
      <vt:lpstr>Část_01_01_B!Oblast_tisku</vt:lpstr>
      <vt:lpstr>Část_01_02!Oblast_tisku</vt:lpstr>
      <vt:lpstr>Část_01_03!Oblast_tisku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PDF_vykaz_v03_TM_231129_FINAL.xlsx</dc:title>
  <dc:creator>macho</dc:creator>
  <cp:lastModifiedBy>Hana Šimková</cp:lastModifiedBy>
  <cp:lastPrinted>2025-03-18T09:33:06Z</cp:lastPrinted>
  <dcterms:created xsi:type="dcterms:W3CDTF">2025-01-29T13:31:01Z</dcterms:created>
  <dcterms:modified xsi:type="dcterms:W3CDTF">2025-04-10T05:48:09Z</dcterms:modified>
</cp:coreProperties>
</file>