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polomouc-my.sharepoint.com/personal/vopape00_upol_cz/Documents/PRACOVNÍ/Petra Vopálková/2025/OP JAK/ERDF_NO LIMITS UP/PdF_CPSSP UP/"/>
    </mc:Choice>
  </mc:AlternateContent>
  <xr:revisionPtr revIDLastSave="0" documentId="11_6E0A2C3EAFA771D60EAA0389BBEF6646DE31DF06" xr6:coauthVersionLast="47" xr6:coauthVersionMax="47" xr10:uidLastSave="{00000000-0000-0000-0000-000000000000}"/>
  <bookViews>
    <workbookView xWindow="-120" yWindow="-120" windowWidth="29040" windowHeight="15840" firstSheet="5" activeTab="8" xr2:uid="{00000000-000D-0000-FFFF-FFFF00000000}"/>
  </bookViews>
  <sheets>
    <sheet name="Rekapitulace stavby" sheetId="1" r:id="rId1"/>
    <sheet name="D.1.1. - Architektonicko ..." sheetId="2" r:id="rId2"/>
    <sheet name="D.1.1.4.1 - TPS - Zařízen..." sheetId="3" r:id="rId3"/>
    <sheet name="D.1.1.4.2 - TPS - Zařizen..." sheetId="4" r:id="rId4"/>
    <sheet name="D.1.1.4.3 - TPS - Zařízen..." sheetId="5" r:id="rId5"/>
    <sheet name="D.1.1.4.4 - Zařízení siln..." sheetId="6" r:id="rId6"/>
    <sheet name="D.1.1.4.5 - Zařízení slab..." sheetId="7" r:id="rId7"/>
    <sheet name="01 - Elektrická požární s..." sheetId="8" r:id="rId8"/>
    <sheet name="02 - Nouzový zvukový systém" sheetId="9" r:id="rId9"/>
    <sheet name="VRN-ON - Vedlejší rozpočt..." sheetId="10" r:id="rId10"/>
  </sheets>
  <definedNames>
    <definedName name="_xlnm._FilterDatabase" localSheetId="7" hidden="1">'01 - Elektrická požární s...'!$C$120:$K$207</definedName>
    <definedName name="_xlnm._FilterDatabase" localSheetId="8" hidden="1">'02 - Nouzový zvukový systém'!$C$120:$K$166</definedName>
    <definedName name="_xlnm._FilterDatabase" localSheetId="1" hidden="1">'D.1.1. - Architektonicko ...'!$C$138:$K$2025</definedName>
    <definedName name="_xlnm._FilterDatabase" localSheetId="2" hidden="1">'D.1.1.4.1 - TPS - Zařízen...'!$C$123:$K$211</definedName>
    <definedName name="_xlnm._FilterDatabase" localSheetId="3" hidden="1">'D.1.1.4.2 - TPS - Zařizen...'!$C$118:$K$205</definedName>
    <definedName name="_xlnm._FilterDatabase" localSheetId="4" hidden="1">'D.1.1.4.3 - TPS - Zařízen...'!$C$125:$K$316</definedName>
    <definedName name="_xlnm._FilterDatabase" localSheetId="5" hidden="1">'D.1.1.4.4 - Zařízení siln...'!$C$119:$K$206</definedName>
    <definedName name="_xlnm._FilterDatabase" localSheetId="6" hidden="1">'D.1.1.4.5 - Zařízení slab...'!$C$117:$K$141</definedName>
    <definedName name="_xlnm._FilterDatabase" localSheetId="9" hidden="1">'VRN-ON - Vedlejší rozpočt...'!$C$123:$K$150</definedName>
    <definedName name="_xlnm.Print_Titles" localSheetId="7">'01 - Elektrická požární s...'!$120:$120</definedName>
    <definedName name="_xlnm.Print_Titles" localSheetId="8">'02 - Nouzový zvukový systém'!$120:$120</definedName>
    <definedName name="_xlnm.Print_Titles" localSheetId="1">'D.1.1. - Architektonicko ...'!$138:$138</definedName>
    <definedName name="_xlnm.Print_Titles" localSheetId="2">'D.1.1.4.1 - TPS - Zařízen...'!$123:$123</definedName>
    <definedName name="_xlnm.Print_Titles" localSheetId="3">'D.1.1.4.2 - TPS - Zařizen...'!$118:$118</definedName>
    <definedName name="_xlnm.Print_Titles" localSheetId="4">'D.1.1.4.3 - TPS - Zařízen...'!$125:$125</definedName>
    <definedName name="_xlnm.Print_Titles" localSheetId="5">'D.1.1.4.4 - Zařízení siln...'!$119:$119</definedName>
    <definedName name="_xlnm.Print_Titles" localSheetId="6">'D.1.1.4.5 - Zařízení slab...'!$117:$117</definedName>
    <definedName name="_xlnm.Print_Titles" localSheetId="0">'Rekapitulace stavby'!$92:$92</definedName>
    <definedName name="_xlnm.Print_Titles" localSheetId="9">'VRN-ON - Vedlejší rozpočt...'!$123:$123</definedName>
    <definedName name="_xlnm.Print_Area" localSheetId="7">'01 - Elektrická požární s...'!$C$4:$J$76,'01 - Elektrická požární s...'!$C$82:$J$100,'01 - Elektrická požární s...'!$C$106:$J$207</definedName>
    <definedName name="_xlnm.Print_Area" localSheetId="8">'02 - Nouzový zvukový systém'!$C$4:$J$76,'02 - Nouzový zvukový systém'!$C$82:$J$100,'02 - Nouzový zvukový systém'!$C$106:$J$166</definedName>
    <definedName name="_xlnm.Print_Area" localSheetId="1">'D.1.1. - Architektonicko ...'!$C$4:$J$76,'D.1.1. - Architektonicko ...'!$C$82:$J$120,'D.1.1. - Architektonicko ...'!$C$126:$J$2025</definedName>
    <definedName name="_xlnm.Print_Area" localSheetId="2">'D.1.1.4.1 - TPS - Zařízen...'!$C$4:$J$76,'D.1.1.4.1 - TPS - Zařízen...'!$C$82:$J$105,'D.1.1.4.1 - TPS - Zařízen...'!$C$111:$J$211</definedName>
    <definedName name="_xlnm.Print_Area" localSheetId="3">'D.1.1.4.2 - TPS - Zařizen...'!$C$4:$J$76,'D.1.1.4.2 - TPS - Zařizen...'!$C$82:$J$100,'D.1.1.4.2 - TPS - Zařizen...'!$C$106:$J$205</definedName>
    <definedName name="_xlnm.Print_Area" localSheetId="4">'D.1.1.4.3 - TPS - Zařízen...'!$C$4:$J$76,'D.1.1.4.3 - TPS - Zařízen...'!$C$82:$J$107,'D.1.1.4.3 - TPS - Zařízen...'!$C$113:$J$316</definedName>
    <definedName name="_xlnm.Print_Area" localSheetId="5">'D.1.1.4.4 - Zařízení siln...'!$C$4:$J$76,'D.1.1.4.4 - Zařízení siln...'!$C$82:$J$101,'D.1.1.4.4 - Zařízení siln...'!$C$107:$J$206</definedName>
    <definedName name="_xlnm.Print_Area" localSheetId="6">'D.1.1.4.5 - Zařízení slab...'!$C$4:$J$76,'D.1.1.4.5 - Zařízení slab...'!$C$82:$J$99,'D.1.1.4.5 - Zařízení slab...'!$C$105:$J$141</definedName>
    <definedName name="_xlnm.Print_Area" localSheetId="0">'Rekapitulace stavby'!$D$4:$AO$76,'Rekapitulace stavby'!$C$82:$AQ$105</definedName>
    <definedName name="_xlnm.Print_Area" localSheetId="9">'VRN-ON - Vedlejší rozpočt...'!$C$4:$J$76,'VRN-ON - Vedlejší rozpočt...'!$C$82:$J$105,'VRN-ON - Vedlejší rozpočt...'!$C$111:$J$150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0" l="1"/>
  <c r="J36" i="10"/>
  <c r="AY104" i="1" s="1"/>
  <c r="J35" i="10"/>
  <c r="AX104" i="1"/>
  <c r="BI150" i="10"/>
  <c r="BH150" i="10"/>
  <c r="BG150" i="10"/>
  <c r="BF150" i="10"/>
  <c r="T150" i="10"/>
  <c r="R150" i="10"/>
  <c r="P150" i="10"/>
  <c r="BI149" i="10"/>
  <c r="BH149" i="10"/>
  <c r="BG149" i="10"/>
  <c r="BF149" i="10"/>
  <c r="T149" i="10"/>
  <c r="R149" i="10"/>
  <c r="P149" i="10"/>
  <c r="BI148" i="10"/>
  <c r="BH148" i="10"/>
  <c r="BG148" i="10"/>
  <c r="BF148" i="10"/>
  <c r="T148" i="10"/>
  <c r="R148" i="10"/>
  <c r="P148" i="10"/>
  <c r="BI147" i="10"/>
  <c r="BH147" i="10"/>
  <c r="BG147" i="10"/>
  <c r="BF147" i="10"/>
  <c r="T147" i="10"/>
  <c r="R147" i="10"/>
  <c r="P147" i="10"/>
  <c r="BI146" i="10"/>
  <c r="BH146" i="10"/>
  <c r="BG146" i="10"/>
  <c r="BF146" i="10"/>
  <c r="T146" i="10"/>
  <c r="R146" i="10"/>
  <c r="P146" i="10"/>
  <c r="BI145" i="10"/>
  <c r="BH145" i="10"/>
  <c r="BG145" i="10"/>
  <c r="BF145" i="10"/>
  <c r="T145" i="10"/>
  <c r="R145" i="10"/>
  <c r="P145" i="10"/>
  <c r="BI143" i="10"/>
  <c r="BH143" i="10"/>
  <c r="BG143" i="10"/>
  <c r="BF143" i="10"/>
  <c r="T143" i="10"/>
  <c r="R143" i="10"/>
  <c r="P143" i="10"/>
  <c r="BI142" i="10"/>
  <c r="BH142" i="10"/>
  <c r="BG142" i="10"/>
  <c r="BF142" i="10"/>
  <c r="T142" i="10"/>
  <c r="R142" i="10"/>
  <c r="P142" i="10"/>
  <c r="BI140" i="10"/>
  <c r="BH140" i="10"/>
  <c r="BG140" i="10"/>
  <c r="BF140" i="10"/>
  <c r="T140" i="10"/>
  <c r="T139" i="10" s="1"/>
  <c r="R140" i="10"/>
  <c r="R139" i="10" s="1"/>
  <c r="P140" i="10"/>
  <c r="P139" i="10" s="1"/>
  <c r="BI138" i="10"/>
  <c r="BH138" i="10"/>
  <c r="BG138" i="10"/>
  <c r="BF138" i="10"/>
  <c r="T138" i="10"/>
  <c r="R138" i="10"/>
  <c r="P138" i="10"/>
  <c r="BI137" i="10"/>
  <c r="BH137" i="10"/>
  <c r="BG137" i="10"/>
  <c r="BF137" i="10"/>
  <c r="T137" i="10"/>
  <c r="R137" i="10"/>
  <c r="P137" i="10"/>
  <c r="BI135" i="10"/>
  <c r="BH135" i="10"/>
  <c r="BG135" i="10"/>
  <c r="BF135" i="10"/>
  <c r="T135" i="10"/>
  <c r="R135" i="10"/>
  <c r="P135" i="10"/>
  <c r="BI134" i="10"/>
  <c r="BH134" i="10"/>
  <c r="BG134" i="10"/>
  <c r="BF134" i="10"/>
  <c r="T134" i="10"/>
  <c r="R134" i="10"/>
  <c r="P134" i="10"/>
  <c r="BI133" i="10"/>
  <c r="BH133" i="10"/>
  <c r="BG133" i="10"/>
  <c r="BF133" i="10"/>
  <c r="T133" i="10"/>
  <c r="R133" i="10"/>
  <c r="P133" i="10"/>
  <c r="BI131" i="10"/>
  <c r="BH131" i="10"/>
  <c r="BG131" i="10"/>
  <c r="BF131" i="10"/>
  <c r="T131" i="10"/>
  <c r="R131" i="10"/>
  <c r="P131" i="10"/>
  <c r="BI130" i="10"/>
  <c r="BH130" i="10"/>
  <c r="BG130" i="10"/>
  <c r="BF130" i="10"/>
  <c r="T130" i="10"/>
  <c r="R130" i="10"/>
  <c r="P130" i="10"/>
  <c r="BI128" i="10"/>
  <c r="BH128" i="10"/>
  <c r="BG128" i="10"/>
  <c r="BF128" i="10"/>
  <c r="T128" i="10"/>
  <c r="R128" i="10"/>
  <c r="P128" i="10"/>
  <c r="BI127" i="10"/>
  <c r="BH127" i="10"/>
  <c r="BG127" i="10"/>
  <c r="BF127" i="10"/>
  <c r="T127" i="10"/>
  <c r="R127" i="10"/>
  <c r="P127" i="10"/>
  <c r="J120" i="10"/>
  <c r="F120" i="10"/>
  <c r="F118" i="10"/>
  <c r="E116" i="10"/>
  <c r="J91" i="10"/>
  <c r="F91" i="10"/>
  <c r="F89" i="10"/>
  <c r="E87" i="10"/>
  <c r="J24" i="10"/>
  <c r="E24" i="10"/>
  <c r="J121" i="10" s="1"/>
  <c r="J23" i="10"/>
  <c r="J18" i="10"/>
  <c r="E18" i="10"/>
  <c r="F121" i="10"/>
  <c r="J17" i="10"/>
  <c r="J12" i="10"/>
  <c r="J89" i="10" s="1"/>
  <c r="E7" i="10"/>
  <c r="E114" i="10"/>
  <c r="J39" i="9"/>
  <c r="J38" i="9"/>
  <c r="AY103" i="1" s="1"/>
  <c r="J37" i="9"/>
  <c r="AX103" i="1"/>
  <c r="BI163" i="9"/>
  <c r="BH163" i="9"/>
  <c r="BG163" i="9"/>
  <c r="BF163" i="9"/>
  <c r="T163" i="9"/>
  <c r="R163" i="9"/>
  <c r="P163" i="9"/>
  <c r="BI159" i="9"/>
  <c r="BH159" i="9"/>
  <c r="BG159" i="9"/>
  <c r="BF159" i="9"/>
  <c r="T159" i="9"/>
  <c r="R159" i="9"/>
  <c r="P159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49" i="9"/>
  <c r="BH149" i="9"/>
  <c r="BG149" i="9"/>
  <c r="BF149" i="9"/>
  <c r="T149" i="9"/>
  <c r="R149" i="9"/>
  <c r="P149" i="9"/>
  <c r="BI145" i="9"/>
  <c r="BH145" i="9"/>
  <c r="BG145" i="9"/>
  <c r="BF145" i="9"/>
  <c r="T145" i="9"/>
  <c r="R145" i="9"/>
  <c r="P145" i="9"/>
  <c r="BI144" i="9"/>
  <c r="BH144" i="9"/>
  <c r="BG144" i="9"/>
  <c r="BF144" i="9"/>
  <c r="T144" i="9"/>
  <c r="R144" i="9"/>
  <c r="P144" i="9"/>
  <c r="BI140" i="9"/>
  <c r="BH140" i="9"/>
  <c r="BG140" i="9"/>
  <c r="BF140" i="9"/>
  <c r="T140" i="9"/>
  <c r="R140" i="9"/>
  <c r="P140" i="9"/>
  <c r="BI136" i="9"/>
  <c r="BH136" i="9"/>
  <c r="BG136" i="9"/>
  <c r="BF136" i="9"/>
  <c r="T136" i="9"/>
  <c r="R136" i="9"/>
  <c r="P136" i="9"/>
  <c r="BI135" i="9"/>
  <c r="BH135" i="9"/>
  <c r="BG135" i="9"/>
  <c r="BF135" i="9"/>
  <c r="T135" i="9"/>
  <c r="R135" i="9"/>
  <c r="P135" i="9"/>
  <c r="BI131" i="9"/>
  <c r="BH131" i="9"/>
  <c r="BG131" i="9"/>
  <c r="BF131" i="9"/>
  <c r="T131" i="9"/>
  <c r="R131" i="9"/>
  <c r="P131" i="9"/>
  <c r="BI130" i="9"/>
  <c r="BH130" i="9"/>
  <c r="BG130" i="9"/>
  <c r="BF130" i="9"/>
  <c r="T130" i="9"/>
  <c r="R130" i="9"/>
  <c r="P130" i="9"/>
  <c r="BI129" i="9"/>
  <c r="BH129" i="9"/>
  <c r="BG129" i="9"/>
  <c r="BF129" i="9"/>
  <c r="T129" i="9"/>
  <c r="R129" i="9"/>
  <c r="P129" i="9"/>
  <c r="BI128" i="9"/>
  <c r="BH128" i="9"/>
  <c r="BG128" i="9"/>
  <c r="BF128" i="9"/>
  <c r="T128" i="9"/>
  <c r="R128" i="9"/>
  <c r="P128" i="9"/>
  <c r="BI124" i="9"/>
  <c r="BH124" i="9"/>
  <c r="BG124" i="9"/>
  <c r="BF124" i="9"/>
  <c r="T124" i="9"/>
  <c r="R124" i="9"/>
  <c r="P124" i="9"/>
  <c r="BI123" i="9"/>
  <c r="BH123" i="9"/>
  <c r="BG123" i="9"/>
  <c r="BF123" i="9"/>
  <c r="T123" i="9"/>
  <c r="R123" i="9"/>
  <c r="P123" i="9"/>
  <c r="J117" i="9"/>
  <c r="F115" i="9"/>
  <c r="E113" i="9"/>
  <c r="J93" i="9"/>
  <c r="F91" i="9"/>
  <c r="E89" i="9"/>
  <c r="J26" i="9"/>
  <c r="E26" i="9"/>
  <c r="J94" i="9" s="1"/>
  <c r="J25" i="9"/>
  <c r="J20" i="9"/>
  <c r="E20" i="9"/>
  <c r="F94" i="9"/>
  <c r="J19" i="9"/>
  <c r="J17" i="9"/>
  <c r="E17" i="9"/>
  <c r="F117" i="9" s="1"/>
  <c r="J16" i="9"/>
  <c r="J14" i="9"/>
  <c r="J91" i="9"/>
  <c r="E7" i="9"/>
  <c r="E109" i="9"/>
  <c r="J39" i="8"/>
  <c r="J38" i="8"/>
  <c r="AY102" i="1"/>
  <c r="J37" i="8"/>
  <c r="AX102" i="1" s="1"/>
  <c r="BI204" i="8"/>
  <c r="BH204" i="8"/>
  <c r="BG204" i="8"/>
  <c r="BF204" i="8"/>
  <c r="T204" i="8"/>
  <c r="R204" i="8"/>
  <c r="P204" i="8"/>
  <c r="BI200" i="8"/>
  <c r="BH200" i="8"/>
  <c r="BG200" i="8"/>
  <c r="BF200" i="8"/>
  <c r="T200" i="8"/>
  <c r="R200" i="8"/>
  <c r="P200" i="8"/>
  <c r="BI196" i="8"/>
  <c r="BH196" i="8"/>
  <c r="BG196" i="8"/>
  <c r="BF196" i="8"/>
  <c r="T196" i="8"/>
  <c r="R196" i="8"/>
  <c r="P196" i="8"/>
  <c r="BI192" i="8"/>
  <c r="BH192" i="8"/>
  <c r="BG192" i="8"/>
  <c r="BF192" i="8"/>
  <c r="T192" i="8"/>
  <c r="R192" i="8"/>
  <c r="P192" i="8"/>
  <c r="BI188" i="8"/>
  <c r="BH188" i="8"/>
  <c r="BG188" i="8"/>
  <c r="BF188" i="8"/>
  <c r="T188" i="8"/>
  <c r="R188" i="8"/>
  <c r="P188" i="8"/>
  <c r="BI184" i="8"/>
  <c r="BH184" i="8"/>
  <c r="BG184" i="8"/>
  <c r="BF184" i="8"/>
  <c r="T184" i="8"/>
  <c r="R184" i="8"/>
  <c r="P184" i="8"/>
  <c r="BI180" i="8"/>
  <c r="BH180" i="8"/>
  <c r="BG180" i="8"/>
  <c r="BF180" i="8"/>
  <c r="T180" i="8"/>
  <c r="R180" i="8"/>
  <c r="P180" i="8"/>
  <c r="BI179" i="8"/>
  <c r="BH179" i="8"/>
  <c r="BG179" i="8"/>
  <c r="BF179" i="8"/>
  <c r="T179" i="8"/>
  <c r="R179" i="8"/>
  <c r="P179" i="8"/>
  <c r="BI175" i="8"/>
  <c r="BH175" i="8"/>
  <c r="BG175" i="8"/>
  <c r="BF175" i="8"/>
  <c r="T175" i="8"/>
  <c r="R175" i="8"/>
  <c r="P175" i="8"/>
  <c r="BI171" i="8"/>
  <c r="BH171" i="8"/>
  <c r="BG171" i="8"/>
  <c r="BF171" i="8"/>
  <c r="T171" i="8"/>
  <c r="R171" i="8"/>
  <c r="P171" i="8"/>
  <c r="BI167" i="8"/>
  <c r="BH167" i="8"/>
  <c r="BG167" i="8"/>
  <c r="BF167" i="8"/>
  <c r="T167" i="8"/>
  <c r="R167" i="8"/>
  <c r="P167" i="8"/>
  <c r="BI163" i="8"/>
  <c r="BH163" i="8"/>
  <c r="BG163" i="8"/>
  <c r="BF163" i="8"/>
  <c r="T163" i="8"/>
  <c r="R163" i="8"/>
  <c r="P163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29" i="8"/>
  <c r="BH129" i="8"/>
  <c r="BG129" i="8"/>
  <c r="BF129" i="8"/>
  <c r="T129" i="8"/>
  <c r="R129" i="8"/>
  <c r="P129" i="8"/>
  <c r="BI128" i="8"/>
  <c r="BH128" i="8"/>
  <c r="BG128" i="8"/>
  <c r="BF128" i="8"/>
  <c r="T128" i="8"/>
  <c r="R128" i="8"/>
  <c r="P128" i="8"/>
  <c r="BI124" i="8"/>
  <c r="BH124" i="8"/>
  <c r="BG124" i="8"/>
  <c r="BF124" i="8"/>
  <c r="T124" i="8"/>
  <c r="R124" i="8"/>
  <c r="P124" i="8"/>
  <c r="BI123" i="8"/>
  <c r="BH123" i="8"/>
  <c r="BG123" i="8"/>
  <c r="BF123" i="8"/>
  <c r="T123" i="8"/>
  <c r="R123" i="8"/>
  <c r="P123" i="8"/>
  <c r="J117" i="8"/>
  <c r="F115" i="8"/>
  <c r="E113" i="8"/>
  <c r="J93" i="8"/>
  <c r="F91" i="8"/>
  <c r="E89" i="8"/>
  <c r="J26" i="8"/>
  <c r="E26" i="8"/>
  <c r="J118" i="8"/>
  <c r="J25" i="8"/>
  <c r="J20" i="8"/>
  <c r="E20" i="8"/>
  <c r="F94" i="8"/>
  <c r="J19" i="8"/>
  <c r="J17" i="8"/>
  <c r="E17" i="8"/>
  <c r="F93" i="8" s="1"/>
  <c r="J16" i="8"/>
  <c r="J14" i="8"/>
  <c r="J115" i="8" s="1"/>
  <c r="E7" i="8"/>
  <c r="E109" i="8" s="1"/>
  <c r="J37" i="7"/>
  <c r="J36" i="7"/>
  <c r="AY100" i="1"/>
  <c r="J35" i="7"/>
  <c r="AX100" i="1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BI126" i="7"/>
  <c r="BH126" i="7"/>
  <c r="BG126" i="7"/>
  <c r="BF126" i="7"/>
  <c r="T126" i="7"/>
  <c r="R126" i="7"/>
  <c r="P126" i="7"/>
  <c r="BI125" i="7"/>
  <c r="BH125" i="7"/>
  <c r="BG125" i="7"/>
  <c r="BF125" i="7"/>
  <c r="T125" i="7"/>
  <c r="R125" i="7"/>
  <c r="P125" i="7"/>
  <c r="BI124" i="7"/>
  <c r="BH124" i="7"/>
  <c r="BG124" i="7"/>
  <c r="BF124" i="7"/>
  <c r="T124" i="7"/>
  <c r="R124" i="7"/>
  <c r="P124" i="7"/>
  <c r="BI123" i="7"/>
  <c r="BH123" i="7"/>
  <c r="BG123" i="7"/>
  <c r="BF123" i="7"/>
  <c r="T123" i="7"/>
  <c r="R123" i="7"/>
  <c r="P123" i="7"/>
  <c r="BI122" i="7"/>
  <c r="BH122" i="7"/>
  <c r="BG122" i="7"/>
  <c r="BF122" i="7"/>
  <c r="T122" i="7"/>
  <c r="R122" i="7"/>
  <c r="P122" i="7"/>
  <c r="BI121" i="7"/>
  <c r="BH121" i="7"/>
  <c r="BG121" i="7"/>
  <c r="BF121" i="7"/>
  <c r="T121" i="7"/>
  <c r="R121" i="7"/>
  <c r="P121" i="7"/>
  <c r="BI120" i="7"/>
  <c r="BH120" i="7"/>
  <c r="BG120" i="7"/>
  <c r="BF120" i="7"/>
  <c r="T120" i="7"/>
  <c r="R120" i="7"/>
  <c r="P120" i="7"/>
  <c r="J114" i="7"/>
  <c r="F114" i="7"/>
  <c r="F112" i="7"/>
  <c r="E110" i="7"/>
  <c r="J91" i="7"/>
  <c r="F91" i="7"/>
  <c r="F89" i="7"/>
  <c r="E87" i="7"/>
  <c r="J24" i="7"/>
  <c r="E24" i="7"/>
  <c r="J115" i="7" s="1"/>
  <c r="J23" i="7"/>
  <c r="J18" i="7"/>
  <c r="E18" i="7"/>
  <c r="F92" i="7" s="1"/>
  <c r="J17" i="7"/>
  <c r="J12" i="7"/>
  <c r="J89" i="7" s="1"/>
  <c r="E7" i="7"/>
  <c r="E85" i="7"/>
  <c r="J37" i="6"/>
  <c r="J36" i="6"/>
  <c r="AY99" i="1" s="1"/>
  <c r="J35" i="6"/>
  <c r="AX99" i="1"/>
  <c r="BI206" i="6"/>
  <c r="BH206" i="6"/>
  <c r="BG206" i="6"/>
  <c r="BF206" i="6"/>
  <c r="T206" i="6"/>
  <c r="R206" i="6"/>
  <c r="P206" i="6"/>
  <c r="BI205" i="6"/>
  <c r="BH205" i="6"/>
  <c r="BG205" i="6"/>
  <c r="BF205" i="6"/>
  <c r="T205" i="6"/>
  <c r="R205" i="6"/>
  <c r="P205" i="6"/>
  <c r="BI204" i="6"/>
  <c r="BH204" i="6"/>
  <c r="BG204" i="6"/>
  <c r="BF204" i="6"/>
  <c r="T204" i="6"/>
  <c r="R204" i="6"/>
  <c r="P204" i="6"/>
  <c r="BI203" i="6"/>
  <c r="BH203" i="6"/>
  <c r="BG203" i="6"/>
  <c r="BF203" i="6"/>
  <c r="T203" i="6"/>
  <c r="R203" i="6"/>
  <c r="P203" i="6"/>
  <c r="BI201" i="6"/>
  <c r="BH201" i="6"/>
  <c r="BG201" i="6"/>
  <c r="BF201" i="6"/>
  <c r="T201" i="6"/>
  <c r="R201" i="6"/>
  <c r="P201" i="6"/>
  <c r="BI200" i="6"/>
  <c r="BH200" i="6"/>
  <c r="BG200" i="6"/>
  <c r="BF200" i="6"/>
  <c r="T200" i="6"/>
  <c r="R200" i="6"/>
  <c r="P200" i="6"/>
  <c r="BI199" i="6"/>
  <c r="BH199" i="6"/>
  <c r="BG199" i="6"/>
  <c r="BF199" i="6"/>
  <c r="T199" i="6"/>
  <c r="R199" i="6"/>
  <c r="P199" i="6"/>
  <c r="BI198" i="6"/>
  <c r="BH198" i="6"/>
  <c r="BG198" i="6"/>
  <c r="BF198" i="6"/>
  <c r="T198" i="6"/>
  <c r="R198" i="6"/>
  <c r="P198" i="6"/>
  <c r="BI197" i="6"/>
  <c r="BH197" i="6"/>
  <c r="BG197" i="6"/>
  <c r="BF197" i="6"/>
  <c r="T197" i="6"/>
  <c r="R197" i="6"/>
  <c r="P197" i="6"/>
  <c r="BI196" i="6"/>
  <c r="BH196" i="6"/>
  <c r="BG196" i="6"/>
  <c r="BF196" i="6"/>
  <c r="T196" i="6"/>
  <c r="R196" i="6"/>
  <c r="P196" i="6"/>
  <c r="BI195" i="6"/>
  <c r="BH195" i="6"/>
  <c r="BG195" i="6"/>
  <c r="BF195" i="6"/>
  <c r="T195" i="6"/>
  <c r="R195" i="6"/>
  <c r="P195" i="6"/>
  <c r="BI194" i="6"/>
  <c r="BH194" i="6"/>
  <c r="BG194" i="6"/>
  <c r="BF194" i="6"/>
  <c r="T194" i="6"/>
  <c r="R194" i="6"/>
  <c r="P194" i="6"/>
  <c r="BI192" i="6"/>
  <c r="BH192" i="6"/>
  <c r="BG192" i="6"/>
  <c r="BF192" i="6"/>
  <c r="T192" i="6"/>
  <c r="R192" i="6"/>
  <c r="P192" i="6"/>
  <c r="BI191" i="6"/>
  <c r="BH191" i="6"/>
  <c r="BG191" i="6"/>
  <c r="BF191" i="6"/>
  <c r="T191" i="6"/>
  <c r="R191" i="6"/>
  <c r="P191" i="6"/>
  <c r="BI189" i="6"/>
  <c r="BH189" i="6"/>
  <c r="BG189" i="6"/>
  <c r="BF189" i="6"/>
  <c r="T189" i="6"/>
  <c r="R189" i="6"/>
  <c r="P189" i="6"/>
  <c r="BI188" i="6"/>
  <c r="BH188" i="6"/>
  <c r="BG188" i="6"/>
  <c r="BF188" i="6"/>
  <c r="T188" i="6"/>
  <c r="R188" i="6"/>
  <c r="P188" i="6"/>
  <c r="BI187" i="6"/>
  <c r="BH187" i="6"/>
  <c r="BG187" i="6"/>
  <c r="BF187" i="6"/>
  <c r="T187" i="6"/>
  <c r="R187" i="6"/>
  <c r="P187" i="6"/>
  <c r="BI186" i="6"/>
  <c r="BH186" i="6"/>
  <c r="BG186" i="6"/>
  <c r="BF186" i="6"/>
  <c r="T186" i="6"/>
  <c r="R186" i="6"/>
  <c r="P186" i="6"/>
  <c r="BI185" i="6"/>
  <c r="BH185" i="6"/>
  <c r="BG185" i="6"/>
  <c r="BF185" i="6"/>
  <c r="T185" i="6"/>
  <c r="R185" i="6"/>
  <c r="P185" i="6"/>
  <c r="BI184" i="6"/>
  <c r="BH184" i="6"/>
  <c r="BG184" i="6"/>
  <c r="BF184" i="6"/>
  <c r="T184" i="6"/>
  <c r="R184" i="6"/>
  <c r="P184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29" i="6"/>
  <c r="BH129" i="6"/>
  <c r="BG129" i="6"/>
  <c r="BF129" i="6"/>
  <c r="T129" i="6"/>
  <c r="R129" i="6"/>
  <c r="P129" i="6"/>
  <c r="BI128" i="6"/>
  <c r="BH128" i="6"/>
  <c r="BG128" i="6"/>
  <c r="BF128" i="6"/>
  <c r="T128" i="6"/>
  <c r="R128" i="6"/>
  <c r="P128" i="6"/>
  <c r="BI126" i="6"/>
  <c r="BH126" i="6"/>
  <c r="BG126" i="6"/>
  <c r="BF126" i="6"/>
  <c r="T126" i="6"/>
  <c r="R126" i="6"/>
  <c r="P126" i="6"/>
  <c r="BI125" i="6"/>
  <c r="BH125" i="6"/>
  <c r="BG125" i="6"/>
  <c r="BF125" i="6"/>
  <c r="T125" i="6"/>
  <c r="R125" i="6"/>
  <c r="P125" i="6"/>
  <c r="BI123" i="6"/>
  <c r="BH123" i="6"/>
  <c r="BG123" i="6"/>
  <c r="BF123" i="6"/>
  <c r="T123" i="6"/>
  <c r="R123" i="6"/>
  <c r="P123" i="6"/>
  <c r="BI122" i="6"/>
  <c r="BH122" i="6"/>
  <c r="BG122" i="6"/>
  <c r="BF122" i="6"/>
  <c r="T122" i="6"/>
  <c r="R122" i="6"/>
  <c r="P122" i="6"/>
  <c r="J116" i="6"/>
  <c r="F116" i="6"/>
  <c r="F114" i="6"/>
  <c r="E112" i="6"/>
  <c r="J91" i="6"/>
  <c r="F91" i="6"/>
  <c r="F89" i="6"/>
  <c r="E87" i="6"/>
  <c r="J24" i="6"/>
  <c r="E24" i="6"/>
  <c r="J117" i="6"/>
  <c r="J23" i="6"/>
  <c r="J18" i="6"/>
  <c r="E18" i="6"/>
  <c r="F92" i="6" s="1"/>
  <c r="J17" i="6"/>
  <c r="J12" i="6"/>
  <c r="J114" i="6"/>
  <c r="E7" i="6"/>
  <c r="E85" i="6"/>
  <c r="J37" i="5"/>
  <c r="J36" i="5"/>
  <c r="AY98" i="1"/>
  <c r="J35" i="5"/>
  <c r="AX98" i="1" s="1"/>
  <c r="BI316" i="5"/>
  <c r="BH316" i="5"/>
  <c r="BG316" i="5"/>
  <c r="BF316" i="5"/>
  <c r="T316" i="5"/>
  <c r="R316" i="5"/>
  <c r="P316" i="5"/>
  <c r="BI315" i="5"/>
  <c r="BH315" i="5"/>
  <c r="BG315" i="5"/>
  <c r="BF315" i="5"/>
  <c r="T315" i="5"/>
  <c r="R315" i="5"/>
  <c r="P315" i="5"/>
  <c r="BI312" i="5"/>
  <c r="BH312" i="5"/>
  <c r="BG312" i="5"/>
  <c r="BF312" i="5"/>
  <c r="T312" i="5"/>
  <c r="R312" i="5"/>
  <c r="P312" i="5"/>
  <c r="BI310" i="5"/>
  <c r="BH310" i="5"/>
  <c r="BG310" i="5"/>
  <c r="BF310" i="5"/>
  <c r="T310" i="5"/>
  <c r="R310" i="5"/>
  <c r="P310" i="5"/>
  <c r="BI309" i="5"/>
  <c r="BH309" i="5"/>
  <c r="BG309" i="5"/>
  <c r="BF309" i="5"/>
  <c r="T309" i="5"/>
  <c r="R309" i="5"/>
  <c r="P309" i="5"/>
  <c r="BI306" i="5"/>
  <c r="BH306" i="5"/>
  <c r="BG306" i="5"/>
  <c r="BF306" i="5"/>
  <c r="T306" i="5"/>
  <c r="R306" i="5"/>
  <c r="P306" i="5"/>
  <c r="BI303" i="5"/>
  <c r="BH303" i="5"/>
  <c r="BG303" i="5"/>
  <c r="BF303" i="5"/>
  <c r="T303" i="5"/>
  <c r="R303" i="5"/>
  <c r="P303" i="5"/>
  <c r="BI301" i="5"/>
  <c r="BH301" i="5"/>
  <c r="BG301" i="5"/>
  <c r="BF301" i="5"/>
  <c r="T301" i="5"/>
  <c r="R301" i="5"/>
  <c r="P301" i="5"/>
  <c r="BI300" i="5"/>
  <c r="BH300" i="5"/>
  <c r="BG300" i="5"/>
  <c r="BF300" i="5"/>
  <c r="T300" i="5"/>
  <c r="R300" i="5"/>
  <c r="P300" i="5"/>
  <c r="BI297" i="5"/>
  <c r="BH297" i="5"/>
  <c r="BG297" i="5"/>
  <c r="BF297" i="5"/>
  <c r="T297" i="5"/>
  <c r="R297" i="5"/>
  <c r="P297" i="5"/>
  <c r="BI294" i="5"/>
  <c r="BH294" i="5"/>
  <c r="BG294" i="5"/>
  <c r="BF294" i="5"/>
  <c r="T294" i="5"/>
  <c r="R294" i="5"/>
  <c r="P294" i="5"/>
  <c r="BI291" i="5"/>
  <c r="BH291" i="5"/>
  <c r="BG291" i="5"/>
  <c r="BF291" i="5"/>
  <c r="T291" i="5"/>
  <c r="R291" i="5"/>
  <c r="P291" i="5"/>
  <c r="BI288" i="5"/>
  <c r="BH288" i="5"/>
  <c r="BG288" i="5"/>
  <c r="BF288" i="5"/>
  <c r="T288" i="5"/>
  <c r="R288" i="5"/>
  <c r="P288" i="5"/>
  <c r="BI285" i="5"/>
  <c r="BH285" i="5"/>
  <c r="BG285" i="5"/>
  <c r="BF285" i="5"/>
  <c r="T285" i="5"/>
  <c r="R285" i="5"/>
  <c r="P285" i="5"/>
  <c r="BI282" i="5"/>
  <c r="BH282" i="5"/>
  <c r="BG282" i="5"/>
  <c r="BF282" i="5"/>
  <c r="T282" i="5"/>
  <c r="R282" i="5"/>
  <c r="P282" i="5"/>
  <c r="BI279" i="5"/>
  <c r="BH279" i="5"/>
  <c r="BG279" i="5"/>
  <c r="BF279" i="5"/>
  <c r="T279" i="5"/>
  <c r="R279" i="5"/>
  <c r="P279" i="5"/>
  <c r="BI276" i="5"/>
  <c r="BH276" i="5"/>
  <c r="BG276" i="5"/>
  <c r="BF276" i="5"/>
  <c r="T276" i="5"/>
  <c r="R276" i="5"/>
  <c r="P276" i="5"/>
  <c r="BI275" i="5"/>
  <c r="BH275" i="5"/>
  <c r="BG275" i="5"/>
  <c r="BF275" i="5"/>
  <c r="T275" i="5"/>
  <c r="R275" i="5"/>
  <c r="P275" i="5"/>
  <c r="BI272" i="5"/>
  <c r="BH272" i="5"/>
  <c r="BG272" i="5"/>
  <c r="BF272" i="5"/>
  <c r="T272" i="5"/>
  <c r="R272" i="5"/>
  <c r="P272" i="5"/>
  <c r="BI269" i="5"/>
  <c r="BH269" i="5"/>
  <c r="BG269" i="5"/>
  <c r="BF269" i="5"/>
  <c r="T269" i="5"/>
  <c r="R269" i="5"/>
  <c r="P269" i="5"/>
  <c r="BI266" i="5"/>
  <c r="BH266" i="5"/>
  <c r="BG266" i="5"/>
  <c r="BF266" i="5"/>
  <c r="T266" i="5"/>
  <c r="R266" i="5"/>
  <c r="P266" i="5"/>
  <c r="BI263" i="5"/>
  <c r="BH263" i="5"/>
  <c r="BG263" i="5"/>
  <c r="BF263" i="5"/>
  <c r="T263" i="5"/>
  <c r="R263" i="5"/>
  <c r="P263" i="5"/>
  <c r="BI262" i="5"/>
  <c r="BH262" i="5"/>
  <c r="BG262" i="5"/>
  <c r="BF262" i="5"/>
  <c r="T262" i="5"/>
  <c r="R262" i="5"/>
  <c r="P262" i="5"/>
  <c r="BI259" i="5"/>
  <c r="BH259" i="5"/>
  <c r="BG259" i="5"/>
  <c r="BF259" i="5"/>
  <c r="T259" i="5"/>
  <c r="R259" i="5"/>
  <c r="P259" i="5"/>
  <c r="BI256" i="5"/>
  <c r="BH256" i="5"/>
  <c r="BG256" i="5"/>
  <c r="BF256" i="5"/>
  <c r="T256" i="5"/>
  <c r="R256" i="5"/>
  <c r="P256" i="5"/>
  <c r="BI254" i="5"/>
  <c r="BH254" i="5"/>
  <c r="BG254" i="5"/>
  <c r="BF254" i="5"/>
  <c r="T254" i="5"/>
  <c r="R254" i="5"/>
  <c r="P254" i="5"/>
  <c r="BI253" i="5"/>
  <c r="BH253" i="5"/>
  <c r="BG253" i="5"/>
  <c r="BF253" i="5"/>
  <c r="T253" i="5"/>
  <c r="R253" i="5"/>
  <c r="P253" i="5"/>
  <c r="BI250" i="5"/>
  <c r="BH250" i="5"/>
  <c r="BG250" i="5"/>
  <c r="BF250" i="5"/>
  <c r="T250" i="5"/>
  <c r="R250" i="5"/>
  <c r="P250" i="5"/>
  <c r="BI247" i="5"/>
  <c r="BH247" i="5"/>
  <c r="BG247" i="5"/>
  <c r="BF247" i="5"/>
  <c r="T247" i="5"/>
  <c r="R247" i="5"/>
  <c r="P247" i="5"/>
  <c r="BI244" i="5"/>
  <c r="BH244" i="5"/>
  <c r="BG244" i="5"/>
  <c r="BF244" i="5"/>
  <c r="T244" i="5"/>
  <c r="R244" i="5"/>
  <c r="P244" i="5"/>
  <c r="BI241" i="5"/>
  <c r="BH241" i="5"/>
  <c r="BG241" i="5"/>
  <c r="BF241" i="5"/>
  <c r="T241" i="5"/>
  <c r="R241" i="5"/>
  <c r="P241" i="5"/>
  <c r="BI238" i="5"/>
  <c r="BH238" i="5"/>
  <c r="BG238" i="5"/>
  <c r="BF238" i="5"/>
  <c r="T238" i="5"/>
  <c r="R238" i="5"/>
  <c r="P238" i="5"/>
  <c r="BI235" i="5"/>
  <c r="BH235" i="5"/>
  <c r="BG235" i="5"/>
  <c r="BF235" i="5"/>
  <c r="T235" i="5"/>
  <c r="R235" i="5"/>
  <c r="P235" i="5"/>
  <c r="BI232" i="5"/>
  <c r="BH232" i="5"/>
  <c r="BG232" i="5"/>
  <c r="BF232" i="5"/>
  <c r="T232" i="5"/>
  <c r="R232" i="5"/>
  <c r="P232" i="5"/>
  <c r="BI229" i="5"/>
  <c r="BH229" i="5"/>
  <c r="BG229" i="5"/>
  <c r="BF229" i="5"/>
  <c r="T229" i="5"/>
  <c r="R229" i="5"/>
  <c r="P229" i="5"/>
  <c r="BI226" i="5"/>
  <c r="BH226" i="5"/>
  <c r="BG226" i="5"/>
  <c r="BF226" i="5"/>
  <c r="T226" i="5"/>
  <c r="R226" i="5"/>
  <c r="P226" i="5"/>
  <c r="BI223" i="5"/>
  <c r="BH223" i="5"/>
  <c r="BG223" i="5"/>
  <c r="BF223" i="5"/>
  <c r="T223" i="5"/>
  <c r="R223" i="5"/>
  <c r="P223" i="5"/>
  <c r="BI220" i="5"/>
  <c r="BH220" i="5"/>
  <c r="BG220" i="5"/>
  <c r="BF220" i="5"/>
  <c r="T220" i="5"/>
  <c r="R220" i="5"/>
  <c r="P220" i="5"/>
  <c r="BI218" i="5"/>
  <c r="BH218" i="5"/>
  <c r="BG218" i="5"/>
  <c r="BF218" i="5"/>
  <c r="T218" i="5"/>
  <c r="R218" i="5"/>
  <c r="P218" i="5"/>
  <c r="BI217" i="5"/>
  <c r="BH217" i="5"/>
  <c r="BG217" i="5"/>
  <c r="BF217" i="5"/>
  <c r="T217" i="5"/>
  <c r="R217" i="5"/>
  <c r="P217" i="5"/>
  <c r="BI214" i="5"/>
  <c r="BH214" i="5"/>
  <c r="BG214" i="5"/>
  <c r="BF214" i="5"/>
  <c r="T214" i="5"/>
  <c r="R214" i="5"/>
  <c r="P214" i="5"/>
  <c r="BI211" i="5"/>
  <c r="BH211" i="5"/>
  <c r="BG211" i="5"/>
  <c r="BF211" i="5"/>
  <c r="T211" i="5"/>
  <c r="R211" i="5"/>
  <c r="P211" i="5"/>
  <c r="BI206" i="5"/>
  <c r="BH206" i="5"/>
  <c r="BG206" i="5"/>
  <c r="BF206" i="5"/>
  <c r="T206" i="5"/>
  <c r="R206" i="5"/>
  <c r="P206" i="5"/>
  <c r="BI203" i="5"/>
  <c r="BH203" i="5"/>
  <c r="BG203" i="5"/>
  <c r="BF203" i="5"/>
  <c r="T203" i="5"/>
  <c r="R203" i="5"/>
  <c r="P203" i="5"/>
  <c r="BI200" i="5"/>
  <c r="BH200" i="5"/>
  <c r="BG200" i="5"/>
  <c r="BF200" i="5"/>
  <c r="T200" i="5"/>
  <c r="R200" i="5"/>
  <c r="P200" i="5"/>
  <c r="BI197" i="5"/>
  <c r="BH197" i="5"/>
  <c r="BG197" i="5"/>
  <c r="BF197" i="5"/>
  <c r="T197" i="5"/>
  <c r="R197" i="5"/>
  <c r="P197" i="5"/>
  <c r="BI194" i="5"/>
  <c r="BH194" i="5"/>
  <c r="BG194" i="5"/>
  <c r="BF194" i="5"/>
  <c r="T194" i="5"/>
  <c r="R194" i="5"/>
  <c r="P194" i="5"/>
  <c r="BI189" i="5"/>
  <c r="BH189" i="5"/>
  <c r="BG189" i="5"/>
  <c r="BF189" i="5"/>
  <c r="T189" i="5"/>
  <c r="R189" i="5"/>
  <c r="P189" i="5"/>
  <c r="BI186" i="5"/>
  <c r="BH186" i="5"/>
  <c r="BG186" i="5"/>
  <c r="BF186" i="5"/>
  <c r="T186" i="5"/>
  <c r="R186" i="5"/>
  <c r="P186" i="5"/>
  <c r="BI183" i="5"/>
  <c r="BH183" i="5"/>
  <c r="BG183" i="5"/>
  <c r="BF183" i="5"/>
  <c r="T183" i="5"/>
  <c r="R183" i="5"/>
  <c r="P183" i="5"/>
  <c r="BI180" i="5"/>
  <c r="BH180" i="5"/>
  <c r="BG180" i="5"/>
  <c r="BF180" i="5"/>
  <c r="T180" i="5"/>
  <c r="R180" i="5"/>
  <c r="P180" i="5"/>
  <c r="BI177" i="5"/>
  <c r="BH177" i="5"/>
  <c r="BG177" i="5"/>
  <c r="BF177" i="5"/>
  <c r="T177" i="5"/>
  <c r="R177" i="5"/>
  <c r="P177" i="5"/>
  <c r="BI174" i="5"/>
  <c r="BH174" i="5"/>
  <c r="BG174" i="5"/>
  <c r="BF174" i="5"/>
  <c r="T174" i="5"/>
  <c r="R174" i="5"/>
  <c r="P174" i="5"/>
  <c r="BI171" i="5"/>
  <c r="BH171" i="5"/>
  <c r="BG171" i="5"/>
  <c r="BF171" i="5"/>
  <c r="T171" i="5"/>
  <c r="R171" i="5"/>
  <c r="P171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5" i="5"/>
  <c r="BH165" i="5"/>
  <c r="BG165" i="5"/>
  <c r="BF165" i="5"/>
  <c r="T165" i="5"/>
  <c r="R165" i="5"/>
  <c r="P165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58" i="5"/>
  <c r="BH158" i="5"/>
  <c r="BG158" i="5"/>
  <c r="BF158" i="5"/>
  <c r="T158" i="5"/>
  <c r="R158" i="5"/>
  <c r="P158" i="5"/>
  <c r="BI155" i="5"/>
  <c r="BH155" i="5"/>
  <c r="BG155" i="5"/>
  <c r="BF155" i="5"/>
  <c r="T155" i="5"/>
  <c r="R155" i="5"/>
  <c r="P155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46" i="5"/>
  <c r="BH146" i="5"/>
  <c r="BG146" i="5"/>
  <c r="BF146" i="5"/>
  <c r="T146" i="5"/>
  <c r="R146" i="5"/>
  <c r="P146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37" i="5"/>
  <c r="BH137" i="5"/>
  <c r="BG137" i="5"/>
  <c r="BF137" i="5"/>
  <c r="T137" i="5"/>
  <c r="R137" i="5"/>
  <c r="P137" i="5"/>
  <c r="BI133" i="5"/>
  <c r="BH133" i="5"/>
  <c r="BG133" i="5"/>
  <c r="BF133" i="5"/>
  <c r="T133" i="5"/>
  <c r="R133" i="5"/>
  <c r="P133" i="5"/>
  <c r="BI129" i="5"/>
  <c r="BH129" i="5"/>
  <c r="BG129" i="5"/>
  <c r="BF129" i="5"/>
  <c r="T129" i="5"/>
  <c r="R129" i="5"/>
  <c r="P129" i="5"/>
  <c r="J122" i="5"/>
  <c r="F122" i="5"/>
  <c r="F120" i="5"/>
  <c r="E118" i="5"/>
  <c r="J91" i="5"/>
  <c r="F91" i="5"/>
  <c r="F89" i="5"/>
  <c r="E87" i="5"/>
  <c r="J24" i="5"/>
  <c r="E24" i="5"/>
  <c r="J123" i="5" s="1"/>
  <c r="J23" i="5"/>
  <c r="J18" i="5"/>
  <c r="E18" i="5"/>
  <c r="F92" i="5"/>
  <c r="J17" i="5"/>
  <c r="J12" i="5"/>
  <c r="J120" i="5"/>
  <c r="E7" i="5"/>
  <c r="E85" i="5" s="1"/>
  <c r="J37" i="4"/>
  <c r="J36" i="4"/>
  <c r="AY97" i="1" s="1"/>
  <c r="J35" i="4"/>
  <c r="AX97" i="1"/>
  <c r="BI205" i="4"/>
  <c r="BH205" i="4"/>
  <c r="BG205" i="4"/>
  <c r="BF205" i="4"/>
  <c r="T205" i="4"/>
  <c r="R205" i="4"/>
  <c r="P205" i="4"/>
  <c r="BI202" i="4"/>
  <c r="BH202" i="4"/>
  <c r="BG202" i="4"/>
  <c r="BF202" i="4"/>
  <c r="T202" i="4"/>
  <c r="R202" i="4"/>
  <c r="P202" i="4"/>
  <c r="BI198" i="4"/>
  <c r="BH198" i="4"/>
  <c r="BG198" i="4"/>
  <c r="BF198" i="4"/>
  <c r="T198" i="4"/>
  <c r="R198" i="4"/>
  <c r="P198" i="4"/>
  <c r="BI194" i="4"/>
  <c r="BH194" i="4"/>
  <c r="BG194" i="4"/>
  <c r="BF194" i="4"/>
  <c r="T194" i="4"/>
  <c r="R194" i="4"/>
  <c r="P194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5" i="4"/>
  <c r="BH185" i="4"/>
  <c r="BG185" i="4"/>
  <c r="BF185" i="4"/>
  <c r="T185" i="4"/>
  <c r="R185" i="4"/>
  <c r="P185" i="4"/>
  <c r="BI182" i="4"/>
  <c r="BH182" i="4"/>
  <c r="BG182" i="4"/>
  <c r="BF182" i="4"/>
  <c r="T182" i="4"/>
  <c r="R182" i="4"/>
  <c r="P182" i="4"/>
  <c r="BI179" i="4"/>
  <c r="BH179" i="4"/>
  <c r="BG179" i="4"/>
  <c r="BF179" i="4"/>
  <c r="T179" i="4"/>
  <c r="R179" i="4"/>
  <c r="P179" i="4"/>
  <c r="BI174" i="4"/>
  <c r="BH174" i="4"/>
  <c r="BG174" i="4"/>
  <c r="BF174" i="4"/>
  <c r="T174" i="4"/>
  <c r="R174" i="4"/>
  <c r="P174" i="4"/>
  <c r="BI170" i="4"/>
  <c r="BH170" i="4"/>
  <c r="BG170" i="4"/>
  <c r="BF170" i="4"/>
  <c r="T170" i="4"/>
  <c r="R170" i="4"/>
  <c r="P170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7" i="4"/>
  <c r="BH157" i="4"/>
  <c r="BG157" i="4"/>
  <c r="BF157" i="4"/>
  <c r="T157" i="4"/>
  <c r="R157" i="4"/>
  <c r="P157" i="4"/>
  <c r="BI154" i="4"/>
  <c r="BH154" i="4"/>
  <c r="BG154" i="4"/>
  <c r="BF154" i="4"/>
  <c r="T154" i="4"/>
  <c r="R154" i="4"/>
  <c r="P154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0" i="4"/>
  <c r="BH140" i="4"/>
  <c r="BG140" i="4"/>
  <c r="BF140" i="4"/>
  <c r="T140" i="4"/>
  <c r="R140" i="4"/>
  <c r="P140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J115" i="4"/>
  <c r="F115" i="4"/>
  <c r="F113" i="4"/>
  <c r="E111" i="4"/>
  <c r="J91" i="4"/>
  <c r="F91" i="4"/>
  <c r="F89" i="4"/>
  <c r="E87" i="4"/>
  <c r="J24" i="4"/>
  <c r="E24" i="4"/>
  <c r="J92" i="4" s="1"/>
  <c r="J23" i="4"/>
  <c r="J18" i="4"/>
  <c r="E18" i="4"/>
  <c r="F116" i="4" s="1"/>
  <c r="J17" i="4"/>
  <c r="J12" i="4"/>
  <c r="J113" i="4" s="1"/>
  <c r="E7" i="4"/>
  <c r="E109" i="4"/>
  <c r="J37" i="3"/>
  <c r="J36" i="3"/>
  <c r="AY96" i="1" s="1"/>
  <c r="J35" i="3"/>
  <c r="AX96" i="1"/>
  <c r="BI211" i="3"/>
  <c r="BH211" i="3"/>
  <c r="BG211" i="3"/>
  <c r="BF211" i="3"/>
  <c r="T211" i="3"/>
  <c r="T210" i="3"/>
  <c r="R211" i="3"/>
  <c r="R210" i="3" s="1"/>
  <c r="P211" i="3"/>
  <c r="P210" i="3" s="1"/>
  <c r="BI206" i="3"/>
  <c r="BH206" i="3"/>
  <c r="BG206" i="3"/>
  <c r="BF206" i="3"/>
  <c r="T206" i="3"/>
  <c r="T205" i="3" s="1"/>
  <c r="R206" i="3"/>
  <c r="R205" i="3"/>
  <c r="P206" i="3"/>
  <c r="P205" i="3" s="1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0" i="3"/>
  <c r="BH200" i="3"/>
  <c r="BG200" i="3"/>
  <c r="BF200" i="3"/>
  <c r="T200" i="3"/>
  <c r="R200" i="3"/>
  <c r="P200" i="3"/>
  <c r="BI197" i="3"/>
  <c r="BH197" i="3"/>
  <c r="BG197" i="3"/>
  <c r="BF197" i="3"/>
  <c r="T197" i="3"/>
  <c r="R197" i="3"/>
  <c r="P197" i="3"/>
  <c r="BI194" i="3"/>
  <c r="BH194" i="3"/>
  <c r="BG194" i="3"/>
  <c r="BF194" i="3"/>
  <c r="T194" i="3"/>
  <c r="R194" i="3"/>
  <c r="P194" i="3"/>
  <c r="BI191" i="3"/>
  <c r="BH191" i="3"/>
  <c r="BG191" i="3"/>
  <c r="BF191" i="3"/>
  <c r="T191" i="3"/>
  <c r="R191" i="3"/>
  <c r="P191" i="3"/>
  <c r="BI188" i="3"/>
  <c r="BH188" i="3"/>
  <c r="BG188" i="3"/>
  <c r="BF188" i="3"/>
  <c r="T188" i="3"/>
  <c r="R188" i="3"/>
  <c r="P188" i="3"/>
  <c r="BI185" i="3"/>
  <c r="BH185" i="3"/>
  <c r="BG185" i="3"/>
  <c r="BF185" i="3"/>
  <c r="T185" i="3"/>
  <c r="R185" i="3"/>
  <c r="P185" i="3"/>
  <c r="BI182" i="3"/>
  <c r="BH182" i="3"/>
  <c r="BG182" i="3"/>
  <c r="BF182" i="3"/>
  <c r="T182" i="3"/>
  <c r="R182" i="3"/>
  <c r="P182" i="3"/>
  <c r="BI179" i="3"/>
  <c r="BH179" i="3"/>
  <c r="BG179" i="3"/>
  <c r="BF179" i="3"/>
  <c r="T179" i="3"/>
  <c r="R179" i="3"/>
  <c r="P179" i="3"/>
  <c r="BI176" i="3"/>
  <c r="BH176" i="3"/>
  <c r="BG176" i="3"/>
  <c r="BF176" i="3"/>
  <c r="T176" i="3"/>
  <c r="R176" i="3"/>
  <c r="P176" i="3"/>
  <c r="BI173" i="3"/>
  <c r="BH173" i="3"/>
  <c r="BG173" i="3"/>
  <c r="BF173" i="3"/>
  <c r="T173" i="3"/>
  <c r="R173" i="3"/>
  <c r="P173" i="3"/>
  <c r="BI170" i="3"/>
  <c r="BH170" i="3"/>
  <c r="BG170" i="3"/>
  <c r="BF170" i="3"/>
  <c r="T170" i="3"/>
  <c r="R170" i="3"/>
  <c r="P170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5" i="3"/>
  <c r="BH155" i="3"/>
  <c r="BG155" i="3"/>
  <c r="BF155" i="3"/>
  <c r="T155" i="3"/>
  <c r="R155" i="3"/>
  <c r="P155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J120" i="3"/>
  <c r="F120" i="3"/>
  <c r="F118" i="3"/>
  <c r="E116" i="3"/>
  <c r="J91" i="3"/>
  <c r="F91" i="3"/>
  <c r="F89" i="3"/>
  <c r="E87" i="3"/>
  <c r="J24" i="3"/>
  <c r="E24" i="3"/>
  <c r="J121" i="3" s="1"/>
  <c r="J23" i="3"/>
  <c r="J18" i="3"/>
  <c r="E18" i="3"/>
  <c r="F121" i="3" s="1"/>
  <c r="J17" i="3"/>
  <c r="J12" i="3"/>
  <c r="J118" i="3" s="1"/>
  <c r="E7" i="3"/>
  <c r="E114" i="3"/>
  <c r="J37" i="2"/>
  <c r="J36" i="2"/>
  <c r="AY95" i="1" s="1"/>
  <c r="J35" i="2"/>
  <c r="AX95" i="1"/>
  <c r="BI2020" i="2"/>
  <c r="BH2020" i="2"/>
  <c r="BG2020" i="2"/>
  <c r="BF2020" i="2"/>
  <c r="T2020" i="2"/>
  <c r="T2019" i="2"/>
  <c r="R2020" i="2"/>
  <c r="R2019" i="2" s="1"/>
  <c r="P2020" i="2"/>
  <c r="P2019" i="2" s="1"/>
  <c r="BI2018" i="2"/>
  <c r="BH2018" i="2"/>
  <c r="BG2018" i="2"/>
  <c r="BF2018" i="2"/>
  <c r="T2018" i="2"/>
  <c r="R2018" i="2"/>
  <c r="P2018" i="2"/>
  <c r="BI2007" i="2"/>
  <c r="BH2007" i="2"/>
  <c r="BG2007" i="2"/>
  <c r="BF2007" i="2"/>
  <c r="T2007" i="2"/>
  <c r="R2007" i="2"/>
  <c r="P2007" i="2"/>
  <c r="BI1992" i="2"/>
  <c r="BH1992" i="2"/>
  <c r="BG1992" i="2"/>
  <c r="BF1992" i="2"/>
  <c r="T1992" i="2"/>
  <c r="R1992" i="2"/>
  <c r="P1992" i="2"/>
  <c r="BI1972" i="2"/>
  <c r="BH1972" i="2"/>
  <c r="BG1972" i="2"/>
  <c r="BF1972" i="2"/>
  <c r="T1972" i="2"/>
  <c r="R1972" i="2"/>
  <c r="P1972" i="2"/>
  <c r="BI1941" i="2"/>
  <c r="BH1941" i="2"/>
  <c r="BG1941" i="2"/>
  <c r="BF1941" i="2"/>
  <c r="T1941" i="2"/>
  <c r="R1941" i="2"/>
  <c r="P1941" i="2"/>
  <c r="BI1940" i="2"/>
  <c r="BH1940" i="2"/>
  <c r="BG1940" i="2"/>
  <c r="BF1940" i="2"/>
  <c r="T1940" i="2"/>
  <c r="R1940" i="2"/>
  <c r="P1940" i="2"/>
  <c r="BI1934" i="2"/>
  <c r="BH1934" i="2"/>
  <c r="BG1934" i="2"/>
  <c r="BF1934" i="2"/>
  <c r="T1934" i="2"/>
  <c r="R1934" i="2"/>
  <c r="P1934" i="2"/>
  <c r="BI1924" i="2"/>
  <c r="BH1924" i="2"/>
  <c r="BG1924" i="2"/>
  <c r="BF1924" i="2"/>
  <c r="T1924" i="2"/>
  <c r="R1924" i="2"/>
  <c r="P1924" i="2"/>
  <c r="BI1919" i="2"/>
  <c r="BH1919" i="2"/>
  <c r="BG1919" i="2"/>
  <c r="BF1919" i="2"/>
  <c r="T1919" i="2"/>
  <c r="R1919" i="2"/>
  <c r="P1919" i="2"/>
  <c r="BI1917" i="2"/>
  <c r="BH1917" i="2"/>
  <c r="BG1917" i="2"/>
  <c r="BF1917" i="2"/>
  <c r="T1917" i="2"/>
  <c r="R1917" i="2"/>
  <c r="P1917" i="2"/>
  <c r="BI1899" i="2"/>
  <c r="BH1899" i="2"/>
  <c r="BG1899" i="2"/>
  <c r="BF1899" i="2"/>
  <c r="T1899" i="2"/>
  <c r="R1899" i="2"/>
  <c r="P1899" i="2"/>
  <c r="BI1881" i="2"/>
  <c r="BH1881" i="2"/>
  <c r="BG1881" i="2"/>
  <c r="BF1881" i="2"/>
  <c r="T1881" i="2"/>
  <c r="R1881" i="2"/>
  <c r="P1881" i="2"/>
  <c r="BI1863" i="2"/>
  <c r="BH1863" i="2"/>
  <c r="BG1863" i="2"/>
  <c r="BF1863" i="2"/>
  <c r="T1863" i="2"/>
  <c r="R1863" i="2"/>
  <c r="P1863" i="2"/>
  <c r="BI1862" i="2"/>
  <c r="BH1862" i="2"/>
  <c r="BG1862" i="2"/>
  <c r="BF1862" i="2"/>
  <c r="T1862" i="2"/>
  <c r="R1862" i="2"/>
  <c r="P1862" i="2"/>
  <c r="BI1845" i="2"/>
  <c r="BH1845" i="2"/>
  <c r="BG1845" i="2"/>
  <c r="BF1845" i="2"/>
  <c r="T1845" i="2"/>
  <c r="R1845" i="2"/>
  <c r="P1845" i="2"/>
  <c r="BI1843" i="2"/>
  <c r="BH1843" i="2"/>
  <c r="BG1843" i="2"/>
  <c r="BF1843" i="2"/>
  <c r="T1843" i="2"/>
  <c r="R1843" i="2"/>
  <c r="P1843" i="2"/>
  <c r="BI1838" i="2"/>
  <c r="BH1838" i="2"/>
  <c r="BG1838" i="2"/>
  <c r="BF1838" i="2"/>
  <c r="T1838" i="2"/>
  <c r="R1838" i="2"/>
  <c r="P1838" i="2"/>
  <c r="BI1831" i="2"/>
  <c r="BH1831" i="2"/>
  <c r="BG1831" i="2"/>
  <c r="BF1831" i="2"/>
  <c r="T1831" i="2"/>
  <c r="R1831" i="2"/>
  <c r="P1831" i="2"/>
  <c r="BI1826" i="2"/>
  <c r="BH1826" i="2"/>
  <c r="BG1826" i="2"/>
  <c r="BF1826" i="2"/>
  <c r="T1826" i="2"/>
  <c r="R1826" i="2"/>
  <c r="P1826" i="2"/>
  <c r="BI1820" i="2"/>
  <c r="BH1820" i="2"/>
  <c r="BG1820" i="2"/>
  <c r="BF1820" i="2"/>
  <c r="T1820" i="2"/>
  <c r="R1820" i="2"/>
  <c r="P1820" i="2"/>
  <c r="BI1775" i="2"/>
  <c r="BH1775" i="2"/>
  <c r="BG1775" i="2"/>
  <c r="BF1775" i="2"/>
  <c r="T1775" i="2"/>
  <c r="R1775" i="2"/>
  <c r="P1775" i="2"/>
  <c r="BI1762" i="2"/>
  <c r="BH1762" i="2"/>
  <c r="BG1762" i="2"/>
  <c r="BF1762" i="2"/>
  <c r="T1762" i="2"/>
  <c r="R1762" i="2"/>
  <c r="P1762" i="2"/>
  <c r="BI1749" i="2"/>
  <c r="BH1749" i="2"/>
  <c r="BG1749" i="2"/>
  <c r="BF1749" i="2"/>
  <c r="T1749" i="2"/>
  <c r="R1749" i="2"/>
  <c r="P1749" i="2"/>
  <c r="BI1741" i="2"/>
  <c r="BH1741" i="2"/>
  <c r="BG1741" i="2"/>
  <c r="BF1741" i="2"/>
  <c r="T1741" i="2"/>
  <c r="R1741" i="2"/>
  <c r="P1741" i="2"/>
  <c r="BI1723" i="2"/>
  <c r="BH1723" i="2"/>
  <c r="BG1723" i="2"/>
  <c r="BF1723" i="2"/>
  <c r="T1723" i="2"/>
  <c r="R1723" i="2"/>
  <c r="P1723" i="2"/>
  <c r="BI1700" i="2"/>
  <c r="BH1700" i="2"/>
  <c r="BG1700" i="2"/>
  <c r="BF1700" i="2"/>
  <c r="T1700" i="2"/>
  <c r="R1700" i="2"/>
  <c r="P1700" i="2"/>
  <c r="BI1687" i="2"/>
  <c r="BH1687" i="2"/>
  <c r="BG1687" i="2"/>
  <c r="BF1687" i="2"/>
  <c r="T1687" i="2"/>
  <c r="R1687" i="2"/>
  <c r="P1687" i="2"/>
  <c r="BI1665" i="2"/>
  <c r="BH1665" i="2"/>
  <c r="BG1665" i="2"/>
  <c r="BF1665" i="2"/>
  <c r="T1665" i="2"/>
  <c r="R1665" i="2"/>
  <c r="P1665" i="2"/>
  <c r="BI1664" i="2"/>
  <c r="BH1664" i="2"/>
  <c r="BG1664" i="2"/>
  <c r="BF1664" i="2"/>
  <c r="T1664" i="2"/>
  <c r="R1664" i="2"/>
  <c r="P1664" i="2"/>
  <c r="BI1663" i="2"/>
  <c r="BH1663" i="2"/>
  <c r="BG1663" i="2"/>
  <c r="BF1663" i="2"/>
  <c r="T1663" i="2"/>
  <c r="R1663" i="2"/>
  <c r="P1663" i="2"/>
  <c r="BI1643" i="2"/>
  <c r="BH1643" i="2"/>
  <c r="BG1643" i="2"/>
  <c r="BF1643" i="2"/>
  <c r="T1643" i="2"/>
  <c r="R1643" i="2"/>
  <c r="P1643" i="2"/>
  <c r="BI1641" i="2"/>
  <c r="BH1641" i="2"/>
  <c r="BG1641" i="2"/>
  <c r="BF1641" i="2"/>
  <c r="T1641" i="2"/>
  <c r="R1641" i="2"/>
  <c r="P1641" i="2"/>
  <c r="BI1628" i="2"/>
  <c r="BH1628" i="2"/>
  <c r="BG1628" i="2"/>
  <c r="BF1628" i="2"/>
  <c r="T1628" i="2"/>
  <c r="R1628" i="2"/>
  <c r="P1628" i="2"/>
  <c r="BI1615" i="2"/>
  <c r="BH1615" i="2"/>
  <c r="BG1615" i="2"/>
  <c r="BF1615" i="2"/>
  <c r="T1615" i="2"/>
  <c r="R1615" i="2"/>
  <c r="P1615" i="2"/>
  <c r="BI1607" i="2"/>
  <c r="BH1607" i="2"/>
  <c r="BG1607" i="2"/>
  <c r="BF1607" i="2"/>
  <c r="T1607" i="2"/>
  <c r="R1607" i="2"/>
  <c r="P1607" i="2"/>
  <c r="BI1593" i="2"/>
  <c r="BH1593" i="2"/>
  <c r="BG1593" i="2"/>
  <c r="BF1593" i="2"/>
  <c r="T1593" i="2"/>
  <c r="R1593" i="2"/>
  <c r="P1593" i="2"/>
  <c r="BI1578" i="2"/>
  <c r="BH1578" i="2"/>
  <c r="BG1578" i="2"/>
  <c r="BF1578" i="2"/>
  <c r="T1578" i="2"/>
  <c r="R1578" i="2"/>
  <c r="P1578" i="2"/>
  <c r="BI1564" i="2"/>
  <c r="BH1564" i="2"/>
  <c r="BG1564" i="2"/>
  <c r="BF1564" i="2"/>
  <c r="T1564" i="2"/>
  <c r="R1564" i="2"/>
  <c r="P1564" i="2"/>
  <c r="BI1558" i="2"/>
  <c r="BH1558" i="2"/>
  <c r="BG1558" i="2"/>
  <c r="BF1558" i="2"/>
  <c r="T1558" i="2"/>
  <c r="R1558" i="2"/>
  <c r="P1558" i="2"/>
  <c r="BI1552" i="2"/>
  <c r="BH1552" i="2"/>
  <c r="BG1552" i="2"/>
  <c r="BF1552" i="2"/>
  <c r="T1552" i="2"/>
  <c r="R1552" i="2"/>
  <c r="P1552" i="2"/>
  <c r="BI1546" i="2"/>
  <c r="BH1546" i="2"/>
  <c r="BG1546" i="2"/>
  <c r="BF1546" i="2"/>
  <c r="T1546" i="2"/>
  <c r="R1546" i="2"/>
  <c r="P1546" i="2"/>
  <c r="BI1541" i="2"/>
  <c r="BH1541" i="2"/>
  <c r="BG1541" i="2"/>
  <c r="BF1541" i="2"/>
  <c r="T1541" i="2"/>
  <c r="R1541" i="2"/>
  <c r="P1541" i="2"/>
  <c r="BI1535" i="2"/>
  <c r="BH1535" i="2"/>
  <c r="BG1535" i="2"/>
  <c r="BF1535" i="2"/>
  <c r="T1535" i="2"/>
  <c r="R1535" i="2"/>
  <c r="P1535" i="2"/>
  <c r="BI1530" i="2"/>
  <c r="BH1530" i="2"/>
  <c r="BG1530" i="2"/>
  <c r="BF1530" i="2"/>
  <c r="T1530" i="2"/>
  <c r="R1530" i="2"/>
  <c r="P1530" i="2"/>
  <c r="BI1528" i="2"/>
  <c r="BH1528" i="2"/>
  <c r="BG1528" i="2"/>
  <c r="BF1528" i="2"/>
  <c r="T1528" i="2"/>
  <c r="R1528" i="2"/>
  <c r="P1528" i="2"/>
  <c r="BI1518" i="2"/>
  <c r="BH1518" i="2"/>
  <c r="BG1518" i="2"/>
  <c r="BF1518" i="2"/>
  <c r="T1518" i="2"/>
  <c r="R1518" i="2"/>
  <c r="P1518" i="2"/>
  <c r="BI1508" i="2"/>
  <c r="BH1508" i="2"/>
  <c r="BG1508" i="2"/>
  <c r="BF1508" i="2"/>
  <c r="T1508" i="2"/>
  <c r="R1508" i="2"/>
  <c r="P1508" i="2"/>
  <c r="BI1498" i="2"/>
  <c r="BH1498" i="2"/>
  <c r="BG1498" i="2"/>
  <c r="BF1498" i="2"/>
  <c r="T1498" i="2"/>
  <c r="R1498" i="2"/>
  <c r="P1498" i="2"/>
  <c r="BI1497" i="2"/>
  <c r="BH1497" i="2"/>
  <c r="BG1497" i="2"/>
  <c r="BF1497" i="2"/>
  <c r="T1497" i="2"/>
  <c r="R1497" i="2"/>
  <c r="P1497" i="2"/>
  <c r="BI1496" i="2"/>
  <c r="BH1496" i="2"/>
  <c r="BG1496" i="2"/>
  <c r="BF1496" i="2"/>
  <c r="T1496" i="2"/>
  <c r="R1496" i="2"/>
  <c r="P1496" i="2"/>
  <c r="BI1488" i="2"/>
  <c r="BH1488" i="2"/>
  <c r="BG1488" i="2"/>
  <c r="BF1488" i="2"/>
  <c r="T1488" i="2"/>
  <c r="R1488" i="2"/>
  <c r="P1488" i="2"/>
  <c r="BI1480" i="2"/>
  <c r="BH1480" i="2"/>
  <c r="BG1480" i="2"/>
  <c r="BF1480" i="2"/>
  <c r="T1480" i="2"/>
  <c r="R1480" i="2"/>
  <c r="P1480" i="2"/>
  <c r="BI1472" i="2"/>
  <c r="BH1472" i="2"/>
  <c r="BG1472" i="2"/>
  <c r="BF1472" i="2"/>
  <c r="T1472" i="2"/>
  <c r="R1472" i="2"/>
  <c r="P1472" i="2"/>
  <c r="BI1470" i="2"/>
  <c r="BH1470" i="2"/>
  <c r="BG1470" i="2"/>
  <c r="BF1470" i="2"/>
  <c r="T1470" i="2"/>
  <c r="R1470" i="2"/>
  <c r="P1470" i="2"/>
  <c r="BI1463" i="2"/>
  <c r="BH1463" i="2"/>
  <c r="BG1463" i="2"/>
  <c r="BF1463" i="2"/>
  <c r="T1463" i="2"/>
  <c r="R1463" i="2"/>
  <c r="P1463" i="2"/>
  <c r="BI1458" i="2"/>
  <c r="BH1458" i="2"/>
  <c r="BG1458" i="2"/>
  <c r="BF1458" i="2"/>
  <c r="T1458" i="2"/>
  <c r="R1458" i="2"/>
  <c r="P1458" i="2"/>
  <c r="BI1448" i="2"/>
  <c r="BH1448" i="2"/>
  <c r="BG1448" i="2"/>
  <c r="BF1448" i="2"/>
  <c r="T1448" i="2"/>
  <c r="R1448" i="2"/>
  <c r="P1448" i="2"/>
  <c r="BI1441" i="2"/>
  <c r="BH1441" i="2"/>
  <c r="BG1441" i="2"/>
  <c r="BF1441" i="2"/>
  <c r="T1441" i="2"/>
  <c r="R1441" i="2"/>
  <c r="P1441" i="2"/>
  <c r="BI1431" i="2"/>
  <c r="BH1431" i="2"/>
  <c r="BG1431" i="2"/>
  <c r="BF1431" i="2"/>
  <c r="T1431" i="2"/>
  <c r="R1431" i="2"/>
  <c r="P1431" i="2"/>
  <c r="BI1424" i="2"/>
  <c r="BH1424" i="2"/>
  <c r="BG1424" i="2"/>
  <c r="BF1424" i="2"/>
  <c r="T1424" i="2"/>
  <c r="R1424" i="2"/>
  <c r="P1424" i="2"/>
  <c r="BI1423" i="2"/>
  <c r="BH1423" i="2"/>
  <c r="BG1423" i="2"/>
  <c r="BF1423" i="2"/>
  <c r="T1423" i="2"/>
  <c r="R1423" i="2"/>
  <c r="P1423" i="2"/>
  <c r="BI1422" i="2"/>
  <c r="BH1422" i="2"/>
  <c r="BG1422" i="2"/>
  <c r="BF1422" i="2"/>
  <c r="T1422" i="2"/>
  <c r="R1422" i="2"/>
  <c r="P1422" i="2"/>
  <c r="BI1417" i="2"/>
  <c r="BH1417" i="2"/>
  <c r="BG1417" i="2"/>
  <c r="BF1417" i="2"/>
  <c r="T1417" i="2"/>
  <c r="R1417" i="2"/>
  <c r="P1417" i="2"/>
  <c r="BI1410" i="2"/>
  <c r="BH1410" i="2"/>
  <c r="BG1410" i="2"/>
  <c r="BF1410" i="2"/>
  <c r="T1410" i="2"/>
  <c r="R1410" i="2"/>
  <c r="P1410" i="2"/>
  <c r="BI1405" i="2"/>
  <c r="BH1405" i="2"/>
  <c r="BG1405" i="2"/>
  <c r="BF1405" i="2"/>
  <c r="T1405" i="2"/>
  <c r="R1405" i="2"/>
  <c r="P1405" i="2"/>
  <c r="BI1397" i="2"/>
  <c r="BH1397" i="2"/>
  <c r="BG1397" i="2"/>
  <c r="BF1397" i="2"/>
  <c r="T1397" i="2"/>
  <c r="R1397" i="2"/>
  <c r="P1397" i="2"/>
  <c r="BI1384" i="2"/>
  <c r="BH1384" i="2"/>
  <c r="BG1384" i="2"/>
  <c r="BF1384" i="2"/>
  <c r="T1384" i="2"/>
  <c r="R1384" i="2"/>
  <c r="P1384" i="2"/>
  <c r="BI1347" i="2"/>
  <c r="BH1347" i="2"/>
  <c r="BG1347" i="2"/>
  <c r="BF1347" i="2"/>
  <c r="T1347" i="2"/>
  <c r="R1347" i="2"/>
  <c r="P1347" i="2"/>
  <c r="BI1334" i="2"/>
  <c r="BH1334" i="2"/>
  <c r="BG1334" i="2"/>
  <c r="BF1334" i="2"/>
  <c r="T1334" i="2"/>
  <c r="R1334" i="2"/>
  <c r="P1334" i="2"/>
  <c r="BI1305" i="2"/>
  <c r="BH1305" i="2"/>
  <c r="BG1305" i="2"/>
  <c r="BF1305" i="2"/>
  <c r="T1305" i="2"/>
  <c r="R1305" i="2"/>
  <c r="P1305" i="2"/>
  <c r="BI1300" i="2"/>
  <c r="BH1300" i="2"/>
  <c r="BG1300" i="2"/>
  <c r="BF1300" i="2"/>
  <c r="T1300" i="2"/>
  <c r="R1300" i="2"/>
  <c r="P1300" i="2"/>
  <c r="BI1281" i="2"/>
  <c r="BH1281" i="2"/>
  <c r="BG1281" i="2"/>
  <c r="BF1281" i="2"/>
  <c r="T1281" i="2"/>
  <c r="R1281" i="2"/>
  <c r="P1281" i="2"/>
  <c r="BI1272" i="2"/>
  <c r="BH1272" i="2"/>
  <c r="BG1272" i="2"/>
  <c r="BF1272" i="2"/>
  <c r="T1272" i="2"/>
  <c r="R1272" i="2"/>
  <c r="P1272" i="2"/>
  <c r="BI1267" i="2"/>
  <c r="BH1267" i="2"/>
  <c r="BG1267" i="2"/>
  <c r="BF1267" i="2"/>
  <c r="T1267" i="2"/>
  <c r="R1267" i="2"/>
  <c r="P1267" i="2"/>
  <c r="BI1261" i="2"/>
  <c r="BH1261" i="2"/>
  <c r="BG1261" i="2"/>
  <c r="BF1261" i="2"/>
  <c r="T1261" i="2"/>
  <c r="R1261" i="2"/>
  <c r="P1261" i="2"/>
  <c r="BI1253" i="2"/>
  <c r="BH1253" i="2"/>
  <c r="BG1253" i="2"/>
  <c r="BF1253" i="2"/>
  <c r="T1253" i="2"/>
  <c r="R1253" i="2"/>
  <c r="P1253" i="2"/>
  <c r="BI1251" i="2"/>
  <c r="BH1251" i="2"/>
  <c r="BG1251" i="2"/>
  <c r="BF1251" i="2"/>
  <c r="T1251" i="2"/>
  <c r="R1251" i="2"/>
  <c r="P1251" i="2"/>
  <c r="BI1243" i="2"/>
  <c r="BH1243" i="2"/>
  <c r="BG1243" i="2"/>
  <c r="BF1243" i="2"/>
  <c r="T1243" i="2"/>
  <c r="R1243" i="2"/>
  <c r="P1243" i="2"/>
  <c r="BI1222" i="2"/>
  <c r="BH1222" i="2"/>
  <c r="BG1222" i="2"/>
  <c r="BF1222" i="2"/>
  <c r="T1222" i="2"/>
  <c r="R1222" i="2"/>
  <c r="P1222" i="2"/>
  <c r="BI1198" i="2"/>
  <c r="BH1198" i="2"/>
  <c r="BG1198" i="2"/>
  <c r="BF1198" i="2"/>
  <c r="T1198" i="2"/>
  <c r="R1198" i="2"/>
  <c r="P1198" i="2"/>
  <c r="BI1176" i="2"/>
  <c r="BH1176" i="2"/>
  <c r="BG1176" i="2"/>
  <c r="BF1176" i="2"/>
  <c r="T1176" i="2"/>
  <c r="R1176" i="2"/>
  <c r="P1176" i="2"/>
  <c r="BI1174" i="2"/>
  <c r="BH1174" i="2"/>
  <c r="BG1174" i="2"/>
  <c r="BF1174" i="2"/>
  <c r="T1174" i="2"/>
  <c r="R1174" i="2"/>
  <c r="P1174" i="2"/>
  <c r="BI1158" i="2"/>
  <c r="BH1158" i="2"/>
  <c r="BG1158" i="2"/>
  <c r="BF1158" i="2"/>
  <c r="T1158" i="2"/>
  <c r="R1158" i="2"/>
  <c r="P1158" i="2"/>
  <c r="BI1142" i="2"/>
  <c r="BH1142" i="2"/>
  <c r="BG1142" i="2"/>
  <c r="BF1142" i="2"/>
  <c r="T1142" i="2"/>
  <c r="R1142" i="2"/>
  <c r="P1142" i="2"/>
  <c r="BI1131" i="2"/>
  <c r="BH1131" i="2"/>
  <c r="BG1131" i="2"/>
  <c r="BF1131" i="2"/>
  <c r="T1131" i="2"/>
  <c r="R1131" i="2"/>
  <c r="P1131" i="2"/>
  <c r="BI1128" i="2"/>
  <c r="BH1128" i="2"/>
  <c r="BG1128" i="2"/>
  <c r="BF1128" i="2"/>
  <c r="T1128" i="2"/>
  <c r="T1127" i="2" s="1"/>
  <c r="R1128" i="2"/>
  <c r="R1127" i="2"/>
  <c r="P1128" i="2"/>
  <c r="P1127" i="2"/>
  <c r="BI1123" i="2"/>
  <c r="BH1123" i="2"/>
  <c r="BG1123" i="2"/>
  <c r="BF1123" i="2"/>
  <c r="T1123" i="2"/>
  <c r="R1123" i="2"/>
  <c r="P1123" i="2"/>
  <c r="BI1119" i="2"/>
  <c r="BH1119" i="2"/>
  <c r="BG1119" i="2"/>
  <c r="BF1119" i="2"/>
  <c r="T1119" i="2"/>
  <c r="R1119" i="2"/>
  <c r="P1119" i="2"/>
  <c r="BI1115" i="2"/>
  <c r="BH1115" i="2"/>
  <c r="BG1115" i="2"/>
  <c r="BF1115" i="2"/>
  <c r="T1115" i="2"/>
  <c r="R1115" i="2"/>
  <c r="P1115" i="2"/>
  <c r="BI1113" i="2"/>
  <c r="BH1113" i="2"/>
  <c r="BG1113" i="2"/>
  <c r="BF1113" i="2"/>
  <c r="T1113" i="2"/>
  <c r="R1113" i="2"/>
  <c r="P1113" i="2"/>
  <c r="BI1112" i="2"/>
  <c r="BH1112" i="2"/>
  <c r="BG1112" i="2"/>
  <c r="BF1112" i="2"/>
  <c r="T1112" i="2"/>
  <c r="R1112" i="2"/>
  <c r="P1112" i="2"/>
  <c r="BI1111" i="2"/>
  <c r="BH1111" i="2"/>
  <c r="BG1111" i="2"/>
  <c r="BF1111" i="2"/>
  <c r="T1111" i="2"/>
  <c r="R1111" i="2"/>
  <c r="P1111" i="2"/>
  <c r="BI1109" i="2"/>
  <c r="BH1109" i="2"/>
  <c r="BG1109" i="2"/>
  <c r="BF1109" i="2"/>
  <c r="T1109" i="2"/>
  <c r="R1109" i="2"/>
  <c r="P1109" i="2"/>
  <c r="BI1084" i="2"/>
  <c r="BH1084" i="2"/>
  <c r="BG1084" i="2"/>
  <c r="BF1084" i="2"/>
  <c r="T1084" i="2"/>
  <c r="R1084" i="2"/>
  <c r="P1084" i="2"/>
  <c r="BI1057" i="2"/>
  <c r="BH1057" i="2"/>
  <c r="BG1057" i="2"/>
  <c r="BF1057" i="2"/>
  <c r="T1057" i="2"/>
  <c r="R1057" i="2"/>
  <c r="P1057" i="2"/>
  <c r="BI1056" i="2"/>
  <c r="BH1056" i="2"/>
  <c r="BG1056" i="2"/>
  <c r="BF1056" i="2"/>
  <c r="T1056" i="2"/>
  <c r="R1056" i="2"/>
  <c r="P1056" i="2"/>
  <c r="BI1050" i="2"/>
  <c r="BH1050" i="2"/>
  <c r="BG1050" i="2"/>
  <c r="BF1050" i="2"/>
  <c r="T1050" i="2"/>
  <c r="R1050" i="2"/>
  <c r="P1050" i="2"/>
  <c r="BI1045" i="2"/>
  <c r="BH1045" i="2"/>
  <c r="BG1045" i="2"/>
  <c r="BF1045" i="2"/>
  <c r="T1045" i="2"/>
  <c r="R1045" i="2"/>
  <c r="P1045" i="2"/>
  <c r="BI1040" i="2"/>
  <c r="BH1040" i="2"/>
  <c r="BG1040" i="2"/>
  <c r="BF1040" i="2"/>
  <c r="T1040" i="2"/>
  <c r="R1040" i="2"/>
  <c r="P1040" i="2"/>
  <c r="BI1035" i="2"/>
  <c r="BH1035" i="2"/>
  <c r="BG1035" i="2"/>
  <c r="BF1035" i="2"/>
  <c r="T1035" i="2"/>
  <c r="R1035" i="2"/>
  <c r="P1035" i="2"/>
  <c r="BI1029" i="2"/>
  <c r="BH1029" i="2"/>
  <c r="BG1029" i="2"/>
  <c r="BF1029" i="2"/>
  <c r="T1029" i="2"/>
  <c r="R1029" i="2"/>
  <c r="P1029" i="2"/>
  <c r="BI1028" i="2"/>
  <c r="BH1028" i="2"/>
  <c r="BG1028" i="2"/>
  <c r="BF1028" i="2"/>
  <c r="T1028" i="2"/>
  <c r="R1028" i="2"/>
  <c r="P1028" i="2"/>
  <c r="BI1023" i="2"/>
  <c r="BH1023" i="2"/>
  <c r="BG1023" i="2"/>
  <c r="BF1023" i="2"/>
  <c r="T1023" i="2"/>
  <c r="R1023" i="2"/>
  <c r="P1023" i="2"/>
  <c r="BI1018" i="2"/>
  <c r="BH1018" i="2"/>
  <c r="BG1018" i="2"/>
  <c r="BF1018" i="2"/>
  <c r="T1018" i="2"/>
  <c r="R1018" i="2"/>
  <c r="P1018" i="2"/>
  <c r="BI1013" i="2"/>
  <c r="BH1013" i="2"/>
  <c r="BG1013" i="2"/>
  <c r="BF1013" i="2"/>
  <c r="T1013" i="2"/>
  <c r="R1013" i="2"/>
  <c r="P1013" i="2"/>
  <c r="BI1004" i="2"/>
  <c r="BH1004" i="2"/>
  <c r="BG1004" i="2"/>
  <c r="BF1004" i="2"/>
  <c r="T1004" i="2"/>
  <c r="R1004" i="2"/>
  <c r="P1004" i="2"/>
  <c r="BI983" i="2"/>
  <c r="BH983" i="2"/>
  <c r="BG983" i="2"/>
  <c r="BF983" i="2"/>
  <c r="T983" i="2"/>
  <c r="R983" i="2"/>
  <c r="P983" i="2"/>
  <c r="BI971" i="2"/>
  <c r="BH971" i="2"/>
  <c r="BG971" i="2"/>
  <c r="BF971" i="2"/>
  <c r="T971" i="2"/>
  <c r="R971" i="2"/>
  <c r="P971" i="2"/>
  <c r="BI970" i="2"/>
  <c r="BH970" i="2"/>
  <c r="BG970" i="2"/>
  <c r="BF970" i="2"/>
  <c r="T970" i="2"/>
  <c r="R970" i="2"/>
  <c r="P970" i="2"/>
  <c r="BI963" i="2"/>
  <c r="BH963" i="2"/>
  <c r="BG963" i="2"/>
  <c r="BF963" i="2"/>
  <c r="T963" i="2"/>
  <c r="R963" i="2"/>
  <c r="P963" i="2"/>
  <c r="BI958" i="2"/>
  <c r="BH958" i="2"/>
  <c r="BG958" i="2"/>
  <c r="BF958" i="2"/>
  <c r="T958" i="2"/>
  <c r="R958" i="2"/>
  <c r="P958" i="2"/>
  <c r="BI951" i="2"/>
  <c r="BH951" i="2"/>
  <c r="BG951" i="2"/>
  <c r="BF951" i="2"/>
  <c r="T951" i="2"/>
  <c r="R951" i="2"/>
  <c r="P951" i="2"/>
  <c r="BI946" i="2"/>
  <c r="BH946" i="2"/>
  <c r="BG946" i="2"/>
  <c r="BF946" i="2"/>
  <c r="T946" i="2"/>
  <c r="R946" i="2"/>
  <c r="P946" i="2"/>
  <c r="BI941" i="2"/>
  <c r="BH941" i="2"/>
  <c r="BG941" i="2"/>
  <c r="BF941" i="2"/>
  <c r="T941" i="2"/>
  <c r="R941" i="2"/>
  <c r="P941" i="2"/>
  <c r="BI922" i="2"/>
  <c r="BH922" i="2"/>
  <c r="BG922" i="2"/>
  <c r="BF922" i="2"/>
  <c r="T922" i="2"/>
  <c r="R922" i="2"/>
  <c r="P922" i="2"/>
  <c r="BI913" i="2"/>
  <c r="BH913" i="2"/>
  <c r="BG913" i="2"/>
  <c r="BF913" i="2"/>
  <c r="T913" i="2"/>
  <c r="R913" i="2"/>
  <c r="P913" i="2"/>
  <c r="BI908" i="2"/>
  <c r="BH908" i="2"/>
  <c r="BG908" i="2"/>
  <c r="BF908" i="2"/>
  <c r="T908" i="2"/>
  <c r="R908" i="2"/>
  <c r="P908" i="2"/>
  <c r="BI907" i="2"/>
  <c r="BH907" i="2"/>
  <c r="BG907" i="2"/>
  <c r="BF907" i="2"/>
  <c r="T907" i="2"/>
  <c r="R907" i="2"/>
  <c r="P907" i="2"/>
  <c r="BI887" i="2"/>
  <c r="BH887" i="2"/>
  <c r="BG887" i="2"/>
  <c r="BF887" i="2"/>
  <c r="T887" i="2"/>
  <c r="R887" i="2"/>
  <c r="P887" i="2"/>
  <c r="BI875" i="2"/>
  <c r="BH875" i="2"/>
  <c r="BG875" i="2"/>
  <c r="BF875" i="2"/>
  <c r="T875" i="2"/>
  <c r="R875" i="2"/>
  <c r="P875" i="2"/>
  <c r="BI855" i="2"/>
  <c r="BH855" i="2"/>
  <c r="BG855" i="2"/>
  <c r="BF855" i="2"/>
  <c r="T855" i="2"/>
  <c r="R855" i="2"/>
  <c r="P855" i="2"/>
  <c r="BI846" i="2"/>
  <c r="BH846" i="2"/>
  <c r="BG846" i="2"/>
  <c r="BF846" i="2"/>
  <c r="T846" i="2"/>
  <c r="R846" i="2"/>
  <c r="P846" i="2"/>
  <c r="BI839" i="2"/>
  <c r="BH839" i="2"/>
  <c r="BG839" i="2"/>
  <c r="BF839" i="2"/>
  <c r="T839" i="2"/>
  <c r="R839" i="2"/>
  <c r="P839" i="2"/>
  <c r="BI834" i="2"/>
  <c r="BH834" i="2"/>
  <c r="BG834" i="2"/>
  <c r="BF834" i="2"/>
  <c r="T834" i="2"/>
  <c r="R834" i="2"/>
  <c r="P834" i="2"/>
  <c r="BI829" i="2"/>
  <c r="BH829" i="2"/>
  <c r="BG829" i="2"/>
  <c r="BF829" i="2"/>
  <c r="T829" i="2"/>
  <c r="R829" i="2"/>
  <c r="P829" i="2"/>
  <c r="BI827" i="2"/>
  <c r="BH827" i="2"/>
  <c r="BG827" i="2"/>
  <c r="BF827" i="2"/>
  <c r="T827" i="2"/>
  <c r="R827" i="2"/>
  <c r="P827" i="2"/>
  <c r="BI818" i="2"/>
  <c r="BH818" i="2"/>
  <c r="BG818" i="2"/>
  <c r="BF818" i="2"/>
  <c r="T818" i="2"/>
  <c r="R818" i="2"/>
  <c r="P818" i="2"/>
  <c r="BI808" i="2"/>
  <c r="BH808" i="2"/>
  <c r="BG808" i="2"/>
  <c r="BF808" i="2"/>
  <c r="T808" i="2"/>
  <c r="R808" i="2"/>
  <c r="P808" i="2"/>
  <c r="BI803" i="2"/>
  <c r="BH803" i="2"/>
  <c r="BG803" i="2"/>
  <c r="BF803" i="2"/>
  <c r="T803" i="2"/>
  <c r="R803" i="2"/>
  <c r="P803" i="2"/>
  <c r="BI798" i="2"/>
  <c r="BH798" i="2"/>
  <c r="BG798" i="2"/>
  <c r="BF798" i="2"/>
  <c r="T798" i="2"/>
  <c r="R798" i="2"/>
  <c r="P798" i="2"/>
  <c r="BI780" i="2"/>
  <c r="BH780" i="2"/>
  <c r="BG780" i="2"/>
  <c r="BF780" i="2"/>
  <c r="T780" i="2"/>
  <c r="T779" i="2" s="1"/>
  <c r="R780" i="2"/>
  <c r="R779" i="2"/>
  <c r="P780" i="2"/>
  <c r="P779" i="2"/>
  <c r="BI769" i="2"/>
  <c r="BH769" i="2"/>
  <c r="BG769" i="2"/>
  <c r="BF769" i="2"/>
  <c r="T769" i="2"/>
  <c r="T758" i="2"/>
  <c r="R769" i="2"/>
  <c r="P769" i="2"/>
  <c r="P758" i="2"/>
  <c r="BI759" i="2"/>
  <c r="BH759" i="2"/>
  <c r="BG759" i="2"/>
  <c r="BF759" i="2"/>
  <c r="T759" i="2"/>
  <c r="R759" i="2"/>
  <c r="R758" i="2" s="1"/>
  <c r="P759" i="2"/>
  <c r="BI752" i="2"/>
  <c r="BH752" i="2"/>
  <c r="BG752" i="2"/>
  <c r="BF752" i="2"/>
  <c r="T752" i="2"/>
  <c r="R752" i="2"/>
  <c r="P752" i="2"/>
  <c r="BI722" i="2"/>
  <c r="BH722" i="2"/>
  <c r="BG722" i="2"/>
  <c r="BF722" i="2"/>
  <c r="T722" i="2"/>
  <c r="R722" i="2"/>
  <c r="P722" i="2"/>
  <c r="BI717" i="2"/>
  <c r="BH717" i="2"/>
  <c r="BG717" i="2"/>
  <c r="BF717" i="2"/>
  <c r="T717" i="2"/>
  <c r="R717" i="2"/>
  <c r="P717" i="2"/>
  <c r="BI716" i="2"/>
  <c r="BH716" i="2"/>
  <c r="BG716" i="2"/>
  <c r="BF716" i="2"/>
  <c r="T716" i="2"/>
  <c r="R716" i="2"/>
  <c r="P716" i="2"/>
  <c r="BI708" i="2"/>
  <c r="BH708" i="2"/>
  <c r="BG708" i="2"/>
  <c r="BF708" i="2"/>
  <c r="T708" i="2"/>
  <c r="R708" i="2"/>
  <c r="P708" i="2"/>
  <c r="BI706" i="2"/>
  <c r="BH706" i="2"/>
  <c r="BG706" i="2"/>
  <c r="BF706" i="2"/>
  <c r="T706" i="2"/>
  <c r="R706" i="2"/>
  <c r="P706" i="2"/>
  <c r="BI700" i="2"/>
  <c r="BH700" i="2"/>
  <c r="BG700" i="2"/>
  <c r="BF700" i="2"/>
  <c r="T700" i="2"/>
  <c r="R700" i="2"/>
  <c r="P700" i="2"/>
  <c r="BI695" i="2"/>
  <c r="BH695" i="2"/>
  <c r="BG695" i="2"/>
  <c r="BF695" i="2"/>
  <c r="T695" i="2"/>
  <c r="R695" i="2"/>
  <c r="P695" i="2"/>
  <c r="BI671" i="2"/>
  <c r="BH671" i="2"/>
  <c r="BG671" i="2"/>
  <c r="BF671" i="2"/>
  <c r="T671" i="2"/>
  <c r="R671" i="2"/>
  <c r="P671" i="2"/>
  <c r="BI665" i="2"/>
  <c r="BH665" i="2"/>
  <c r="BG665" i="2"/>
  <c r="BF665" i="2"/>
  <c r="T665" i="2"/>
  <c r="R665" i="2"/>
  <c r="P665" i="2"/>
  <c r="BI658" i="2"/>
  <c r="BH658" i="2"/>
  <c r="BG658" i="2"/>
  <c r="BF658" i="2"/>
  <c r="T658" i="2"/>
  <c r="R658" i="2"/>
  <c r="P658" i="2"/>
  <c r="BI651" i="2"/>
  <c r="BH651" i="2"/>
  <c r="BG651" i="2"/>
  <c r="BF651" i="2"/>
  <c r="T651" i="2"/>
  <c r="R651" i="2"/>
  <c r="P651" i="2"/>
  <c r="BI611" i="2"/>
  <c r="BH611" i="2"/>
  <c r="BG611" i="2"/>
  <c r="BF611" i="2"/>
  <c r="T611" i="2"/>
  <c r="R611" i="2"/>
  <c r="P611" i="2"/>
  <c r="BI578" i="2"/>
  <c r="BH578" i="2"/>
  <c r="BG578" i="2"/>
  <c r="BF578" i="2"/>
  <c r="T578" i="2"/>
  <c r="R578" i="2"/>
  <c r="P578" i="2"/>
  <c r="BI476" i="2"/>
  <c r="BH476" i="2"/>
  <c r="BG476" i="2"/>
  <c r="BF476" i="2"/>
  <c r="T476" i="2"/>
  <c r="R476" i="2"/>
  <c r="P476" i="2"/>
  <c r="BI475" i="2"/>
  <c r="BH475" i="2"/>
  <c r="BG475" i="2"/>
  <c r="BF475" i="2"/>
  <c r="T475" i="2"/>
  <c r="R475" i="2"/>
  <c r="P475" i="2"/>
  <c r="BI470" i="2"/>
  <c r="BH470" i="2"/>
  <c r="BG470" i="2"/>
  <c r="BF470" i="2"/>
  <c r="T470" i="2"/>
  <c r="R470" i="2"/>
  <c r="P470" i="2"/>
  <c r="BI391" i="2"/>
  <c r="BH391" i="2"/>
  <c r="BG391" i="2"/>
  <c r="BF391" i="2"/>
  <c r="T391" i="2"/>
  <c r="R391" i="2"/>
  <c r="P391" i="2"/>
  <c r="BI383" i="2"/>
  <c r="BH383" i="2"/>
  <c r="BG383" i="2"/>
  <c r="BF383" i="2"/>
  <c r="T383" i="2"/>
  <c r="R383" i="2"/>
  <c r="P383" i="2"/>
  <c r="BI278" i="2"/>
  <c r="BH278" i="2"/>
  <c r="BG278" i="2"/>
  <c r="BF278" i="2"/>
  <c r="T278" i="2"/>
  <c r="R278" i="2"/>
  <c r="P278" i="2"/>
  <c r="BI266" i="2"/>
  <c r="BH266" i="2"/>
  <c r="BG266" i="2"/>
  <c r="BF266" i="2"/>
  <c r="T266" i="2"/>
  <c r="R266" i="2"/>
  <c r="P266" i="2"/>
  <c r="BI265" i="2"/>
  <c r="BH265" i="2"/>
  <c r="BG265" i="2"/>
  <c r="BF265" i="2"/>
  <c r="T265" i="2"/>
  <c r="R265" i="2"/>
  <c r="P265" i="2"/>
  <c r="BI260" i="2"/>
  <c r="BH260" i="2"/>
  <c r="BG260" i="2"/>
  <c r="BF260" i="2"/>
  <c r="T260" i="2"/>
  <c r="R260" i="2"/>
  <c r="P260" i="2"/>
  <c r="BI255" i="2"/>
  <c r="BH255" i="2"/>
  <c r="BG255" i="2"/>
  <c r="BF255" i="2"/>
  <c r="T255" i="2"/>
  <c r="R255" i="2"/>
  <c r="P255" i="2"/>
  <c r="BI248" i="2"/>
  <c r="BH248" i="2"/>
  <c r="BG248" i="2"/>
  <c r="BF248" i="2"/>
  <c r="T248" i="2"/>
  <c r="R248" i="2"/>
  <c r="P248" i="2"/>
  <c r="BI242" i="2"/>
  <c r="BH242" i="2"/>
  <c r="BG242" i="2"/>
  <c r="BF242" i="2"/>
  <c r="T242" i="2"/>
  <c r="R242" i="2"/>
  <c r="P242" i="2"/>
  <c r="BI237" i="2"/>
  <c r="BH237" i="2"/>
  <c r="BG237" i="2"/>
  <c r="BF237" i="2"/>
  <c r="T237" i="2"/>
  <c r="R237" i="2"/>
  <c r="P237" i="2"/>
  <c r="BI232" i="2"/>
  <c r="BH232" i="2"/>
  <c r="BG232" i="2"/>
  <c r="BF232" i="2"/>
  <c r="T232" i="2"/>
  <c r="R232" i="2"/>
  <c r="P232" i="2"/>
  <c r="BI227" i="2"/>
  <c r="BH227" i="2"/>
  <c r="BG227" i="2"/>
  <c r="BF227" i="2"/>
  <c r="T227" i="2"/>
  <c r="R227" i="2"/>
  <c r="P227" i="2"/>
  <c r="BI222" i="2"/>
  <c r="BH222" i="2"/>
  <c r="BG222" i="2"/>
  <c r="BF222" i="2"/>
  <c r="T222" i="2"/>
  <c r="R222" i="2"/>
  <c r="P222" i="2"/>
  <c r="BI217" i="2"/>
  <c r="BH217" i="2"/>
  <c r="BG217" i="2"/>
  <c r="BF217" i="2"/>
  <c r="T217" i="2"/>
  <c r="R217" i="2"/>
  <c r="P217" i="2"/>
  <c r="BI211" i="2"/>
  <c r="BH211" i="2"/>
  <c r="BG211" i="2"/>
  <c r="BF211" i="2"/>
  <c r="T211" i="2"/>
  <c r="R211" i="2"/>
  <c r="P211" i="2"/>
  <c r="BI205" i="2"/>
  <c r="BH205" i="2"/>
  <c r="BG205" i="2"/>
  <c r="BF205" i="2"/>
  <c r="T205" i="2"/>
  <c r="R205" i="2"/>
  <c r="P205" i="2"/>
  <c r="BI196" i="2"/>
  <c r="BH196" i="2"/>
  <c r="BG196" i="2"/>
  <c r="BF196" i="2"/>
  <c r="T196" i="2"/>
  <c r="R196" i="2"/>
  <c r="P196" i="2"/>
  <c r="BI189" i="2"/>
  <c r="BH189" i="2"/>
  <c r="BG189" i="2"/>
  <c r="BF189" i="2"/>
  <c r="T189" i="2"/>
  <c r="R189" i="2"/>
  <c r="P189" i="2"/>
  <c r="BI183" i="2"/>
  <c r="BH183" i="2"/>
  <c r="BG183" i="2"/>
  <c r="BF183" i="2"/>
  <c r="T183" i="2"/>
  <c r="R183" i="2"/>
  <c r="P183" i="2"/>
  <c r="BI177" i="2"/>
  <c r="BH177" i="2"/>
  <c r="BG177" i="2"/>
  <c r="BF177" i="2"/>
  <c r="T177" i="2"/>
  <c r="R177" i="2"/>
  <c r="P177" i="2"/>
  <c r="BI170" i="2"/>
  <c r="BH170" i="2"/>
  <c r="BG170" i="2"/>
  <c r="BF170" i="2"/>
  <c r="T170" i="2"/>
  <c r="R170" i="2"/>
  <c r="P170" i="2"/>
  <c r="BI162" i="2"/>
  <c r="BH162" i="2"/>
  <c r="BG162" i="2"/>
  <c r="BF162" i="2"/>
  <c r="T162" i="2"/>
  <c r="R162" i="2"/>
  <c r="P162" i="2"/>
  <c r="BI157" i="2"/>
  <c r="BH157" i="2"/>
  <c r="BG157" i="2"/>
  <c r="BF157" i="2"/>
  <c r="T157" i="2"/>
  <c r="R157" i="2"/>
  <c r="P157" i="2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R147" i="2"/>
  <c r="P147" i="2"/>
  <c r="BI142" i="2"/>
  <c r="BH142" i="2"/>
  <c r="BG142" i="2"/>
  <c r="BF142" i="2"/>
  <c r="T142" i="2"/>
  <c r="R142" i="2"/>
  <c r="P142" i="2"/>
  <c r="J135" i="2"/>
  <c r="F135" i="2"/>
  <c r="F133" i="2"/>
  <c r="E131" i="2"/>
  <c r="J91" i="2"/>
  <c r="F91" i="2"/>
  <c r="F89" i="2"/>
  <c r="E87" i="2"/>
  <c r="J24" i="2"/>
  <c r="E24" i="2"/>
  <c r="J136" i="2" s="1"/>
  <c r="J23" i="2"/>
  <c r="J18" i="2"/>
  <c r="E18" i="2"/>
  <c r="F92" i="2"/>
  <c r="J17" i="2"/>
  <c r="J12" i="2"/>
  <c r="J133" i="2"/>
  <c r="E7" i="2"/>
  <c r="E85" i="2" s="1"/>
  <c r="L90" i="1"/>
  <c r="AM90" i="1"/>
  <c r="AM89" i="1"/>
  <c r="L89" i="1"/>
  <c r="AM87" i="1"/>
  <c r="L87" i="1"/>
  <c r="L85" i="1"/>
  <c r="L84" i="1"/>
  <c r="BK1992" i="2"/>
  <c r="BK1643" i="2"/>
  <c r="J1488" i="2"/>
  <c r="J1384" i="2"/>
  <c r="BK1119" i="2"/>
  <c r="BK1018" i="2"/>
  <c r="BK855" i="2"/>
  <c r="J752" i="2"/>
  <c r="BK470" i="2"/>
  <c r="J211" i="2"/>
  <c r="J2007" i="2"/>
  <c r="J1665" i="2"/>
  <c r="BK1628" i="2"/>
  <c r="J1518" i="2"/>
  <c r="BK1405" i="2"/>
  <c r="J1142" i="2"/>
  <c r="J1035" i="2"/>
  <c r="BK970" i="2"/>
  <c r="J716" i="2"/>
  <c r="BK475" i="2"/>
  <c r="BK196" i="2"/>
  <c r="J1919" i="2"/>
  <c r="J1749" i="2"/>
  <c r="BK1665" i="2"/>
  <c r="J1628" i="2"/>
  <c r="BK1558" i="2"/>
  <c r="BK1518" i="2"/>
  <c r="J1463" i="2"/>
  <c r="BK1422" i="2"/>
  <c r="BK1347" i="2"/>
  <c r="J1267" i="2"/>
  <c r="J1176" i="2"/>
  <c r="BK1142" i="2"/>
  <c r="BK1084" i="2"/>
  <c r="BK1029" i="2"/>
  <c r="BK983" i="2"/>
  <c r="BK946" i="2"/>
  <c r="BK907" i="2"/>
  <c r="J827" i="2"/>
  <c r="BK769" i="2"/>
  <c r="BK695" i="2"/>
  <c r="J578" i="2"/>
  <c r="J266" i="2"/>
  <c r="J260" i="2"/>
  <c r="BK222" i="2"/>
  <c r="BK157" i="2"/>
  <c r="F34" i="2"/>
  <c r="BK160" i="4"/>
  <c r="J129" i="4"/>
  <c r="BK126" i="4"/>
  <c r="J194" i="4"/>
  <c r="BK188" i="4"/>
  <c r="BK198" i="4"/>
  <c r="J167" i="4"/>
  <c r="BK162" i="4"/>
  <c r="J122" i="4"/>
  <c r="BK182" i="4"/>
  <c r="BK122" i="4"/>
  <c r="J185" i="4"/>
  <c r="BK136" i="4"/>
  <c r="J137" i="4"/>
  <c r="J188" i="4"/>
  <c r="BK144" i="4"/>
  <c r="BK127" i="4"/>
  <c r="J161" i="4"/>
  <c r="BK157" i="4"/>
  <c r="BK148" i="4"/>
  <c r="BK143" i="4"/>
  <c r="J136" i="4"/>
  <c r="BK123" i="4"/>
  <c r="BK310" i="5"/>
  <c r="BK282" i="5"/>
  <c r="J275" i="5"/>
  <c r="BK259" i="5"/>
  <c r="BK218" i="5"/>
  <c r="BK211" i="5"/>
  <c r="BK168" i="5"/>
  <c r="BK158" i="5"/>
  <c r="J146" i="5"/>
  <c r="BK309" i="5"/>
  <c r="J269" i="5"/>
  <c r="J244" i="5"/>
  <c r="BK297" i="5"/>
  <c r="J177" i="5"/>
  <c r="J309" i="5"/>
  <c r="BK306" i="5"/>
  <c r="J285" i="5"/>
  <c r="J250" i="5"/>
  <c r="J238" i="5"/>
  <c r="J218" i="5"/>
  <c r="J197" i="5"/>
  <c r="BK143" i="5"/>
  <c r="J254" i="5"/>
  <c r="J180" i="5"/>
  <c r="J141" i="5"/>
  <c r="BK200" i="5"/>
  <c r="J259" i="5"/>
  <c r="J276" i="5"/>
  <c r="BK217" i="5"/>
  <c r="J315" i="5"/>
  <c r="J272" i="5"/>
  <c r="J266" i="5"/>
  <c r="BK183" i="5"/>
  <c r="J294" i="5"/>
  <c r="BK266" i="5"/>
  <c r="J158" i="5"/>
  <c r="J256" i="5"/>
  <c r="BK238" i="5"/>
  <c r="J183" i="5"/>
  <c r="J204" i="6"/>
  <c r="J179" i="6"/>
  <c r="BK149" i="6"/>
  <c r="BK123" i="6"/>
  <c r="J186" i="6"/>
  <c r="J150" i="6"/>
  <c r="J206" i="6"/>
  <c r="J196" i="6"/>
  <c r="BK165" i="6"/>
  <c r="BK128" i="6"/>
  <c r="BK191" i="6"/>
  <c r="BK141" i="6"/>
  <c r="J197" i="6"/>
  <c r="BK185" i="6"/>
  <c r="J180" i="6"/>
  <c r="J163" i="6"/>
  <c r="J155" i="6"/>
  <c r="BK150" i="6"/>
  <c r="J134" i="6"/>
  <c r="BK159" i="6"/>
  <c r="J122" i="6"/>
  <c r="J188" i="6"/>
  <c r="BK177" i="6"/>
  <c r="J144" i="6"/>
  <c r="J128" i="6"/>
  <c r="BK122" i="6"/>
  <c r="BK137" i="6"/>
  <c r="J167" i="6"/>
  <c r="BK155" i="6"/>
  <c r="BK183" i="6"/>
  <c r="BK154" i="6"/>
  <c r="BK198" i="6"/>
  <c r="J161" i="6"/>
  <c r="J141" i="7"/>
  <c r="BK130" i="7"/>
  <c r="BK121" i="7"/>
  <c r="BK135" i="7"/>
  <c r="BK139" i="7"/>
  <c r="J130" i="7"/>
  <c r="J135" i="7"/>
  <c r="BK127" i="7"/>
  <c r="J125" i="7"/>
  <c r="BK159" i="8"/>
  <c r="BK154" i="8"/>
  <c r="BK138" i="8"/>
  <c r="J196" i="8"/>
  <c r="J167" i="8"/>
  <c r="BK124" i="8"/>
  <c r="BK158" i="8"/>
  <c r="J200" i="8"/>
  <c r="J133" i="8"/>
  <c r="J179" i="8"/>
  <c r="BK180" i="8"/>
  <c r="J143" i="8"/>
  <c r="BK143" i="8"/>
  <c r="BK163" i="9"/>
  <c r="BK145" i="9"/>
  <c r="J124" i="9"/>
  <c r="J154" i="9"/>
  <c r="J131" i="9"/>
  <c r="BK128" i="9"/>
  <c r="J145" i="9"/>
  <c r="BK130" i="9"/>
  <c r="BK149" i="10"/>
  <c r="BK146" i="10"/>
  <c r="J150" i="10"/>
  <c r="BK147" i="10"/>
  <c r="BK143" i="10"/>
  <c r="BK127" i="10"/>
  <c r="BK130" i="10"/>
  <c r="BK133" i="10"/>
  <c r="J130" i="10"/>
  <c r="BK1749" i="2"/>
  <c r="BK1578" i="2"/>
  <c r="BK1423" i="2"/>
  <c r="BK1281" i="2"/>
  <c r="BK1056" i="2"/>
  <c r="J875" i="2"/>
  <c r="J829" i="2"/>
  <c r="BK716" i="2"/>
  <c r="BK611" i="2"/>
  <c r="J242" i="2"/>
  <c r="BK1862" i="2"/>
  <c r="BK1820" i="2"/>
  <c r="BK1641" i="2"/>
  <c r="J1546" i="2"/>
  <c r="BK1431" i="2"/>
  <c r="J1261" i="2"/>
  <c r="J1128" i="2"/>
  <c r="BK1040" i="2"/>
  <c r="BK913" i="2"/>
  <c r="J717" i="2"/>
  <c r="J476" i="2"/>
  <c r="BK183" i="2"/>
  <c r="J1940" i="2"/>
  <c r="BK1826" i="2"/>
  <c r="BK1723" i="2"/>
  <c r="BK1687" i="2"/>
  <c r="J1607" i="2"/>
  <c r="J1552" i="2"/>
  <c r="BK1528" i="2"/>
  <c r="BK1488" i="2"/>
  <c r="BK1458" i="2"/>
  <c r="BK1417" i="2"/>
  <c r="J1300" i="2"/>
  <c r="J1198" i="2"/>
  <c r="J1123" i="2"/>
  <c r="BK1109" i="2"/>
  <c r="BK1045" i="2"/>
  <c r="J1004" i="2"/>
  <c r="J958" i="2"/>
  <c r="BK887" i="2"/>
  <c r="BK818" i="2"/>
  <c r="BK717" i="2"/>
  <c r="BK700" i="2"/>
  <c r="J391" i="2"/>
  <c r="J265" i="2"/>
  <c r="BK242" i="2"/>
  <c r="BK217" i="2"/>
  <c r="BK205" i="2"/>
  <c r="J142" i="2"/>
  <c r="BK2007" i="2"/>
  <c r="J1934" i="2"/>
  <c r="BK1917" i="2"/>
  <c r="BK1899" i="2"/>
  <c r="J1863" i="2"/>
  <c r="BK1838" i="2"/>
  <c r="J1820" i="2"/>
  <c r="J1564" i="2"/>
  <c r="BK1535" i="2"/>
  <c r="J1508" i="2"/>
  <c r="J1480" i="2"/>
  <c r="J1431" i="2"/>
  <c r="BK1410" i="2"/>
  <c r="BK200" i="3"/>
  <c r="BK161" i="3"/>
  <c r="J142" i="3"/>
  <c r="BK211" i="3"/>
  <c r="BK203" i="3"/>
  <c r="J188" i="3"/>
  <c r="BK179" i="3"/>
  <c r="J167" i="3"/>
  <c r="BK152" i="3"/>
  <c r="BK173" i="3"/>
  <c r="J132" i="3"/>
  <c r="J204" i="3"/>
  <c r="J168" i="3"/>
  <c r="BK146" i="3"/>
  <c r="J194" i="3"/>
  <c r="BK147" i="3"/>
  <c r="BK132" i="3"/>
  <c r="BK194" i="4"/>
  <c r="BK179" i="4"/>
  <c r="J170" i="4"/>
  <c r="J140" i="4"/>
  <c r="BK205" i="4"/>
  <c r="J182" i="4"/>
  <c r="BK163" i="4"/>
  <c r="J179" i="4"/>
  <c r="BK166" i="4"/>
  <c r="BK190" i="4"/>
  <c r="BK132" i="4"/>
  <c r="J123" i="4"/>
  <c r="J154" i="4"/>
  <c r="BK140" i="4"/>
  <c r="BK312" i="5"/>
  <c r="J279" i="5"/>
  <c r="J229" i="5"/>
  <c r="BK189" i="5"/>
  <c r="BK142" i="5"/>
  <c r="J171" i="5"/>
  <c r="BK171" i="5"/>
  <c r="BK301" i="5"/>
  <c r="J247" i="5"/>
  <c r="J206" i="5"/>
  <c r="BK137" i="5"/>
  <c r="BK197" i="5"/>
  <c r="BK152" i="5"/>
  <c r="BK229" i="5"/>
  <c r="J312" i="5"/>
  <c r="BK186" i="5"/>
  <c r="J263" i="5"/>
  <c r="BK155" i="5"/>
  <c r="J241" i="5"/>
  <c r="BK174" i="5"/>
  <c r="J184" i="6"/>
  <c r="BK140" i="6"/>
  <c r="J185" i="6"/>
  <c r="BK179" i="6"/>
  <c r="BK206" i="6"/>
  <c r="J177" i="6"/>
  <c r="J183" i="6"/>
  <c r="J157" i="6"/>
  <c r="J131" i="6"/>
  <c r="J198" i="6"/>
  <c r="J148" i="6"/>
  <c r="J135" i="6"/>
  <c r="BK204" i="6"/>
  <c r="BK196" i="6"/>
  <c r="J145" i="6"/>
  <c r="BK126" i="7"/>
  <c r="J137" i="7"/>
  <c r="J136" i="7"/>
  <c r="BK132" i="7"/>
  <c r="BK140" i="7"/>
  <c r="J188" i="8"/>
  <c r="BK179" i="8"/>
  <c r="BK167" i="8"/>
  <c r="BK192" i="8"/>
  <c r="BK200" i="8"/>
  <c r="J180" i="8"/>
  <c r="BK153" i="9"/>
  <c r="J149" i="9"/>
  <c r="J130" i="9"/>
  <c r="BK131" i="9"/>
  <c r="J133" i="10"/>
  <c r="J138" i="10"/>
  <c r="BK138" i="10"/>
  <c r="BK1700" i="2"/>
  <c r="J1158" i="2"/>
  <c r="BK941" i="2"/>
  <c r="J769" i="2"/>
  <c r="BK391" i="2"/>
  <c r="BK142" i="2"/>
  <c r="J1663" i="2"/>
  <c r="J1470" i="2"/>
  <c r="BK1222" i="2"/>
  <c r="J1113" i="2"/>
  <c r="J759" i="2"/>
  <c r="J383" i="2"/>
  <c r="F35" i="2"/>
  <c r="BK279" i="5"/>
  <c r="J194" i="5"/>
  <c r="BK206" i="5"/>
  <c r="BK151" i="5"/>
  <c r="BK223" i="5"/>
  <c r="J297" i="5"/>
  <c r="BK161" i="5"/>
  <c r="BK250" i="5"/>
  <c r="BK141" i="5"/>
  <c r="J223" i="5"/>
  <c r="J194" i="6"/>
  <c r="BK129" i="6"/>
  <c r="BK164" i="6"/>
  <c r="J191" i="6"/>
  <c r="J132" i="6"/>
  <c r="BK189" i="6"/>
  <c r="BK126" i="6"/>
  <c r="BK166" i="6"/>
  <c r="J141" i="6"/>
  <c r="BK200" i="6"/>
  <c r="BK151" i="6"/>
  <c r="J125" i="6"/>
  <c r="BK180" i="6"/>
  <c r="BK197" i="6"/>
  <c r="BK184" i="6"/>
  <c r="BK133" i="7"/>
  <c r="BK124" i="7"/>
  <c r="J126" i="7"/>
  <c r="J133" i="7"/>
  <c r="J127" i="7"/>
  <c r="J139" i="8"/>
  <c r="J148" i="8"/>
  <c r="J175" i="8"/>
  <c r="J171" i="8"/>
  <c r="J159" i="8"/>
  <c r="J124" i="8"/>
  <c r="J135" i="9"/>
  <c r="J140" i="9"/>
  <c r="BK159" i="9"/>
  <c r="BK123" i="9"/>
  <c r="BK128" i="10"/>
  <c r="J142" i="10"/>
  <c r="J135" i="10"/>
  <c r="J145" i="10"/>
  <c r="J1741" i="2"/>
  <c r="BK1441" i="2"/>
  <c r="J1084" i="2"/>
  <c r="J803" i="2"/>
  <c r="BK671" i="2"/>
  <c r="BK162" i="2"/>
  <c r="J1843" i="2"/>
  <c r="J1593" i="2"/>
  <c r="BK1424" i="2"/>
  <c r="BK1115" i="2"/>
  <c r="BK958" i="2"/>
  <c r="J248" i="2"/>
  <c r="J34" i="2"/>
  <c r="J301" i="5"/>
  <c r="J288" i="5"/>
  <c r="BK276" i="5"/>
  <c r="J232" i="5"/>
  <c r="J189" i="5"/>
  <c r="BK269" i="5"/>
  <c r="BK133" i="5"/>
  <c r="BK288" i="5"/>
  <c r="J161" i="5"/>
  <c r="J262" i="5"/>
  <c r="J310" i="5"/>
  <c r="J211" i="5"/>
  <c r="BK262" i="5"/>
  <c r="J168" i="5"/>
  <c r="BK148" i="6"/>
  <c r="J149" i="6"/>
  <c r="J189" i="6"/>
  <c r="BK144" i="6"/>
  <c r="BK147" i="6"/>
  <c r="BK195" i="6"/>
  <c r="BK153" i="6"/>
  <c r="J137" i="6"/>
  <c r="J158" i="6"/>
  <c r="J154" i="6"/>
  <c r="J138" i="6"/>
  <c r="BK157" i="6"/>
  <c r="BK167" i="6"/>
  <c r="J153" i="6"/>
  <c r="J129" i="7"/>
  <c r="BK141" i="7"/>
  <c r="BK128" i="7"/>
  <c r="BK122" i="7"/>
  <c r="J154" i="8"/>
  <c r="BK123" i="8"/>
  <c r="J138" i="8"/>
  <c r="BK139" i="8"/>
  <c r="J123" i="8"/>
  <c r="J204" i="8"/>
  <c r="BK128" i="8"/>
  <c r="BK136" i="9"/>
  <c r="J136" i="9"/>
  <c r="BK154" i="9"/>
  <c r="J147" i="10"/>
  <c r="J146" i="10"/>
  <c r="BK142" i="10"/>
  <c r="BK131" i="10"/>
  <c r="J1972" i="2"/>
  <c r="J1541" i="2"/>
  <c r="J1417" i="2"/>
  <c r="BK1253" i="2"/>
  <c r="J1111" i="2"/>
  <c r="J913" i="2"/>
  <c r="BK798" i="2"/>
  <c r="BK665" i="2"/>
  <c r="BK278" i="2"/>
  <c r="BK2020" i="2"/>
  <c r="J1838" i="2"/>
  <c r="BK1607" i="2"/>
  <c r="J1458" i="2"/>
  <c r="BK1334" i="2"/>
  <c r="J1174" i="2"/>
  <c r="J1057" i="2"/>
  <c r="BK908" i="2"/>
  <c r="BK706" i="2"/>
  <c r="BK227" i="2"/>
  <c r="J170" i="2"/>
  <c r="BK1940" i="2"/>
  <c r="J1831" i="2"/>
  <c r="BK1741" i="2"/>
  <c r="BK1664" i="2"/>
  <c r="J1615" i="2"/>
  <c r="J1578" i="2"/>
  <c r="BK1541" i="2"/>
  <c r="BK1497" i="2"/>
  <c r="BK1470" i="2"/>
  <c r="J1397" i="2"/>
  <c r="J1272" i="2"/>
  <c r="J1253" i="2"/>
  <c r="BK1174" i="2"/>
  <c r="J1119" i="2"/>
  <c r="J1050" i="2"/>
  <c r="J1023" i="2"/>
  <c r="BK963" i="2"/>
  <c r="J908" i="2"/>
  <c r="BK846" i="2"/>
  <c r="J798" i="2"/>
  <c r="BK708" i="2"/>
  <c r="BK658" i="2"/>
  <c r="J475" i="2"/>
  <c r="BK260" i="2"/>
  <c r="BK248" i="2"/>
  <c r="J227" i="2"/>
  <c r="J189" i="2"/>
  <c r="F36" i="2"/>
  <c r="J291" i="5"/>
  <c r="J174" i="5"/>
  <c r="BK291" i="5"/>
  <c r="BK244" i="5"/>
  <c r="BK203" i="5"/>
  <c r="BK272" i="5"/>
  <c r="BK247" i="5"/>
  <c r="J169" i="5"/>
  <c r="BK316" i="5"/>
  <c r="BK253" i="5"/>
  <c r="J316" i="5"/>
  <c r="BK214" i="5"/>
  <c r="J142" i="5"/>
  <c r="BK220" i="5"/>
  <c r="J176" i="6"/>
  <c r="J195" i="6"/>
  <c r="J203" i="6"/>
  <c r="BK161" i="6"/>
  <c r="BK203" i="6"/>
  <c r="BK145" i="6"/>
  <c r="BK182" i="6"/>
  <c r="BK156" i="6"/>
  <c r="J164" i="6"/>
  <c r="J182" i="6"/>
  <c r="J142" i="6"/>
  <c r="J159" i="6"/>
  <c r="J156" i="6"/>
  <c r="J147" i="6"/>
  <c r="BK136" i="7"/>
  <c r="J122" i="7"/>
  <c r="J124" i="7"/>
  <c r="BK120" i="7"/>
  <c r="BK123" i="7"/>
  <c r="J129" i="8"/>
  <c r="BK184" i="8"/>
  <c r="BK129" i="8"/>
  <c r="J149" i="8"/>
  <c r="BK148" i="8"/>
  <c r="J128" i="8"/>
  <c r="BK140" i="9"/>
  <c r="J155" i="9"/>
  <c r="BK129" i="9"/>
  <c r="BK148" i="10"/>
  <c r="J137" i="10"/>
  <c r="BK145" i="10"/>
  <c r="BK1972" i="2"/>
  <c r="J1497" i="2"/>
  <c r="BK1267" i="2"/>
  <c r="J1045" i="2"/>
  <c r="BK808" i="2"/>
  <c r="J658" i="2"/>
  <c r="J152" i="2"/>
  <c r="J1826" i="2"/>
  <c r="J1535" i="2"/>
  <c r="BK1243" i="2"/>
  <c r="J1028" i="2"/>
  <c r="J846" i="2"/>
  <c r="J217" i="2"/>
  <c r="BK1924" i="2"/>
  <c r="BK1762" i="2"/>
  <c r="BK1663" i="2"/>
  <c r="BK1564" i="2"/>
  <c r="J1498" i="2"/>
  <c r="J1423" i="2"/>
  <c r="J1334" i="2"/>
  <c r="J1243" i="2"/>
  <c r="BK1113" i="2"/>
  <c r="BK1035" i="2"/>
  <c r="J951" i="2"/>
  <c r="BK829" i="2"/>
  <c r="BK722" i="2"/>
  <c r="BK651" i="2"/>
  <c r="BK383" i="2"/>
  <c r="BK232" i="2"/>
  <c r="J196" i="2"/>
  <c r="J2018" i="2"/>
  <c r="J1924" i="2"/>
  <c r="J1899" i="2"/>
  <c r="J1845" i="2"/>
  <c r="J1723" i="2"/>
  <c r="BK1546" i="2"/>
  <c r="BK1498" i="2"/>
  <c r="J1422" i="2"/>
  <c r="J1347" i="2"/>
  <c r="J1496" i="2"/>
  <c r="J1251" i="2"/>
  <c r="BK1050" i="2"/>
  <c r="J983" i="2"/>
  <c r="J922" i="2"/>
  <c r="BK803" i="2"/>
  <c r="J722" i="2"/>
  <c r="J470" i="2"/>
  <c r="J205" i="2"/>
  <c r="F37" i="2"/>
  <c r="BK177" i="5"/>
  <c r="BK180" i="5"/>
  <c r="BK294" i="5"/>
  <c r="BK165" i="5"/>
  <c r="J220" i="5"/>
  <c r="J143" i="5"/>
  <c r="BK194" i="5"/>
  <c r="J192" i="6"/>
  <c r="BK201" i="6"/>
  <c r="BK131" i="6"/>
  <c r="BK158" i="6"/>
  <c r="J146" i="6"/>
  <c r="BK192" i="6"/>
  <c r="J165" i="6"/>
  <c r="J143" i="6"/>
  <c r="J129" i="6"/>
  <c r="J152" i="6"/>
  <c r="BK134" i="6"/>
  <c r="BK194" i="6"/>
  <c r="BK125" i="6"/>
  <c r="BK186" i="6"/>
  <c r="J140" i="7"/>
  <c r="J123" i="7"/>
  <c r="J121" i="7"/>
  <c r="J139" i="7"/>
  <c r="J184" i="8"/>
  <c r="BK133" i="8"/>
  <c r="BK134" i="8"/>
  <c r="J144" i="8"/>
  <c r="BK144" i="8"/>
  <c r="BK196" i="8"/>
  <c r="BK155" i="9"/>
  <c r="J129" i="9"/>
  <c r="BK144" i="9"/>
  <c r="BK124" i="9"/>
  <c r="BK149" i="9"/>
  <c r="BK134" i="10"/>
  <c r="J131" i="10"/>
  <c r="J140" i="10"/>
  <c r="BK137" i="10"/>
  <c r="J1775" i="2"/>
  <c r="J1530" i="2"/>
  <c r="BK1397" i="2"/>
  <c r="J1131" i="2"/>
  <c r="J971" i="2"/>
  <c r="BK839" i="2"/>
  <c r="J700" i="2"/>
  <c r="BK170" i="2"/>
  <c r="J1992" i="2"/>
  <c r="BK1831" i="2"/>
  <c r="BK1615" i="2"/>
  <c r="J1472" i="2"/>
  <c r="J1281" i="2"/>
  <c r="BK1198" i="2"/>
  <c r="J1109" i="2"/>
  <c r="BK1013" i="2"/>
  <c r="J887" i="2"/>
  <c r="J695" i="2"/>
  <c r="J237" i="2"/>
  <c r="BK152" i="2"/>
  <c r="BK1845" i="2"/>
  <c r="BK1775" i="2"/>
  <c r="J1700" i="2"/>
  <c r="J1641" i="2"/>
  <c r="BK1593" i="2"/>
  <c r="BK1530" i="2"/>
  <c r="BK1480" i="2"/>
  <c r="J1424" i="2"/>
  <c r="BK1384" i="2"/>
  <c r="BK1305" i="2"/>
  <c r="BK1261" i="2"/>
  <c r="BK1158" i="2"/>
  <c r="J1056" i="2"/>
  <c r="BK1028" i="2"/>
  <c r="J970" i="2"/>
  <c r="J941" i="2"/>
  <c r="J855" i="2"/>
  <c r="J780" i="2"/>
  <c r="J665" i="2"/>
  <c r="J611" i="2"/>
  <c r="BK265" i="2"/>
  <c r="J255" i="2"/>
  <c r="BK211" i="2"/>
  <c r="J147" i="2"/>
  <c r="BK2018" i="2"/>
  <c r="BK1934" i="2"/>
  <c r="BK1919" i="2"/>
  <c r="J1917" i="2"/>
  <c r="BK1881" i="2"/>
  <c r="BK1843" i="2"/>
  <c r="J1762" i="2"/>
  <c r="J1687" i="2"/>
  <c r="J1558" i="2"/>
  <c r="J1528" i="2"/>
  <c r="BK1496" i="2"/>
  <c r="J1448" i="2"/>
  <c r="BK1300" i="2"/>
  <c r="BK1251" i="2"/>
  <c r="J1222" i="2"/>
  <c r="BK1176" i="2"/>
  <c r="BK1123" i="2"/>
  <c r="J1115" i="2"/>
  <c r="J1112" i="2"/>
  <c r="J1040" i="2"/>
  <c r="J1029" i="2"/>
  <c r="J1018" i="2"/>
  <c r="BK1004" i="2"/>
  <c r="J963" i="2"/>
  <c r="J946" i="2"/>
  <c r="BK922" i="2"/>
  <c r="J907" i="2"/>
  <c r="BK875" i="2"/>
  <c r="J839" i="2"/>
  <c r="J834" i="2"/>
  <c r="J818" i="2"/>
  <c r="J808" i="2"/>
  <c r="BK780" i="2"/>
  <c r="J671" i="2"/>
  <c r="BK476" i="2"/>
  <c r="J278" i="2"/>
  <c r="BK255" i="2"/>
  <c r="BK237" i="2"/>
  <c r="J232" i="2"/>
  <c r="BK189" i="2"/>
  <c r="BK177" i="2"/>
  <c r="J157" i="2"/>
  <c r="BK147" i="2"/>
  <c r="AS101" i="1"/>
  <c r="J2020" i="2"/>
  <c r="BK1941" i="2"/>
  <c r="J1941" i="2"/>
  <c r="J1881" i="2"/>
  <c r="BK1863" i="2"/>
  <c r="J1862" i="2"/>
  <c r="J1664" i="2"/>
  <c r="J1643" i="2"/>
  <c r="BK1552" i="2"/>
  <c r="BK1508" i="2"/>
  <c r="BK1472" i="2"/>
  <c r="BK1463" i="2"/>
  <c r="BK1448" i="2"/>
  <c r="J1441" i="2"/>
  <c r="J1410" i="2"/>
  <c r="J1405" i="2"/>
  <c r="J1305" i="2"/>
  <c r="BK1272" i="2"/>
  <c r="BK1131" i="2"/>
  <c r="BK1128" i="2"/>
  <c r="BK1112" i="2"/>
  <c r="BK1111" i="2"/>
  <c r="BK1057" i="2"/>
  <c r="BK1023" i="2"/>
  <c r="J1013" i="2"/>
  <c r="BK971" i="2"/>
  <c r="BK951" i="2"/>
  <c r="BK834" i="2"/>
  <c r="BK827" i="2"/>
  <c r="BK759" i="2"/>
  <c r="BK752" i="2"/>
  <c r="J708" i="2"/>
  <c r="J706" i="2"/>
  <c r="J651" i="2"/>
  <c r="BK578" i="2"/>
  <c r="BK266" i="2"/>
  <c r="J222" i="2"/>
  <c r="J183" i="2"/>
  <c r="J177" i="2"/>
  <c r="J162" i="2"/>
  <c r="J211" i="3"/>
  <c r="J206" i="3"/>
  <c r="J203" i="3"/>
  <c r="J197" i="3"/>
  <c r="BK191" i="3"/>
  <c r="BK182" i="3"/>
  <c r="J173" i="3"/>
  <c r="BK170" i="3"/>
  <c r="BK164" i="3"/>
  <c r="BK162" i="3"/>
  <c r="BK158" i="3"/>
  <c r="J155" i="3"/>
  <c r="J152" i="3"/>
  <c r="J139" i="3"/>
  <c r="BK133" i="3"/>
  <c r="BK127" i="3"/>
  <c r="BK206" i="3"/>
  <c r="BK204" i="3"/>
  <c r="J200" i="3"/>
  <c r="J191" i="3"/>
  <c r="BK185" i="3"/>
  <c r="J182" i="3"/>
  <c r="BK176" i="3"/>
  <c r="BK168" i="3"/>
  <c r="BK167" i="3"/>
  <c r="J164" i="3"/>
  <c r="J162" i="3"/>
  <c r="J158" i="3"/>
  <c r="BK135" i="3"/>
  <c r="J133" i="3"/>
  <c r="J170" i="3"/>
  <c r="BK150" i="3"/>
  <c r="BK194" i="3"/>
  <c r="J128" i="3"/>
  <c r="J127" i="3"/>
  <c r="J185" i="3"/>
  <c r="J179" i="3"/>
  <c r="J176" i="3"/>
  <c r="J136" i="3"/>
  <c r="BK188" i="3"/>
  <c r="BK155" i="3"/>
  <c r="J145" i="3"/>
  <c r="BK142" i="3"/>
  <c r="BK197" i="3"/>
  <c r="J147" i="3"/>
  <c r="J146" i="3"/>
  <c r="BK145" i="3"/>
  <c r="BK128" i="3"/>
  <c r="J161" i="3"/>
  <c r="J150" i="3"/>
  <c r="BK139" i="3"/>
  <c r="BK136" i="3"/>
  <c r="J135" i="3"/>
  <c r="J205" i="4"/>
  <c r="J202" i="4"/>
  <c r="J190" i="4"/>
  <c r="J189" i="4"/>
  <c r="BK174" i="4"/>
  <c r="J162" i="4"/>
  <c r="BK154" i="4"/>
  <c r="BK151" i="4"/>
  <c r="J143" i="4"/>
  <c r="J132" i="4"/>
  <c r="J127" i="4"/>
  <c r="BK202" i="4"/>
  <c r="BK189" i="4"/>
  <c r="BK185" i="4"/>
  <c r="J174" i="4"/>
  <c r="J166" i="4"/>
  <c r="J148" i="4"/>
  <c r="BK133" i="4"/>
  <c r="BK167" i="4"/>
  <c r="BK137" i="4"/>
  <c r="J133" i="4"/>
  <c r="J198" i="4"/>
  <c r="J163" i="4"/>
  <c r="J157" i="4"/>
  <c r="BK170" i="4"/>
  <c r="BK129" i="4"/>
  <c r="J126" i="4"/>
  <c r="BK161" i="4"/>
  <c r="J160" i="4"/>
  <c r="J151" i="4"/>
  <c r="J144" i="4"/>
  <c r="J306" i="5"/>
  <c r="BK263" i="5"/>
  <c r="J253" i="5"/>
  <c r="J217" i="5"/>
  <c r="J203" i="5"/>
  <c r="J165" i="5"/>
  <c r="J155" i="5"/>
  <c r="J129" i="5"/>
  <c r="J282" i="5"/>
  <c r="BK232" i="5"/>
  <c r="J300" i="5"/>
  <c r="J137" i="5"/>
  <c r="BK303" i="5"/>
  <c r="BK275" i="5"/>
  <c r="BK241" i="5"/>
  <c r="BK235" i="5"/>
  <c r="J214" i="5"/>
  <c r="J186" i="5"/>
  <c r="BK285" i="5"/>
  <c r="BK256" i="5"/>
  <c r="J162" i="5"/>
  <c r="BK129" i="5"/>
  <c r="BK146" i="5"/>
  <c r="BK300" i="5"/>
  <c r="BK226" i="5"/>
  <c r="J151" i="5"/>
  <c r="J303" i="5"/>
  <c r="J133" i="5"/>
  <c r="BK162" i="5"/>
  <c r="BK315" i="5"/>
  <c r="J235" i="5"/>
  <c r="BK169" i="5"/>
  <c r="J152" i="5"/>
  <c r="BK254" i="5"/>
  <c r="J226" i="5"/>
  <c r="J200" i="5"/>
  <c r="BK199" i="6"/>
  <c r="J166" i="6"/>
  <c r="J126" i="6"/>
  <c r="BK188" i="6"/>
  <c r="J205" i="6"/>
  <c r="J201" i="6"/>
  <c r="BK163" i="6"/>
  <c r="J140" i="6"/>
  <c r="BK205" i="6"/>
  <c r="J162" i="6"/>
  <c r="BK135" i="6"/>
  <c r="J151" i="6"/>
  <c r="J187" i="6"/>
  <c r="J181" i="6"/>
  <c r="J160" i="6"/>
  <c r="BK152" i="6"/>
  <c r="BK138" i="6"/>
  <c r="J200" i="6"/>
  <c r="J123" i="6"/>
  <c r="J199" i="6"/>
  <c r="BK187" i="6"/>
  <c r="BK132" i="6"/>
  <c r="BK160" i="6"/>
  <c r="BK176" i="6"/>
  <c r="BK143" i="6"/>
  <c r="BK181" i="6"/>
  <c r="BK142" i="6"/>
  <c r="BK162" i="6"/>
  <c r="BK146" i="6"/>
  <c r="J132" i="7"/>
  <c r="BK125" i="7"/>
  <c r="J120" i="7"/>
  <c r="BK129" i="7"/>
  <c r="BK137" i="7"/>
  <c r="BK134" i="7"/>
  <c r="J128" i="7"/>
  <c r="J134" i="7"/>
  <c r="BK175" i="8"/>
  <c r="BK149" i="8"/>
  <c r="BK204" i="8"/>
  <c r="BK171" i="8"/>
  <c r="J192" i="8"/>
  <c r="J163" i="8"/>
  <c r="J134" i="8"/>
  <c r="J153" i="8"/>
  <c r="BK163" i="8"/>
  <c r="BK188" i="8"/>
  <c r="BK153" i="8"/>
  <c r="J158" i="8"/>
  <c r="J159" i="9"/>
  <c r="J144" i="9"/>
  <c r="J163" i="9"/>
  <c r="BK135" i="9"/>
  <c r="J123" i="9"/>
  <c r="J153" i="9"/>
  <c r="J128" i="9"/>
  <c r="J148" i="10"/>
  <c r="BK140" i="10"/>
  <c r="J149" i="10"/>
  <c r="BK135" i="10"/>
  <c r="J127" i="10"/>
  <c r="BK150" i="10"/>
  <c r="J143" i="10"/>
  <c r="J134" i="10"/>
  <c r="J128" i="10"/>
  <c r="BK254" i="2" l="1"/>
  <c r="J254" i="2" s="1"/>
  <c r="J100" i="2" s="1"/>
  <c r="P707" i="2"/>
  <c r="R828" i="2"/>
  <c r="BK1110" i="2"/>
  <c r="J1110" i="2" s="1"/>
  <c r="J107" i="2" s="1"/>
  <c r="BK1130" i="2"/>
  <c r="J1130" i="2" s="1"/>
  <c r="J110" i="2" s="1"/>
  <c r="T1252" i="2"/>
  <c r="R1642" i="2"/>
  <c r="R1939" i="2"/>
  <c r="R134" i="3"/>
  <c r="T169" i="3"/>
  <c r="BK128" i="4"/>
  <c r="J128" i="4"/>
  <c r="J99" i="4" s="1"/>
  <c r="BK128" i="5"/>
  <c r="J128" i="5" s="1"/>
  <c r="J98" i="5" s="1"/>
  <c r="T128" i="5"/>
  <c r="P170" i="5"/>
  <c r="R219" i="5"/>
  <c r="P302" i="5"/>
  <c r="T311" i="5"/>
  <c r="P178" i="6"/>
  <c r="T193" i="6"/>
  <c r="P138" i="7"/>
  <c r="T122" i="9"/>
  <c r="T121" i="9"/>
  <c r="R141" i="2"/>
  <c r="P169" i="2"/>
  <c r="T707" i="2"/>
  <c r="T797" i="2"/>
  <c r="R1012" i="2"/>
  <c r="P1130" i="2"/>
  <c r="R1175" i="2"/>
  <c r="R1471" i="2"/>
  <c r="T1529" i="2"/>
  <c r="R1844" i="2"/>
  <c r="P1918" i="2"/>
  <c r="T126" i="3"/>
  <c r="R151" i="3"/>
  <c r="P163" i="3"/>
  <c r="P121" i="4"/>
  <c r="BK170" i="5"/>
  <c r="J170" i="5" s="1"/>
  <c r="J102" i="5" s="1"/>
  <c r="P219" i="5"/>
  <c r="R302" i="5"/>
  <c r="P193" i="6"/>
  <c r="P121" i="6" s="1"/>
  <c r="P120" i="6" s="1"/>
  <c r="AU99" i="1" s="1"/>
  <c r="BK122" i="8"/>
  <c r="J122" i="8" s="1"/>
  <c r="J99" i="8" s="1"/>
  <c r="T254" i="2"/>
  <c r="BK828" i="2"/>
  <c r="J828" i="2" s="1"/>
  <c r="J105" i="2" s="1"/>
  <c r="P1012" i="2"/>
  <c r="BK1175" i="2"/>
  <c r="J1175" i="2"/>
  <c r="J111" i="2" s="1"/>
  <c r="R1252" i="2"/>
  <c r="BK1642" i="2"/>
  <c r="J1642" i="2" s="1"/>
  <c r="J115" i="2" s="1"/>
  <c r="P1844" i="2"/>
  <c r="T1939" i="2"/>
  <c r="BK134" i="3"/>
  <c r="J134" i="3" s="1"/>
  <c r="J99" i="3" s="1"/>
  <c r="P151" i="3"/>
  <c r="BK163" i="3"/>
  <c r="J163" i="3" s="1"/>
  <c r="J101" i="3" s="1"/>
  <c r="T163" i="3"/>
  <c r="BK121" i="4"/>
  <c r="J121" i="4" s="1"/>
  <c r="J98" i="4" s="1"/>
  <c r="R121" i="4"/>
  <c r="P128" i="5"/>
  <c r="R128" i="5"/>
  <c r="R150" i="5"/>
  <c r="T170" i="5"/>
  <c r="R178" i="6"/>
  <c r="R121" i="6" s="1"/>
  <c r="R120" i="6" s="1"/>
  <c r="BK202" i="6"/>
  <c r="J202" i="6" s="1"/>
  <c r="J100" i="6" s="1"/>
  <c r="BK138" i="7"/>
  <c r="J138" i="7" s="1"/>
  <c r="J98" i="7" s="1"/>
  <c r="P122" i="9"/>
  <c r="P121" i="9" s="1"/>
  <c r="AU103" i="1" s="1"/>
  <c r="BK141" i="2"/>
  <c r="J141" i="2" s="1"/>
  <c r="J98" i="2" s="1"/>
  <c r="T141" i="2"/>
  <c r="R169" i="2"/>
  <c r="R707" i="2"/>
  <c r="P828" i="2"/>
  <c r="P1110" i="2"/>
  <c r="T1130" i="2"/>
  <c r="T1175" i="2"/>
  <c r="P1471" i="2"/>
  <c r="P1642" i="2"/>
  <c r="BK1918" i="2"/>
  <c r="J1918" i="2" s="1"/>
  <c r="J117" i="2" s="1"/>
  <c r="R1918" i="2"/>
  <c r="BK126" i="3"/>
  <c r="J126" i="3"/>
  <c r="J98" i="3"/>
  <c r="T151" i="3"/>
  <c r="R163" i="3"/>
  <c r="T121" i="4"/>
  <c r="R136" i="5"/>
  <c r="R127" i="5"/>
  <c r="T255" i="5"/>
  <c r="P150" i="5"/>
  <c r="BK219" i="5"/>
  <c r="J219" i="5" s="1"/>
  <c r="J103" i="5" s="1"/>
  <c r="BK311" i="5"/>
  <c r="J311" i="5"/>
  <c r="J106" i="5" s="1"/>
  <c r="T119" i="7"/>
  <c r="T122" i="8"/>
  <c r="T121" i="8" s="1"/>
  <c r="R193" i="6"/>
  <c r="R119" i="7"/>
  <c r="T178" i="6"/>
  <c r="T121" i="6" s="1"/>
  <c r="T120" i="6" s="1"/>
  <c r="R202" i="6"/>
  <c r="P119" i="7"/>
  <c r="P118" i="7"/>
  <c r="AU100" i="1" s="1"/>
  <c r="T138" i="7"/>
  <c r="BK122" i="9"/>
  <c r="J122" i="9" s="1"/>
  <c r="J99" i="9" s="1"/>
  <c r="P254" i="2"/>
  <c r="P797" i="2"/>
  <c r="T1012" i="2"/>
  <c r="R1130" i="2"/>
  <c r="P1175" i="2"/>
  <c r="T1471" i="2"/>
  <c r="R1529" i="2"/>
  <c r="T1844" i="2"/>
  <c r="T1918" i="2"/>
  <c r="P134" i="3"/>
  <c r="P169" i="3"/>
  <c r="T128" i="4"/>
  <c r="BK150" i="5"/>
  <c r="J150" i="5" s="1"/>
  <c r="J101" i="5" s="1"/>
  <c r="P255" i="5"/>
  <c r="BK178" i="6"/>
  <c r="J178" i="6" s="1"/>
  <c r="J98" i="6" s="1"/>
  <c r="P202" i="6"/>
  <c r="R138" i="7"/>
  <c r="P122" i="8"/>
  <c r="P121" i="8" s="1"/>
  <c r="AU102" i="1" s="1"/>
  <c r="P141" i="2"/>
  <c r="BK169" i="2"/>
  <c r="J169" i="2"/>
  <c r="J99" i="2" s="1"/>
  <c r="T169" i="2"/>
  <c r="BK707" i="2"/>
  <c r="J707" i="2" s="1"/>
  <c r="J101" i="2" s="1"/>
  <c r="BK797" i="2"/>
  <c r="J797" i="2" s="1"/>
  <c r="J104" i="2" s="1"/>
  <c r="R797" i="2"/>
  <c r="BK1012" i="2"/>
  <c r="J1012" i="2"/>
  <c r="J106" i="2"/>
  <c r="R1110" i="2"/>
  <c r="BK1252" i="2"/>
  <c r="J1252" i="2" s="1"/>
  <c r="J112" i="2" s="1"/>
  <c r="BK1471" i="2"/>
  <c r="J1471" i="2"/>
  <c r="J113" i="2" s="1"/>
  <c r="T1642" i="2"/>
  <c r="BK1939" i="2"/>
  <c r="J1939" i="2" s="1"/>
  <c r="J118" i="2" s="1"/>
  <c r="P126" i="3"/>
  <c r="P125" i="3" s="1"/>
  <c r="P124" i="3" s="1"/>
  <c r="AU96" i="1" s="1"/>
  <c r="T134" i="3"/>
  <c r="BK169" i="3"/>
  <c r="J169" i="3"/>
  <c r="J102" i="3" s="1"/>
  <c r="R128" i="4"/>
  <c r="BK136" i="5"/>
  <c r="J136" i="5" s="1"/>
  <c r="J99" i="5" s="1"/>
  <c r="R170" i="5"/>
  <c r="T219" i="5"/>
  <c r="BK302" i="5"/>
  <c r="J302" i="5" s="1"/>
  <c r="J105" i="5" s="1"/>
  <c r="P311" i="5"/>
  <c r="BK193" i="6"/>
  <c r="J193" i="6" s="1"/>
  <c r="J99" i="6" s="1"/>
  <c r="T202" i="6"/>
  <c r="BK119" i="7"/>
  <c r="J119" i="7"/>
  <c r="J97" i="7"/>
  <c r="R122" i="8"/>
  <c r="R121" i="8" s="1"/>
  <c r="R122" i="9"/>
  <c r="R121" i="9" s="1"/>
  <c r="T136" i="5"/>
  <c r="R255" i="5"/>
  <c r="R311" i="5"/>
  <c r="R254" i="2"/>
  <c r="T828" i="2"/>
  <c r="T1110" i="2"/>
  <c r="P1252" i="2"/>
  <c r="BK1529" i="2"/>
  <c r="J1529" i="2" s="1"/>
  <c r="J114" i="2" s="1"/>
  <c r="P1529" i="2"/>
  <c r="BK1844" i="2"/>
  <c r="J1844" i="2"/>
  <c r="J116" i="2"/>
  <c r="P1939" i="2"/>
  <c r="R126" i="3"/>
  <c r="BK151" i="3"/>
  <c r="J151" i="3" s="1"/>
  <c r="J100" i="3" s="1"/>
  <c r="R169" i="3"/>
  <c r="P128" i="4"/>
  <c r="P136" i="5"/>
  <c r="T150" i="5"/>
  <c r="T149" i="5" s="1"/>
  <c r="BK255" i="5"/>
  <c r="J255" i="5"/>
  <c r="J104" i="5" s="1"/>
  <c r="T302" i="5"/>
  <c r="BK126" i="10"/>
  <c r="J126" i="10" s="1"/>
  <c r="J98" i="10" s="1"/>
  <c r="P126" i="10"/>
  <c r="R126" i="10"/>
  <c r="T126" i="10"/>
  <c r="BK129" i="10"/>
  <c r="J129" i="10" s="1"/>
  <c r="J99" i="10" s="1"/>
  <c r="P129" i="10"/>
  <c r="R129" i="10"/>
  <c r="T129" i="10"/>
  <c r="BK132" i="10"/>
  <c r="J132" i="10" s="1"/>
  <c r="J100" i="10" s="1"/>
  <c r="P132" i="10"/>
  <c r="R132" i="10"/>
  <c r="T132" i="10"/>
  <c r="BK136" i="10"/>
  <c r="J136" i="10" s="1"/>
  <c r="J101" i="10" s="1"/>
  <c r="P136" i="10"/>
  <c r="R136" i="10"/>
  <c r="T136" i="10"/>
  <c r="BK141" i="10"/>
  <c r="J141" i="10" s="1"/>
  <c r="J103" i="10" s="1"/>
  <c r="P141" i="10"/>
  <c r="R141" i="10"/>
  <c r="T141" i="10"/>
  <c r="BK144" i="10"/>
  <c r="J144" i="10" s="1"/>
  <c r="J104" i="10" s="1"/>
  <c r="P144" i="10"/>
  <c r="R144" i="10"/>
  <c r="T144" i="10"/>
  <c r="BK205" i="3"/>
  <c r="J205" i="3" s="1"/>
  <c r="J103" i="3" s="1"/>
  <c r="BK758" i="2"/>
  <c r="J758" i="2" s="1"/>
  <c r="J102" i="2" s="1"/>
  <c r="BK1127" i="2"/>
  <c r="J1127" i="2" s="1"/>
  <c r="J108" i="2" s="1"/>
  <c r="BK2019" i="2"/>
  <c r="J2019" i="2" s="1"/>
  <c r="J119" i="2" s="1"/>
  <c r="BK779" i="2"/>
  <c r="J779" i="2" s="1"/>
  <c r="J103" i="2" s="1"/>
  <c r="BK210" i="3"/>
  <c r="J210" i="3" s="1"/>
  <c r="J104" i="3" s="1"/>
  <c r="BK139" i="10"/>
  <c r="J139" i="10" s="1"/>
  <c r="J102" i="10" s="1"/>
  <c r="BE131" i="10"/>
  <c r="E85" i="10"/>
  <c r="J118" i="10"/>
  <c r="BE134" i="10"/>
  <c r="BE140" i="10"/>
  <c r="BE130" i="10"/>
  <c r="BE138" i="10"/>
  <c r="BK121" i="9"/>
  <c r="J121" i="9"/>
  <c r="BE146" i="10"/>
  <c r="F92" i="10"/>
  <c r="BE143" i="10"/>
  <c r="BE147" i="10"/>
  <c r="BE149" i="10"/>
  <c r="J92" i="10"/>
  <c r="BE145" i="10"/>
  <c r="BE150" i="10"/>
  <c r="BE128" i="10"/>
  <c r="BE137" i="10"/>
  <c r="BE148" i="10"/>
  <c r="BE127" i="10"/>
  <c r="BE133" i="10"/>
  <c r="BE135" i="10"/>
  <c r="BE142" i="10"/>
  <c r="E85" i="9"/>
  <c r="F118" i="9"/>
  <c r="BE124" i="9"/>
  <c r="BE140" i="9"/>
  <c r="BE136" i="9"/>
  <c r="BK121" i="8"/>
  <c r="J121" i="8" s="1"/>
  <c r="J98" i="8" s="1"/>
  <c r="J118" i="9"/>
  <c r="BE145" i="9"/>
  <c r="BE153" i="9"/>
  <c r="BE163" i="9"/>
  <c r="F93" i="9"/>
  <c r="J115" i="9"/>
  <c r="BE135" i="9"/>
  <c r="BE155" i="9"/>
  <c r="BE154" i="9"/>
  <c r="BE128" i="9"/>
  <c r="BE130" i="9"/>
  <c r="BE123" i="9"/>
  <c r="BE149" i="9"/>
  <c r="BE159" i="9"/>
  <c r="BE129" i="9"/>
  <c r="BE131" i="9"/>
  <c r="BE144" i="9"/>
  <c r="F117" i="8"/>
  <c r="BE129" i="8"/>
  <c r="BE204" i="8"/>
  <c r="J94" i="8"/>
  <c r="BE144" i="8"/>
  <c r="BE167" i="8"/>
  <c r="BE196" i="8"/>
  <c r="BE149" i="8"/>
  <c r="BE163" i="8"/>
  <c r="BE188" i="8"/>
  <c r="J91" i="8"/>
  <c r="BE200" i="8"/>
  <c r="E85" i="8"/>
  <c r="BE123" i="8"/>
  <c r="BE134" i="8"/>
  <c r="BE138" i="8"/>
  <c r="BE158" i="8"/>
  <c r="BE179" i="8"/>
  <c r="F118" i="8"/>
  <c r="BE124" i="8"/>
  <c r="BE133" i="8"/>
  <c r="BE143" i="8"/>
  <c r="BE159" i="8"/>
  <c r="BE184" i="8"/>
  <c r="BE128" i="8"/>
  <c r="BE139" i="8"/>
  <c r="BE175" i="8"/>
  <c r="BE148" i="8"/>
  <c r="BE192" i="8"/>
  <c r="BE153" i="8"/>
  <c r="BE154" i="8"/>
  <c r="BE171" i="8"/>
  <c r="BE180" i="8"/>
  <c r="E108" i="7"/>
  <c r="BE123" i="7"/>
  <c r="BE134" i="7"/>
  <c r="BE136" i="7"/>
  <c r="F115" i="7"/>
  <c r="BE132" i="7"/>
  <c r="J112" i="7"/>
  <c r="BE120" i="7"/>
  <c r="BE121" i="7"/>
  <c r="BE125" i="7"/>
  <c r="BE126" i="7"/>
  <c r="BE129" i="7"/>
  <c r="BE130" i="7"/>
  <c r="BE128" i="7"/>
  <c r="BE124" i="7"/>
  <c r="BE133" i="7"/>
  <c r="BE122" i="7"/>
  <c r="BE141" i="7"/>
  <c r="J92" i="7"/>
  <c r="BE140" i="7"/>
  <c r="BE127" i="7"/>
  <c r="BE135" i="7"/>
  <c r="BE137" i="7"/>
  <c r="BE139" i="7"/>
  <c r="BE147" i="6"/>
  <c r="BE166" i="6"/>
  <c r="BE187" i="6"/>
  <c r="BE126" i="6"/>
  <c r="BE134" i="6"/>
  <c r="BE148" i="6"/>
  <c r="BE149" i="6"/>
  <c r="BE159" i="6"/>
  <c r="BE161" i="6"/>
  <c r="BE186" i="6"/>
  <c r="BE122" i="6"/>
  <c r="BE151" i="6"/>
  <c r="BE181" i="6"/>
  <c r="BE184" i="6"/>
  <c r="BE203" i="6"/>
  <c r="E110" i="6"/>
  <c r="F117" i="6"/>
  <c r="BE125" i="6"/>
  <c r="BE132" i="6"/>
  <c r="BE138" i="6"/>
  <c r="BE145" i="6"/>
  <c r="BE163" i="6"/>
  <c r="BE198" i="6"/>
  <c r="BK127" i="5"/>
  <c r="J92" i="6"/>
  <c r="BE123" i="6"/>
  <c r="BE150" i="6"/>
  <c r="BE176" i="6"/>
  <c r="BE179" i="6"/>
  <c r="BE180" i="6"/>
  <c r="BE192" i="6"/>
  <c r="BE195" i="6"/>
  <c r="BE137" i="6"/>
  <c r="BE141" i="6"/>
  <c r="BE165" i="6"/>
  <c r="BE188" i="6"/>
  <c r="BE196" i="6"/>
  <c r="BE206" i="6"/>
  <c r="BE128" i="6"/>
  <c r="BE140" i="6"/>
  <c r="BE144" i="6"/>
  <c r="BE146" i="6"/>
  <c r="BE191" i="6"/>
  <c r="BE199" i="6"/>
  <c r="BE153" i="6"/>
  <c r="BE154" i="6"/>
  <c r="BE156" i="6"/>
  <c r="BE157" i="6"/>
  <c r="BE160" i="6"/>
  <c r="BE164" i="6"/>
  <c r="J89" i="6"/>
  <c r="BE129" i="6"/>
  <c r="BE131" i="6"/>
  <c r="BE152" i="6"/>
  <c r="BE158" i="6"/>
  <c r="BE143" i="6"/>
  <c r="BE155" i="6"/>
  <c r="BE185" i="6"/>
  <c r="BE194" i="6"/>
  <c r="BE200" i="6"/>
  <c r="BE162" i="6"/>
  <c r="BE167" i="6"/>
  <c r="BE189" i="6"/>
  <c r="BE204" i="6"/>
  <c r="BE135" i="6"/>
  <c r="BE142" i="6"/>
  <c r="BE177" i="6"/>
  <c r="BE182" i="6"/>
  <c r="BE183" i="6"/>
  <c r="BE197" i="6"/>
  <c r="BE201" i="6"/>
  <c r="BE205" i="6"/>
  <c r="BE169" i="5"/>
  <c r="BE247" i="5"/>
  <c r="J89" i="5"/>
  <c r="BE151" i="5"/>
  <c r="BE180" i="5"/>
  <c r="BE253" i="5"/>
  <c r="BE306" i="5"/>
  <c r="BE312" i="5"/>
  <c r="E116" i="5"/>
  <c r="BE168" i="5"/>
  <c r="BE177" i="5"/>
  <c r="BE189" i="5"/>
  <c r="BE186" i="5"/>
  <c r="BE269" i="5"/>
  <c r="BE288" i="5"/>
  <c r="BE310" i="5"/>
  <c r="BE315" i="5"/>
  <c r="BE316" i="5"/>
  <c r="BE155" i="5"/>
  <c r="BE183" i="5"/>
  <c r="BE200" i="5"/>
  <c r="BE266" i="5"/>
  <c r="BE291" i="5"/>
  <c r="BE158" i="5"/>
  <c r="BE162" i="5"/>
  <c r="BE197" i="5"/>
  <c r="BE129" i="5"/>
  <c r="BE133" i="5"/>
  <c r="BE203" i="5"/>
  <c r="BE152" i="5"/>
  <c r="BE171" i="5"/>
  <c r="BE211" i="5"/>
  <c r="BE217" i="5"/>
  <c r="BE297" i="5"/>
  <c r="F123" i="5"/>
  <c r="BE146" i="5"/>
  <c r="BE174" i="5"/>
  <c r="BE206" i="5"/>
  <c r="BE218" i="5"/>
  <c r="BE226" i="5"/>
  <c r="BE229" i="5"/>
  <c r="BE232" i="5"/>
  <c r="BE238" i="5"/>
  <c r="BE241" i="5"/>
  <c r="BE244" i="5"/>
  <c r="BE259" i="5"/>
  <c r="BE275" i="5"/>
  <c r="BE282" i="5"/>
  <c r="BE141" i="5"/>
  <c r="BE285" i="5"/>
  <c r="BE301" i="5"/>
  <c r="J92" i="5"/>
  <c r="BE142" i="5"/>
  <c r="BE165" i="5"/>
  <c r="BE223" i="5"/>
  <c r="BE254" i="5"/>
  <c r="BE263" i="5"/>
  <c r="BE294" i="5"/>
  <c r="BE137" i="5"/>
  <c r="BE143" i="5"/>
  <c r="BE161" i="5"/>
  <c r="BE194" i="5"/>
  <c r="BE214" i="5"/>
  <c r="BE220" i="5"/>
  <c r="BE235" i="5"/>
  <c r="BE250" i="5"/>
  <c r="BE256" i="5"/>
  <c r="BE262" i="5"/>
  <c r="BE272" i="5"/>
  <c r="BE276" i="5"/>
  <c r="BE279" i="5"/>
  <c r="BE300" i="5"/>
  <c r="BE303" i="5"/>
  <c r="BE309" i="5"/>
  <c r="J89" i="4"/>
  <c r="BE132" i="4"/>
  <c r="BE154" i="4"/>
  <c r="BE126" i="4"/>
  <c r="BE162" i="4"/>
  <c r="BE163" i="4"/>
  <c r="BE205" i="4"/>
  <c r="J116" i="4"/>
  <c r="BE151" i="4"/>
  <c r="BE160" i="4"/>
  <c r="BE194" i="4"/>
  <c r="BE133" i="4"/>
  <c r="BE189" i="4"/>
  <c r="BE166" i="4"/>
  <c r="BE188" i="4"/>
  <c r="E85" i="4"/>
  <c r="BE122" i="4"/>
  <c r="BE127" i="4"/>
  <c r="BE140" i="4"/>
  <c r="BE179" i="4"/>
  <c r="BE182" i="4"/>
  <c r="F92" i="4"/>
  <c r="BE144" i="4"/>
  <c r="BE161" i="4"/>
  <c r="BE198" i="4"/>
  <c r="BE123" i="4"/>
  <c r="BE129" i="4"/>
  <c r="BE143" i="4"/>
  <c r="BE157" i="4"/>
  <c r="BE190" i="4"/>
  <c r="BE136" i="4"/>
  <c r="BE137" i="4"/>
  <c r="BE148" i="4"/>
  <c r="BE167" i="4"/>
  <c r="BE170" i="4"/>
  <c r="BE174" i="4"/>
  <c r="BE185" i="4"/>
  <c r="BE202" i="4"/>
  <c r="BE142" i="3"/>
  <c r="F92" i="3"/>
  <c r="BE168" i="3"/>
  <c r="BE185" i="3"/>
  <c r="BE145" i="3"/>
  <c r="BE164" i="3"/>
  <c r="BE170" i="3"/>
  <c r="BE203" i="3"/>
  <c r="BE167" i="3"/>
  <c r="BE179" i="3"/>
  <c r="BE191" i="3"/>
  <c r="J89" i="3"/>
  <c r="BE139" i="3"/>
  <c r="BE182" i="3"/>
  <c r="BE194" i="3"/>
  <c r="BE200" i="3"/>
  <c r="J92" i="3"/>
  <c r="BE162" i="3"/>
  <c r="BE173" i="3"/>
  <c r="BE197" i="3"/>
  <c r="E85" i="3"/>
  <c r="BE127" i="3"/>
  <c r="BE133" i="3"/>
  <c r="BE152" i="3"/>
  <c r="BE128" i="3"/>
  <c r="BE132" i="3"/>
  <c r="BE136" i="3"/>
  <c r="BE147" i="3"/>
  <c r="BE155" i="3"/>
  <c r="BE158" i="3"/>
  <c r="BE161" i="3"/>
  <c r="BE206" i="3"/>
  <c r="BE135" i="3"/>
  <c r="BE146" i="3"/>
  <c r="BE150" i="3"/>
  <c r="BE176" i="3"/>
  <c r="BE188" i="3"/>
  <c r="BE204" i="3"/>
  <c r="BE211" i="3"/>
  <c r="J89" i="2"/>
  <c r="J92" i="2"/>
  <c r="BE196" i="2"/>
  <c r="BE217" i="2"/>
  <c r="BE227" i="2"/>
  <c r="BE255" i="2"/>
  <c r="BE611" i="2"/>
  <c r="BE700" i="2"/>
  <c r="BE829" i="2"/>
  <c r="BE946" i="2"/>
  <c r="BE970" i="2"/>
  <c r="BE1018" i="2"/>
  <c r="BE1045" i="2"/>
  <c r="BE1056" i="2"/>
  <c r="BE1243" i="2"/>
  <c r="BE1267" i="2"/>
  <c r="BE1281" i="2"/>
  <c r="BE1397" i="2"/>
  <c r="BE1423" i="2"/>
  <c r="BE1431" i="2"/>
  <c r="BE1458" i="2"/>
  <c r="BE1470" i="2"/>
  <c r="BE1498" i="2"/>
  <c r="BE1546" i="2"/>
  <c r="BE1628" i="2"/>
  <c r="BE1663" i="2"/>
  <c r="BE1826" i="2"/>
  <c r="BE1838" i="2"/>
  <c r="BE1862" i="2"/>
  <c r="E129" i="2"/>
  <c r="F136" i="2"/>
  <c r="BE142" i="2"/>
  <c r="BE152" i="2"/>
  <c r="BE170" i="2"/>
  <c r="BE183" i="2"/>
  <c r="BE248" i="2"/>
  <c r="BE265" i="2"/>
  <c r="BE475" i="2"/>
  <c r="BE658" i="2"/>
  <c r="BE665" i="2"/>
  <c r="BE769" i="2"/>
  <c r="BE803" i="2"/>
  <c r="BE887" i="2"/>
  <c r="BE913" i="2"/>
  <c r="BE941" i="2"/>
  <c r="BE958" i="2"/>
  <c r="BE983" i="2"/>
  <c r="BE1013" i="2"/>
  <c r="BE1028" i="2"/>
  <c r="BE1035" i="2"/>
  <c r="BE1111" i="2"/>
  <c r="BE1119" i="2"/>
  <c r="BE1417" i="2"/>
  <c r="BE1441" i="2"/>
  <c r="BE1472" i="2"/>
  <c r="BE1488" i="2"/>
  <c r="BE1497" i="2"/>
  <c r="BE1530" i="2"/>
  <c r="BE1552" i="2"/>
  <c r="BE1593" i="2"/>
  <c r="BE1607" i="2"/>
  <c r="BE1665" i="2"/>
  <c r="BE1700" i="2"/>
  <c r="BE1741" i="2"/>
  <c r="BE1749" i="2"/>
  <c r="BE1863" i="2"/>
  <c r="BE1881" i="2"/>
  <c r="BE1899" i="2"/>
  <c r="BE1917" i="2"/>
  <c r="BE2007" i="2"/>
  <c r="BE2018" i="2"/>
  <c r="BE2020" i="2"/>
  <c r="AW95" i="1"/>
  <c r="BE205" i="2"/>
  <c r="BE260" i="2"/>
  <c r="BE278" i="2"/>
  <c r="BE476" i="2"/>
  <c r="BE671" i="2"/>
  <c r="BE708" i="2"/>
  <c r="BE716" i="2"/>
  <c r="BE717" i="2"/>
  <c r="BE752" i="2"/>
  <c r="BE780" i="2"/>
  <c r="BE808" i="2"/>
  <c r="BE827" i="2"/>
  <c r="BE834" i="2"/>
  <c r="BE855" i="2"/>
  <c r="BE908" i="2"/>
  <c r="BE971" i="2"/>
  <c r="BE1004" i="2"/>
  <c r="BE1023" i="2"/>
  <c r="BE1040" i="2"/>
  <c r="BE1113" i="2"/>
  <c r="BE1198" i="2"/>
  <c r="BE1222" i="2"/>
  <c r="BE1300" i="2"/>
  <c r="BE1334" i="2"/>
  <c r="BE1384" i="2"/>
  <c r="BE1405" i="2"/>
  <c r="BE1518" i="2"/>
  <c r="BE1535" i="2"/>
  <c r="BE1541" i="2"/>
  <c r="BE1558" i="2"/>
  <c r="BE1615" i="2"/>
  <c r="BE1664" i="2"/>
  <c r="BE1820" i="2"/>
  <c r="BE1831" i="2"/>
  <c r="BE1843" i="2"/>
  <c r="BE1845" i="2"/>
  <c r="BE1919" i="2"/>
  <c r="BE1924" i="2"/>
  <c r="BE1934" i="2"/>
  <c r="BE1940" i="2"/>
  <c r="BA95" i="1"/>
  <c r="BB95" i="1"/>
  <c r="BE162" i="2"/>
  <c r="BE177" i="2"/>
  <c r="BE189" i="2"/>
  <c r="BE211" i="2"/>
  <c r="BE222" i="2"/>
  <c r="BE232" i="2"/>
  <c r="BE242" i="2"/>
  <c r="BE391" i="2"/>
  <c r="BE470" i="2"/>
  <c r="BE839" i="2"/>
  <c r="BE875" i="2"/>
  <c r="BE951" i="2"/>
  <c r="BE963" i="2"/>
  <c r="BE1029" i="2"/>
  <c r="BE1084" i="2"/>
  <c r="BE1112" i="2"/>
  <c r="BE1123" i="2"/>
  <c r="BE1131" i="2"/>
  <c r="BE1158" i="2"/>
  <c r="BE1176" i="2"/>
  <c r="BE1251" i="2"/>
  <c r="BE1253" i="2"/>
  <c r="BE1305" i="2"/>
  <c r="BE1448" i="2"/>
  <c r="BE1463" i="2"/>
  <c r="BE1508" i="2"/>
  <c r="BE1578" i="2"/>
  <c r="BE1643" i="2"/>
  <c r="BE1775" i="2"/>
  <c r="BE1992" i="2"/>
  <c r="BD95" i="1"/>
  <c r="BE147" i="2"/>
  <c r="BE157" i="2"/>
  <c r="BE237" i="2"/>
  <c r="BE266" i="2"/>
  <c r="BE383" i="2"/>
  <c r="BE578" i="2"/>
  <c r="BE651" i="2"/>
  <c r="BE695" i="2"/>
  <c r="BE706" i="2"/>
  <c r="BE722" i="2"/>
  <c r="BE759" i="2"/>
  <c r="BE798" i="2"/>
  <c r="BE818" i="2"/>
  <c r="BE846" i="2"/>
  <c r="BE907" i="2"/>
  <c r="BE922" i="2"/>
  <c r="BE1050" i="2"/>
  <c r="BE1057" i="2"/>
  <c r="BE1109" i="2"/>
  <c r="BE1115" i="2"/>
  <c r="BE1128" i="2"/>
  <c r="BE1142" i="2"/>
  <c r="BE1174" i="2"/>
  <c r="BE1261" i="2"/>
  <c r="BE1272" i="2"/>
  <c r="BE1347" i="2"/>
  <c r="BE1410" i="2"/>
  <c r="BE1422" i="2"/>
  <c r="BE1424" i="2"/>
  <c r="BE1480" i="2"/>
  <c r="BE1496" i="2"/>
  <c r="BE1528" i="2"/>
  <c r="BE1564" i="2"/>
  <c r="BE1641" i="2"/>
  <c r="BE1687" i="2"/>
  <c r="BE1723" i="2"/>
  <c r="BE1762" i="2"/>
  <c r="BE1941" i="2"/>
  <c r="BE1972" i="2"/>
  <c r="BC95" i="1"/>
  <c r="F36" i="3"/>
  <c r="BC96" i="1" s="1"/>
  <c r="F34" i="6"/>
  <c r="BA99" i="1" s="1"/>
  <c r="F37" i="9"/>
  <c r="BB103" i="1"/>
  <c r="F39" i="9"/>
  <c r="BD103" i="1" s="1"/>
  <c r="F34" i="3"/>
  <c r="BA96" i="1" s="1"/>
  <c r="F36" i="5"/>
  <c r="BC98" i="1"/>
  <c r="F36" i="8"/>
  <c r="BA102" i="1" s="1"/>
  <c r="J32" i="9"/>
  <c r="F37" i="3"/>
  <c r="BD96" i="1"/>
  <c r="F35" i="6"/>
  <c r="BB99" i="1" s="1"/>
  <c r="F38" i="8"/>
  <c r="BC102" i="1" s="1"/>
  <c r="J34" i="3"/>
  <c r="AW96" i="1"/>
  <c r="J34" i="5"/>
  <c r="AW98" i="1" s="1"/>
  <c r="F37" i="7"/>
  <c r="BD100" i="1" s="1"/>
  <c r="F39" i="8"/>
  <c r="BD102" i="1"/>
  <c r="F34" i="4"/>
  <c r="BA97" i="1" s="1"/>
  <c r="F37" i="6"/>
  <c r="BD99" i="1" s="1"/>
  <c r="F34" i="10"/>
  <c r="BA104" i="1" s="1"/>
  <c r="F37" i="4"/>
  <c r="BD97" i="1" s="1"/>
  <c r="F35" i="7"/>
  <c r="BB100" i="1" s="1"/>
  <c r="F36" i="7"/>
  <c r="BC100" i="1" s="1"/>
  <c r="F36" i="9"/>
  <c r="BA103" i="1" s="1"/>
  <c r="J34" i="10"/>
  <c r="AW104" i="1" s="1"/>
  <c r="AS94" i="1"/>
  <c r="F34" i="5"/>
  <c r="BA98" i="1"/>
  <c r="J36" i="8"/>
  <c r="AW102" i="1" s="1"/>
  <c r="F37" i="5"/>
  <c r="BD98" i="1"/>
  <c r="F35" i="10"/>
  <c r="BB104" i="1"/>
  <c r="F36" i="4"/>
  <c r="BC97" i="1" s="1"/>
  <c r="J34" i="6"/>
  <c r="AW99" i="1" s="1"/>
  <c r="J36" i="9"/>
  <c r="AW103" i="1"/>
  <c r="F36" i="10"/>
  <c r="BC104" i="1" s="1"/>
  <c r="J34" i="4"/>
  <c r="AW97" i="1" s="1"/>
  <c r="J34" i="7"/>
  <c r="AW100" i="1"/>
  <c r="F34" i="7"/>
  <c r="BA100" i="1" s="1"/>
  <c r="F37" i="8"/>
  <c r="BB102" i="1" s="1"/>
  <c r="F35" i="4"/>
  <c r="BB97" i="1"/>
  <c r="F36" i="6"/>
  <c r="BC99" i="1" s="1"/>
  <c r="F37" i="10"/>
  <c r="BD104" i="1" s="1"/>
  <c r="F35" i="3"/>
  <c r="BB96" i="1"/>
  <c r="F35" i="5"/>
  <c r="BB98" i="1" s="1"/>
  <c r="F38" i="9"/>
  <c r="BC103" i="1" s="1"/>
  <c r="BK120" i="4" l="1"/>
  <c r="J120" i="4" s="1"/>
  <c r="J97" i="4" s="1"/>
  <c r="BK118" i="7"/>
  <c r="J118" i="7" s="1"/>
  <c r="J96" i="7" s="1"/>
  <c r="BK125" i="3"/>
  <c r="J125" i="3" s="1"/>
  <c r="J97" i="3" s="1"/>
  <c r="BK121" i="6"/>
  <c r="BK140" i="2"/>
  <c r="J140" i="2" s="1"/>
  <c r="J97" i="2" s="1"/>
  <c r="R125" i="10"/>
  <c r="R124" i="10"/>
  <c r="R149" i="5"/>
  <c r="R126" i="5"/>
  <c r="P1129" i="2"/>
  <c r="T127" i="5"/>
  <c r="T126" i="5"/>
  <c r="T125" i="10"/>
  <c r="T124" i="10" s="1"/>
  <c r="P125" i="10"/>
  <c r="P124" i="10" s="1"/>
  <c r="AU104" i="1" s="1"/>
  <c r="R1129" i="2"/>
  <c r="T118" i="7"/>
  <c r="T125" i="3"/>
  <c r="T124" i="3"/>
  <c r="R118" i="7"/>
  <c r="P140" i="2"/>
  <c r="P139" i="2"/>
  <c r="AU95" i="1"/>
  <c r="P149" i="5"/>
  <c r="R120" i="4"/>
  <c r="R119" i="4" s="1"/>
  <c r="BK149" i="5"/>
  <c r="J149" i="5"/>
  <c r="J100" i="5"/>
  <c r="P120" i="4"/>
  <c r="P119" i="4"/>
  <c r="AU97" i="1" s="1"/>
  <c r="R125" i="3"/>
  <c r="R124" i="3"/>
  <c r="T120" i="4"/>
  <c r="T119" i="4" s="1"/>
  <c r="P127" i="5"/>
  <c r="P126" i="5" s="1"/>
  <c r="AU98" i="1" s="1"/>
  <c r="T1129" i="2"/>
  <c r="R140" i="2"/>
  <c r="R139" i="2" s="1"/>
  <c r="T140" i="2"/>
  <c r="T139" i="2" s="1"/>
  <c r="BK1129" i="2"/>
  <c r="J1129" i="2"/>
  <c r="J109" i="2"/>
  <c r="BK125" i="10"/>
  <c r="J125" i="10"/>
  <c r="J97" i="10" s="1"/>
  <c r="AG103" i="1"/>
  <c r="J98" i="9"/>
  <c r="J127" i="5"/>
  <c r="J97" i="5" s="1"/>
  <c r="BK119" i="4"/>
  <c r="J119" i="4" s="1"/>
  <c r="J30" i="4" s="1"/>
  <c r="AG97" i="1" s="1"/>
  <c r="BK139" i="2"/>
  <c r="J139" i="2"/>
  <c r="AU101" i="1"/>
  <c r="J33" i="3"/>
  <c r="AV96" i="1"/>
  <c r="AT96" i="1"/>
  <c r="F33" i="7"/>
  <c r="AZ100" i="1"/>
  <c r="J35" i="8"/>
  <c r="AV102" i="1" s="1"/>
  <c r="AT102" i="1" s="1"/>
  <c r="J33" i="4"/>
  <c r="AV97" i="1" s="1"/>
  <c r="AT97" i="1" s="1"/>
  <c r="F35" i="8"/>
  <c r="AZ102" i="1" s="1"/>
  <c r="J33" i="10"/>
  <c r="AV104" i="1"/>
  <c r="AT104" i="1"/>
  <c r="J33" i="2"/>
  <c r="AV95" i="1" s="1"/>
  <c r="AT95" i="1" s="1"/>
  <c r="J33" i="7"/>
  <c r="AV100" i="1"/>
  <c r="AT100" i="1"/>
  <c r="BC101" i="1"/>
  <c r="AY101" i="1"/>
  <c r="J35" i="9"/>
  <c r="AV103" i="1" s="1"/>
  <c r="AT103" i="1" s="1"/>
  <c r="AN103" i="1" s="1"/>
  <c r="F33" i="2"/>
  <c r="AZ95" i="1" s="1"/>
  <c r="F33" i="3"/>
  <c r="AZ96" i="1" s="1"/>
  <c r="J30" i="7"/>
  <c r="AG100" i="1"/>
  <c r="BB101" i="1"/>
  <c r="AX101" i="1" s="1"/>
  <c r="BA101" i="1"/>
  <c r="AW101" i="1" s="1"/>
  <c r="F33" i="10"/>
  <c r="AZ104" i="1"/>
  <c r="F33" i="4"/>
  <c r="AZ97" i="1" s="1"/>
  <c r="BD101" i="1"/>
  <c r="J32" i="8"/>
  <c r="AG102" i="1"/>
  <c r="AG101" i="1"/>
  <c r="F35" i="9"/>
  <c r="AZ103" i="1" s="1"/>
  <c r="J33" i="6"/>
  <c r="AV99" i="1" s="1"/>
  <c r="AT99" i="1" s="1"/>
  <c r="J33" i="5"/>
  <c r="AV98" i="1"/>
  <c r="AT98" i="1" s="1"/>
  <c r="F33" i="5"/>
  <c r="AZ98" i="1" s="1"/>
  <c r="F33" i="6"/>
  <c r="AZ99" i="1"/>
  <c r="J30" i="2"/>
  <c r="AG95" i="1" s="1"/>
  <c r="BK124" i="3" l="1"/>
  <c r="J124" i="3" s="1"/>
  <c r="J96" i="3" s="1"/>
  <c r="J121" i="6"/>
  <c r="J97" i="6" s="1"/>
  <c r="BK120" i="6"/>
  <c r="J120" i="6" s="1"/>
  <c r="BK126" i="5"/>
  <c r="J126" i="5"/>
  <c r="BK124" i="10"/>
  <c r="J124" i="10"/>
  <c r="J96" i="10"/>
  <c r="AN102" i="1"/>
  <c r="J41" i="9"/>
  <c r="AN100" i="1"/>
  <c r="J41" i="8"/>
  <c r="J39" i="7"/>
  <c r="AN97" i="1"/>
  <c r="J96" i="4"/>
  <c r="J39" i="4"/>
  <c r="AN95" i="1"/>
  <c r="J96" i="2"/>
  <c r="J39" i="2"/>
  <c r="AU94" i="1"/>
  <c r="J30" i="5"/>
  <c r="AG98" i="1"/>
  <c r="J30" i="3"/>
  <c r="AG96" i="1"/>
  <c r="AN96" i="1"/>
  <c r="AZ101" i="1"/>
  <c r="AV101" i="1"/>
  <c r="AT101" i="1"/>
  <c r="AN101" i="1"/>
  <c r="BD94" i="1"/>
  <c r="W33" i="1"/>
  <c r="BC94" i="1"/>
  <c r="W32" i="1"/>
  <c r="BB94" i="1"/>
  <c r="W31" i="1" s="1"/>
  <c r="BA94" i="1"/>
  <c r="W30" i="1"/>
  <c r="J96" i="6" l="1"/>
  <c r="J30" i="6"/>
  <c r="J39" i="5"/>
  <c r="J96" i="5"/>
  <c r="J39" i="3"/>
  <c r="AN98" i="1"/>
  <c r="AY94" i="1"/>
  <c r="J30" i="10"/>
  <c r="AG104" i="1" s="1"/>
  <c r="AZ94" i="1"/>
  <c r="W29" i="1" s="1"/>
  <c r="AW94" i="1"/>
  <c r="AK30" i="1" s="1"/>
  <c r="AX94" i="1"/>
  <c r="AG99" i="1" l="1"/>
  <c r="AN99" i="1" s="1"/>
  <c r="J39" i="6"/>
  <c r="J39" i="10"/>
  <c r="AN104" i="1"/>
  <c r="AV94" i="1"/>
  <c r="AK29" i="1" s="1"/>
  <c r="AG94" i="1" l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<sst xmlns="http://schemas.openxmlformats.org/spreadsheetml/2006/main" count="26691" uniqueCount="2397">
  <si>
    <t>Export Komplet</t>
  </si>
  <si>
    <t/>
  </si>
  <si>
    <t>2.0</t>
  </si>
  <si>
    <t>ZAMOK</t>
  </si>
  <si>
    <t>False</t>
  </si>
  <si>
    <t>{771f1345-9e3f-46e0-9868-d0d2ca4804e5}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</si>
  <si>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</si>
  <si>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</si>
  <si>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</si>
  <si>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</si>
  <si>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</si>
  <si>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</si>
  <si>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</si>
  <si>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</si>
  <si>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9-051/123/00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</si>
  <si>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</si>
  <si>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</si>
  <si>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Pdf Žižkovo nám.5 rekonstrukce části 1.PP</t>
  </si>
  <si>
    <t>KSO:</t>
  </si>
  <si>
    <t>CC-CZ:</t>
  </si>
  <si>
    <t>Místo:</t>
  </si>
  <si>
    <t>Žižkovské nám.5, Olomouc</t>
  </si>
  <si>
    <t>Datum:</t>
  </si>
  <si>
    <t>21. 5. 2024</t>
  </si>
  <si>
    <t>Zadavatel:</t>
  </si>
  <si>
    <t>IČ:</t>
  </si>
  <si>
    <t>Univerzita Palackého Olomouc</t>
  </si>
  <si>
    <t>DIČ:</t>
  </si>
  <si>
    <t>Uchazeč:</t>
  </si>
  <si>
    <t>Vyplň údaj</t>
  </si>
  <si>
    <t>Projektant:</t>
  </si>
  <si>
    <t>258 49 280</t>
  </si>
  <si>
    <t>Alfaprojekt Olomouc a.s., 17.listopadu 2a,Olomouc</t>
  </si>
  <si>
    <t>CZ258 49 280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</si>
  <si>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</si>
  <si>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</si>
  <si>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</si>
  <si>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</si>
  <si>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</si>
  <si>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</si>
  <si>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</si>
  <si>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</si>
  <si>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</si>
  <si>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</si>
  <si>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</si>
  <si>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</si>
  <si>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</si>
  <si>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</si>
  <si>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</si>
  <si>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</si>
  <si>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</si>
  <si>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</si>
  <si>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</si>
  <si>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</si>
  <si>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</si>
  <si>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</si>
  <si>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</si>
  <si>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</si>
  <si>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</si>
  <si>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</si>
  <si>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</si>
  <si>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</si>
  <si>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</si>
  <si>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</si>
  <si>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</si>
  <si>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</si>
  <si>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</si>
  <si>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</si>
  <si>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</si>
  <si>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</si>
  <si>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</si>
  <si>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</si>
  <si>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</si>
  <si>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</si>
  <si>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</si>
  <si>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</si>
  <si>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</si>
  <si>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</si>
  <si>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</si>
  <si>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</si>
  <si>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</si>
  <si>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</si>
  <si>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</si>
  <si>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D.1.1.</t>
  </si>
  <si>
    <t xml:space="preserve">Architektonicko stavební část </t>
  </si>
  <si>
    <t>STA</t>
  </si>
  <si>
    <t>1</t>
  </si>
  <si>
    <t>{a650b10c-6d07-40af-86ae-41546cdda9c9}</t>
  </si>
  <si>
    <t>2</t>
  </si>
  <si>
    <t>D.1.1.4.1</t>
  </si>
  <si>
    <t>TPS - Zařízení pro vytápění staveb</t>
  </si>
  <si>
    <t>{bf845ef0-ec45-42c4-bde8-19435dac64f7}</t>
  </si>
  <si>
    <t>D.1.1.4.2</t>
  </si>
  <si>
    <t>TPS - Zařizení pro vzduchotechniku</t>
  </si>
  <si>
    <t>{6c91e86a-cbfd-4934-baec-1c8dc09a9123}</t>
  </si>
  <si>
    <t>D.1.1.4.3</t>
  </si>
  <si>
    <t>TPS - Zařízení zdravotně technických instalací</t>
  </si>
  <si>
    <t>{3939d80a-b13b-45c4-b354-46ef3bfb9493}</t>
  </si>
  <si>
    <t>D.1.1.4.4</t>
  </si>
  <si>
    <t>Zařízení silnoproudé elektrotechniky</t>
  </si>
  <si>
    <t>{22061a70-edf3-44d5-a215-b2c57c3aa94e}</t>
  </si>
  <si>
    <t>D.1.1.4.5</t>
  </si>
  <si>
    <t>Zařízení slaboproudé elektrotechniky</t>
  </si>
  <si>
    <t>{017628c5-d5d5-4072-a281-eb871c62e7d4}</t>
  </si>
  <si>
    <t>D.1.4.6</t>
  </si>
  <si>
    <t>EPS+NZS</t>
  </si>
  <si>
    <t>{dd895e62-4cc0-4659-9240-ee9140ac0d6e}</t>
  </si>
  <si>
    <t>01</t>
  </si>
  <si>
    <t>Elektrická požární signalizace</t>
  </si>
  <si>
    <t>Soupis</t>
  </si>
  <si>
    <t>{1c6490bc-5977-46ed-b050-56bdb58b1f1c}</t>
  </si>
  <si>
    <t>02</t>
  </si>
  <si>
    <t>Nouzový zvukový systém</t>
  </si>
  <si>
    <t>{5973e505-d6c9-41c5-a30e-bc3582d92e61}</t>
  </si>
  <si>
    <t>VRN/ON</t>
  </si>
  <si>
    <t>Vedlejší rozpočtové a ostatní náklady</t>
  </si>
  <si>
    <t>{55cca0f4-2206-4add-8663-66aa92797102}</t>
  </si>
  <si>
    <t>KRYCÍ LIST SOUPISU PRACÍ</t>
  </si>
  <si>
    <t>Objekt:</t>
  </si>
  <si>
    <t xml:space="preserve">D.1.1. - Architektonicko stavební část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</si>
  <si>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</si>
  <si>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</si>
  <si>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</si>
  <si>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</si>
  <si>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</si>
  <si>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</si>
  <si>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31 - Zdi pozemních staveb</t>
  </si>
  <si>
    <t xml:space="preserve">    34 - Stěny a příčky</t>
  </si>
  <si>
    <t xml:space="preserve">    61 - Úprava povrchů vnitřních</t>
  </si>
  <si>
    <t xml:space="preserve">    63 - Podlahy a podlahové konstrukce</t>
  </si>
  <si>
    <t xml:space="preserve">    64 - Osazování výplní otvorů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</si>
  <si>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</si>
  <si>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</si>
  <si>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</si>
  <si>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97 - Prorážení otvorů a ostatní bourací práce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</si>
  <si>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</si>
  <si>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</si>
  <si>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</si>
  <si>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</si>
  <si>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</si>
  <si>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</si>
  <si>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</si>
  <si>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</si>
  <si>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</si>
  <si>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777 - Podlahy lité</t>
  </si>
  <si>
    <t xml:space="preserve">    783 - Dokončovací práce - nátěry</t>
  </si>
  <si>
    <t xml:space="preserve">    784 - Dokončovací práce - malby a tapety</t>
  </si>
  <si>
    <t xml:space="preserve">    801 - Ostatní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</si>
  <si>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</si>
  <si>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</si>
  <si>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</si>
  <si>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</si>
  <si>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</si>
  <si>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</si>
  <si>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</si>
  <si>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</si>
  <si>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</si>
  <si>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</si>
  <si>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</si>
  <si>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</si>
  <si>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</si>
  <si>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</si>
  <si>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</si>
  <si>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</si>
  <si>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31</t>
  </si>
  <si>
    <t>Zdi pozemních staveb</t>
  </si>
  <si>
    <t>K</t>
  </si>
  <si>
    <t>317168023</t>
  </si>
  <si>
    <t>Překlad keramický plochý š 145 mm dl 1500 mm</t>
  </si>
  <si>
    <t>kus</t>
  </si>
  <si>
    <t>4</t>
  </si>
  <si>
    <t>1665209795</t>
  </si>
  <si>
    <t>VV</t>
  </si>
  <si>
    <t>výkres č.D.1.1.1.03</t>
  </si>
  <si>
    <t>- překlad keramický š.145mm</t>
  </si>
  <si>
    <t>"ozn.R03"     1</t>
  </si>
  <si>
    <t>Součet</t>
  </si>
  <si>
    <t>317142442</t>
  </si>
  <si>
    <t>Překlad nenosný pórobetonový š 150 mm v do 250 mm na tenkovrstvou maltu dl přes 1000 do 1250 mm</t>
  </si>
  <si>
    <t>-1363470526</t>
  </si>
  <si>
    <t>- nový překlad porobetonový nenosný překlad 150</t>
  </si>
  <si>
    <t>"ozn.R02"     2</t>
  </si>
  <si>
    <t>3</t>
  </si>
  <si>
    <t>317142448</t>
  </si>
  <si>
    <t>Překlad nenosný pórobetonový š 150 mm v do 250 mm na tenkovrstvou maltu dl přes 2000 do 2500 mm</t>
  </si>
  <si>
    <t>1099378858</t>
  </si>
  <si>
    <t>"ozn.R01"     1</t>
  </si>
  <si>
    <t>317941121</t>
  </si>
  <si>
    <t>Osazování ocelových válcovaných nosníků na zdivu I, IE, U, UE nebo L do č. 12 nebo výšky do 120 mm</t>
  </si>
  <si>
    <t>t</t>
  </si>
  <si>
    <t>1558864988</t>
  </si>
  <si>
    <t xml:space="preserve">- nový ocelový překlad 2x I 120 </t>
  </si>
  <si>
    <t>2,80*11,10*0,001*2</t>
  </si>
  <si>
    <t>5</t>
  </si>
  <si>
    <t>M</t>
  </si>
  <si>
    <t>13010930</t>
  </si>
  <si>
    <t>ocel profilová jakost S235JR (11 375) průřez UPE 120</t>
  </si>
  <si>
    <t>8</t>
  </si>
  <si>
    <t>-270335101</t>
  </si>
  <si>
    <t>5% prořez</t>
  </si>
  <si>
    <t>0,062*1,05 'Přepočtené koeficientem množství</t>
  </si>
  <si>
    <t>34</t>
  </si>
  <si>
    <t>Stěny a příčky</t>
  </si>
  <si>
    <t>6</t>
  </si>
  <si>
    <t>341236R-1</t>
  </si>
  <si>
    <t>Zdivo jednovrstvé zvukově izolační na tenkovrstvou maltu z cihel děrovaných broušených do P10 tl 140 mm</t>
  </si>
  <si>
    <t>m2</t>
  </si>
  <si>
    <t>289537063</t>
  </si>
  <si>
    <t>- nové nenosné vnitřní zdivo z požadavkem na zvukovou odolnost dle ČSN 730532</t>
  </si>
  <si>
    <t>5,28*3,355*4</t>
  </si>
  <si>
    <t>2,25*3,35</t>
  </si>
  <si>
    <t>-(0,90*2,40)</t>
  </si>
  <si>
    <t>7</t>
  </si>
  <si>
    <t>340239212</t>
  </si>
  <si>
    <t>Zazdívka otvorů v příčkách nebo stěnách pl přes 1 do 4 m2 cihlami plnými tl přes 100 mm</t>
  </si>
  <si>
    <t>1659411273</t>
  </si>
  <si>
    <t>- zazdívka niky cihlou plnou pálenou</t>
  </si>
  <si>
    <t>"tl.110mm"    1,35*3,355</t>
  </si>
  <si>
    <t>"tl.150mm"    0,80*3,355</t>
  </si>
  <si>
    <t>310239211</t>
  </si>
  <si>
    <t>Zazdívka otvorů pl přes 1 do 4 m2 ve zdivu nadzákladovém cihlami pálenými na MVC</t>
  </si>
  <si>
    <t>m3</t>
  </si>
  <si>
    <t>-953859674</t>
  </si>
  <si>
    <t xml:space="preserve">- zazdívka otvorů z cihel pálených </t>
  </si>
  <si>
    <t>0,98*0,32*2,12</t>
  </si>
  <si>
    <t>0,80*0,81*2,10</t>
  </si>
  <si>
    <t>9</t>
  </si>
  <si>
    <t>342244221</t>
  </si>
  <si>
    <t>Příčka z cihel broušených na tenkovrstvou maltu tloušťky 140 mm</t>
  </si>
  <si>
    <t>888322953</t>
  </si>
  <si>
    <t>- nová dělící příčka z keramických cihelných bloků tl. 140mm</t>
  </si>
  <si>
    <t>2,25*3,355</t>
  </si>
  <si>
    <t>10</t>
  </si>
  <si>
    <t>342272225</t>
  </si>
  <si>
    <t>Příčka z pórobetonových hladkých tvárnic na tenkovrstvou maltu tl 100 mm</t>
  </si>
  <si>
    <t>1793103368</t>
  </si>
  <si>
    <t>- nové dělící příčky z porobetonových tvárnic tl.100mm</t>
  </si>
  <si>
    <t>2,365*3,355</t>
  </si>
  <si>
    <t>2,34*2,05</t>
  </si>
  <si>
    <t>-(0,80*1,97*2)</t>
  </si>
  <si>
    <t>(2,15+1,315)*3,355</t>
  </si>
  <si>
    <t>-(0,70*1,97*2)</t>
  </si>
  <si>
    <t>11</t>
  </si>
  <si>
    <t>342272245</t>
  </si>
  <si>
    <t>Příčka z pórobetonových hladkých tvárnic na tenkovrstvou maltu tl 150 mm</t>
  </si>
  <si>
    <t>1802237184</t>
  </si>
  <si>
    <t>- nová dělící příčky</t>
  </si>
  <si>
    <t>2,28*3,355</t>
  </si>
  <si>
    <t>-(1,768*2,025)</t>
  </si>
  <si>
    <t>342291111</t>
  </si>
  <si>
    <t>Ukotvení příček montážní polyuretanovou pěnou tl příčky do 100 mm</t>
  </si>
  <si>
    <t>m</t>
  </si>
  <si>
    <t>-162061085</t>
  </si>
  <si>
    <t>- ukotvení nových příček</t>
  </si>
  <si>
    <t>3,355*2*2</t>
  </si>
  <si>
    <t>3,35*2*2</t>
  </si>
  <si>
    <t>13</t>
  </si>
  <si>
    <t>342291112</t>
  </si>
  <si>
    <t>Ukotvení příček montážní polyuretanovou pěnou tl příčky přes 100 mm</t>
  </si>
  <si>
    <t>-1397641544</t>
  </si>
  <si>
    <t>- ukotvení příček nových ke stávajícímu zdivu</t>
  </si>
  <si>
    <t>3,355*2*4</t>
  </si>
  <si>
    <t>14</t>
  </si>
  <si>
    <t>342291121</t>
  </si>
  <si>
    <t>Ukotvení příček k cihelným konstrukcím plochými kotvami</t>
  </si>
  <si>
    <t>-1674027122</t>
  </si>
  <si>
    <t>26,82+26,84</t>
  </si>
  <si>
    <t>15</t>
  </si>
  <si>
    <t>346272216</t>
  </si>
  <si>
    <t>Přizdívka z pórobetonových tvárnic tl 50 mm</t>
  </si>
  <si>
    <t>-299444236</t>
  </si>
  <si>
    <t>- přizdívka z porobetonových tvárnic tl.50mm u dveří</t>
  </si>
  <si>
    <t>0,53*2,40*7</t>
  </si>
  <si>
    <t>16</t>
  </si>
  <si>
    <t>346272226</t>
  </si>
  <si>
    <t>Přizdívka z pórobetonových tvárnic tl 75 mm</t>
  </si>
  <si>
    <t>-1647882305</t>
  </si>
  <si>
    <t>- přizdívka z porobetonových tárníc tl.75mm</t>
  </si>
  <si>
    <t>(0,165*2,625*2+1,45*0,165)*2*4</t>
  </si>
  <si>
    <t>17</t>
  </si>
  <si>
    <t>346272236</t>
  </si>
  <si>
    <t>Přizdívka z pórobetonových tvárnic tl 100 mm</t>
  </si>
  <si>
    <t>-133942851</t>
  </si>
  <si>
    <t>- přizdívka z porobetonu tl.100mm</t>
  </si>
  <si>
    <t>2,15*3,355</t>
  </si>
  <si>
    <t>18</t>
  </si>
  <si>
    <t>346272256</t>
  </si>
  <si>
    <t>Přizdívka z pórobetonových tvárnic tl 150 mm</t>
  </si>
  <si>
    <t>1495964026</t>
  </si>
  <si>
    <t>- přizdívka z orobetonových tvárnic tl.150mm</t>
  </si>
  <si>
    <t>1,00*3,355</t>
  </si>
  <si>
    <t>(0,835+0,97+1,31+0,93+1,83)*2,27</t>
  </si>
  <si>
    <t>19</t>
  </si>
  <si>
    <t>R-34-1</t>
  </si>
  <si>
    <t>Plentování jednostranné do 400 mm válcovaných nosníků cementovou maltou</t>
  </si>
  <si>
    <t>804585237</t>
  </si>
  <si>
    <t>- zapravení ocelového rámu cementovou maltou</t>
  </si>
  <si>
    <t>0,19*2,625*4*4</t>
  </si>
  <si>
    <t>0,81*2,05*2*4</t>
  </si>
  <si>
    <t>61</t>
  </si>
  <si>
    <t>Úprava povrchů vnitřních</t>
  </si>
  <si>
    <t>20</t>
  </si>
  <si>
    <t>611131101</t>
  </si>
  <si>
    <t>Cementový postřik vnitřních stropů nanášený celoplošně ručně</t>
  </si>
  <si>
    <t>1773098461</t>
  </si>
  <si>
    <t xml:space="preserve"> -nová omítka stropů v m.č. S-02</t>
  </si>
  <si>
    <t>41,50</t>
  </si>
  <si>
    <t>611131121</t>
  </si>
  <si>
    <t>Penetrační disperzní nátěr vnitřních stropů nanášený ručně</t>
  </si>
  <si>
    <t>-2116586035</t>
  </si>
  <si>
    <t xml:space="preserve"> -nová omítka stropů v m.č. S-02 - penerace sropů</t>
  </si>
  <si>
    <t>22</t>
  </si>
  <si>
    <t>611323111</t>
  </si>
  <si>
    <t>Vápenocementová omítka hladkých vnitřních stropů rovných tloušťky do 5 mm nanášená ručně</t>
  </si>
  <si>
    <t>-255323151</t>
  </si>
  <si>
    <t>23</t>
  </si>
  <si>
    <t>612111001</t>
  </si>
  <si>
    <t>Ubroušení výstupků betonu vnitřních neomítaných stěn po odbednění</t>
  </si>
  <si>
    <t>-1901586051</t>
  </si>
  <si>
    <t>skladba Up.04</t>
  </si>
  <si>
    <t>"m.č.S-02"       (2,28+2,15)*2,85-(1,78*2,065+1,05*2,05)</t>
  </si>
  <si>
    <t>"m.č.S-03"        5,28*2,85</t>
  </si>
  <si>
    <t>"m.č.S-04"        5,28*2,85*2</t>
  </si>
  <si>
    <t>"m.č.S-05"        5,28*2,85*2</t>
  </si>
  <si>
    <t>"m.č.S-06"        5,28*2,85*2</t>
  </si>
  <si>
    <t>"m.č.S-07"        5,28*2,85</t>
  </si>
  <si>
    <t>"m.č.S-08"        2,28*2,85-(0,90*2,40)</t>
  </si>
  <si>
    <t>"m.č.S-11"        (2,28+2,10)*2,85-(1,78*2,065)</t>
  </si>
  <si>
    <t>24</t>
  </si>
  <si>
    <t>612131121</t>
  </si>
  <si>
    <t>Penetrační disperzní nátěr vnitřních stěn nanášený ručně</t>
  </si>
  <si>
    <t>1004059245</t>
  </si>
  <si>
    <t>skladba Up.01</t>
  </si>
  <si>
    <t>m.č.S-03</t>
  </si>
  <si>
    <t>(4,62+5,28)*2*2,85</t>
  </si>
  <si>
    <t>0,165*2,85*2*2</t>
  </si>
  <si>
    <t>(1,32+1,52*2)*0,42</t>
  </si>
  <si>
    <t>(1,35+1,52*2)*0,42</t>
  </si>
  <si>
    <t>1,10*0,81+0,81*2,40*2</t>
  </si>
  <si>
    <t>-(1,10*2,40+1,35*1,52+1,35*1,52)</t>
  </si>
  <si>
    <t>m.č.S-04</t>
  </si>
  <si>
    <t>2,96*2,85*2</t>
  </si>
  <si>
    <t>0,165*2,85*2</t>
  </si>
  <si>
    <t>(1,355+1,52*2)*0,42</t>
  </si>
  <si>
    <t>1,10*0,81</t>
  </si>
  <si>
    <t>-(1,15*2,40+1,355*1,52)</t>
  </si>
  <si>
    <t>m.č.S-05</t>
  </si>
  <si>
    <t>2,675*2,85*2</t>
  </si>
  <si>
    <t>(1,36+1,52*2)*0,42</t>
  </si>
  <si>
    <t>-(1,10*2,40+1,36*1,52)</t>
  </si>
  <si>
    <t>"m.č.S-06</t>
  </si>
  <si>
    <t>2,75*2,85*2</t>
  </si>
  <si>
    <t>(1,34+1,52*2)*0,42</t>
  </si>
  <si>
    <t>1,00*0,81</t>
  </si>
  <si>
    <t>-(1,34*1,52+1,00*2,40)</t>
  </si>
  <si>
    <t>m.č.S-07</t>
  </si>
  <si>
    <t>(5,71*2+5,28)*2,85</t>
  </si>
  <si>
    <t>(1,33+1,52*2)*0,42</t>
  </si>
  <si>
    <t>(1,33+1,23*2)*0,42</t>
  </si>
  <si>
    <t>-(1,10*2,40+1,33*1,52+1,33*1,23)</t>
  </si>
  <si>
    <t>m.č.S-08</t>
  </si>
  <si>
    <t>(4,19*2+2,28)*2,85</t>
  </si>
  <si>
    <t>(1,30+1,23*2)*0,42</t>
  </si>
  <si>
    <t>-(1,30*1,23)</t>
  </si>
  <si>
    <t>m.č.S-09</t>
  </si>
  <si>
    <t>(5,28+2,81+4,145+2,81+1,095)*2,85</t>
  </si>
  <si>
    <t>1,095*0,81*2</t>
  </si>
  <si>
    <t>-(1,32*1,52+1,095*2,40+1,15*2,40)</t>
  </si>
  <si>
    <t>m.č.S-11</t>
  </si>
  <si>
    <t>(2,995*2+2,28)*2,85</t>
  </si>
  <si>
    <t>(1,01+1,52*2)*0,42</t>
  </si>
  <si>
    <t>-(1,01*1,52)</t>
  </si>
  <si>
    <t>Mezisoučet</t>
  </si>
  <si>
    <t>skladba Up.02</t>
  </si>
  <si>
    <t>m.č.S-02</t>
  </si>
  <si>
    <t>(6,285+3,82+13,034+2,25)*2,85</t>
  </si>
  <si>
    <t>-(1,10*2,40+1,15*2,40+1,10*2,05+1,10*2,05+1,10*2,05+0,80*2,40*2)</t>
  </si>
  <si>
    <t>-(1,15*2,40+1,095*2,40)</t>
  </si>
  <si>
    <t>3,89*2,85</t>
  </si>
  <si>
    <t>(1,75+2,35)*0,30</t>
  </si>
  <si>
    <t>-(1,75*2,35)</t>
  </si>
  <si>
    <t>skladba Up.03</t>
  </si>
  <si>
    <t>- ostění dveří</t>
  </si>
  <si>
    <t>0,81*2,40*2+1,10*0,81</t>
  </si>
  <si>
    <t>0,81*2,40*2+1,15*0,81</t>
  </si>
  <si>
    <t>0,78*2,40*2+1,15*0,78</t>
  </si>
  <si>
    <t>0,78*2,40*2+1,095*0,78</t>
  </si>
  <si>
    <t>(5,685+6,925)*2,85</t>
  </si>
  <si>
    <t>-(1,82*1,98)</t>
  </si>
  <si>
    <t>2,25*2,85-(0,90*2,40)</t>
  </si>
  <si>
    <t>2,28*2,85</t>
  </si>
  <si>
    <t>skladba Up.05</t>
  </si>
  <si>
    <t>m.č.S-12</t>
  </si>
  <si>
    <t>(1,835+2,365)*2*2,85</t>
  </si>
  <si>
    <t>(0,93+2,40*2)*0,315</t>
  </si>
  <si>
    <t>-(0,70*1,97*2+0,80*2,40)</t>
  </si>
  <si>
    <t>m.č.S-13</t>
  </si>
  <si>
    <t>(0,93+1,315)*2*2,85</t>
  </si>
  <si>
    <t>-0,70*1,97</t>
  </si>
  <si>
    <t>m.č.S-14</t>
  </si>
  <si>
    <t>(0,97+1,315)*2*2,85</t>
  </si>
  <si>
    <t>m.č.S-15</t>
  </si>
  <si>
    <t>(2,365+1,93+2,15+0,315+1,31)*2,85</t>
  </si>
  <si>
    <t>-(0,80*2,40)</t>
  </si>
  <si>
    <t>25</t>
  </si>
  <si>
    <t>612142001</t>
  </si>
  <si>
    <t>Pletivo sklovláknité vnitřních stěn vtlačené do tmelu</t>
  </si>
  <si>
    <t>-1582893558</t>
  </si>
  <si>
    <t xml:space="preserve">- vyztužení stěn armovací tkanina vložena mezi dvě vrstvy difúzně otevřené </t>
  </si>
  <si>
    <t>cementivé stěrky</t>
  </si>
  <si>
    <t>"skladba Up.01"       251,427</t>
  </si>
  <si>
    <t>"skladba Up.04"      140,326</t>
  </si>
  <si>
    <t>"skladba Up.05"      65,211</t>
  </si>
  <si>
    <t>26</t>
  </si>
  <si>
    <t>612131101</t>
  </si>
  <si>
    <t>Cementový postřik vnitřních stěn nanášený celoplošně ručně</t>
  </si>
  <si>
    <t>-1527531516</t>
  </si>
  <si>
    <t>- cementový postřik</t>
  </si>
  <si>
    <t>27</t>
  </si>
  <si>
    <t>612325101</t>
  </si>
  <si>
    <t>Vápenocementová hrubá omítka rýh ve stěnách š do 150 mm</t>
  </si>
  <si>
    <t>495351239</t>
  </si>
  <si>
    <t>- hrubé zapravení omítek po vybourání zdiva</t>
  </si>
  <si>
    <t>3,355*0,40*20</t>
  </si>
  <si>
    <t>28</t>
  </si>
  <si>
    <t>612325111</t>
  </si>
  <si>
    <t>Vápenocementová hladká omítka rýh ve stěnách š do 150 mm</t>
  </si>
  <si>
    <t>-1743559640</t>
  </si>
  <si>
    <t>29</t>
  </si>
  <si>
    <t>612325412</t>
  </si>
  <si>
    <t>Oprava vnitřní vápenocementové hladké omítky stěn v rozsahu plochy přes 10 do 30 %</t>
  </si>
  <si>
    <t>758677415</t>
  </si>
  <si>
    <t>30</t>
  </si>
  <si>
    <t>612323111</t>
  </si>
  <si>
    <t>Vápenocementová omítka hladkých vnitřních stěn tloušťky do 5 mm nanášená ručně</t>
  </si>
  <si>
    <t>-85191113</t>
  </si>
  <si>
    <t>-(1,72*1,98)</t>
  </si>
  <si>
    <t>612345301</t>
  </si>
  <si>
    <t>Sádrová hladká omítka ostění nebo nadpraží</t>
  </si>
  <si>
    <t>-600099521</t>
  </si>
  <si>
    <t>- nové omítkě ostění</t>
  </si>
  <si>
    <t>-0,82*1,97</t>
  </si>
  <si>
    <t>32</t>
  </si>
  <si>
    <t>612341321</t>
  </si>
  <si>
    <t>Sádrová nebo vápenosádrová omítka hladká jednovrstvá vnitřních stěn nanášená strojně</t>
  </si>
  <si>
    <t>-966043900</t>
  </si>
  <si>
    <t xml:space="preserve">- aplikace sádrové stěrky  - hlazená sádrová stěrka určená pro renovací štukových </t>
  </si>
  <si>
    <t>omítek</t>
  </si>
  <si>
    <t>"skladba Up.01"     278,392-42,074</t>
  </si>
  <si>
    <t>"skladba Up.04"     140,326</t>
  </si>
  <si>
    <t>33</t>
  </si>
  <si>
    <t>612341391</t>
  </si>
  <si>
    <t>Příplatek k sádrové omítce vnitřních stěn za každých dalších 5 mm tloušťky strojně</t>
  </si>
  <si>
    <t>-763289216</t>
  </si>
  <si>
    <t>"skladba Up.01"    278,392-42,074</t>
  </si>
  <si>
    <t>619991011</t>
  </si>
  <si>
    <t>Obalení samostatných konstrukcí a prvků fólií</t>
  </si>
  <si>
    <t>-177075820</t>
  </si>
  <si>
    <t>- obalení stávajících konstrukcí</t>
  </si>
  <si>
    <t>1,01*1,52+1,32*1,52+1,35*1,52+1,355*1,52+1,36*1,52+1,34*1,52+1,33*1,52</t>
  </si>
  <si>
    <t>1,33*1,52+1,33*1,23+1,30*1,23</t>
  </si>
  <si>
    <t>35</t>
  </si>
  <si>
    <t>619995001</t>
  </si>
  <si>
    <t>Začištění omítek kolem oken, dveří, podlah nebo obkladů</t>
  </si>
  <si>
    <t>805540473</t>
  </si>
  <si>
    <t>- začištění nových omítěk kolem otvorů</t>
  </si>
  <si>
    <t>1,32+1,52*2</t>
  </si>
  <si>
    <t>1,35+1,52*2</t>
  </si>
  <si>
    <t>1,355+1,52*2</t>
  </si>
  <si>
    <t>1,36+1,52*2</t>
  </si>
  <si>
    <t>1,34+1,52*2</t>
  </si>
  <si>
    <t>1,33+1,52*2</t>
  </si>
  <si>
    <t>1,33+1,23*2</t>
  </si>
  <si>
    <t>1,30+1,23*2</t>
  </si>
  <si>
    <t>1,01+1,52*2</t>
  </si>
  <si>
    <t>- začištění kolem nový otvorů</t>
  </si>
  <si>
    <t>(0,90+2,40*2)*6</t>
  </si>
  <si>
    <t>(0,90+2,40*2)*1</t>
  </si>
  <si>
    <t>(0,90+2,40*2)*2</t>
  </si>
  <si>
    <t>(0,70+1,97*2)*2</t>
  </si>
  <si>
    <t>36</t>
  </si>
  <si>
    <t>619996117</t>
  </si>
  <si>
    <t>Ochrana podlahy obedněním z OSB desek</t>
  </si>
  <si>
    <t>1705058319</t>
  </si>
  <si>
    <t>- zakrytí chodeb</t>
  </si>
  <si>
    <t>4,50*4,25</t>
  </si>
  <si>
    <t>37</t>
  </si>
  <si>
    <t>619996127</t>
  </si>
  <si>
    <t>Ochrana stěn nebo svislých ploch obedněním z OSB desek</t>
  </si>
  <si>
    <t>-745681827</t>
  </si>
  <si>
    <t>- ochrana oken během stavebních prací</t>
  </si>
  <si>
    <t>38</t>
  </si>
  <si>
    <t>619996145</t>
  </si>
  <si>
    <t>Ochrana samostatných konstrukcí a prvků obalením geotextilií</t>
  </si>
  <si>
    <t>2098630081</t>
  </si>
  <si>
    <t>63</t>
  </si>
  <si>
    <t>Podlahy a podlahové konstrukce</t>
  </si>
  <si>
    <t>39</t>
  </si>
  <si>
    <t>632441225</t>
  </si>
  <si>
    <t>Potěr anhydritový samonivelační litý C30 tl přes 45 do 50 mm</t>
  </si>
  <si>
    <t>2117554738</t>
  </si>
  <si>
    <t xml:space="preserve">- roznášecí vrstva - plovoucí litý samonivelační potěr na bázi cementu, oddělený </t>
  </si>
  <si>
    <t xml:space="preserve">od všech svislých k-cí a v místě přechodu mezi dilatační páskou z pěnového polystyrenu </t>
  </si>
  <si>
    <t>tl.10mm</t>
  </si>
  <si>
    <t>"skladba Pn.01"     11,20</t>
  </si>
  <si>
    <t>"skladba Pn.02"    175,30</t>
  </si>
  <si>
    <t>40</t>
  </si>
  <si>
    <t>632441293</t>
  </si>
  <si>
    <t>Příplatek k anhydritovému samonivelačnímu litému potěru C30 ZKD 5 mm tl přes 50 mm</t>
  </si>
  <si>
    <t>850917549</t>
  </si>
  <si>
    <t>41</t>
  </si>
  <si>
    <t>632450122</t>
  </si>
  <si>
    <t>Vyrovnávací cementový potěr tl přes 20 do 30 mm ze suchých směsí provedený v pásu</t>
  </si>
  <si>
    <t>-258256500</t>
  </si>
  <si>
    <t>- vyrovnávací potěr pod nové vnitřní parapety</t>
  </si>
  <si>
    <t>(1,32+1,01+1,32+1,35+1,355+1,360+1,34+1,33+1,35+1,30)*0,49</t>
  </si>
  <si>
    <t>42</t>
  </si>
  <si>
    <t>634112112</t>
  </si>
  <si>
    <t>Obvodová dilatace podlahovým páskem z pěnového PE mezi stěnou a mazaninou nebo potěrem v 100 mm</t>
  </si>
  <si>
    <t>899528626</t>
  </si>
  <si>
    <t>- obvodová dilatace ve stuku mezi stěnou a podlahou, mezi otvory</t>
  </si>
  <si>
    <t>13,034+2,28+3,81+6,285+0,675+0,55+5,785+6,925+2,28</t>
  </si>
  <si>
    <t>(4,62+5,28)*2+0,81*2</t>
  </si>
  <si>
    <t>(2,98+5,28)*2+0,81*2</t>
  </si>
  <si>
    <t>(2,675+5,28)*2+0,81*2</t>
  </si>
  <si>
    <t>m.č.S-06</t>
  </si>
  <si>
    <t>(2,75+5,28)*2+0,81*2</t>
  </si>
  <si>
    <t>(5,71+5,28)*2+0,81*2</t>
  </si>
  <si>
    <t>(3,82+2,25+0,165)*2</t>
  </si>
  <si>
    <t>5,28+2,81+0,165*2+4,145+0,815*2+0,815*2</t>
  </si>
  <si>
    <t>(2,10+2,28)*2+0,165*2</t>
  </si>
  <si>
    <t>2,315+3,225+2,15+0,895+0,315</t>
  </si>
  <si>
    <t>(1,165+0,93)*2</t>
  </si>
  <si>
    <t>(0,97+1,165)*2</t>
  </si>
  <si>
    <t>2,365+1,93+1,995+0,52+0,315+1,31</t>
  </si>
  <si>
    <t>43</t>
  </si>
  <si>
    <t>783923171</t>
  </si>
  <si>
    <t>Penetrační akrylátový nátěr hrubých betonových podlah</t>
  </si>
  <si>
    <t>1853631063</t>
  </si>
  <si>
    <t xml:space="preserve"> - penetrace podlah před provedením nové vrstvy</t>
  </si>
  <si>
    <t>64</t>
  </si>
  <si>
    <t>Osazování výplní otvorů</t>
  </si>
  <si>
    <t>44</t>
  </si>
  <si>
    <t>642946112</t>
  </si>
  <si>
    <t>Osazování pouzdra posuvných dveří s jednou kapsou pro jedno křídlo š přes 800 do 1200 mm do zděné příčky</t>
  </si>
  <si>
    <t>507577647</t>
  </si>
  <si>
    <t>výkres č.D.1.1.1.10</t>
  </si>
  <si>
    <t>viz. výpis ostatních výrobků</t>
  </si>
  <si>
    <t>- bezobložkové stavební pouzdro pro skleněné dveře, 1kř zasouvací dveře</t>
  </si>
  <si>
    <t>- pro zděnou příčku tl.150mm</t>
  </si>
  <si>
    <t>- do stavebního otvoru š.1781mm, v.2065mm</t>
  </si>
  <si>
    <t>- konstrukce pouzdra z kombinace Al a pozink ocelový profil, vysoce kvalitní pojezdový</t>
  </si>
  <si>
    <t>mechanismus, Al kolejnice</t>
  </si>
  <si>
    <t>"ozn.Os/05"      1</t>
  </si>
  <si>
    <t>45</t>
  </si>
  <si>
    <t>553R-64-1a</t>
  </si>
  <si>
    <t>pouzdro stavební posuvných dveří jednopouzdrové 1100mm atypický rozměr - bezobložkové stavební pouzdro pro skleněné dveře, 1kř zasouvací dveře, rozměry 1781x2065mm</t>
  </si>
  <si>
    <t>1333717236</t>
  </si>
  <si>
    <t>94</t>
  </si>
  <si>
    <t>Lešení a stavební výtahy</t>
  </si>
  <si>
    <t>46</t>
  </si>
  <si>
    <t>949101111</t>
  </si>
  <si>
    <t>Lešení pomocné pro objekty pozemních staveb s lešeňovou podlahou v do 1,9 m zatížení do 150 kg/m2</t>
  </si>
  <si>
    <t>-1008311007</t>
  </si>
  <si>
    <t>- pomocné lešení</t>
  </si>
  <si>
    <t>"m.č.S-032"       41,50</t>
  </si>
  <si>
    <t>"m.č.S-03"       25,50</t>
  </si>
  <si>
    <t>"m.č.S-04"       16,60</t>
  </si>
  <si>
    <t>"m.č.S-05"       15,00</t>
  </si>
  <si>
    <t>"m.č.S-06"       15,10</t>
  </si>
  <si>
    <t>"m.č.S-07"       31,20</t>
  </si>
  <si>
    <t>"m.č.S-08"       8,90</t>
  </si>
  <si>
    <t>"m.č.S-09"       16,60</t>
  </si>
  <si>
    <t>"m.č.S-11"       4,90</t>
  </si>
  <si>
    <t>"m.č.S-12"       4,00</t>
  </si>
  <si>
    <t>"m.č.S-13"       1,20</t>
  </si>
  <si>
    <t>"m.č.S-14"       1,50</t>
  </si>
  <si>
    <t>"m.č.S-15"       4,50</t>
  </si>
  <si>
    <t>95</t>
  </si>
  <si>
    <t>Různé dokončovací konstrukce a práce pozemních staveb</t>
  </si>
  <si>
    <t>47</t>
  </si>
  <si>
    <t>952901111</t>
  </si>
  <si>
    <t>Vyčištění budov bytové a občanské výstavby při výšce podlaží do 4 m</t>
  </si>
  <si>
    <t>1535572091</t>
  </si>
  <si>
    <t>- finální úklid po dokončení stavby</t>
  </si>
  <si>
    <t>186,50</t>
  </si>
  <si>
    <t>48</t>
  </si>
  <si>
    <t>952902021</t>
  </si>
  <si>
    <t>Čištění budov zametení hladkých podlah</t>
  </si>
  <si>
    <t>1267478126</t>
  </si>
  <si>
    <t>- úklid sběhem stavby</t>
  </si>
  <si>
    <t>186,50*5</t>
  </si>
  <si>
    <t>49</t>
  </si>
  <si>
    <t>953943212</t>
  </si>
  <si>
    <t>Osazování skříně pro hasicí přístroj</t>
  </si>
  <si>
    <t>-2141458726</t>
  </si>
  <si>
    <t>- přenosné hasící přístroje (ruční) k zavěšen na zeď, včetně závěsné konzoly a platné</t>
  </si>
  <si>
    <t>revize výrobku</t>
  </si>
  <si>
    <t>"ozn.O/06"</t>
  </si>
  <si>
    <t>navržené provedení PHP dle PŘB:</t>
  </si>
  <si>
    <t>"s hasící schopností 21A (práškový) typ A"     1</t>
  </si>
  <si>
    <t>"s hasící schopností 27A (práškový) typ B"     1</t>
  </si>
  <si>
    <t>50</t>
  </si>
  <si>
    <t>44932114</t>
  </si>
  <si>
    <t>přístroj hasicí ruční práškový 6kg</t>
  </si>
  <si>
    <t>907318684</t>
  </si>
  <si>
    <t>51</t>
  </si>
  <si>
    <t>R-OP-1A</t>
  </si>
  <si>
    <t>Stavební přípomoce - obsahují drobné bourací, zednické a začišťovací práce vč. uchycení rozvodů, provedení kompletních prostupů včetně materiálu, těsnění prostupů, drážkování, zapravení drážek (dle technologického předpisu výrobce zdiva)</t>
  </si>
  <si>
    <t>soubor</t>
  </si>
  <si>
    <t>-1856710729</t>
  </si>
  <si>
    <t>96</t>
  </si>
  <si>
    <t>Bourání konstrukcí</t>
  </si>
  <si>
    <t>52</t>
  </si>
  <si>
    <t>962032111</t>
  </si>
  <si>
    <t>Bourání zdiva z keramických děrovaných cihel na MVC do 1 m3</t>
  </si>
  <si>
    <t>1519731245</t>
  </si>
  <si>
    <t>výkres č.D.1.1.1.02</t>
  </si>
  <si>
    <t xml:space="preserve">- bourání části nosné stěny </t>
  </si>
  <si>
    <t>0,45*0,32*3,355</t>
  </si>
  <si>
    <t>53</t>
  </si>
  <si>
    <t>962031132</t>
  </si>
  <si>
    <t>Bourání příček nebo přizdívek z cihel pálených tl do 100 mm</t>
  </si>
  <si>
    <t>-1120440634</t>
  </si>
  <si>
    <t>- bourání nenosných příček tl.100mm</t>
  </si>
  <si>
    <t>1,39*3,355</t>
  </si>
  <si>
    <t>54</t>
  </si>
  <si>
    <t>962031133</t>
  </si>
  <si>
    <t>Bourání příček nebo přizdívek z cihel pálených tl přes 100 do 150 mm</t>
  </si>
  <si>
    <t>632330513</t>
  </si>
  <si>
    <t>- bourání příček z pohledových cihel tl.140mm</t>
  </si>
  <si>
    <t>(5,28+5,28+2,25*2+2,15*2+2,315+1,89+2,25)*3,355</t>
  </si>
  <si>
    <t>1,085*2,11+1,095*2,110</t>
  </si>
  <si>
    <t>-(2,88*2,84*2+2,25*2,84+0,90*1,97)</t>
  </si>
  <si>
    <t>55</t>
  </si>
  <si>
    <t>965081213</t>
  </si>
  <si>
    <t>Bourání podlah z dlaždic keramických nebo xylolitových tl do 10 mm plochy přes 1 m2</t>
  </si>
  <si>
    <t>1762289950</t>
  </si>
  <si>
    <t>skladba Pb.02 - bourání podlahy z keramických dlaždic</t>
  </si>
  <si>
    <t>"m.č.S-07"    8,70</t>
  </si>
  <si>
    <t>"m.č.S-09"    2,50</t>
  </si>
  <si>
    <t>"m.č.S-12"    2,20</t>
  </si>
  <si>
    <t>"m.č.S-13"    1,80</t>
  </si>
  <si>
    <t>"m.č.S-14"    1,25</t>
  </si>
  <si>
    <t>56</t>
  </si>
  <si>
    <t>965042141</t>
  </si>
  <si>
    <t>Bourání podkladů pod dlažby nebo mazanin betonových nebo z litého asfaltu tl do 100 mm pl přes 4 m2</t>
  </si>
  <si>
    <t>-1249103009</t>
  </si>
  <si>
    <t>skladba Pb.01 - vybourání betonové mazaniny tl.60mm</t>
  </si>
  <si>
    <t>"m.č.S-02"    39,20*0,06</t>
  </si>
  <si>
    <t>"m.č.S-03"   11,40*0,06</t>
  </si>
  <si>
    <t>"m.č.S-04"   56,70*0,06</t>
  </si>
  <si>
    <t>"m.č.S-05"   34,10 *0,06</t>
  </si>
  <si>
    <t>"m.č.S-06"   5,70 *0,06</t>
  </si>
  <si>
    <t>"m.č.S-08"   5,90 *0,06</t>
  </si>
  <si>
    <t>"m.č.S-11"   3,20 *0,06</t>
  </si>
  <si>
    <t>"m.č.S-15"  15,70 *0,06</t>
  </si>
  <si>
    <t>skladba Pb.02 - vybourání betonové mazaniny tl.55mm</t>
  </si>
  <si>
    <t>"m.č.S-07"    8,70*0,055</t>
  </si>
  <si>
    <t>"m.č.S-09"    2,50*0,055</t>
  </si>
  <si>
    <t>"m.č.S-12"    2,20*0,055</t>
  </si>
  <si>
    <t>"m.č.S-13"    1,80*0,055</t>
  </si>
  <si>
    <t>"m.č.S-14"    1,25*0,055</t>
  </si>
  <si>
    <t>57</t>
  </si>
  <si>
    <t>965045123</t>
  </si>
  <si>
    <t>Bourání potěrů anhydritových tl do 50 mm pl přes 4 m2</t>
  </si>
  <si>
    <t>2054638013</t>
  </si>
  <si>
    <t>skladba Pb.01 - demontáž samonivelační stěrky</t>
  </si>
  <si>
    <t>"m.č.S-02"    39,20</t>
  </si>
  <si>
    <t>"m.č.S-03"   11,40</t>
  </si>
  <si>
    <t>"m.č.S-04"   56,70</t>
  </si>
  <si>
    <t>"m.č.S-05"   34,10</t>
  </si>
  <si>
    <t>"m.č.S-06"   5,70</t>
  </si>
  <si>
    <t>"m.č.S-08"   5,90</t>
  </si>
  <si>
    <t>"m.č.S-11"   3,20</t>
  </si>
  <si>
    <t>"m.č.S-15"  15,70</t>
  </si>
  <si>
    <t>58</t>
  </si>
  <si>
    <t>965046111</t>
  </si>
  <si>
    <t>Broušení stávajících betonových podlah úběr do 3 mm</t>
  </si>
  <si>
    <t>1718806563</t>
  </si>
  <si>
    <t xml:space="preserve">skladba Pb.01 - broušení podkladů </t>
  </si>
  <si>
    <t xml:space="preserve">"m.č.S-05"   34,10 </t>
  </si>
  <si>
    <t xml:space="preserve">"m.č.S-06"   5,70 </t>
  </si>
  <si>
    <t>skladba Pb.02 - broušení podkladů</t>
  </si>
  <si>
    <t>59</t>
  </si>
  <si>
    <t>965046119</t>
  </si>
  <si>
    <t>Příplatek k broušení stávajících betonových podlah za každý další 1 mm úběru</t>
  </si>
  <si>
    <t>934087469</t>
  </si>
  <si>
    <t>60</t>
  </si>
  <si>
    <t>967031132</t>
  </si>
  <si>
    <t>Přisekání rovných ostění v cihelném zdivu na MV nebo MVC</t>
  </si>
  <si>
    <t>-1278712934</t>
  </si>
  <si>
    <t>- přisekání ostění tl.15mm</t>
  </si>
  <si>
    <t>0,62*2,11</t>
  </si>
  <si>
    <t>713120821</t>
  </si>
  <si>
    <t>Odstranění tepelné izolace podlah volně kladené z polystyrenu suchého tl do 100 mm</t>
  </si>
  <si>
    <t>-1078030450</t>
  </si>
  <si>
    <t>skladba Pb.02 - demontáž tepelné izolace podlah (polystyren) tl.100mm</t>
  </si>
  <si>
    <t>62</t>
  </si>
  <si>
    <t>763231821</t>
  </si>
  <si>
    <t>Demontáž sádrovláknitého podhledu s nosnou konstrukcí z ocelových profilů opláštění jednoduché</t>
  </si>
  <si>
    <t>-58973636</t>
  </si>
  <si>
    <t>- demontáž SDK podhledů</t>
  </si>
  <si>
    <t>763135811</t>
  </si>
  <si>
    <t>Demontáž podhledu sádrokartonového kazetového na roštu viditelném</t>
  </si>
  <si>
    <t>835209773</t>
  </si>
  <si>
    <t>- demontáž kazetového podhledu s nosnou ocelovou konstrukcí</t>
  </si>
  <si>
    <t>766691812</t>
  </si>
  <si>
    <t>Demontáž parapetních desek dřevěných nebo plastových šířky přes 300 mm</t>
  </si>
  <si>
    <t>-161898324</t>
  </si>
  <si>
    <t>- demontáž parapetů z DTD desky</t>
  </si>
  <si>
    <t>1,32+1,01+1,32+1,35+1,355+1,360+1,34+1,33+1,35+1,30</t>
  </si>
  <si>
    <t>65</t>
  </si>
  <si>
    <t>766691914</t>
  </si>
  <si>
    <t>Vyvěšení nebo zavěšení dřevěných křídel dveří pl do 2 m2</t>
  </si>
  <si>
    <t>-1873482395</t>
  </si>
  <si>
    <t>- vyvěšení stávajících dveřních křídel</t>
  </si>
  <si>
    <t>"rozměry 600x1970mm"    4</t>
  </si>
  <si>
    <t>"rozměry 800x1970mm"    2</t>
  </si>
  <si>
    <t>"rozměry 900x1970mm"    1</t>
  </si>
  <si>
    <t>66</t>
  </si>
  <si>
    <t>968072455</t>
  </si>
  <si>
    <t>Vybourání kovových dveřních zárubní pl do 2 m2</t>
  </si>
  <si>
    <t>77853547</t>
  </si>
  <si>
    <t>- demontáž ocelové zárubně</t>
  </si>
  <si>
    <t>"rozměry 600x1970mm"    0,60*1,97*3</t>
  </si>
  <si>
    <t>67</t>
  </si>
  <si>
    <t>968062455</t>
  </si>
  <si>
    <t>Vybourání dřevěných dveřních zárubní pl do 2 m2</t>
  </si>
  <si>
    <t>445968764</t>
  </si>
  <si>
    <t>- vybourání dřevěných zárubní</t>
  </si>
  <si>
    <t>"rozměry 600x1970mm"    0,60*1,97*1</t>
  </si>
  <si>
    <t>"rozměry 800x1970mm"    0,80*1,97*2</t>
  </si>
  <si>
    <t>"rozměry 900x1970mm"    0,90*1,97*1</t>
  </si>
  <si>
    <t>68</t>
  </si>
  <si>
    <t>767641800</t>
  </si>
  <si>
    <t>Demontáž zárubní dveří odřezáním plochy do 2,5 m2</t>
  </si>
  <si>
    <t>-1705516775</t>
  </si>
  <si>
    <t>69</t>
  </si>
  <si>
    <t>776201812</t>
  </si>
  <si>
    <t>Demontáž lepených povlakových podlah s podložkou ručně</t>
  </si>
  <si>
    <t>-809164904</t>
  </si>
  <si>
    <t xml:space="preserve">skladba Pb.01 - demontáž PVC </t>
  </si>
  <si>
    <t>70</t>
  </si>
  <si>
    <t>776410811</t>
  </si>
  <si>
    <t>Odstranění soklíků a lišt pryžových nebo plastových</t>
  </si>
  <si>
    <t>-1327297412</t>
  </si>
  <si>
    <t>skladba Pb.01 - demontáž soklů z PVC</t>
  </si>
  <si>
    <t xml:space="preserve">"m.č.S-02"    </t>
  </si>
  <si>
    <t>6,31+3,435+10,26+4,537+6,31</t>
  </si>
  <si>
    <t xml:space="preserve">"m.č.S-03" </t>
  </si>
  <si>
    <t>0,81*2+0,15*2+2,40*2+2,10</t>
  </si>
  <si>
    <t xml:space="preserve">"m.č.S-04"   </t>
  </si>
  <si>
    <t>(10,55+5,28)*2</t>
  </si>
  <si>
    <t>0,62*2</t>
  </si>
  <si>
    <t xml:space="preserve">"m.č.S-05"  </t>
  </si>
  <si>
    <t>2,40+6,345+5,28+6,345</t>
  </si>
  <si>
    <t xml:space="preserve">"m.č.S-06" </t>
  </si>
  <si>
    <t>2,70*2+2,25</t>
  </si>
  <si>
    <t xml:space="preserve">"m.č.S-08"   </t>
  </si>
  <si>
    <t>2,50+0,165+2,28+0,165+2,50+2,28</t>
  </si>
  <si>
    <t xml:space="preserve">"m.č.S-11"  </t>
  </si>
  <si>
    <t>(1,43+2,15)*2</t>
  </si>
  <si>
    <t xml:space="preserve">"m.č.S-15"  </t>
  </si>
  <si>
    <t>5,28+2,81+4,145+0,665*2+1,095+2,81</t>
  </si>
  <si>
    <t>71</t>
  </si>
  <si>
    <t>787600-1</t>
  </si>
  <si>
    <t>Demontáž prosklených oken a dveří plochy skla plochého přes 1 do 3 m2</t>
  </si>
  <si>
    <t>-977811282</t>
  </si>
  <si>
    <t>- vybourání prosklených příček a skleněných dveří</t>
  </si>
  <si>
    <t>2,30*2,80</t>
  </si>
  <si>
    <t>2,88*2,80*2</t>
  </si>
  <si>
    <t>2,25*2,80</t>
  </si>
  <si>
    <t>0,90*2,80</t>
  </si>
  <si>
    <t>97</t>
  </si>
  <si>
    <t>Prorážení otvorů a ostatní bourací práce</t>
  </si>
  <si>
    <t>72</t>
  </si>
  <si>
    <t>971033681</t>
  </si>
  <si>
    <t>Vybourání otvorů ve zdivu cihelném pl do 4 m2 na MVC nebo MV tl do 900 mm</t>
  </si>
  <si>
    <t>1701546882</t>
  </si>
  <si>
    <t>- vybourání otvorů v nosných stěnách</t>
  </si>
  <si>
    <t>1,15*2,30*0,81*4</t>
  </si>
  <si>
    <t>73</t>
  </si>
  <si>
    <t>973031345</t>
  </si>
  <si>
    <t>Vysekání kapes ve zdivu cihelném na MV nebo MVC pl do 0,25 m2 hl do 300 mm</t>
  </si>
  <si>
    <t>182955309</t>
  </si>
  <si>
    <t xml:space="preserve">- vysekání kapes pro osazení ocelových překladů </t>
  </si>
  <si>
    <t>74</t>
  </si>
  <si>
    <t>974031167</t>
  </si>
  <si>
    <t>Vysekání rýh ve zdivu cihelném hl do 150 mm š do 300 mm</t>
  </si>
  <si>
    <t>410208251</t>
  </si>
  <si>
    <t>- vysekání rýh pro ocelový rám</t>
  </si>
  <si>
    <t>2,625*4*4</t>
  </si>
  <si>
    <t>75</t>
  </si>
  <si>
    <t>974031169</t>
  </si>
  <si>
    <t>Příplatek k vysekání rýh ve zdivu cihelném hl do 150 mm ZKD 100 mm š rýhy</t>
  </si>
  <si>
    <t>-613211924</t>
  </si>
  <si>
    <t>76</t>
  </si>
  <si>
    <t>975043111</t>
  </si>
  <si>
    <t>Jednořadové podchycení stropů pro osazení nosníků v do 3,5 m pro zatížení do 750 kg/m</t>
  </si>
  <si>
    <t>-1243392875</t>
  </si>
  <si>
    <t>- jednořadé podchycení stropu</t>
  </si>
  <si>
    <t>1,15*2*4</t>
  </si>
  <si>
    <t>2,34*2</t>
  </si>
  <si>
    <t>77</t>
  </si>
  <si>
    <t>975053131</t>
  </si>
  <si>
    <t>Víceřadové podchycení stropů pro osazení nosníků v do 3,5 m pro zatížení do 800 kg/m2</t>
  </si>
  <si>
    <t>1240911772</t>
  </si>
  <si>
    <t>78</t>
  </si>
  <si>
    <t>977151127</t>
  </si>
  <si>
    <t>Jádrové vrty diamantovými korunkami do stavebních materiálů D přes 225 do 250 mm</t>
  </si>
  <si>
    <t>1970680914</t>
  </si>
  <si>
    <t>- prostup v nosných stěnách pro ZTI</t>
  </si>
  <si>
    <t>"ozn.Zti. 01 - rozměry š.250mm, v.150mm"    0,78</t>
  </si>
  <si>
    <t>79</t>
  </si>
  <si>
    <t>977151128</t>
  </si>
  <si>
    <t>Jádrové vrty diamantovými korunkami do stavebních materiálů D přes 250 do 300 mm</t>
  </si>
  <si>
    <t>-567747451</t>
  </si>
  <si>
    <t>- prostup nosnou stěnou pro VZT</t>
  </si>
  <si>
    <t>"ozn.W.01 - pr.300"    0,82</t>
  </si>
  <si>
    <t>80</t>
  </si>
  <si>
    <t>977211121</t>
  </si>
  <si>
    <t>Řezání stěnovou pilou kcí z cihel nebo tvárnic hl do 200 mm</t>
  </si>
  <si>
    <t>-256973773</t>
  </si>
  <si>
    <t>výkres š.D.1.1.1.02</t>
  </si>
  <si>
    <t>- řezání cihlového zdiva</t>
  </si>
  <si>
    <t>3,355*6</t>
  </si>
  <si>
    <t>2,30*4*4</t>
  </si>
  <si>
    <t>81</t>
  </si>
  <si>
    <t>977312112</t>
  </si>
  <si>
    <t>Řezání stávajících betonových mazanin vyztužených hl do 100 mm</t>
  </si>
  <si>
    <t>-120901787</t>
  </si>
  <si>
    <t>82</t>
  </si>
  <si>
    <t>978013121</t>
  </si>
  <si>
    <t>Otlučení (osekání) vnitřní vápenné nebo vápenocementové omítky stěn v rozsahu přes 5 do 10 %</t>
  </si>
  <si>
    <t>1078075957</t>
  </si>
  <si>
    <t>- otlučení omítky z 10% celkové plochy</t>
  </si>
  <si>
    <t>(19,925+5,28)*2*2,85</t>
  </si>
  <si>
    <t>(1,085+2,21*2)*0,62</t>
  </si>
  <si>
    <t>(1,32+1,52*2)*0,488</t>
  </si>
  <si>
    <t>(1,35+1,52*2)*0,488</t>
  </si>
  <si>
    <t>(1,355+1,52*2)*0,488</t>
  </si>
  <si>
    <t>(1,36+1,52*2)*0,488</t>
  </si>
  <si>
    <t>(1,34+1,52*2)*0,488</t>
  </si>
  <si>
    <t>(1,33+1,52*2)*0,488</t>
  </si>
  <si>
    <t>(1,33+1,23*2)*0,488</t>
  </si>
  <si>
    <t>(1,90+2,10*2)*0,81</t>
  </si>
  <si>
    <t>-(1,32*1,52+1,35*1,52+1,55*1,52+1,36*1,52+1,34*1,52+1,33*1,52+1,33*1,23+1,90*2,10)</t>
  </si>
  <si>
    <t>(19,32+2,28)*2*2,85</t>
  </si>
  <si>
    <t>(1,30+1,23*2)*0,488</t>
  </si>
  <si>
    <t>(1,01+1,52*2)*0,488</t>
  </si>
  <si>
    <t>-(1,01*1,52+2,30*2,85+0,98*2,12+2,34+1,15*2,30*3)</t>
  </si>
  <si>
    <t>6,28*2,85*2</t>
  </si>
  <si>
    <t>-(1,15*2,30)</t>
  </si>
  <si>
    <t>(5,28+2,15)*2*2,85</t>
  </si>
  <si>
    <t>-(2,34*2,85+0,98*2,12)</t>
  </si>
  <si>
    <t>(5,28+2,81)*2*2,85</t>
  </si>
  <si>
    <t>0,665*2*2,11</t>
  </si>
  <si>
    <t>-(1,095*2,11+1,48*2,30+1,32*1,52)</t>
  </si>
  <si>
    <t>83</t>
  </si>
  <si>
    <t>978059541</t>
  </si>
  <si>
    <t>Odsekání a odebrání obkladů stěn z vnitřních obkládaček plochy přes 1 m2</t>
  </si>
  <si>
    <t>1421143795</t>
  </si>
  <si>
    <t>- odstranění keramických obkladů včetně demontáž zrcadel</t>
  </si>
  <si>
    <t xml:space="preserve">"m.č.S-07" </t>
  </si>
  <si>
    <t>(3,745+2,25)*2*2,80</t>
  </si>
  <si>
    <t>0,165*2,80*2</t>
  </si>
  <si>
    <t>-(1,30*1,23+0,90*1,97)</t>
  </si>
  <si>
    <t xml:space="preserve">"m.č.S-09" </t>
  </si>
  <si>
    <t>(0,965+0,11+1,35+1,15+2,15+0,98)*2,80</t>
  </si>
  <si>
    <t>-(0,60*1,97)</t>
  </si>
  <si>
    <t xml:space="preserve">"m.č.S-11" </t>
  </si>
  <si>
    <t>(1,43+2,15)*2*2,00</t>
  </si>
  <si>
    <t>0,165*2,00*2</t>
  </si>
  <si>
    <t>-(0,60*1,97+0,80*1,97)</t>
  </si>
  <si>
    <t xml:space="preserve">"m.č.S-12" </t>
  </si>
  <si>
    <t>(1,00+2,15)*2*2,00</t>
  </si>
  <si>
    <t xml:space="preserve">"m.č.S-13" </t>
  </si>
  <si>
    <t>(1,15+1,39)*2*2,00</t>
  </si>
  <si>
    <t xml:space="preserve">"m.č.S-14" </t>
  </si>
  <si>
    <t>(1,39+0,90)*2*2,00</t>
  </si>
  <si>
    <t>84</t>
  </si>
  <si>
    <t>HZS1292</t>
  </si>
  <si>
    <t>Hodinová zúčtovací sazba stavební dělník</t>
  </si>
  <si>
    <t>hod</t>
  </si>
  <si>
    <t>-2094924640</t>
  </si>
  <si>
    <t>997</t>
  </si>
  <si>
    <t>Přesun sutě</t>
  </si>
  <si>
    <t>85</t>
  </si>
  <si>
    <t>997013212</t>
  </si>
  <si>
    <t>Vnitrostaveništní doprava suti a vybouraných hmot pro budovy v přes 6 do 9 m ručně</t>
  </si>
  <si>
    <t>259136731</t>
  </si>
  <si>
    <t>86</t>
  </si>
  <si>
    <t>997013501</t>
  </si>
  <si>
    <t>Odvoz suti a vybouraných hmot na skládku nebo meziskládku do 1 km se složením</t>
  </si>
  <si>
    <t>-1945365601</t>
  </si>
  <si>
    <t>87</t>
  </si>
  <si>
    <t>997013509</t>
  </si>
  <si>
    <t>Příplatek k odvozu suti a vybouraných hmot na skládku ZKD 1 km přes 1 km</t>
  </si>
  <si>
    <t>582254654</t>
  </si>
  <si>
    <t>96,573*15 'Přepočtené koeficientem množství</t>
  </si>
  <si>
    <t>88</t>
  </si>
  <si>
    <t>997013861</t>
  </si>
  <si>
    <t>Poplatek za uložení stavebního odpadu na recyklační skládce (skládkovné) z prostého betonu kód odpadu 17 01 01</t>
  </si>
  <si>
    <t>-1443121659</t>
  </si>
  <si>
    <t>- poplatek za skládku beonové sutě</t>
  </si>
  <si>
    <t>0,376+24,684+15,471</t>
  </si>
  <si>
    <t>89</t>
  </si>
  <si>
    <t>997013863</t>
  </si>
  <si>
    <t>Poplatek za uložení stavebního odpadu na recyklační skládce (skládkovné) cihelného kód odpadu 17 01 02</t>
  </si>
  <si>
    <t>-1694343845</t>
  </si>
  <si>
    <t>- poplatek za skládku cihelné sutě</t>
  </si>
  <si>
    <t>0,483+0,844+17,406+15,426+0,388+3,402+1,68</t>
  </si>
  <si>
    <t>90</t>
  </si>
  <si>
    <t>997013871</t>
  </si>
  <si>
    <t>Poplatek za uložení stavebního odpadu na recyklační skládce (skládkovné) směsného stavebního a demoličního kód odpadu 17 09 04</t>
  </si>
  <si>
    <t>393384360</t>
  </si>
  <si>
    <t>- polatek za skládku směsného odpadu - sutě</t>
  </si>
  <si>
    <t>96,573-40,531-39,629</t>
  </si>
  <si>
    <t>998</t>
  </si>
  <si>
    <t>Přesun hmot</t>
  </si>
  <si>
    <t>91</t>
  </si>
  <si>
    <t>998711121</t>
  </si>
  <si>
    <t>Přesun hmot tonážní pro izolace proti vodě, vlhkosti a plynům ruční v objektech v do 6 m</t>
  </si>
  <si>
    <t>228142342</t>
  </si>
  <si>
    <t>PSV</t>
  </si>
  <si>
    <t>Práce a dodávky PSV</t>
  </si>
  <si>
    <t>711</t>
  </si>
  <si>
    <t>Izolace proti vodě, vlhkosti a plynům</t>
  </si>
  <si>
    <t>92</t>
  </si>
  <si>
    <t>711191201</t>
  </si>
  <si>
    <t>Provedení izolace proti zemní vlhkosti hydroizolační stěrkou vodorovné na betonu, 2 vrstvy</t>
  </si>
  <si>
    <t>1590674631</t>
  </si>
  <si>
    <t>výkres č.D.1.1.1.03,07</t>
  </si>
  <si>
    <t>- pojistná hydroizolační vrstva - jednosložková hydroizolační stěrka na bázi</t>
  </si>
  <si>
    <t>cementových pojiv, jmnozrnného kameniva a pružných akrylových polymerů</t>
  </si>
  <si>
    <t>- stěrka provedena ve dvou vrstvách , těsnící páska z pogumované polyesterové tkaniny</t>
  </si>
  <si>
    <t>skladba Pn.01</t>
  </si>
  <si>
    <t>93</t>
  </si>
  <si>
    <t>711192201</t>
  </si>
  <si>
    <t>Provedení izolace proti zemní vlhkosti hydroizolační stěrkou svislé na betonu, 2 vrstvy</t>
  </si>
  <si>
    <t>248298016</t>
  </si>
  <si>
    <t>- obvodová dilatace ve styku mezi stěnou a podlahou, mezi otvory</t>
  </si>
  <si>
    <t>(2,315+3,225+2,15+0,895+0,315)*2,00</t>
  </si>
  <si>
    <t>-(0,70*1,97*2+0,80*2,1,97)</t>
  </si>
  <si>
    <t>(1,165+0,93)*2*2,00</t>
  </si>
  <si>
    <t>-(0,70*1,97)</t>
  </si>
  <si>
    <t>(0,97+1,165)*2*2,00</t>
  </si>
  <si>
    <t>(2,365+1,93+1,995+0,52+0,315+1,31)*2,00</t>
  </si>
  <si>
    <t>-(0,80*1,97)</t>
  </si>
  <si>
    <t>24551030</t>
  </si>
  <si>
    <t>stěrka hydroizolační dvousložková cemento-polymerová vlákny vyztužená proti zemní vlhkosti</t>
  </si>
  <si>
    <t>kg</t>
  </si>
  <si>
    <t>1891243048</t>
  </si>
  <si>
    <t>- spotřeba 2-4kg/m2</t>
  </si>
  <si>
    <t>"m.č.S-12"       4,00*4,00</t>
  </si>
  <si>
    <t>"m.č.S-13"       1,20*4,00</t>
  </si>
  <si>
    <t>"m.č.S-14"       1,50*4,00</t>
  </si>
  <si>
    <t>"m.č.S-15"       4,50*4,00</t>
  </si>
  <si>
    <t>- svislé k-ce - obvodové stěny aj.</t>
  </si>
  <si>
    <t>47,256*4,00</t>
  </si>
  <si>
    <t>-506497290</t>
  </si>
  <si>
    <t>713</t>
  </si>
  <si>
    <t>Izolace tepelné</t>
  </si>
  <si>
    <t>713121111</t>
  </si>
  <si>
    <t>Montáž izolace tepelné podlah volně kladenými rohožemi, pásy, dílci, deskami 1 vrstva</t>
  </si>
  <si>
    <t>997862709</t>
  </si>
  <si>
    <t xml:space="preserve">skladba Pn.01 - tepelná izolace podlah z podlahového expadovaného polystyrenu </t>
  </si>
  <si>
    <t>tl.100mm</t>
  </si>
  <si>
    <t xml:space="preserve">skladba Pn.02 - tepelná izolace podlah z podlahového expadovaného polystyrenu </t>
  </si>
  <si>
    <t>"m.č.S-02"       41,50</t>
  </si>
  <si>
    <t>28375914</t>
  </si>
  <si>
    <t>deska EPS 150 pro konstrukce s vysokým zatížením λ=0,035 tl 100mm</t>
  </si>
  <si>
    <t>-438604875</t>
  </si>
  <si>
    <t>10% prořez</t>
  </si>
  <si>
    <t>186,5*1,1 'Přepočtené koeficientem množství</t>
  </si>
  <si>
    <t>98</t>
  </si>
  <si>
    <t>713191133</t>
  </si>
  <si>
    <t>Montáž izolace tepelné podlah, stropů vrchem nebo střech překrytí fólií s přelepeným spojem</t>
  </si>
  <si>
    <t>-687301565</t>
  </si>
  <si>
    <t>- montáž separační fólie LDPE</t>
  </si>
  <si>
    <t xml:space="preserve">skladba Pn.01 </t>
  </si>
  <si>
    <t>skladba Pn.02</t>
  </si>
  <si>
    <t>99</t>
  </si>
  <si>
    <t>28323065</t>
  </si>
  <si>
    <t>fólie LDPE (650 kg/m3) proti zemní vlhkosti nad úrovní terénu tl 1mm</t>
  </si>
  <si>
    <t>-1599716719</t>
  </si>
  <si>
    <t>20% prořez</t>
  </si>
  <si>
    <t>- dodávka separační fólie LDPE</t>
  </si>
  <si>
    <t>186,5*1,2 'Přepočtené koeficientem množství</t>
  </si>
  <si>
    <t>100</t>
  </si>
  <si>
    <t>998713121</t>
  </si>
  <si>
    <t>Přesun hmot tonážní pro izolace tepelné ruční v objektech v do 6 m</t>
  </si>
  <si>
    <t>1824818049</t>
  </si>
  <si>
    <t>763</t>
  </si>
  <si>
    <t>Konstrukce suché výstavby</t>
  </si>
  <si>
    <t>101</t>
  </si>
  <si>
    <t>763121411</t>
  </si>
  <si>
    <t>SDK stěna předsazená tl 62,5 mm profil CW+UW 50 deska 1xA 12,5 bez izolace EI 15</t>
  </si>
  <si>
    <t>-229917349</t>
  </si>
  <si>
    <t>skladba Up.02 - obklad stěn SDK</t>
  </si>
  <si>
    <t>-(1,10*1,97+1,15*1,97+1,10*2,05+1,10*2,05+1,10*2,05+0,80*1,97*2)</t>
  </si>
  <si>
    <t>-(1,15*1,97+1,095*1,97)</t>
  </si>
  <si>
    <t>102</t>
  </si>
  <si>
    <t>763121415</t>
  </si>
  <si>
    <t>SDK stěna předsazená tl 112,5 mm profil CW+UW 100 deska 1xA 12,5 bez izolace EI 15</t>
  </si>
  <si>
    <t>-942302427</t>
  </si>
  <si>
    <t>- SDK vstup - předstěna</t>
  </si>
  <si>
    <t>(0,20+0,25)*2,85</t>
  </si>
  <si>
    <t>(0,30+0,55)*2,85</t>
  </si>
  <si>
    <t>103</t>
  </si>
  <si>
    <t>763121413</t>
  </si>
  <si>
    <t>SDK stěna předsazená tl 87,5 mm profil CW+UW 75 deska 1xA 12,5 bez izolace EI 15</t>
  </si>
  <si>
    <t>-46529192</t>
  </si>
  <si>
    <t>- SDK stěna nad hlavnmi dveřmi - požární úsek</t>
  </si>
  <si>
    <t>2,285*0,550*2</t>
  </si>
  <si>
    <t>104</t>
  </si>
  <si>
    <t>763121422-1</t>
  </si>
  <si>
    <t>SDK stěna předsazená tl 62,5 mm profil CW+UW 50 deska 1xH2 12,5 bez izolace EI 15</t>
  </si>
  <si>
    <t>-1965887890</t>
  </si>
  <si>
    <t>- SDK předstěna v m.č.S-12</t>
  </si>
  <si>
    <t>2,00*2,80</t>
  </si>
  <si>
    <t>0,32*1,97*2</t>
  </si>
  <si>
    <t>- SDK předstěna v m.č.S-15</t>
  </si>
  <si>
    <t>3,20*1,97</t>
  </si>
  <si>
    <t>105</t>
  </si>
  <si>
    <t>763121211</t>
  </si>
  <si>
    <t>SDK stěna předsazená deska 1xA tl 12,5 mm lepené celoplošně bez nosné kce</t>
  </si>
  <si>
    <t>303032091</t>
  </si>
  <si>
    <t>skladba Up.03 - obklad stěn SDK tzv. suchá omítka</t>
  </si>
  <si>
    <t>106</t>
  </si>
  <si>
    <t>763121712</t>
  </si>
  <si>
    <t>SDK stěna předsazená zalomení</t>
  </si>
  <si>
    <t>-1298527883</t>
  </si>
  <si>
    <t>2,40*2*6</t>
  </si>
  <si>
    <t>107</t>
  </si>
  <si>
    <t>763121714</t>
  </si>
  <si>
    <t>SDK stěna předsazená základní penetrační nátěr</t>
  </si>
  <si>
    <t>-620113583</t>
  </si>
  <si>
    <t>108</t>
  </si>
  <si>
    <t>763121751</t>
  </si>
  <si>
    <t>Příplatek k SDK stěně předsazené za plochu do 6 m2 jednotlivě</t>
  </si>
  <si>
    <t>-1611221035</t>
  </si>
  <si>
    <t>109</t>
  </si>
  <si>
    <t>763121761</t>
  </si>
  <si>
    <t>Příplatek k SDK stěně předsazené za rovinnost kvality Q3</t>
  </si>
  <si>
    <t>864441776</t>
  </si>
  <si>
    <t>110</t>
  </si>
  <si>
    <t>763131411</t>
  </si>
  <si>
    <t>SDK podhled desky 1xA 12,5 bez izolace dvouvrstvá spodní kce profil CD+UD</t>
  </si>
  <si>
    <t>1805776347</t>
  </si>
  <si>
    <t>ozn.Up.06 - SDK podhled 1x 12,5mm</t>
  </si>
  <si>
    <t>"m.č.S-02"       0,675*1,745</t>
  </si>
  <si>
    <t>111</t>
  </si>
  <si>
    <t>763131451</t>
  </si>
  <si>
    <t>SDK podhled deska 1xH2 12,5 bez izolace dvouvrstvá spodní kce profil CD+UD</t>
  </si>
  <si>
    <t>-1964618568</t>
  </si>
  <si>
    <t>ozn.Up.06 - SDK podhled 1x 12,5mm - SDK vhodný do vlhkýc prostor</t>
  </si>
  <si>
    <t>112</t>
  </si>
  <si>
    <t>763131714</t>
  </si>
  <si>
    <t>SDK podhled základní penetrační nátěr</t>
  </si>
  <si>
    <t>-1031591681</t>
  </si>
  <si>
    <t xml:space="preserve">ozn.Up.06 - SDK podhled </t>
  </si>
  <si>
    <t>134,978+11,20</t>
  </si>
  <si>
    <t>113</t>
  </si>
  <si>
    <t>763131761</t>
  </si>
  <si>
    <t>Příplatek k SDK podhledu za plochu do 3 m2 jednotlivě</t>
  </si>
  <si>
    <t>-1515538638</t>
  </si>
  <si>
    <t>114</t>
  </si>
  <si>
    <t>763131771</t>
  </si>
  <si>
    <t>Příplatek k SDK podhledu za rovinnost kvality Q3</t>
  </si>
  <si>
    <t>-125522563</t>
  </si>
  <si>
    <t>ozn.Up.06 - SDK podhled - stěrkování/přebroušení v kvalitě Q3</t>
  </si>
  <si>
    <t>135,756+11,20</t>
  </si>
  <si>
    <t>115</t>
  </si>
  <si>
    <t>763172321</t>
  </si>
  <si>
    <t>Montáž dvířek revizních jednoplášťových SDK kcí vel. 200x200 mm pro příčky a předsazené stěny</t>
  </si>
  <si>
    <t>488723886</t>
  </si>
  <si>
    <t>116</t>
  </si>
  <si>
    <t>59030710</t>
  </si>
  <si>
    <t>dvířka revizní jednokřídlá s automatickým zámkem 200x200mm</t>
  </si>
  <si>
    <t>-1643806189</t>
  </si>
  <si>
    <t>117</t>
  </si>
  <si>
    <t>763172352</t>
  </si>
  <si>
    <t>Montáž dvířek revizních jednoplášťových SDK kcí vel. 300 x 300 mm pro podhledy</t>
  </si>
  <si>
    <t>1785953588</t>
  </si>
  <si>
    <t>- revizná dvířka instalovaná do podhledu rozměry 300x300mm</t>
  </si>
  <si>
    <t>- revizní přístup ke stávajícím armaturám rozvodů vedoucích do 1.NP</t>
  </si>
  <si>
    <t>"ozn.Os/03"      2</t>
  </si>
  <si>
    <t>118</t>
  </si>
  <si>
    <t>590307-1a</t>
  </si>
  <si>
    <t>dvířka revizní jednokřídlá jednoplášťová s automatickým zámkem 300x300mm</t>
  </si>
  <si>
    <t>-307434485</t>
  </si>
  <si>
    <t>- revizní dvířka instalovaná do podhledu rozměry 300x300mm</t>
  </si>
  <si>
    <t>- výplň křídla z SDK desek GFK</t>
  </si>
  <si>
    <t>- rám Al profilů, tlačný otevírací mechynismus, rám dvířek připevněn k nosnému</t>
  </si>
  <si>
    <t>rastru podhledu</t>
  </si>
  <si>
    <t>119</t>
  </si>
  <si>
    <t>763172354</t>
  </si>
  <si>
    <t>Montáž dvířek revizních jednoplášťových SDK kcí vel. 500 x 500 mm pro podhledy</t>
  </si>
  <si>
    <t>238565995</t>
  </si>
  <si>
    <t>- revizná dvířka instalovaná do podhledu rozměry 500x500mm</t>
  </si>
  <si>
    <t>"ozn.Os/02"      2</t>
  </si>
  <si>
    <t>120</t>
  </si>
  <si>
    <t>59030757-1b</t>
  </si>
  <si>
    <t>dvířka revizní jednokřídlá jednoplášťová s automatickým zámkem 500x500mm</t>
  </si>
  <si>
    <t>-620836775</t>
  </si>
  <si>
    <t>- revizní dvířka instalovaná do podhledu rozměry 500x500mm</t>
  </si>
  <si>
    <t>- revizní přístup k ventilátorům</t>
  </si>
  <si>
    <t>121</t>
  </si>
  <si>
    <t>763231913</t>
  </si>
  <si>
    <t>Zhotovení otvoru vel. přes 0,25 do 0,5 m2 v podhledu/podkroví ze sádrovláknitých desek s vyztužením profily</t>
  </si>
  <si>
    <t>-1371392039</t>
  </si>
  <si>
    <t>- prostupy SDK podhledy</t>
  </si>
  <si>
    <t>122</t>
  </si>
  <si>
    <t>763221913</t>
  </si>
  <si>
    <t>Zhotovení otvoru vel. přes 0,25 do 0,5 m2 v sádrovláknité předsazené stěně tl do 100 mm s vyztužením profily</t>
  </si>
  <si>
    <t>-1495717437</t>
  </si>
  <si>
    <t>- protipožární protupy pro stávající rozvody nad vstpními dveřmi do oddělení</t>
  </si>
  <si>
    <t>"typ A"    5</t>
  </si>
  <si>
    <t>"typ B"     1</t>
  </si>
  <si>
    <t>"typ C"    1</t>
  </si>
  <si>
    <t>123</t>
  </si>
  <si>
    <t>998763331</t>
  </si>
  <si>
    <t>Přesun hmot tonážní pro konstrukce montované z desek ruční v objektech v do 6 m</t>
  </si>
  <si>
    <t>131081341</t>
  </si>
  <si>
    <t>766</t>
  </si>
  <si>
    <t>Konstrukce truhlářské</t>
  </si>
  <si>
    <t>124</t>
  </si>
  <si>
    <t>766694126</t>
  </si>
  <si>
    <t>Montáž parapetních desek dřevěných nebo plastových š přes 30 cm</t>
  </si>
  <si>
    <t>-174780485</t>
  </si>
  <si>
    <t>výkres č.D.1.1.1.09</t>
  </si>
  <si>
    <t>viz. výpis truhlářských výrobků</t>
  </si>
  <si>
    <t>- vnitřní dřevotřísková parapetní deska š.450mm, tl.19mm, výška nosu 40mm</t>
  </si>
  <si>
    <t>"ozn.T/01"    11,70</t>
  </si>
  <si>
    <t>- vnitřní dřevotřísková parapetní deska š.620mm, tl.19mm, výška nosu 40mm</t>
  </si>
  <si>
    <t>"ozn.T/02"    1,30</t>
  </si>
  <si>
    <t>125</t>
  </si>
  <si>
    <t>60794106</t>
  </si>
  <si>
    <t>parapet dřevotřískový vnitřní povrch laminátový š 450mm</t>
  </si>
  <si>
    <t>1785719306</t>
  </si>
  <si>
    <t>- materiál DTD vlhkuvzdorná povrchová úprava laminát CPL z čela i boku hramování</t>
  </si>
  <si>
    <t>ABS, bez ukončovacích lišt, barva bílá</t>
  </si>
  <si>
    <t>126</t>
  </si>
  <si>
    <t>60794000</t>
  </si>
  <si>
    <t>parapet dřevotřískový vnitřní povrch laminátový š 650mm</t>
  </si>
  <si>
    <t>-2088864603</t>
  </si>
  <si>
    <t>127</t>
  </si>
  <si>
    <t>61144019</t>
  </si>
  <si>
    <t>koncovka k parapetu plastovému vnitřnímu 1 pár</t>
  </si>
  <si>
    <t>sada</t>
  </si>
  <si>
    <t>-1675940210</t>
  </si>
  <si>
    <t>128</t>
  </si>
  <si>
    <t>R-766-1</t>
  </si>
  <si>
    <t>D+M Dveřní zarážka podlahová, provedení nerez+pryžový chránič, kruhová pr.30mm, materiál: matný nerez, černý pryžový chránič, ozn.Os/04</t>
  </si>
  <si>
    <t>ks</t>
  </si>
  <si>
    <t>297725960</t>
  </si>
  <si>
    <t>129</t>
  </si>
  <si>
    <t>767646411</t>
  </si>
  <si>
    <t>Montáž revizních dveří a dvířek jednokřídlových s rámem plochy do 0,5 m2</t>
  </si>
  <si>
    <t>327049399</t>
  </si>
  <si>
    <t>viz. výpis ostatních prvků</t>
  </si>
  <si>
    <t xml:space="preserve">- revizní dvířka bez požární odolnosti do stavebního otvoru 200x200mm, rám dvířek </t>
  </si>
  <si>
    <t>kotven do ostění otvoru.</t>
  </si>
  <si>
    <t>- skryté panty, otevírání dvířek tlačným způsobem "klik"</t>
  </si>
  <si>
    <t>- nerezová ocel s krtáčovaným povrchem</t>
  </si>
  <si>
    <t>- dvířka osazeny pro revizní přístup k čistící tvarovce kanalizace</t>
  </si>
  <si>
    <t>"ozn.Os/01"      0,20*0,20</t>
  </si>
  <si>
    <t>130</t>
  </si>
  <si>
    <t>562R-1c</t>
  </si>
  <si>
    <t>revizní dvířka bez požární odolnosti do stavebního otvoru 200x200mm</t>
  </si>
  <si>
    <t>1900738018</t>
  </si>
  <si>
    <t>"ozn.Os/01"     1</t>
  </si>
  <si>
    <t>131</t>
  </si>
  <si>
    <t>R-766-2</t>
  </si>
  <si>
    <t>D+M Dvířka pro přístup k elektrikému rozvaděči, Dvířka budou předsazna před stávající rozvaděč, fixní a otevíravá část z desky MDF tl.28mmve světle šedém odstínu.3x skrytý závěs v nerezovém provedení, 3x nábytkový magnet, ozn.Os/ 08</t>
  </si>
  <si>
    <t>254396032</t>
  </si>
  <si>
    <t>- vnější povrch dvířek bude osazen zároveň s lícem předsazené SDK stěny</t>
  </si>
  <si>
    <t>- dvířka se skládají z otevíravé části a bočního fixního panelu č.150mm kotveného do stěny</t>
  </si>
  <si>
    <t>- otevíravá část bude osazena na tři skryté závěsy</t>
  </si>
  <si>
    <t>- uzavření dvířek pomocí nábytkových magnetů</t>
  </si>
  <si>
    <t>- kruhová zápustná úchytná pr. 40mm</t>
  </si>
  <si>
    <t>"ozn.Os/08"    1</t>
  </si>
  <si>
    <t>132</t>
  </si>
  <si>
    <t>998766121</t>
  </si>
  <si>
    <t>Přesun hmot tonážní pro kce truhlářské ruční v objektech v do 6 m</t>
  </si>
  <si>
    <t>518073046</t>
  </si>
  <si>
    <t>767</t>
  </si>
  <si>
    <t>Konstrukce zámečnické</t>
  </si>
  <si>
    <t>133</t>
  </si>
  <si>
    <t>767995117</t>
  </si>
  <si>
    <t>Montáž atypických zámečnických konstrukcí hm přes 250 do 500 kg</t>
  </si>
  <si>
    <t>-2006198380</t>
  </si>
  <si>
    <t>výkres v.č.D.1.1.2.03</t>
  </si>
  <si>
    <t>- ocelový rám kolem  dveři</t>
  </si>
  <si>
    <t>"ozn.OR1"    1605,11</t>
  </si>
  <si>
    <t>134</t>
  </si>
  <si>
    <t>13010718</t>
  </si>
  <si>
    <t>ocel profilová jakost S235JR (11 375) průřez I (IPN) 160</t>
  </si>
  <si>
    <t>172534003</t>
  </si>
  <si>
    <t>"ozn.OR1 - I.č.180"    1016,16*0,001</t>
  </si>
  <si>
    <t>1,016*1,05 'Přepočtené koeficientem množství</t>
  </si>
  <si>
    <t>135</t>
  </si>
  <si>
    <t>13010720</t>
  </si>
  <si>
    <t>ocel profilová jakost S235JR (11 375) průřez I (IPN) 180</t>
  </si>
  <si>
    <t>1530338407</t>
  </si>
  <si>
    <t>"ozn.OR1 - I.č.180"    1279,06*0,001</t>
  </si>
  <si>
    <t>136</t>
  </si>
  <si>
    <t>13515R-1</t>
  </si>
  <si>
    <t>ocel široká jakost S235  P16x180x180</t>
  </si>
  <si>
    <t>-1182466503</t>
  </si>
  <si>
    <t>"ozn.OR1"    130,24*0,001</t>
  </si>
  <si>
    <t>0,13*1,05 'Přepočtené koeficientem množství</t>
  </si>
  <si>
    <t>137</t>
  </si>
  <si>
    <t>13530R-2</t>
  </si>
  <si>
    <t>ocel široká jakost S235  P8x80x650</t>
  </si>
  <si>
    <t>1866232298</t>
  </si>
  <si>
    <t>"ozn.OR1"   78,37*0,001</t>
  </si>
  <si>
    <t>0,078*1,05 'Přepočtené koeficientem množství</t>
  </si>
  <si>
    <t>138</t>
  </si>
  <si>
    <t>13530R-3</t>
  </si>
  <si>
    <t>ocel široká jakost S235  P8x180x420</t>
  </si>
  <si>
    <t>981819260</t>
  </si>
  <si>
    <t>"ozn.OR1"   101,28*0,001</t>
  </si>
  <si>
    <t>0,101*1,05 'Přepočtené koeficientem množství</t>
  </si>
  <si>
    <t>139</t>
  </si>
  <si>
    <t>R-767-D1</t>
  </si>
  <si>
    <t>D+M Dveře vnitřní, hladké, chodba/kancelář, 1kř otočné, s padacím prahem, zárubeň systémová rámová z Al profilů pro dveře bez polodrážky vč.obvodového těsnění, rozměry 800x1,970mm. ozn.D/01</t>
  </si>
  <si>
    <t>594773095</t>
  </si>
  <si>
    <t>výkres č.D.1.1.1.08</t>
  </si>
  <si>
    <t xml:space="preserve">- dveřní křídlo s výplní z dutinové DTD desky, DTD obousranně opláštěná deskou MDF, </t>
  </si>
  <si>
    <t>rám dveří z masivního dřeva</t>
  </si>
  <si>
    <t>- provedení plné bez polodrážky, obousranné hladké</t>
  </si>
  <si>
    <t xml:space="preserve">- kování rozetové se čtvecovou roztou, typ klika-klika , zámek cylindrická bezpečnostní vložka v systému </t>
  </si>
  <si>
    <t>generálního klíče</t>
  </si>
  <si>
    <t>- skryté závěsy (3D), skrytý samozavírač a zpomalovač dovírání dveří</t>
  </si>
  <si>
    <t>- akustický útlum 32 Rw(bB)</t>
  </si>
  <si>
    <t xml:space="preserve">"ozn.D/01"      </t>
  </si>
  <si>
    <t>"pravé"     1</t>
  </si>
  <si>
    <t>"levé"       6</t>
  </si>
  <si>
    <t>140</t>
  </si>
  <si>
    <t>R-767-D2</t>
  </si>
  <si>
    <t>D+M Dveře vnitřní, hladké, chodba/kancelář, 1kř otočné, s padacím prahem, zárubeň systémová rámová z Al profilů pro dveře bez polodrážky vč.obvodového těsnění, rozměry 800x1970mm, požární odolnost EW-C30DP3. ozn.D/02</t>
  </si>
  <si>
    <t>470689229</t>
  </si>
  <si>
    <t>- kování rozetové se čtvercovou rozetou, tip klika-klika, zámek-cylindrická bezpečnostní</t>
  </si>
  <si>
    <t>vložka v systému generálního klíče</t>
  </si>
  <si>
    <t>- protipožární odolnost EW-C30DP3</t>
  </si>
  <si>
    <t>- dveřní křídlo zapuštěné do roviny rámu</t>
  </si>
  <si>
    <t xml:space="preserve">"ozn.D/02"      </t>
  </si>
  <si>
    <t>"levé"       1</t>
  </si>
  <si>
    <t>141</t>
  </si>
  <si>
    <t>R-766-D3</t>
  </si>
  <si>
    <t>D+M Dveře vnitřní, hladké - do hygienických protor, 1kř, otočné, bez prahu, zárubeň-systémová rámový z Al profilů pro dveře bez polodrážkky vč. obvodového těsnění, rozměry 800x1970mm, ozn.D/03</t>
  </si>
  <si>
    <t>-776415366</t>
  </si>
  <si>
    <t>- skryté závěsy (3D), skrytý samozavírač</t>
  </si>
  <si>
    <t xml:space="preserve">"ozn.D/03"      </t>
  </si>
  <si>
    <t>"pravé"     2</t>
  </si>
  <si>
    <t>142</t>
  </si>
  <si>
    <t>R-766-D4</t>
  </si>
  <si>
    <t>D+M Dveře vnitřní - sklenění, posuvné, bez prahu, vloženo do bezobložkové zárubně, dveřní kř. tl.40mm, bezpoložkové tvořené Al rámem s výlní bezpečnostním sklem tl.5mm (grafosklo), rozměry 1720x2315mm, ozn.D/04</t>
  </si>
  <si>
    <t>-1542565402</t>
  </si>
  <si>
    <t>- svislé madlo, vysoce kvalitní a velmi tlumící pojezdový mechanismus, Al kolejnice</t>
  </si>
  <si>
    <t>- madlo černé mátová</t>
  </si>
  <si>
    <t xml:space="preserve">"ozn.D/04"      </t>
  </si>
  <si>
    <t>143</t>
  </si>
  <si>
    <t>R-766-D5</t>
  </si>
  <si>
    <t>D+M Vnitřní prosklená stěna s 1kř otočnými dveřmi a bočním fixním prosklením , padací prah, průchozí š.1000mm,zárubeň - K-ce Al profilů se stavební hloubkou cca 75mm,protipožární odolnost EI-C30DP1,rozměry 1720x2315mm, ozn.D/05</t>
  </si>
  <si>
    <t>366765056</t>
  </si>
  <si>
    <t>-  povrch.úpr.práškovou barvou v odstínu RAL - zárubeň</t>
  </si>
  <si>
    <t xml:space="preserve">- jednoduché bezpečnostní zasklní čiré, u otevíravé části do úrovně 400mm nad pochozí </t>
  </si>
  <si>
    <t>plochou výplň plná panel</t>
  </si>
  <si>
    <t>- protipožární odolnost EI-C30DP1</t>
  </si>
  <si>
    <t xml:space="preserve">"ozn.D/05"      </t>
  </si>
  <si>
    <t>144</t>
  </si>
  <si>
    <t>R-766-D6</t>
  </si>
  <si>
    <t>D+M Dveře vnitřní, hladké - do hygienických prostor, 1kř, otočné, bez prahu,zárubeň-skrytá árubeň z Al profilů, ostění atvorů opatřeno povrch.úpr. dle přilehlé stěny, (viditelné části elox) rozměry 700x1970mm, ozn,D/06</t>
  </si>
  <si>
    <t>-363562904</t>
  </si>
  <si>
    <t>rám dveří z masiního dřeva</t>
  </si>
  <si>
    <t>- dveře do prostředí se zvýšenou vlhkostí</t>
  </si>
  <si>
    <t xml:space="preserve">"ozn.D/06"      </t>
  </si>
  <si>
    <t>145</t>
  </si>
  <si>
    <t>998767121</t>
  </si>
  <si>
    <t>Přesun hmot tonážní pro zámečnické konstrukce ruční v objektech v do 6 m</t>
  </si>
  <si>
    <t>2117757025</t>
  </si>
  <si>
    <t>776</t>
  </si>
  <si>
    <t>Podlahy povlakové</t>
  </si>
  <si>
    <t>146</t>
  </si>
  <si>
    <t>776111112</t>
  </si>
  <si>
    <t>Broušení betonového podkladu povlakových podlah</t>
  </si>
  <si>
    <t>1670176399</t>
  </si>
  <si>
    <t>skladba Pn.01 - nová podlaha protiskluzné PVC/ hygyenické prostory</t>
  </si>
  <si>
    <t>skladba Pn.02 - přírodní linoleum/kanceláře a společných prostor</t>
  </si>
  <si>
    <t>147</t>
  </si>
  <si>
    <t>776111311</t>
  </si>
  <si>
    <t>Vysátí podkladu povlakových podlah</t>
  </si>
  <si>
    <t>-204545609</t>
  </si>
  <si>
    <t>148</t>
  </si>
  <si>
    <t>776121112</t>
  </si>
  <si>
    <t>Vodou ředitelná penetrace savého podkladu povlakových podlah</t>
  </si>
  <si>
    <t>-121978129</t>
  </si>
  <si>
    <t>149</t>
  </si>
  <si>
    <t>776141121</t>
  </si>
  <si>
    <t>Stěrka podlahová nivelační pro vyrovnání podkladu povlakových podlah pevnosti 30 MPa tl do 3 mm</t>
  </si>
  <si>
    <t>-552062987</t>
  </si>
  <si>
    <t xml:space="preserve">- samonivelační stěrka na bázi cementů jemnozrnných plniv a speciálních přísad, určená </t>
  </si>
  <si>
    <t>jako podkladní vrstva pod povlakové podlahové krytiny</t>
  </si>
  <si>
    <t>150</t>
  </si>
  <si>
    <t>776251111</t>
  </si>
  <si>
    <t>Lepení pásů z přírodního linolea (marmolea) standardním lepidlem</t>
  </si>
  <si>
    <t>1379199539</t>
  </si>
  <si>
    <t>151</t>
  </si>
  <si>
    <t>776251411</t>
  </si>
  <si>
    <t>Spoj podlah z přírodního linolea (marmolea) svařováním za tepla</t>
  </si>
  <si>
    <t>-1245876075</t>
  </si>
  <si>
    <t>- svařování spojů</t>
  </si>
  <si>
    <t>ozn.Pn.01</t>
  </si>
  <si>
    <t>152</t>
  </si>
  <si>
    <t>28411069</t>
  </si>
  <si>
    <t>linoleum přírodní ze 100% dřevité moučky tl 2,5mm, zátěž 34/43, R9, hořlavost Cfl S1</t>
  </si>
  <si>
    <t>1460402041</t>
  </si>
  <si>
    <t>"sokl"    166,949*0,10</t>
  </si>
  <si>
    <t>191,995*1,1 'Přepočtené koeficientem množství</t>
  </si>
  <si>
    <t>153</t>
  </si>
  <si>
    <t>776221111</t>
  </si>
  <si>
    <t>Lepení pásů z PVC standardním lepidlem</t>
  </si>
  <si>
    <t>1758350903</t>
  </si>
  <si>
    <t>154</t>
  </si>
  <si>
    <t>28411144</t>
  </si>
  <si>
    <t>PVC vinyl homogenní protiskluzná se vsypem a výztuž. vrstvou tl 2,50mm nášlapná vrstva 2,50mm, hořlavost Bfl-s1, třída zátěže 34/43, útlum 5dB, bodová zátěž &lt;= 0,10mm, protiskluznost R11</t>
  </si>
  <si>
    <t>43154421</t>
  </si>
  <si>
    <t>"sokl"     23,695*0,10</t>
  </si>
  <si>
    <t>13,57*1,1 'Přepočtené koeficientem množství</t>
  </si>
  <si>
    <t>155</t>
  </si>
  <si>
    <t>776223111</t>
  </si>
  <si>
    <t>Spoj povlakových podlahovin z PVC svařováním za tepla</t>
  </si>
  <si>
    <t>1647076422</t>
  </si>
  <si>
    <t>ozn.Pn.02</t>
  </si>
  <si>
    <t>156</t>
  </si>
  <si>
    <t>776411212</t>
  </si>
  <si>
    <t>Montáž tahaných obvodových soklíků z PVC výšky do 100 mm</t>
  </si>
  <si>
    <t>-876976702</t>
  </si>
  <si>
    <t>- obvodový sokl z fabionu</t>
  </si>
  <si>
    <t>-1,10</t>
  </si>
  <si>
    <t>-1,05</t>
  </si>
  <si>
    <t>-1,05*2</t>
  </si>
  <si>
    <t>-1,78</t>
  </si>
  <si>
    <t>-0,60</t>
  </si>
  <si>
    <t>-0,70</t>
  </si>
  <si>
    <t>-0,80</t>
  </si>
  <si>
    <t>157</t>
  </si>
  <si>
    <t>28411003</t>
  </si>
  <si>
    <t>lišta soklová PVC 30x30mm</t>
  </si>
  <si>
    <t>-1817889819</t>
  </si>
  <si>
    <t>15% prořez</t>
  </si>
  <si>
    <t>"ozn.Pn.01"      166,949</t>
  </si>
  <si>
    <t>"ozn.Pn.02"      23,695</t>
  </si>
  <si>
    <t>190,644*1,15 'Přepočtené koeficientem množství</t>
  </si>
  <si>
    <t>158</t>
  </si>
  <si>
    <t>776421111</t>
  </si>
  <si>
    <t>Montáž obvodových lišt lepením</t>
  </si>
  <si>
    <t>722173463</t>
  </si>
  <si>
    <t>- ukončovací/přechodové lišty</t>
  </si>
  <si>
    <t>0,80*2+0,70*2+1,10</t>
  </si>
  <si>
    <t>159</t>
  </si>
  <si>
    <t>19416014</t>
  </si>
  <si>
    <t>lišta ukončovací nerezová 8mm</t>
  </si>
  <si>
    <t>-1468418353</t>
  </si>
  <si>
    <t>4,1*1,1 'Přepočtené koeficientem množství</t>
  </si>
  <si>
    <t>160</t>
  </si>
  <si>
    <t>776991111</t>
  </si>
  <si>
    <t>Spárování silikonem</t>
  </si>
  <si>
    <t>659845794</t>
  </si>
  <si>
    <t>- zapravení soklu</t>
  </si>
  <si>
    <t>190,644</t>
  </si>
  <si>
    <t>161</t>
  </si>
  <si>
    <t>998776121</t>
  </si>
  <si>
    <t>Přesun hmot tonážní pro podlahy povlakové ruční v objektech v do 6 m</t>
  </si>
  <si>
    <t>143017084</t>
  </si>
  <si>
    <t>777</t>
  </si>
  <si>
    <t>Podlahy lité</t>
  </si>
  <si>
    <t>162</t>
  </si>
  <si>
    <t>777111101</t>
  </si>
  <si>
    <t>Zametení podkladu před provedením lité podlahy</t>
  </si>
  <si>
    <t>1975698677</t>
  </si>
  <si>
    <t>163</t>
  </si>
  <si>
    <t>7771311r-1d</t>
  </si>
  <si>
    <t>Penetrační epoxidový stěn podlahy na suchý a vyzrálý podklad</t>
  </si>
  <si>
    <t>145041850</t>
  </si>
  <si>
    <t>164</t>
  </si>
  <si>
    <t>7775111R-1f</t>
  </si>
  <si>
    <t>Krycí epoxidová dekorativní stěrka tloušťky do 0,5 mm</t>
  </si>
  <si>
    <t>30066584</t>
  </si>
  <si>
    <t>- aplikace druhá vrstva systému epoxidové stěrky tl. 0,5mm</t>
  </si>
  <si>
    <t>165</t>
  </si>
  <si>
    <t>777511R-1e</t>
  </si>
  <si>
    <t xml:space="preserve">Krycí epoxidová stěrka tloušťky  do 1 mm </t>
  </si>
  <si>
    <t>-1202192540</t>
  </si>
  <si>
    <t>- aplikace první vrstva systému epoxidové stěrky tl. 1 mm</t>
  </si>
  <si>
    <t>166</t>
  </si>
  <si>
    <t>7776221R-2g</t>
  </si>
  <si>
    <t xml:space="preserve">Uzavírací polyuretanový transparentní nátěr </t>
  </si>
  <si>
    <t>-120034964</t>
  </si>
  <si>
    <t xml:space="preserve">- uzavírací transparentní polyuretanový nátěr, zajišťující omyvatelnost stěrky </t>
  </si>
  <si>
    <t>167</t>
  </si>
  <si>
    <t>998777121</t>
  </si>
  <si>
    <t>Přesun hmot tonážní pro podlahy lité ruční v objektech v do 6 m</t>
  </si>
  <si>
    <t>2135509519</t>
  </si>
  <si>
    <t>783</t>
  </si>
  <si>
    <t>Dokončovací práce - nátěry</t>
  </si>
  <si>
    <t>168</t>
  </si>
  <si>
    <t>783301311</t>
  </si>
  <si>
    <t>Odmaštění zámečnických konstrukcí vodou ředitelným odmašťovačem</t>
  </si>
  <si>
    <t>-4838895</t>
  </si>
  <si>
    <t>- nátěr nových ocelových zárubní</t>
  </si>
  <si>
    <t>7,833</t>
  </si>
  <si>
    <t>169</t>
  </si>
  <si>
    <t>783314203</t>
  </si>
  <si>
    <t>Základní antikorozní jednonásobný syntetický samozákladující nátěr zámečnických konstrukcí</t>
  </si>
  <si>
    <t>464438095</t>
  </si>
  <si>
    <t xml:space="preserve"> - základní nátěr oceolových konstrukcí - zárubeň</t>
  </si>
  <si>
    <t>(0,90+2,40*2)*0,10*7</t>
  </si>
  <si>
    <t>(0,90+2,40*2)*0,10*1</t>
  </si>
  <si>
    <t>(0,90+2,40*2)*0,10*2</t>
  </si>
  <si>
    <t>(1,72+2,315*2)*0,10*1</t>
  </si>
  <si>
    <t>(0,70+1,97*2)*0,10*2</t>
  </si>
  <si>
    <t>170</t>
  </si>
  <si>
    <t>783317105</t>
  </si>
  <si>
    <t>Krycí jednonásobný syntetický samozákladující nátěr zámečnických konstrukcí</t>
  </si>
  <si>
    <t>-1015067236</t>
  </si>
  <si>
    <t xml:space="preserve"> - základní nátěr oceolových konstrukcí - zárubeň, finální nátěr 2x</t>
  </si>
  <si>
    <t>7,833*2</t>
  </si>
  <si>
    <t>784</t>
  </si>
  <si>
    <t>Dokončovací práce - malby a tapety</t>
  </si>
  <si>
    <t>171</t>
  </si>
  <si>
    <t>784111041</t>
  </si>
  <si>
    <t>Omytí podkladu s odmaštěním v místnostech v do 3,80 m</t>
  </si>
  <si>
    <t>-1947226162</t>
  </si>
  <si>
    <t>172</t>
  </si>
  <si>
    <t>784121001</t>
  </si>
  <si>
    <t>Oškrabání malby v místnostech v do 3,80 m</t>
  </si>
  <si>
    <t>-202777442</t>
  </si>
  <si>
    <t>- oškrábání stávající malby</t>
  </si>
  <si>
    <t xml:space="preserve">- oškrábání výmalby před výmalbou/nástřikem </t>
  </si>
  <si>
    <t>"strop m.č.S-02"     41,50</t>
  </si>
  <si>
    <t>173</t>
  </si>
  <si>
    <t>784181111</t>
  </si>
  <si>
    <t>Základní silikátová jednonásobná bezbarvá penetrace podkladu v místnostech v do 3,80 m</t>
  </si>
  <si>
    <t>731016085</t>
  </si>
  <si>
    <t>- nátěr stropů - penetrace před výmalbou</t>
  </si>
  <si>
    <t>- nátěr stěn - penetrace před výmalbou</t>
  </si>
  <si>
    <t>575,808</t>
  </si>
  <si>
    <t>174</t>
  </si>
  <si>
    <t>784211101</t>
  </si>
  <si>
    <t>Dvojnásobné bílé malby ze směsí za mokra výborně oděruvzdorných v místnostech v do 3,80 m</t>
  </si>
  <si>
    <t>2008340625</t>
  </si>
  <si>
    <t>- nátěr stropů - výmalba 2x</t>
  </si>
  <si>
    <t>"stropy"     146,178</t>
  </si>
  <si>
    <t>"stěny"       575,808</t>
  </si>
  <si>
    <t>- SDK stěny</t>
  </si>
  <si>
    <t>(0,525+0,315)*2,00</t>
  </si>
  <si>
    <t>3,89*2,80</t>
  </si>
  <si>
    <t>(1,75+2,35*2)*0,30</t>
  </si>
  <si>
    <t>- odečet černé barvy na stěnách v m.č.S-02</t>
  </si>
  <si>
    <t>-17,368</t>
  </si>
  <si>
    <t>175</t>
  </si>
  <si>
    <t>784211101-1</t>
  </si>
  <si>
    <t>-1733772094</t>
  </si>
  <si>
    <t xml:space="preserve">- nátěr stropů parva černá dle vzorníku RAL - všechny konstrukce (ventily, </t>
  </si>
  <si>
    <t>"stropy"    41,50</t>
  </si>
  <si>
    <t>"stěny"</t>
  </si>
  <si>
    <t>(6,285+3,82+13,034+2,28+2,25)*0,40</t>
  </si>
  <si>
    <t>(0,525+0,315)*0,40</t>
  </si>
  <si>
    <t>(5,685+6,925+2,30)*0,40</t>
  </si>
  <si>
    <t>176</t>
  </si>
  <si>
    <t>784211151</t>
  </si>
  <si>
    <t>Příplatek k cenám 2x maleb ze směsí za mokra oděruvzdorných za barevnou malbu tónovanou přípravky</t>
  </si>
  <si>
    <t>-551861143</t>
  </si>
  <si>
    <t>801</t>
  </si>
  <si>
    <t>Ostatní práce</t>
  </si>
  <si>
    <t>177</t>
  </si>
  <si>
    <t>R-801-1</t>
  </si>
  <si>
    <t>D+M Výstražné a bezpečnostní tabulky a značky dle bezpečnostního řešení stavby, ozn.Os/07</t>
  </si>
  <si>
    <t xml:space="preserve">soubor </t>
  </si>
  <si>
    <t>512</t>
  </si>
  <si>
    <t>1070976318</t>
  </si>
  <si>
    <t>viz. výpis ostatnách výrobků</t>
  </si>
  <si>
    <t>- specifikace viz. TZ + VÝPIS</t>
  </si>
  <si>
    <t>"Os/07"     1</t>
  </si>
  <si>
    <t>D.1.1.4.1 - TPS - Zařízení pro vytápění staveb</t>
  </si>
  <si>
    <t xml:space="preserve">PSV - Práce a dodávky PSV   </t>
  </si>
  <si>
    <t xml:space="preserve">    713 - Izolace tepelné   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</si>
  <si>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</si>
  <si>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</si>
  <si>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   </t>
  </si>
  <si>
    <t xml:space="preserve">    735 - Ústřední vytápění - otopná tělesa</t>
  </si>
  <si>
    <t xml:space="preserve">    767 - Konstrukce zámečnické   </t>
  </si>
  <si>
    <t xml:space="preserve">    783 - Dokončovací práce - nátěry   </t>
  </si>
  <si>
    <t xml:space="preserve">Práce a dodávky PSV   </t>
  </si>
  <si>
    <t xml:space="preserve">Izolace tepelné   </t>
  </si>
  <si>
    <t>713463211</t>
  </si>
  <si>
    <t>Montáž izolace tepelné potrubí a ohybů tvarovkami nebo deskami potrubními pouzdry s povrchovou úpravou hliníkovou fólií (izolační materiál ve specifikaci) přelepenými samolepící hliníkovou páskou potrubí jednovrstvá D do 50 mm</t>
  </si>
  <si>
    <t>63154570</t>
  </si>
  <si>
    <t>pouzdro izolační potrubní z minerální vlny s Al fólií max. 250/100°C 22/40mm</t>
  </si>
  <si>
    <t xml:space="preserve">DN15/40 + 15%   </t>
  </si>
  <si>
    <t xml:space="preserve">24*1,15   </t>
  </si>
  <si>
    <t xml:space="preserve">Součet   </t>
  </si>
  <si>
    <t>998713312</t>
  </si>
  <si>
    <t>Přesun hmot pro izolace tepelné stanovený procentní sazbou (%) z ceny vodorovná dopravní vzdálenost do 50 m ruční (bez užití mechanizace) v objektech výšky přes 6 m do 12 m</t>
  </si>
  <si>
    <t>%</t>
  </si>
  <si>
    <t>998713319</t>
  </si>
  <si>
    <t>Přesun hmot pro izolace tepelné stanovený procentní sazbou (%) z ceny vodorovná dopravní vzdálenost do 50 m Příplatek k cenám za ruční zvětšený přesun přes vymezenou vodorovnou dopravní vzdálenost za každých dalších započatých 50 m</t>
  </si>
  <si>
    <t>732</t>
  </si>
  <si>
    <t>Ústřední vytápění - strojovny</t>
  </si>
  <si>
    <t>732199100</t>
  </si>
  <si>
    <t>Montáž štítků orientačních</t>
  </si>
  <si>
    <t>RMAT0001</t>
  </si>
  <si>
    <t>štítek orientační</t>
  </si>
  <si>
    <t xml:space="preserve">(13*2)+(3*2)   </t>
  </si>
  <si>
    <t>732212815</t>
  </si>
  <si>
    <t>Demontáž ohříváku zásobníkového stojatého obsah do 1600 l</t>
  </si>
  <si>
    <t>-1624758320</t>
  </si>
  <si>
    <t>1" OHŘÍVAČ</t>
  </si>
  <si>
    <t>732214813</t>
  </si>
  <si>
    <t>Vypuštění vody z ohříváku obsah do 630 l</t>
  </si>
  <si>
    <t>-1703876276</t>
  </si>
  <si>
    <t>1 "OHŘÍVAČ</t>
  </si>
  <si>
    <t>998732312</t>
  </si>
  <si>
    <t>Přesun hmot pro strojovny stanovený procentní sazbou (%) z ceny vodorovná dopravní vzdálenost do 50 m ruční (bez užití mechanizace) v objektech výšky přes 6 do 12 m</t>
  </si>
  <si>
    <t>998732319</t>
  </si>
  <si>
    <t>Přesun hmot pro strojovny stanovený procentní sazbou (%) z ceny vodorovná dopravní vzdálenost do 50 m Příplatek k cenám za ruční zvětšený přesun přes vymezenou vodorovnou dopravní vzdálenost za každých dalších započatých 50 m</t>
  </si>
  <si>
    <t>R1</t>
  </si>
  <si>
    <t>Proplach systému</t>
  </si>
  <si>
    <t>h</t>
  </si>
  <si>
    <t xml:space="preserve">12   </t>
  </si>
  <si>
    <t>R2</t>
  </si>
  <si>
    <t>Napuštění</t>
  </si>
  <si>
    <t>733</t>
  </si>
  <si>
    <t>Ústřední vytápění - rozvodné potrubí</t>
  </si>
  <si>
    <t>733110803</t>
  </si>
  <si>
    <t>Demontáž potrubí ocelového závitového DN do 15</t>
  </si>
  <si>
    <t>1628259823</t>
  </si>
  <si>
    <t>(3,8+3,3+3,5+4,3+3,3+3,3+3,3+3,5+3,3+3,8+4,3+4,3)*2*1,2 "UT*20%</t>
  </si>
  <si>
    <t>733111103</t>
  </si>
  <si>
    <t>Potrubí z trubek ocelových závitových černých spojovaných svařováním bezešvých běžných nízkotlakých PN 16 do 115°C DN 15</t>
  </si>
  <si>
    <t xml:space="preserve">12*4 "dopojení UT   </t>
  </si>
  <si>
    <t>733190107</t>
  </si>
  <si>
    <t>Zkoušky těsnosti potrubí, manžety prostupové z trubek ocelových zkoušky těsnosti potrubí (za provozu) z trubek ocelových závitových DN do 40</t>
  </si>
  <si>
    <t xml:space="preserve">48   </t>
  </si>
  <si>
    <t>998733312</t>
  </si>
  <si>
    <t>Přesun hmot pro rozvody potrubí stanovený procentní sazbou z ceny vodorovná dopravní vzdálenost do 50 m ruční (bez užití mechanizace) v objektech výšky přes 6 do 12 m</t>
  </si>
  <si>
    <t>998733319</t>
  </si>
  <si>
    <t>Přesun hmot pro rozvody potrubí stanovený procentní sazbou z ceny vodorovná dopravní vzdálenost do 50 m Příplatek k cenám za ruční zvětšený přesun přes vymezenou vodorovnou dopravní vzdálenost za každých dalších započatých 50 m</t>
  </si>
  <si>
    <t>734</t>
  </si>
  <si>
    <t xml:space="preserve">Ústřední vytápění - armatury   </t>
  </si>
  <si>
    <t>R734003</t>
  </si>
  <si>
    <t>Termostatická hlavice, typ RAX-K</t>
  </si>
  <si>
    <t xml:space="preserve">13 " Radiátor   </t>
  </si>
  <si>
    <t>998734312</t>
  </si>
  <si>
    <t>Přesun hmot pro armatury stanovený procentní sazbou (%) z ceny vodorovná dopravní vzdálenost do 50 m ruční (bez užití mechanizace) v objektech výšky přes 6 do 12 m</t>
  </si>
  <si>
    <t>998734319</t>
  </si>
  <si>
    <t>Přesun hmot pro armatury stanovený procentní sazbou (%) z ceny vodorovná dopravní vzdálenost do 50 m Příplatek k cenám za ruční zvětšený přesun přes vymezenou vodorovnou dopravní vzdálenost za každých dalších započatých 50 m</t>
  </si>
  <si>
    <t>735</t>
  </si>
  <si>
    <t>Ústřední vytápění - otopná tělesa</t>
  </si>
  <si>
    <t>735151177</t>
  </si>
  <si>
    <t>Otopná tělesa panelová jednodesková PN 1,0 MPa, T do 110°C bez přídavné přestupní plochy výšky tělesa 600 mm stavební délky / výkonu 1000 mm / 604 W</t>
  </si>
  <si>
    <t xml:space="preserve">1 " Chodba   </t>
  </si>
  <si>
    <t>735151476</t>
  </si>
  <si>
    <t>Otopná tělesa panelová dvoudesková PN 1,0 MPa, T do 110°C s jednou přídavnou přestupní plochou výšky tělesa 600 mm stavební délky / výkonu 900 mm / 1159 W</t>
  </si>
  <si>
    <t xml:space="preserve">1 " Kuchyně   </t>
  </si>
  <si>
    <t>735151576</t>
  </si>
  <si>
    <t>Otopná tělesa panelová dvoudesková PN 1,0 MPa, T do 110°C se dvěma přídavnými přestupními plochami výšky tělesa 600 mm stavební délky / výkonu 900 mm / 1511 W</t>
  </si>
  <si>
    <t xml:space="preserve">1+1 " Kancelář 004+005   </t>
  </si>
  <si>
    <t>735151676</t>
  </si>
  <si>
    <t>Otopná tělesa panelová třídesková PN 1,0 MPa, T do 110°C se třemi přídavnými přestupními plochami výšky tělesa 600 mm stavební délky / výkonu 900 mm / 2165 W</t>
  </si>
  <si>
    <t xml:space="preserve">1+2 "Kancelář 003+006   </t>
  </si>
  <si>
    <t>735151677</t>
  </si>
  <si>
    <t>Otopná tělesa panelová třídesková PN 1,0 MPa, T do 110°C se třemi přídavnými přestupními plochami výšky tělesa 600 mm stavební délky / výkonu 1000 mm / 2406 W</t>
  </si>
  <si>
    <t xml:space="preserve">1 " Kancelář 001   </t>
  </si>
  <si>
    <t>735151811</t>
  </si>
  <si>
    <t>Demontáž otopného tělesa panelového jednořadého dl do 1500 mm</t>
  </si>
  <si>
    <t>-181611623</t>
  </si>
  <si>
    <t>11 "OT</t>
  </si>
  <si>
    <t>735151831</t>
  </si>
  <si>
    <t>Demontáž otopného tělesa panelového třířadého dl do 1500 mm</t>
  </si>
  <si>
    <t>-2058344018</t>
  </si>
  <si>
    <t>3 "OT</t>
  </si>
  <si>
    <t>735494811</t>
  </si>
  <si>
    <t>Vypuštění vody z otopných těles</t>
  </si>
  <si>
    <t>-450445145</t>
  </si>
  <si>
    <t>(1*13)</t>
  </si>
  <si>
    <t>R.735001</t>
  </si>
  <si>
    <t>Designová otopná tělesa se svisle orientovanými profily a s bočním připojením, typ 11, (v x d x h) 2000x884x61mm, 2380 W</t>
  </si>
  <si>
    <t xml:space="preserve">1 " WC muži   </t>
  </si>
  <si>
    <t>R.735002</t>
  </si>
  <si>
    <t>Designová otopná tělesa se svisle orientovanými profily a s bočním připojením, typ 11, (v x d x h) 2000x588x61mm, 1583 W</t>
  </si>
  <si>
    <t xml:space="preserve">1 " WC ženy   </t>
  </si>
  <si>
    <t>R.735151398</t>
  </si>
  <si>
    <t>Otopná tělesa panelová dvoudesková PN 1,0 MPa, T do 110°C se dvěmi přídavnými přestupními plochami výšky tělesa 700 mm stavební délky / výkonu 1000 mm / 1229 W</t>
  </si>
  <si>
    <t xml:space="preserve">2" Kancelář 002   </t>
  </si>
  <si>
    <t>998735312</t>
  </si>
  <si>
    <t>Přesun hmot pro otopná tělesa stanovený procentní sazbou (%) z ceny vodorovná dopravní vzdálenost do 50 m ruční (bez užití mechanizace) v objektech výšky přes 6 do 12 m</t>
  </si>
  <si>
    <t>998735319</t>
  </si>
  <si>
    <t>Přesun hmot pro otopná tělesa stanovený procentní sazbou (%) z ceny vodorovná dopravní vzdálenost do 50 m Příplatek k cenám za ruční zvětšený přesun přes vymezenou vodorovnou dopravní vzdálenost za každých dalších započatých 50 m</t>
  </si>
  <si>
    <t xml:space="preserve">Konstrukce zámečnické   </t>
  </si>
  <si>
    <t>R76702</t>
  </si>
  <si>
    <t>Pomocné konstrukce (konzole, závěsy atd.) D+M</t>
  </si>
  <si>
    <t xml:space="preserve">0,65*24   </t>
  </si>
  <si>
    <t xml:space="preserve">0,65kg/bm   </t>
  </si>
  <si>
    <t xml:space="preserve">Dokončovací práce - nátěry   </t>
  </si>
  <si>
    <t>R78301</t>
  </si>
  <si>
    <t>Nátěry pomocných konstrukcí (základní + vrchní)</t>
  </si>
  <si>
    <t>D.1.1.4.2 - TPS - Zařizení pro vzduchotechniku</t>
  </si>
  <si>
    <t xml:space="preserve">    751 - Vzduchotechnika</t>
  </si>
  <si>
    <t>713421111</t>
  </si>
  <si>
    <t>Montáž izolace tepelné potrubí, ohybů, armatur a přírub rohožemi v pletivu bez povrchové úpravy (izolační materiál ve specifikaci) v černém šestihranném pletivu spojených ocelovým drátem potrubí jednovrstvá</t>
  </si>
  <si>
    <t>63150982</t>
  </si>
  <si>
    <t>rohož izolační z minerální vlny lamelová s Al fólií 25-40kg/m3 tl 40mm</t>
  </si>
  <si>
    <t xml:space="preserve">4,5*1,2 "PŘÍVOD*20%   </t>
  </si>
  <si>
    <t>998713201</t>
  </si>
  <si>
    <t>Přesun hmot pro izolace tepelné stanovený procentní sazbou (%) z ceny vodorovná dopravní vzdálenost do 50 m s užitím mechanizace v objektech výšky do 6 m</t>
  </si>
  <si>
    <t>Příplatek k ručnímu přesunu hmot procentnímu pro izolace tepelné za zvětšený přesun ZKD 50 m</t>
  </si>
  <si>
    <t>1958518967</t>
  </si>
  <si>
    <t>751</t>
  </si>
  <si>
    <t>Vzduchotechnika</t>
  </si>
  <si>
    <t>751123811</t>
  </si>
  <si>
    <t>Demontáž ventilátoru radiálního nízkotlakého kruhové potrubí D do 300 mm</t>
  </si>
  <si>
    <t>1622703822</t>
  </si>
  <si>
    <t>3 "VENTILÁTOR</t>
  </si>
  <si>
    <t>751322011</t>
  </si>
  <si>
    <t>Montáž talířových ventilů, anemostatů, dýz talířového ventilu, průměru do 100 mm</t>
  </si>
  <si>
    <t>42972212</t>
  </si>
  <si>
    <t>ventil talířový pro odvod vzduchu kovový D 100mm</t>
  </si>
  <si>
    <t xml:space="preserve">3"V.101   </t>
  </si>
  <si>
    <t>751322012</t>
  </si>
  <si>
    <t>Montáž talířových ventilů, anemostatů, dýz talířového ventilu, průměru přes 100 do 200 mm</t>
  </si>
  <si>
    <t>42972213</t>
  </si>
  <si>
    <t>ventil talířový pro odvod vzduchu kovový D 125mm</t>
  </si>
  <si>
    <t xml:space="preserve">1 "V.102   </t>
  </si>
  <si>
    <t>42972209</t>
  </si>
  <si>
    <t>ventil talířový pro přívod vzduchu kovový D 160mm</t>
  </si>
  <si>
    <t xml:space="preserve">2 "PŘÍVOD   </t>
  </si>
  <si>
    <t>751344112</t>
  </si>
  <si>
    <t>Montáž tlumičů hluku pro kruhové potrubí, průměru přes 100 do 200 mm</t>
  </si>
  <si>
    <t>42976202</t>
  </si>
  <si>
    <t>tlumič hluku kruhový Pz, D 125mm, l=500mm</t>
  </si>
  <si>
    <t xml:space="preserve">2 "V.101   </t>
  </si>
  <si>
    <t xml:space="preserve">2 "V.102   </t>
  </si>
  <si>
    <t>751510870</t>
  </si>
  <si>
    <t>Demontáž vzduchotechnického potrubí plechového kruhového bez příruby spirálně vinutého do suti D do 200 mm</t>
  </si>
  <si>
    <t>1018168781</t>
  </si>
  <si>
    <t>7 " VZT</t>
  </si>
  <si>
    <t>751512841</t>
  </si>
  <si>
    <t>Demontáž oblouku z plechového potrubí kruhového s přírubou nebo bez příruby D do 200 mm</t>
  </si>
  <si>
    <t>474163382</t>
  </si>
  <si>
    <t>5"VZT</t>
  </si>
  <si>
    <t>751512886</t>
  </si>
  <si>
    <t>Demontáž přechodu osového nebo pravoúhlého z plechového potrubí kruhového s přírubou nebo bez příruby D do 200 mm</t>
  </si>
  <si>
    <t>1375978848</t>
  </si>
  <si>
    <t>3"VZT</t>
  </si>
  <si>
    <t>751513836</t>
  </si>
  <si>
    <t>Demontáž škrtící klapky nebo zpětné klapky z plechového potrubí kruhové s přírubou nebo bez příruby D do 200 mm</t>
  </si>
  <si>
    <t>1344687302</t>
  </si>
  <si>
    <t>R.751377012</t>
  </si>
  <si>
    <t>Montáž odsávacího zákrytu (digestoř)</t>
  </si>
  <si>
    <t>R.751770121</t>
  </si>
  <si>
    <t>Kuchyňská digestoř, max. průtok 302m3/h, 115W, 0,53A, počet rychlostí 3</t>
  </si>
  <si>
    <t>751398012</t>
  </si>
  <si>
    <t>Montáž ostatních zařízení větrací mřížky na kruhové potrubí, průměru přes 100 do 200 mm</t>
  </si>
  <si>
    <t>429R.72837</t>
  </si>
  <si>
    <t>mřížka větrací kruhová nerezová se síťkou D 200mm</t>
  </si>
  <si>
    <t xml:space="preserve">1 "PŘÍVOD   </t>
  </si>
  <si>
    <t>751398171</t>
  </si>
  <si>
    <t>Montáž ostatních zařízení kondenzačního kusu pro kruhová potrubí kovová, průměru přes 100 do 200 mm</t>
  </si>
  <si>
    <t>42981936</t>
  </si>
  <si>
    <t>kus kondenzační Pz D 125mm</t>
  </si>
  <si>
    <t xml:space="preserve">2 "V.101+V.102   </t>
  </si>
  <si>
    <t>751510041</t>
  </si>
  <si>
    <t>Vzduchotechnické potrubí z pozinkovaného plechu kruhové, trouba spirálně vinutá bez příruby, průměru do 100 mm</t>
  </si>
  <si>
    <t xml:space="preserve">"V.101*20%   </t>
  </si>
  <si>
    <t xml:space="preserve">2*1,2   </t>
  </si>
  <si>
    <t>751510042</t>
  </si>
  <si>
    <t>Vzduchotechnické potrubí z pozinkovaného plechu kruhové, trouba spirálně vinutá bez příruby, průměru přes 100 do 200 mm</t>
  </si>
  <si>
    <t xml:space="preserve">"(PŘÍVOD)*20%   </t>
  </si>
  <si>
    <t xml:space="preserve">"(V.101+V.102)*20%   </t>
  </si>
  <si>
    <t xml:space="preserve">((4,5)+(5+3))*1,2   </t>
  </si>
  <si>
    <t>751572061</t>
  </si>
  <si>
    <t>Závěs kruhového potrubí pomocí objímky, kotvené do trapézového plechu průměru potrubí do 100 mm</t>
  </si>
  <si>
    <t xml:space="preserve">2,4 " VZT   </t>
  </si>
  <si>
    <t>751572062</t>
  </si>
  <si>
    <t>Závěs kruhového potrubí pomocí objímky, kotvené do trapézového plechu průměru potrubí přes 100 do 200 mm</t>
  </si>
  <si>
    <t xml:space="preserve">15 " VZT   </t>
  </si>
  <si>
    <t>751691111</t>
  </si>
  <si>
    <t>Zaregulování systému vzduchotechnického zařízení za 1 koncový (distribuční) prvek</t>
  </si>
  <si>
    <t xml:space="preserve">6   </t>
  </si>
  <si>
    <t>998751312</t>
  </si>
  <si>
    <t>Přesun hmot pro vzduchotechniku stanovený procentní sazbou (%) z ceny vodorovná dopravní vzdálenost do 50 m ruční (bez užití mechanizace) v objektech výšky přes 12 do 24 m</t>
  </si>
  <si>
    <t>998751319</t>
  </si>
  <si>
    <t>Přesun hmot pro vzduchotechniku stanovený procentní sazbou (%) z ceny vodorovná dopravní vzdálenost do 50 m Příplatek k cenám za ruční zvětšený přesun přes vymezenou vodorovnou dopravní vzdálenost za každých dalších započatých 50 m</t>
  </si>
  <si>
    <t>R.751100</t>
  </si>
  <si>
    <t>Diagonální ventilátor do kruhového potrubí, vzduchový výkon 110m3/h při 110Pa, 1x230V/29W/0,1A</t>
  </si>
  <si>
    <t xml:space="preserve">"V.101+V.102   </t>
  </si>
  <si>
    <t xml:space="preserve">1+1   </t>
  </si>
  <si>
    <t>R.751102</t>
  </si>
  <si>
    <t>Zpětná klapka těsná, do kruhového potrubí 125</t>
  </si>
  <si>
    <t xml:space="preserve">"(V.101+V.102) PRŮMĚR 125   </t>
  </si>
  <si>
    <t>R.751106</t>
  </si>
  <si>
    <t>Zpětná klapka těsná, do kruhového potrubí 160</t>
  </si>
  <si>
    <t xml:space="preserve">"PRŮMĚR 160   </t>
  </si>
  <si>
    <t xml:space="preserve">2   </t>
  </si>
  <si>
    <t>R.751802</t>
  </si>
  <si>
    <t>Vzduchové zkoušky</t>
  </si>
  <si>
    <t xml:space="preserve">15   </t>
  </si>
  <si>
    <t>R.751803</t>
  </si>
  <si>
    <t>Montáž a dopojení na stávající rozvody vzduchotechniky</t>
  </si>
  <si>
    <t>D.1.1.4.3 - TPS - Zařízení zdravotně technických instalací</t>
  </si>
  <si>
    <t xml:space="preserve">HSV - Práce a dodávky HSV   </t>
  </si>
  <si>
    <t xml:space="preserve">    9 - Ostatní konstrukce a práce, bourání   </t>
  </si>
  <si>
    <t xml:space="preserve">    997 - Přesun sutě   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</si>
  <si>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</si>
  <si>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</si>
  <si>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</si>
  <si>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   </t>
  </si>
  <si>
    <t xml:space="preserve">Práce a dodávky HSV   </t>
  </si>
  <si>
    <t xml:space="preserve">Ostatní konstrukce a práce, bourání   </t>
  </si>
  <si>
    <t>974032142</t>
  </si>
  <si>
    <t>Vysekání rýh ve stěnách nebo příčkách z dutých cihel, tvárnic, desek z dutých cihel nebo tvárnic do hl. 70 mm a šířky do 70 mm</t>
  </si>
  <si>
    <t xml:space="preserve">15,6+14,4+4 "PP-RCT DN15-25   </t>
  </si>
  <si>
    <t xml:space="preserve">6 "HT DN50   </t>
  </si>
  <si>
    <t>974032164</t>
  </si>
  <si>
    <t>Vysekání rýh ve stěnách nebo příčkách z dutých cihel, tvárnic, desek z dutých cihel nebo tvárnic do hl. 150 mm a šířky do 150 mm</t>
  </si>
  <si>
    <t xml:space="preserve">7,3+1,56 "DN110   </t>
  </si>
  <si>
    <t xml:space="preserve">Přesun sutě   </t>
  </si>
  <si>
    <t>997013002</t>
  </si>
  <si>
    <t>Vyklizení ulehlé suti na vzdálenost do 3 m od okraje vyklízeného prostoru nebo s naložením na dopravní prostředek z prostorů o půdorysné ploše do 15 m2 z výšky (hloubky) do 10 m</t>
  </si>
  <si>
    <t xml:space="preserve">40*0,07*0,07 "VYSEKÁNÍ RÝH   </t>
  </si>
  <si>
    <t xml:space="preserve">8,86*0,15*0,15 "VYSEKÁNÍ RÝH   </t>
  </si>
  <si>
    <t>997013214</t>
  </si>
  <si>
    <t>Vnitrostaveništní doprava suti a vybouraných hmot vodorovně do 50 m s naložením ručně pro budovy a haly výšky přes 12 do 15 m</t>
  </si>
  <si>
    <t>Odvoz suti a vybouraných hmot na skládku nebo meziskládku se složením, na vzdálenost do 1 km</t>
  </si>
  <si>
    <t>Odvoz suti a vybouraných hmot na skládku nebo meziskládku se složením, na vzdálenost Příplatek k ceně za každý další započatý 1 km přes 1 km</t>
  </si>
  <si>
    <t xml:space="preserve">1,174*14 "PŘÍPLATEK ZA KM   </t>
  </si>
  <si>
    <t>997013603</t>
  </si>
  <si>
    <t>Poplatek za uložení stavebního odpadu na skládce (skládkovné) cihelného zatříděného do Katalogu odpadů pod kódem 17 01 02</t>
  </si>
  <si>
    <t xml:space="preserve">1,174   </t>
  </si>
  <si>
    <t>713463131</t>
  </si>
  <si>
    <t>Montáž izolace tepelné potrubí a ohybů tvarovkami nebo deskami potrubními pouzdry bez povrchové úpravy (izolační materiál ve specifikaci) přilepenými v příčných a podélných spojích izolace potrubí jednovrstvá, tloušťky izolace do 25 mm</t>
  </si>
  <si>
    <t>28377103</t>
  </si>
  <si>
    <t>pouzdro izolační potrubní z pěnového polyetylenu 22/9mm</t>
  </si>
  <si>
    <t xml:space="preserve">15,6 "DN15   </t>
  </si>
  <si>
    <t>28377111</t>
  </si>
  <si>
    <t>pouzdro izolační potrubní z pěnového polyetylenu 28/9mm</t>
  </si>
  <si>
    <t xml:space="preserve">14,4 "DN20   </t>
  </si>
  <si>
    <t>28377051</t>
  </si>
  <si>
    <t>pouzdro izolační potrubní z pěnového polyetylenu 32/9mm</t>
  </si>
  <si>
    <t xml:space="preserve">3 "DN25   </t>
  </si>
  <si>
    <t>713463132</t>
  </si>
  <si>
    <t>Montáž izolace tepelné potrubí a ohybů tvarovkami nebo deskami potrubními pouzdry bez povrchové úpravy (izolační materiál ve specifikaci) přilepenými v příčných a podélných spojích izolace potrubí jednovrstvá, tloušťky izolace přes 25 do 50 mm</t>
  </si>
  <si>
    <t>63154531</t>
  </si>
  <si>
    <t>pouzdro izolační potrubní z minerální vlny s Al fólií max. 250/100°C 28/30mm</t>
  </si>
  <si>
    <t xml:space="preserve">2 "DN20   </t>
  </si>
  <si>
    <t>63154532</t>
  </si>
  <si>
    <t>pouzdro izolační potrubní z minerální vlny s Al fólií max. 250/100°C 35/30mm</t>
  </si>
  <si>
    <t xml:space="preserve">2 "DN25   </t>
  </si>
  <si>
    <t>998713313</t>
  </si>
  <si>
    <t>Přesun hmot pro izolace tepelné stanovený procentní sazbou (%) z ceny vodorovná dopravní vzdálenost do 50 m ruční (bez užití mechanizace) v objektech výšky přes 12 m do 24 m</t>
  </si>
  <si>
    <t>721</t>
  </si>
  <si>
    <t>Zdravotechnika - vnitřní kanalizace</t>
  </si>
  <si>
    <t>721171803</t>
  </si>
  <si>
    <t>Demontáž potrubí z PVC D do 75</t>
  </si>
  <si>
    <t>1007690850</t>
  </si>
  <si>
    <t>(1,5+5+1,3+3)*1,2 "PŘIP*20%</t>
  </si>
  <si>
    <t>721171808</t>
  </si>
  <si>
    <t>Demontáž potrubí z PVC D přes 75 do 114</t>
  </si>
  <si>
    <t>-1506412811</t>
  </si>
  <si>
    <t>(3+1,5)*1,2 "ODPAD*20%</t>
  </si>
  <si>
    <t>721174041</t>
  </si>
  <si>
    <t>Potrubí z trub polypropylenových připojovací DN 32</t>
  </si>
  <si>
    <t xml:space="preserve">5,5*1,2 "VZT*20%   </t>
  </si>
  <si>
    <t>721174043</t>
  </si>
  <si>
    <t>Potrubí z trub polypropylenových připojovací DN 50</t>
  </si>
  <si>
    <t xml:space="preserve">(3+2)*1,2 "DN50*20%   </t>
  </si>
  <si>
    <t>721174045</t>
  </si>
  <si>
    <t>Potrubí z trub polypropylenových připojovací DN 110</t>
  </si>
  <si>
    <t xml:space="preserve">7,3 "DN100*20%   </t>
  </si>
  <si>
    <t>721175212</t>
  </si>
  <si>
    <t>Plastové potrubí odhlučněné třívrstvé odpadní (svislé) DN 110</t>
  </si>
  <si>
    <t xml:space="preserve">2,5*1,2 "DN100*20%   </t>
  </si>
  <si>
    <t>721194105</t>
  </si>
  <si>
    <t>Vyměření přípojek na potrubí vyvedení a upevnění odpadních výpustek DN 50</t>
  </si>
  <si>
    <t xml:space="preserve">2 "U   </t>
  </si>
  <si>
    <t xml:space="preserve">1 "D   </t>
  </si>
  <si>
    <t xml:space="preserve">1 "P   </t>
  </si>
  <si>
    <t>721194109</t>
  </si>
  <si>
    <t>Vyměření přípojek na potrubí vyvedení a upevnění odpadních výpustek DN 110</t>
  </si>
  <si>
    <t xml:space="preserve">2 "WC   </t>
  </si>
  <si>
    <t>721220801</t>
  </si>
  <si>
    <t>Demontáž uzávěrek zápachových DN 70</t>
  </si>
  <si>
    <t>-1508064694</t>
  </si>
  <si>
    <t>4+3 "U+S</t>
  </si>
  <si>
    <t>721220802</t>
  </si>
  <si>
    <t>Demontáž uzávěrek zápachových DN 100</t>
  </si>
  <si>
    <t>-844548723</t>
  </si>
  <si>
    <t>1 "WC</t>
  </si>
  <si>
    <t>721274123</t>
  </si>
  <si>
    <t>Ventily přivzdušňovací odpadních potrubí vnitřní DN 100</t>
  </si>
  <si>
    <t xml:space="preserve">1 "DN100   </t>
  </si>
  <si>
    <t>721290111</t>
  </si>
  <si>
    <t>Zkouška těsnosti kanalizace v objektech vodou do DN 125</t>
  </si>
  <si>
    <t xml:space="preserve">6,6 "DN32   </t>
  </si>
  <si>
    <t xml:space="preserve">6 "DN50   </t>
  </si>
  <si>
    <t>R.721001</t>
  </si>
  <si>
    <t>Kanalizační přivzdušňovací ventil - podomítková verze s krytem</t>
  </si>
  <si>
    <t xml:space="preserve">1 " PŘ   </t>
  </si>
  <si>
    <t>R.721003</t>
  </si>
  <si>
    <t>Nálevka DN32 se zápachovou uzávěrkou a kuličkou pro suchý stav</t>
  </si>
  <si>
    <t xml:space="preserve">2 "VZT   </t>
  </si>
  <si>
    <t>998721319</t>
  </si>
  <si>
    <t>Přesun hmot pro vnitřní kanalizaci stanovený procentní sazbou (%) z ceny vodorovná dopravní vzdálenost do 50 m Příplatek k cenám za ruční zvětšený přesun přes vymezenou vodorovnou dopravní vzdálenost za každých dalších započatých 50 m</t>
  </si>
  <si>
    <t>998721313</t>
  </si>
  <si>
    <t>Přesun hmot pro vnitřní kanalizaci stanovený procentní sazbou (%) z ceny vodorovná dopravní vzdálenost do 50 m ruční (bez užití mechanizace) v objektech výšky přes 12 do 24 m</t>
  </si>
  <si>
    <t>722</t>
  </si>
  <si>
    <t>Zdravotechnika - vnitřní vodovod</t>
  </si>
  <si>
    <t>722170801</t>
  </si>
  <si>
    <t>Demontáž rozvodů vody z plastů D do 25</t>
  </si>
  <si>
    <t>-300149730</t>
  </si>
  <si>
    <t>(2+5+1,3+3)*2*1,2 "VOD *20%</t>
  </si>
  <si>
    <t>722170804</t>
  </si>
  <si>
    <t>Demontáž rozvodů vody z plastů D přes 25 do 50</t>
  </si>
  <si>
    <t>556722740</t>
  </si>
  <si>
    <t>3*2*1,2 "VOD*20%</t>
  </si>
  <si>
    <t>722175002</t>
  </si>
  <si>
    <t>Potrubí z plastových trubek z polypropylenu PP-RCT svařovaných polyfúzně D 20 x 2,8</t>
  </si>
  <si>
    <t xml:space="preserve">13*1,2 "DN15 *20%   </t>
  </si>
  <si>
    <t>722175003</t>
  </si>
  <si>
    <t>Potrubí z plastových trubek z polypropylenu PP-RCT svařovaných polyfúzně D 25 x 3,5</t>
  </si>
  <si>
    <t xml:space="preserve">12*1,2 " DN20*20%   </t>
  </si>
  <si>
    <t>722175004</t>
  </si>
  <si>
    <t>Potrubí z plastových trubek z polypropylenu PP-RCT svařovaných polyfúzně D 32 x 4,4</t>
  </si>
  <si>
    <t xml:space="preserve">4 "DN25 *20%   </t>
  </si>
  <si>
    <t>722181851</t>
  </si>
  <si>
    <t>Demontáž termoizolačních trubic z trub D do 45</t>
  </si>
  <si>
    <t>234889673</t>
  </si>
  <si>
    <t>19,92+7,2</t>
  </si>
  <si>
    <t>722220862</t>
  </si>
  <si>
    <t>Demontáž armatur závitových se dvěma závity G přes 3/4 do 5/4</t>
  </si>
  <si>
    <t>-925942503</t>
  </si>
  <si>
    <t>3+2 "OHŘÍVAČ+DOPOJENÍ</t>
  </si>
  <si>
    <t>722232062</t>
  </si>
  <si>
    <t>Armatury se dvěma závity kulové kohouty PN 42 do 185 °C přímé vnitřní závit s vypouštěním G 3/4"</t>
  </si>
  <si>
    <t xml:space="preserve">1 "DN20   </t>
  </si>
  <si>
    <t>722232063</t>
  </si>
  <si>
    <t>Armatury se dvěma závity kulové kohouty PN 42 do 185 °C přímé vnitřní závit s vypouštěním G 1"</t>
  </si>
  <si>
    <t xml:space="preserve">1 "DN25   </t>
  </si>
  <si>
    <t>722290234</t>
  </si>
  <si>
    <t>Zkoušky, proplach a desinfekce vodovodního potrubí proplach a desinfekce vodovodního potrubí do DN 80</t>
  </si>
  <si>
    <t xml:space="preserve">15,6+14,4+4 "DN15-DN25   </t>
  </si>
  <si>
    <t>722290246</t>
  </si>
  <si>
    <t>Zkoušky, proplach a desinfekce vodovodního potrubí zkoušky těsnosti vodovodního potrubí plastového do DN 40</t>
  </si>
  <si>
    <t xml:space="preserve">15,6+14,4+4 " DN15-DN25   </t>
  </si>
  <si>
    <t>998722313</t>
  </si>
  <si>
    <t>Přesun hmot pro vnitřní vodovod stanovený procentní sazbou (%) z ceny vodorovná dopravní vzdálenost do 50 m ruční (bez užití mechanizace) v objektech výšky přes 12 do 24 m</t>
  </si>
  <si>
    <t>998722319</t>
  </si>
  <si>
    <t>Přesun hmot pro vnitřní vodovod stanovený procentní sazbou (%) z ceny vodorovná dopravní vzdálenost do 50 m Příplatek k cenám za ruční zvětšený přesun přes vymezenou vodorovnou dopravní vzdálenost za každých dalších započatých 50 m</t>
  </si>
  <si>
    <t>725</t>
  </si>
  <si>
    <t>Zdravotechnika - zařizovací předměty</t>
  </si>
  <si>
    <t>725110811</t>
  </si>
  <si>
    <t>Demontáž klozetů splachovací s nádrží</t>
  </si>
  <si>
    <t>-1595083841</t>
  </si>
  <si>
    <t>725112022</t>
  </si>
  <si>
    <t>Zařízení záchodů klozety keramické závěsné na nosné stěny s hlubokým splachováním odpad vodorovný</t>
  </si>
  <si>
    <t xml:space="preserve">1 "WC   </t>
  </si>
  <si>
    <t>725119125</t>
  </si>
  <si>
    <t>Zařízení záchodů montáž klozetových mís závěsných na nosné stěny</t>
  </si>
  <si>
    <t>64236051</t>
  </si>
  <si>
    <t>klozet keramický bílý závěsný hluboké splachování pro handicapované</t>
  </si>
  <si>
    <t xml:space="preserve">1" WCi   </t>
  </si>
  <si>
    <t>725121527</t>
  </si>
  <si>
    <t>Pisoárové záchodky keramické automatické s integrovaným napájecím zdrojem</t>
  </si>
  <si>
    <t xml:space="preserve">1"PS   </t>
  </si>
  <si>
    <t>725210821</t>
  </si>
  <si>
    <t>Demontáž umyvadel bez výtokových armatur</t>
  </si>
  <si>
    <t>1133371107</t>
  </si>
  <si>
    <t>4 "U</t>
  </si>
  <si>
    <t>725211602</t>
  </si>
  <si>
    <t>Umyvadla keramická bílá bez výtokových armatur připevněná na stěnu šrouby bez sloupu nebo krytu na sifon, šířka umyvadla 550 mm</t>
  </si>
  <si>
    <t xml:space="preserve">1 "U   </t>
  </si>
  <si>
    <t>725211703</t>
  </si>
  <si>
    <t>Umyvadla keramická bílá bez výtokových armatur připevněná na stěnu šrouby malá (umývátka) stěnová 450 mm</t>
  </si>
  <si>
    <t>725240812</t>
  </si>
  <si>
    <t>Demontáž vaniček sprchových bez výtokových armatur</t>
  </si>
  <si>
    <t>1104342691</t>
  </si>
  <si>
    <t>3 "S</t>
  </si>
  <si>
    <t>725311111</t>
  </si>
  <si>
    <t>Dřezy bez výtokových armatur jednoduché se zápachovou uzávěrkou keramické 590x450 mm</t>
  </si>
  <si>
    <t>725530826</t>
  </si>
  <si>
    <t>Demontáž ohřívač elektrický akumulační do 800 l</t>
  </si>
  <si>
    <t>1158513672</t>
  </si>
  <si>
    <t>725813111</t>
  </si>
  <si>
    <t>Ventily rohové bez připojovací trubičky nebo flexi hadičky G 1/2"</t>
  </si>
  <si>
    <t xml:space="preserve">4+2+1+2 "U+WC+PS+D   </t>
  </si>
  <si>
    <t>725820801</t>
  </si>
  <si>
    <t>Demontáž baterie nástěnné do G 3 / 4</t>
  </si>
  <si>
    <t>1017625500</t>
  </si>
  <si>
    <t>3" S</t>
  </si>
  <si>
    <t>725820802</t>
  </si>
  <si>
    <t>Demontáž baterie stojánkové do jednoho otvoru</t>
  </si>
  <si>
    <t>-252716928</t>
  </si>
  <si>
    <t>4 " U</t>
  </si>
  <si>
    <t>725821329</t>
  </si>
  <si>
    <t>Baterie dřezové stojánkové pákové s otáčivým ústím a délkou ramínka s vytahovací sprškou</t>
  </si>
  <si>
    <t>725860811</t>
  </si>
  <si>
    <t>Demontáž uzávěrů zápachu jednoduchých</t>
  </si>
  <si>
    <t>-1970656827</t>
  </si>
  <si>
    <t>4+3+1"U+S+WC</t>
  </si>
  <si>
    <t>998725313</t>
  </si>
  <si>
    <t>Přesun hmot pro zařizovací předměty stanovený procentní sazbou (%) z ceny vodorovná dopravní vzdálenost do 50 m ruční (bez užití mechanizace) v objektech výšky přes 12 do 24 m</t>
  </si>
  <si>
    <t>998725319</t>
  </si>
  <si>
    <t>Přesun hmot pro zařizovací předměty stanovený procentní sazbou (%) z ceny vodorovná dopravní vzdálenost do 50 m Příplatek k cenám za ruční zvětšený přesun přes vymezenou vodorovnou dopravní vzdálenost za každých dalších započatých 50 m</t>
  </si>
  <si>
    <t>726</t>
  </si>
  <si>
    <t xml:space="preserve">Zdravotechnika - předstěnové instalace   </t>
  </si>
  <si>
    <t>726131041</t>
  </si>
  <si>
    <t>Předstěnové instalační systémy do lehkých stěn s kovovou konstrukcí pro závěsné klozety ovládání zepředu, stavební výšky 1120 mm</t>
  </si>
  <si>
    <t>726131043</t>
  </si>
  <si>
    <t>Předstěnové instalační systémy do lehkých stěn s kovovou konstrukcí pro závěsné klozety ovládání zepředu, stavební výšky 1120 mm pro tělesně postižené</t>
  </si>
  <si>
    <t>998726313</t>
  </si>
  <si>
    <t>Přesun hmot pro instalační prefabrikáty stanovený procentní sazbou (%) z ceny vodorovná dopravní vzdálenost do 50 m ruční (bez užití mechanizace) v objektech výšky přes 12 m do 24 m</t>
  </si>
  <si>
    <t>998726319</t>
  </si>
  <si>
    <t>Přesun hmot pro instalační prefabrikáty stanovený procentní sazbou (%) z ceny vodorovná dopravní vzdálenost do 50 m Příplatek k cenám za ruční zvětšený přesun přes vymezenou vodorovnou dopravní vzdálenost za každých dalších započatých 50 m</t>
  </si>
  <si>
    <t xml:space="preserve">5 "1ks/bm   </t>
  </si>
  <si>
    <t>998767313</t>
  </si>
  <si>
    <t>Přesun hmot pro zámečnické konstrukce stanovený procentní sazbou (%) z ceny vodorovná dopravní vzdálenost do 50 m ruční (bez užití mechanizace) v objektech výšky přes 12 do 24 m</t>
  </si>
  <si>
    <t>998767319</t>
  </si>
  <si>
    <t>Přesun hmot pro zámečnické konstrukce stanovený procentní sazbou (%) z ceny vodorovná dopravní vzdálenost do 50 m Příplatek k cenám za ruční zvětšený přesun přes vymezenou vodorovnou dopravní vzdálenost za každých dalších započatých 50 m</t>
  </si>
  <si>
    <t>D.1.1.4.4 - Zařízení silnoproudé elektrotechniky</t>
  </si>
  <si>
    <t>741 - Elektroinstalace - silnoproud</t>
  </si>
  <si>
    <t xml:space="preserve">    SV - Svítidla</t>
  </si>
  <si>
    <t xml:space="preserve">    M-46 - Stavební práce při elekomontážích</t>
  </si>
  <si>
    <t xml:space="preserve">    HZS - Hodinové zúčtovací sazby</t>
  </si>
  <si>
    <t>741</t>
  </si>
  <si>
    <t>Elektroinstalace - silnoproud</t>
  </si>
  <si>
    <t>741122011</t>
  </si>
  <si>
    <t>Montáž kabel Cu bez ukončení uložený pod omítku plný kulatý 2x1,5 až 2,5 mm2 (např. CYKY)</t>
  </si>
  <si>
    <t>-1988652520</t>
  </si>
  <si>
    <t>34111005</t>
  </si>
  <si>
    <t>kabel instalační jádro Cu plné izolace PVC plášť PVC 450/750V (CYKY) 2x1,5mm2</t>
  </si>
  <si>
    <t>-1062534918</t>
  </si>
  <si>
    <t>2*1,15 'Přepočtené koeficientem množství</t>
  </si>
  <si>
    <t>741122015</t>
  </si>
  <si>
    <t>Montáž kabel Cu bez ukončení uložený pod omítku plný kulatý 3x1,5 mm2 (např. CYKY)</t>
  </si>
  <si>
    <t>849076953</t>
  </si>
  <si>
    <t>34111030</t>
  </si>
  <si>
    <t>kabel instalační jádro Cu plné izolace PVC plášť PVC 450/750V (CYKY) 3x1,5mm2</t>
  </si>
  <si>
    <t>-1643930442</t>
  </si>
  <si>
    <t>563*1,15 'Přepočtené koeficientem množství</t>
  </si>
  <si>
    <t>741122016</t>
  </si>
  <si>
    <t>Montáž kabel Cu bez ukončení uložený pod omítku plný kulatý 3x2,5 až 6 mm2 (např. CYKY)</t>
  </si>
  <si>
    <t>1478239359</t>
  </si>
  <si>
    <t>34111036</t>
  </si>
  <si>
    <t>kabel instalační jádro Cu plné izolace PVC plášť PVC 450/750V (CYKY) 3x2,5mm2</t>
  </si>
  <si>
    <t>-617115683</t>
  </si>
  <si>
    <t>820*1,15 'Přepočtené koeficientem množství</t>
  </si>
  <si>
    <t>741122021</t>
  </si>
  <si>
    <t>Montáž kabel Cu bez ukončení uložený pod omítku plný kulatý 4x1,5 mm2 (např. CYKY)</t>
  </si>
  <si>
    <t>-1726472333</t>
  </si>
  <si>
    <t>34111060</t>
  </si>
  <si>
    <t>kabel instalační jádro Cu plné izolace PVC plášť PVC 450/750V (CYKY) 4x1,5mm2</t>
  </si>
  <si>
    <t>1815565400</t>
  </si>
  <si>
    <t>16*1,15 'Přepočtené koeficientem množství</t>
  </si>
  <si>
    <t>741120501</t>
  </si>
  <si>
    <t>Montáž kabelů flexibilních Cu lehkých a středních do 7 žil uložených volně (např. CGSG)</t>
  </si>
  <si>
    <t>-46894496</t>
  </si>
  <si>
    <t>34143272</t>
  </si>
  <si>
    <t>kabel ovládací flexibilní jádro Cu lanované izolace PVC plášť PVC 300/500V (CMSM) 3x1,00mm2</t>
  </si>
  <si>
    <t>-2110700407</t>
  </si>
  <si>
    <t>15*1,15 'Přepočtené koeficientem množství</t>
  </si>
  <si>
    <t>741110301</t>
  </si>
  <si>
    <t>Montáž trubka ochranná do krabic plastová tuhá D do 40 mm uložená pevně</t>
  </si>
  <si>
    <t>-295273315</t>
  </si>
  <si>
    <t>34571062</t>
  </si>
  <si>
    <t>trubka elektroinstalační ohebná z PVC (ČSN) 2316</t>
  </si>
  <si>
    <t>-1843606743</t>
  </si>
  <si>
    <t>13*1,05 'Přepočtené koeficientem množství</t>
  </si>
  <si>
    <t>742110202</t>
  </si>
  <si>
    <t>Montáž podlahových krabic pro slaboproud do mazaniny</t>
  </si>
  <si>
    <t>649315105</t>
  </si>
  <si>
    <t>34571503</t>
  </si>
  <si>
    <t>krabice univerzální podlahová pro min 16modulů</t>
  </si>
  <si>
    <t>-213000244</t>
  </si>
  <si>
    <t>742110274</t>
  </si>
  <si>
    <t>Montáž upevňovací sady k upevnění přístrojové jednotky k podlahovým krabicím pro slaboproud</t>
  </si>
  <si>
    <t>2002488892</t>
  </si>
  <si>
    <t>34571506</t>
  </si>
  <si>
    <t>přístrojová podložka pro rám krabice podlahové</t>
  </si>
  <si>
    <t>-1047403526</t>
  </si>
  <si>
    <t>742110402</t>
  </si>
  <si>
    <t>Montáž instalačních kanálů pro slaboproud plastových dvoukomorových</t>
  </si>
  <si>
    <t>-1240061524</t>
  </si>
  <si>
    <t>34573001</t>
  </si>
  <si>
    <t>kanál protahovací PVC do betonové podlahy 100x28mm 2 komory</t>
  </si>
  <si>
    <t>-549049289</t>
  </si>
  <si>
    <t>741313033</t>
  </si>
  <si>
    <t>Montáž zásuvka vestavná šroubové připojení 2P+PE se zapojením vodičů</t>
  </si>
  <si>
    <t>64713347</t>
  </si>
  <si>
    <t>zásuvka M40 do podlahové krabice</t>
  </si>
  <si>
    <t>-378370466</t>
  </si>
  <si>
    <t>741313041</t>
  </si>
  <si>
    <t>Montáž zásuvka (polo)zapuštěná šroubové připojení 2P+PE se zapojením vodičů</t>
  </si>
  <si>
    <t>1031627266</t>
  </si>
  <si>
    <t>34555202</t>
  </si>
  <si>
    <t>zásuvka zápustná jednonásobná chráněná, šroubové svorky</t>
  </si>
  <si>
    <t>2087438216</t>
  </si>
  <si>
    <t>741313044</t>
  </si>
  <si>
    <t>Montáž zásuvka (polo)zapuštěná šroubové připojení 2x(2P + PE) dvojnásobná šikmá se zapojením vodičů</t>
  </si>
  <si>
    <t>1374607421</t>
  </si>
  <si>
    <t>34555243</t>
  </si>
  <si>
    <t>zásuvka zápustná dvojnásobná, šikmá, s clonkami, šroubové svorky</t>
  </si>
  <si>
    <t>-1955667715</t>
  </si>
  <si>
    <t>741313006</t>
  </si>
  <si>
    <t>Montáž zásuvka (polo)zapuštěná bezšroubové připojení 2x (2P + PE) s přepěťovou ochranou se zapojením vodičů</t>
  </si>
  <si>
    <t>-474124406</t>
  </si>
  <si>
    <t>34555246</t>
  </si>
  <si>
    <t>zásuvka zápustná dvojnásobná šikmá s optickou přepěťovou ochranou, s clonkami, bezšroubové svorky</t>
  </si>
  <si>
    <t>-485545088</t>
  </si>
  <si>
    <t>741112101</t>
  </si>
  <si>
    <t>Montáž rozvodka zapuštěná plastová kruhová</t>
  </si>
  <si>
    <t>1737074798</t>
  </si>
  <si>
    <t>34571521</t>
  </si>
  <si>
    <t>krabice pod omítku PVC odbočná kruhová D 70mm s víčkem a svorkovnicí</t>
  </si>
  <si>
    <t>1987180485</t>
  </si>
  <si>
    <t>34571563</t>
  </si>
  <si>
    <t>krabice pod omítku PVC odbočná kruhová D 100mm s víčkem a svorkovnicí</t>
  </si>
  <si>
    <t>-780102390</t>
  </si>
  <si>
    <t>741112061</t>
  </si>
  <si>
    <t>Montáž krabice přístrojová zapuštěná plastová kruhová</t>
  </si>
  <si>
    <t>778819560</t>
  </si>
  <si>
    <t>34571450</t>
  </si>
  <si>
    <t>krabice pod omítku PVC přístrojová kruhová D 70mm</t>
  </si>
  <si>
    <t>-898610970</t>
  </si>
  <si>
    <t>741310001</t>
  </si>
  <si>
    <t>Montáž spínač nástěnný 1-jednopólový prostředí normální se zapojením vodičů</t>
  </si>
  <si>
    <t>-1153872713</t>
  </si>
  <si>
    <t>34535015</t>
  </si>
  <si>
    <t>spínač nástěnný jednopólový, řazení 1, IP44, šroubové svorky</t>
  </si>
  <si>
    <t>1293112259</t>
  </si>
  <si>
    <t>741310003</t>
  </si>
  <si>
    <t>Montáž spínač nástěnný 2-dvoupólový prostředí normální se zapojením vodičů</t>
  </si>
  <si>
    <t>1996349500</t>
  </si>
  <si>
    <t>34535016r</t>
  </si>
  <si>
    <t>spínač nástěnný dvojpólový,  řazení 2, šroubové svorky</t>
  </si>
  <si>
    <t>1977128673</t>
  </si>
  <si>
    <t>741310013</t>
  </si>
  <si>
    <t>Montáž ovladač nástěnný 1/0So-tlačítkový zapínací s orientační doutnavkou prostředí normální se zapojením vodičů</t>
  </si>
  <si>
    <t>-1944351404</t>
  </si>
  <si>
    <t>34535024r</t>
  </si>
  <si>
    <t>ovládač nástěnný zapínací, s čirým průzorem, se sv. N, řazení 1/0S, 1/0So, šroubové svorky</t>
  </si>
  <si>
    <t>1097058912</t>
  </si>
  <si>
    <t>741310021</t>
  </si>
  <si>
    <t>Montáž přepínač nástěnný 5-sériový prostředí normální se zapojením vodičů</t>
  </si>
  <si>
    <t>-1782915854</t>
  </si>
  <si>
    <t>34535017r</t>
  </si>
  <si>
    <t>přepínač nástěnný sériový, řazení 5, šroubové svorky</t>
  </si>
  <si>
    <t>-1793948856</t>
  </si>
  <si>
    <t>mat10</t>
  </si>
  <si>
    <t>Materiál na úpravu rozvaděče</t>
  </si>
  <si>
    <t>Sb</t>
  </si>
  <si>
    <t>1547408225</t>
  </si>
  <si>
    <t>5x jistič B10/1</t>
  </si>
  <si>
    <t>19x jistič B16/1</t>
  </si>
  <si>
    <t>2x chr.s nadproudovou ochranou B10/1N/003</t>
  </si>
  <si>
    <t>1x chránič  40/4/0,03</t>
  </si>
  <si>
    <t>1x imp.relé MR-41</t>
  </si>
  <si>
    <t>propojovací hřebeny</t>
  </si>
  <si>
    <t>pomocný materiál</t>
  </si>
  <si>
    <t>PM</t>
  </si>
  <si>
    <t>Přidružený materiál</t>
  </si>
  <si>
    <t>-1180011611</t>
  </si>
  <si>
    <t>PPV</t>
  </si>
  <si>
    <t>Podíl přidružených výkonů</t>
  </si>
  <si>
    <t>1391916747</t>
  </si>
  <si>
    <t>SV</t>
  </si>
  <si>
    <t>Svítidla</t>
  </si>
  <si>
    <t>741372061</t>
  </si>
  <si>
    <t>Montáž svítidlo LED interiérové přisazené stropní hranaté nebo kruhové do 0,09 m2 se zapojením vodičů</t>
  </si>
  <si>
    <t>686143234</t>
  </si>
  <si>
    <t>mat01</t>
  </si>
  <si>
    <t>Svítidlo,  kruhové 400mm, LED 830, prizma-opálový kryt, přisazené, bílé, 28W, 3300lm  (B)</t>
  </si>
  <si>
    <t>-555554780</t>
  </si>
  <si>
    <t>mat02</t>
  </si>
  <si>
    <t>Svítidlo, kruh 400mm, LED 830, opálový kryt, přisazené, bílé, nestmívatelné, 42W, 5000lm  (C)</t>
  </si>
  <si>
    <t>625718360</t>
  </si>
  <si>
    <t>mat03</t>
  </si>
  <si>
    <t>LED,downlight,interiérové kruhové přisazené DLN 230,  LED 2220/840, 15W, 1590lm  (A)</t>
  </si>
  <si>
    <t>347912873</t>
  </si>
  <si>
    <t>mat04</t>
  </si>
  <si>
    <t>Závěsné z Al profilu, délka 592mm, 1x LED 840, opálový kryt,  pro přímé osvětlení, 16W, 2000lm  (D)</t>
  </si>
  <si>
    <t>-738559540</t>
  </si>
  <si>
    <t>741371002p</t>
  </si>
  <si>
    <t>Montáž svítidlo nouzové stropní přisazené LED s krytem</t>
  </si>
  <si>
    <t>-268896176</t>
  </si>
  <si>
    <t>mat05</t>
  </si>
  <si>
    <t>Svátidlo nouzové SE 4,1W stropní</t>
  </si>
  <si>
    <t>27525868</t>
  </si>
  <si>
    <t>mat06</t>
  </si>
  <si>
    <t>Svítidlo nouzové SA  5W s piktogramem  (N1)</t>
  </si>
  <si>
    <t>-1862036573</t>
  </si>
  <si>
    <t>mat07</t>
  </si>
  <si>
    <t>Svítidlo nouzové  LED 8 VA, 323lm pro osvětlení has. zařízení  (N2)</t>
  </si>
  <si>
    <t>-640200039</t>
  </si>
  <si>
    <t>741372002</t>
  </si>
  <si>
    <t>Montáž svítidlo LED interiérové přisazené nástěnné páskové lištové se zapojením vodičů</t>
  </si>
  <si>
    <t>1065609449</t>
  </si>
  <si>
    <t>RMAT0002</t>
  </si>
  <si>
    <t>LED pásek 230V 1000lm/m 3000k, vč. lišty s difuzorem</t>
  </si>
  <si>
    <t>-140808928</t>
  </si>
  <si>
    <t>13*1,08 'Přepočtené koeficientem množství</t>
  </si>
  <si>
    <t>-120377444</t>
  </si>
  <si>
    <t>1302442082</t>
  </si>
  <si>
    <t>M-46</t>
  </si>
  <si>
    <t>Stavební práce při elekomontážích</t>
  </si>
  <si>
    <t>468101411</t>
  </si>
  <si>
    <t>Vysekání rýh pro montáž trubek a kabelů v cihelných zdech hl do 3 cm a š do 3 cm</t>
  </si>
  <si>
    <t>-979113515</t>
  </si>
  <si>
    <t>468101412</t>
  </si>
  <si>
    <t>Vysekání rýh pro montáž trubek a kabelů v cihelných zdech hl do 3 cm a š přes 3 do 5 cm</t>
  </si>
  <si>
    <t>858438668</t>
  </si>
  <si>
    <t>468101415</t>
  </si>
  <si>
    <t>Vysekání rýh pro montáž trubek a kabelů v cihelných zdech hl do 3 cm a š přes 10 do 15 cm</t>
  </si>
  <si>
    <t>1903406166</t>
  </si>
  <si>
    <t>460941211</t>
  </si>
  <si>
    <t>Vyplnění a omítnutí rýh při elektroinstalacích ve stěnách hl do 3 cm a š do 3 cm</t>
  </si>
  <si>
    <t>-65995486</t>
  </si>
  <si>
    <t>460941212</t>
  </si>
  <si>
    <t>Vyplnění a omítnutí rýh při elektroinstalacích ve stěnách hl do 3 cm a š přes 3 do 5 cm</t>
  </si>
  <si>
    <t>1764459382</t>
  </si>
  <si>
    <t>460941215</t>
  </si>
  <si>
    <t>Vyplnění a omítnutí rýh při elektroinstalacích ve stěnách hl do 3 cm a š přes 10 do 15 cm</t>
  </si>
  <si>
    <t>1784209231</t>
  </si>
  <si>
    <t>468091311</t>
  </si>
  <si>
    <t>Vysekání kapes a výklenků ve zdivu cihelném pro krabice 7x7x5 cm</t>
  </si>
  <si>
    <t>59226975</t>
  </si>
  <si>
    <t>-246469348</t>
  </si>
  <si>
    <t>HZS</t>
  </si>
  <si>
    <t>Hodinové zúčtovací sazby</t>
  </si>
  <si>
    <t>hod01</t>
  </si>
  <si>
    <t>Demontáže stávající elektroinstalace, odpojení a zajištění bezproudového stavu</t>
  </si>
  <si>
    <t>Nh</t>
  </si>
  <si>
    <t>879363386</t>
  </si>
  <si>
    <t>hod02</t>
  </si>
  <si>
    <t>Příprava a sestavení LED pásků na interiér (13ks á 1m)</t>
  </si>
  <si>
    <t>529492046</t>
  </si>
  <si>
    <t>hod03</t>
  </si>
  <si>
    <t>Úprava stávajícího rozvaděče</t>
  </si>
  <si>
    <t>480141281</t>
  </si>
  <si>
    <t>rev.</t>
  </si>
  <si>
    <t>Revize</t>
  </si>
  <si>
    <t>262144</t>
  </si>
  <si>
    <t>-1971267226</t>
  </si>
  <si>
    <t>D.1.1.4.5 - Zařízení slaboproudé elektrotechniky</t>
  </si>
  <si>
    <t>742 - Elektroinstalace - slaboproud</t>
  </si>
  <si>
    <t>M46 - Stavební práce při elektromontážích</t>
  </si>
  <si>
    <t>742</t>
  </si>
  <si>
    <t>Elektroinstalace - slaboproud</t>
  </si>
  <si>
    <t>742110102</t>
  </si>
  <si>
    <t>Montáž kabelového žlabu pro slaboproud šířky do 150 mm</t>
  </si>
  <si>
    <t>306890921</t>
  </si>
  <si>
    <t>34575491</t>
  </si>
  <si>
    <t>žlab kabelový pozinkovaný 2m/ks 50x62</t>
  </si>
  <si>
    <t>-763172332</t>
  </si>
  <si>
    <t>742110104</t>
  </si>
  <si>
    <t>Montáž kabelového žlabu pro slaboproud šířky přes 150 do 250 mm</t>
  </si>
  <si>
    <t>-1156284576</t>
  </si>
  <si>
    <t>34575601</t>
  </si>
  <si>
    <t>žlab kabelový drátěný galvanicky zinkovaný 200/100mm</t>
  </si>
  <si>
    <t>-1494356036</t>
  </si>
  <si>
    <t>742110122</t>
  </si>
  <si>
    <t>Montáž nosníku s konzolami nebo závitovými tyčemi pro slaboproud šířky do 150 mm</t>
  </si>
  <si>
    <t>-2100693595</t>
  </si>
  <si>
    <t>34575387</t>
  </si>
  <si>
    <t>nosník kabelového žlabu drátěného žárově zinkovaný 150mm</t>
  </si>
  <si>
    <t>387664503</t>
  </si>
  <si>
    <t>742110124</t>
  </si>
  <si>
    <t>Montáž nosníku s konzolami nebo závitovými tyčemi pro slaboproud šířky přes 150 do 250 mm</t>
  </si>
  <si>
    <t>164859000</t>
  </si>
  <si>
    <t>34575389</t>
  </si>
  <si>
    <t>nosník kabelového žlabu drátěného žárově zinkovaný 250mm</t>
  </si>
  <si>
    <t>-701256553</t>
  </si>
  <si>
    <t>mat21</t>
  </si>
  <si>
    <t>Spajovací materiál pro žlaby</t>
  </si>
  <si>
    <t>-503312061</t>
  </si>
  <si>
    <t>742124001</t>
  </si>
  <si>
    <t>Montáž kabelů datových FTP, UTP, STP pro vnitřní rozvody do žlabu nebo lišty</t>
  </si>
  <si>
    <t>-467498662</t>
  </si>
  <si>
    <t>34121263</t>
  </si>
  <si>
    <t>kabel datový jádro Cu plné plášť PVC (U/UTP) kategorie 6</t>
  </si>
  <si>
    <t>87646044</t>
  </si>
  <si>
    <t>5040*1,2 'Přepočtené koeficientem množství</t>
  </si>
  <si>
    <t>-137095002</t>
  </si>
  <si>
    <t>247740648</t>
  </si>
  <si>
    <t>814554791</t>
  </si>
  <si>
    <t>-634501436</t>
  </si>
  <si>
    <t>RM22-001</t>
  </si>
  <si>
    <t>Montáž - Zásuvka komunikační 2xRJ, Cat.6, UTP - kompletní, pod omítku</t>
  </si>
  <si>
    <t>-1572957403</t>
  </si>
  <si>
    <t>742-001</t>
  </si>
  <si>
    <t>Dodávka - Zásuvka komunikační  2xRJ, Cat.6, UTP - kompletní, pod omítku</t>
  </si>
  <si>
    <t>241725608</t>
  </si>
  <si>
    <t>M46</t>
  </si>
  <si>
    <t>Stavební práce při elektromontážích</t>
  </si>
  <si>
    <t>468111122</t>
  </si>
  <si>
    <t>Frézování drážek pro vodiče ve stěnách z cihel včetně omítky do 5x5 cm</t>
  </si>
  <si>
    <t>1373253909</t>
  </si>
  <si>
    <t>-1679781396</t>
  </si>
  <si>
    <t>468091111</t>
  </si>
  <si>
    <t>Vysekání kapes a výklenků ve zdivu z lehkých betonů, dutých cihel a tvárnic pro krabice 7x7x5 cm</t>
  </si>
  <si>
    <t>-628659030</t>
  </si>
  <si>
    <t>D.1.4.6 - EPS+NZS</t>
  </si>
  <si>
    <t>Soupis:</t>
  </si>
  <si>
    <t>01 - Elektrická požární signalizace</t>
  </si>
  <si>
    <t>M23.02 - EPS - Elektrická požární signalizace</t>
  </si>
  <si>
    <t>M23.02</t>
  </si>
  <si>
    <t>EPS - Elektrická požární signalizace</t>
  </si>
  <si>
    <t>EPS-1</t>
  </si>
  <si>
    <t>Montáž - Multisenzorový hlásič pro detekci kouře a tepla s integr. zkratovým izolátorem, bílý</t>
  </si>
  <si>
    <t>EPS-2</t>
  </si>
  <si>
    <t>Dodávka - Multisenzorový hlásič pro detekci kouře a tepla s integr. zkratovým izolátorem, bílý</t>
  </si>
  <si>
    <t>Výměry dle výkresu: d.1.1.4.6-02</t>
  </si>
  <si>
    <t>EPS-3</t>
  </si>
  <si>
    <t>Montáž - Sokl pro multisenzorový hlásič, bílý</t>
  </si>
  <si>
    <t>EPS-4</t>
  </si>
  <si>
    <t>Dodávka - Sokl pro multisenzorový hlásič, bílý</t>
  </si>
  <si>
    <t>EPS-5</t>
  </si>
  <si>
    <t>Montáž - Paralelní indikátor</t>
  </si>
  <si>
    <t>EPS-6</t>
  </si>
  <si>
    <t>Dodávka - Paralelní indikátor</t>
  </si>
  <si>
    <t>EPS-7</t>
  </si>
  <si>
    <t>Montáž - Krabice pro paralelní indikátor</t>
  </si>
  <si>
    <t>EPS-8</t>
  </si>
  <si>
    <t>Dodávka - Krabice pro paralelní indikátor</t>
  </si>
  <si>
    <t>EPS-9</t>
  </si>
  <si>
    <t>Montáž - Tlačítkový hlásič typu A, červený, IP24 (vnitřní), integrovaný zkratový izolátor,zápustná montáž, vč. KU68</t>
  </si>
  <si>
    <t>EPS-10</t>
  </si>
  <si>
    <t>Dodávka - Tlačítkový hlásič typu A, červený, IP24 (vnitřní), integrovaný zkratový izolátor, zápustná montáž, vč. KU68</t>
  </si>
  <si>
    <t>EPS-11</t>
  </si>
  <si>
    <t>Montáž - Kabel sdělovací 1x2x0,8, B2ca s1d1a1</t>
  </si>
  <si>
    <t>EPS-12</t>
  </si>
  <si>
    <t>Dodávka - Kabel sdělovací 1x2x0,8, B2ca s1d1a1</t>
  </si>
  <si>
    <t>EPS-13</t>
  </si>
  <si>
    <t>Montáž - Příchytka kovová pro jeden kabel, včetně nastřelovacího kovového hrotu</t>
  </si>
  <si>
    <t>EPS-14</t>
  </si>
  <si>
    <t>Dodávka - Příchytka kovová pro jeden kabel, včetně nastřelovacího kovového hrotu</t>
  </si>
  <si>
    <t>EPS-15</t>
  </si>
  <si>
    <t>Montáž - Trubka ohebná, ø 25mm, bezhalogenová, vč. příchytek</t>
  </si>
  <si>
    <t>EPS-16</t>
  </si>
  <si>
    <t>Dodávka - Trubka ohebná, ø 25mm, bezhalogenová, vč. příchytek</t>
  </si>
  <si>
    <t>EPS-17</t>
  </si>
  <si>
    <t>Vysekání drážky, hloubka do 50mm, šířka do 35mm</t>
  </si>
  <si>
    <t>EPS-18</t>
  </si>
  <si>
    <t>Zapravení vysekané drážky, hloubka do 50mm, šířka do 35mm</t>
  </si>
  <si>
    <t>EPS-19</t>
  </si>
  <si>
    <t>Průraz stěnou do 40cm, vč. zapravení</t>
  </si>
  <si>
    <t>EPS-20</t>
  </si>
  <si>
    <t>Průraz stěnou do 80cm, vč. zapravení</t>
  </si>
  <si>
    <t>EPS-21</t>
  </si>
  <si>
    <t>Montáž - Protipožární ucpávka, EI 60 včetně označení - štítek</t>
  </si>
  <si>
    <t>kpl</t>
  </si>
  <si>
    <t>EPS-22</t>
  </si>
  <si>
    <t>Dodávka - Protipožární ucpávka, EI 60 včetně označení - štítek</t>
  </si>
  <si>
    <t>EPS-23</t>
  </si>
  <si>
    <t>Dodávka - Pomocný elektroinstalační materiál (kotvy, hmoždinky, svorky, stahovací pásky, spojky atd.)</t>
  </si>
  <si>
    <t>EPS-24</t>
  </si>
  <si>
    <t>Demontáž a výměna stávajících prvků EPS</t>
  </si>
  <si>
    <t>EPS-25</t>
  </si>
  <si>
    <t>Programování a zpovoznění systému EPS</t>
  </si>
  <si>
    <t>EPS-26</t>
  </si>
  <si>
    <t>Funkční zkoušky systému</t>
  </si>
  <si>
    <t>EPS-28</t>
  </si>
  <si>
    <t>Ekologická likvidace vzniklého odpadu</t>
  </si>
  <si>
    <t>EPS-29</t>
  </si>
  <si>
    <t>Zaškolení a instruktáž osoby uživatele na zařízení EPS</t>
  </si>
  <si>
    <t>02 - Nouzový zvukový systém</t>
  </si>
  <si>
    <t>M23.03 - NZS - Nouzový zvukový systém</t>
  </si>
  <si>
    <t>M23.03</t>
  </si>
  <si>
    <t>NZS - Nouzový zvukový systém</t>
  </si>
  <si>
    <t>NZS-1</t>
  </si>
  <si>
    <t>Montáž - Reproduktor podhledový 6W/100V, kovový pož. kryt, EVAC, EN 54-24</t>
  </si>
  <si>
    <t>NZS-2</t>
  </si>
  <si>
    <t>Dodávka - Reproduktor podhledový 6W/100V, kovový pož. kryt, EVAC, EN 54-24</t>
  </si>
  <si>
    <t>Výměry dle výkresu: d.1.1.4.6-03</t>
  </si>
  <si>
    <t>NZS-3</t>
  </si>
  <si>
    <t>Montáž - Kabel silový 2x2,5mm2, B2ca s1d1a1, P60</t>
  </si>
  <si>
    <t>NZS-4</t>
  </si>
  <si>
    <t>Dodávka - Kabel silový 2x2,5mm2, B2ca s1d1a1, P60</t>
  </si>
  <si>
    <t>NZS-5</t>
  </si>
  <si>
    <t>Montáž - Příchytka kovová pro jeden kabel, včetně nastřelovacího kovového hrotu, požárně odolný</t>
  </si>
  <si>
    <t>NZS-6</t>
  </si>
  <si>
    <t>Dodávka - Příchytka kovová pro jeden kabel, včetně nastřelovacího kovového hrotu, požárně odolný</t>
  </si>
  <si>
    <t>182</t>
  </si>
  <si>
    <t>NZS-7</t>
  </si>
  <si>
    <t>Montáž - Trubka ohebná, ø 32mm, pod omítku</t>
  </si>
  <si>
    <t>NZS-8</t>
  </si>
  <si>
    <t>Dodávka - Trubka ohebná, ø 32mm, pod omítku</t>
  </si>
  <si>
    <t>NZS-9</t>
  </si>
  <si>
    <t>NZS-10</t>
  </si>
  <si>
    <t>NZS-11</t>
  </si>
  <si>
    <t>NZS-12</t>
  </si>
  <si>
    <t>NZS-13</t>
  </si>
  <si>
    <t>Programování a zpovoznění systému NZS</t>
  </si>
  <si>
    <t>NZS-14</t>
  </si>
  <si>
    <t>Funkční zkouška systému</t>
  </si>
  <si>
    <t>NZS-16</t>
  </si>
  <si>
    <t>Odborné měření srozumitelnosti vč. měřicího protokolu ( povinná náležitost dle ČSN EN 60849)</t>
  </si>
  <si>
    <t>NZS-17</t>
  </si>
  <si>
    <t>NZS-18</t>
  </si>
  <si>
    <t>Zaškolení a instruktáž osoby uživatele na zařízení NZS</t>
  </si>
  <si>
    <t>VRN/ON - Vedlejší rozpočtové a ostatní náklady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</si>
  <si>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</si>
  <si>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</si>
  <si>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</si>
  <si>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</si>
  <si>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VRN5 - Finanční náklady</t>
  </si>
  <si>
    <t xml:space="preserve">    VRN6 - Územní vlivy</t>
  </si>
  <si>
    <t xml:space="preserve">    VRN7 - Provozní vlivy</t>
  </si>
  <si>
    <t>VRN4 - Inženýrská činnost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</si>
  <si>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</si>
  <si>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</si>
  <si>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</si>
  <si>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</si>
  <si>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</si>
  <si>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</si>
  <si>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Kč</t>
  </si>
  <si>
    <t>1024</t>
  </si>
  <si>
    <t>-934367603</t>
  </si>
  <si>
    <t>013294000</t>
  </si>
  <si>
    <t>Dílenská a výrobní dokumentace pro celý objekt</t>
  </si>
  <si>
    <t>159951921</t>
  </si>
  <si>
    <t>VRN2</t>
  </si>
  <si>
    <t>Příprava staveniště</t>
  </si>
  <si>
    <t>094103000</t>
  </si>
  <si>
    <t>Náklady na plánované vyklizení objektu</t>
  </si>
  <si>
    <t>1819909015</t>
  </si>
  <si>
    <t>094104000</t>
  </si>
  <si>
    <t>Náklady na opatření BOZP</t>
  </si>
  <si>
    <t>537505700</t>
  </si>
  <si>
    <t>VRN3</t>
  </si>
  <si>
    <t>Zařízení staveniště</t>
  </si>
  <si>
    <t>030001001</t>
  </si>
  <si>
    <t>Náklady na zřízení zařízení staveniště v souladu s dokumentací ZOV</t>
  </si>
  <si>
    <t>528316660</t>
  </si>
  <si>
    <t>030001002</t>
  </si>
  <si>
    <t>Náklady na provoz a údržbu zařízení staveniště</t>
  </si>
  <si>
    <t>362027414</t>
  </si>
  <si>
    <t>039001003</t>
  </si>
  <si>
    <t>Náklady na zrušení zařízení staveniště</t>
  </si>
  <si>
    <t>-1859661389</t>
  </si>
  <si>
    <t>VRN5</t>
  </si>
  <si>
    <t>Finanční náklady</t>
  </si>
  <si>
    <t>049103000</t>
  </si>
  <si>
    <t>Náklady vzniklé v souvislosti s realizací stavby dle SoD</t>
  </si>
  <si>
    <t>-1540216193</t>
  </si>
  <si>
    <t>049303000</t>
  </si>
  <si>
    <t>Náklady vzniklé v souvislosti s předáním stavby</t>
  </si>
  <si>
    <t>kč</t>
  </si>
  <si>
    <t>-194963802</t>
  </si>
  <si>
    <t>VRN6</t>
  </si>
  <si>
    <t>Územní vlivy</t>
  </si>
  <si>
    <t>R-VRN6-1</t>
  </si>
  <si>
    <t>Ztížené dopravní podmínky,mimostaveništní doprava materiálů a výrobků</t>
  </si>
  <si>
    <t>-1075444116</t>
  </si>
  <si>
    <t>VRN7</t>
  </si>
  <si>
    <t>Provozní vlivy</t>
  </si>
  <si>
    <t>071002000</t>
  </si>
  <si>
    <t>Provoz investora, třetích osob</t>
  </si>
  <si>
    <t>-101213703</t>
  </si>
  <si>
    <t>R-VRN7-01</t>
  </si>
  <si>
    <t>Příplatky práce v noci i svátky k zajišťění minimálního dopadu/zachování stávajícího provoz dotčených prostor</t>
  </si>
  <si>
    <t>-1862582430</t>
  </si>
  <si>
    <t>VRN4</t>
  </si>
  <si>
    <t>Inženýrská činnost</t>
  </si>
  <si>
    <t>044002000</t>
  </si>
  <si>
    <t>Revize jinde neuvedené pro celý objekt</t>
  </si>
  <si>
    <t>2023519299</t>
  </si>
  <si>
    <t>045203000</t>
  </si>
  <si>
    <t>Kompletační činnost</t>
  </si>
  <si>
    <t>-1027900647</t>
  </si>
  <si>
    <t>045303000</t>
  </si>
  <si>
    <t xml:space="preserve">Koordinační činnost </t>
  </si>
  <si>
    <t>525708192</t>
  </si>
  <si>
    <t>091504000</t>
  </si>
  <si>
    <t>Náklady související s publikační činností</t>
  </si>
  <si>
    <t>418876729</t>
  </si>
  <si>
    <t>092103001</t>
  </si>
  <si>
    <t>Náklady na zkušební provoz</t>
  </si>
  <si>
    <t>330050236</t>
  </si>
  <si>
    <t>092203000</t>
  </si>
  <si>
    <t>Náklady na zaškolení</t>
  </si>
  <si>
    <t>-1976500410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</si>
</sst>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3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3" fillId="4" borderId="7" xfId="0" applyFont="1" applyFill="1" applyBorder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8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opLeftCell="A96" workbookViewId="0">
      <selection activeCell="BE96" sqref="BE9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09" t="s">
        <v>14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R5" s="20"/>
      <c r="BE5" s="206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11" t="s">
        <v>17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R6" s="20"/>
      <c r="BE6" s="207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07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07"/>
      <c r="BS8" s="17" t="s">
        <v>6</v>
      </c>
    </row>
    <row r="9" spans="1:74" ht="14.45" customHeight="1">
      <c r="B9" s="20"/>
      <c r="AR9" s="20"/>
      <c r="BE9" s="207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07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207"/>
      <c r="BS11" s="17" t="s">
        <v>6</v>
      </c>
    </row>
    <row r="12" spans="1:74" ht="6.95" customHeight="1">
      <c r="B12" s="20"/>
      <c r="AR12" s="20"/>
      <c r="BE12" s="207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07"/>
      <c r="BS13" s="17" t="s">
        <v>6</v>
      </c>
    </row>
    <row r="14" spans="1:74" ht="12.75">
      <c r="B14" s="20"/>
      <c r="E14" s="212" t="s">
        <v>29</v>
      </c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7" t="s">
        <v>27</v>
      </c>
      <c r="AN14" s="29" t="s">
        <v>29</v>
      </c>
      <c r="AR14" s="20"/>
      <c r="BE14" s="207"/>
      <c r="BS14" s="17" t="s">
        <v>6</v>
      </c>
    </row>
    <row r="15" spans="1:74" ht="6.95" customHeight="1">
      <c r="B15" s="20"/>
      <c r="AR15" s="20"/>
      <c r="BE15" s="207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31</v>
      </c>
      <c r="AR16" s="20"/>
      <c r="BE16" s="207"/>
      <c r="BS16" s="17" t="s">
        <v>4</v>
      </c>
    </row>
    <row r="17" spans="2:71" ht="18.399999999999999" customHeight="1">
      <c r="B17" s="20"/>
      <c r="E17" s="25" t="s">
        <v>32</v>
      </c>
      <c r="AK17" s="27" t="s">
        <v>27</v>
      </c>
      <c r="AN17" s="25" t="s">
        <v>33</v>
      </c>
      <c r="AR17" s="20"/>
      <c r="BE17" s="207"/>
      <c r="BS17" s="17" t="s">
        <v>34</v>
      </c>
    </row>
    <row r="18" spans="2:71" ht="6.95" customHeight="1">
      <c r="B18" s="20"/>
      <c r="AR18" s="20"/>
      <c r="BE18" s="207"/>
      <c r="BS18" s="17" t="s">
        <v>6</v>
      </c>
    </row>
    <row r="19" spans="2:71" ht="12" customHeight="1">
      <c r="B19" s="20"/>
      <c r="D19" s="27" t="s">
        <v>35</v>
      </c>
      <c r="AK19" s="27" t="s">
        <v>25</v>
      </c>
      <c r="AN19" s="25" t="s">
        <v>1</v>
      </c>
      <c r="AR19" s="20"/>
      <c r="BE19" s="207"/>
      <c r="BS19" s="17" t="s">
        <v>6</v>
      </c>
    </row>
    <row r="20" spans="2:71" ht="18.399999999999999" customHeight="1">
      <c r="B20" s="20"/>
      <c r="E20" s="25" t="s">
        <v>36</v>
      </c>
      <c r="AK20" s="27" t="s">
        <v>27</v>
      </c>
      <c r="AN20" s="25" t="s">
        <v>1</v>
      </c>
      <c r="AR20" s="20"/>
      <c r="BE20" s="207"/>
      <c r="BS20" s="17" t="s">
        <v>34</v>
      </c>
    </row>
    <row r="21" spans="2:71" ht="6.95" customHeight="1">
      <c r="B21" s="20"/>
      <c r="AR21" s="20"/>
      <c r="BE21" s="207"/>
    </row>
    <row r="22" spans="2:71" ht="12" customHeight="1">
      <c r="B22" s="20"/>
      <c r="D22" s="27" t="s">
        <v>37</v>
      </c>
      <c r="AR22" s="20"/>
      <c r="BE22" s="207"/>
    </row>
    <row r="23" spans="2:71" ht="16.5" customHeight="1">
      <c r="B23" s="20"/>
      <c r="E23" s="214" t="s">
        <v>1</v>
      </c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R23" s="20"/>
      <c r="BE23" s="207"/>
    </row>
    <row r="24" spans="2:71" ht="6.95" customHeight="1">
      <c r="B24" s="20"/>
      <c r="AR24" s="20"/>
      <c r="BE24" s="207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07"/>
    </row>
    <row r="26" spans="2:71" s="1" customFormat="1" ht="25.9" customHeight="1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15">
        <f>ROUND(AG94,2)</f>
        <v>0</v>
      </c>
      <c r="AL26" s="216"/>
      <c r="AM26" s="216"/>
      <c r="AN26" s="216"/>
      <c r="AO26" s="216"/>
      <c r="AR26" s="32"/>
      <c r="BE26" s="207"/>
    </row>
    <row r="27" spans="2:71" s="1" customFormat="1" ht="6.95" customHeight="1">
      <c r="B27" s="32"/>
      <c r="AR27" s="32"/>
      <c r="BE27" s="207"/>
    </row>
    <row r="28" spans="2:71" s="1" customFormat="1" ht="12.75">
      <c r="B28" s="32"/>
      <c r="L28" s="217" t="s">
        <v>39</v>
      </c>
      <c r="M28" s="217"/>
      <c r="N28" s="217"/>
      <c r="O28" s="217"/>
      <c r="P28" s="217"/>
      <c r="W28" s="217" t="s">
        <v>40</v>
      </c>
      <c r="X28" s="217"/>
      <c r="Y28" s="217"/>
      <c r="Z28" s="217"/>
      <c r="AA28" s="217"/>
      <c r="AB28" s="217"/>
      <c r="AC28" s="217"/>
      <c r="AD28" s="217"/>
      <c r="AE28" s="217"/>
      <c r="AK28" s="217" t="s">
        <v>41</v>
      </c>
      <c r="AL28" s="217"/>
      <c r="AM28" s="217"/>
      <c r="AN28" s="217"/>
      <c r="AO28" s="217"/>
      <c r="AR28" s="32"/>
      <c r="BE28" s="207"/>
    </row>
    <row r="29" spans="2:71" s="2" customFormat="1" ht="14.45" customHeight="1">
      <c r="B29" s="36"/>
      <c r="D29" s="27" t="s">
        <v>42</v>
      </c>
      <c r="F29" s="27" t="s">
        <v>43</v>
      </c>
      <c r="L29" s="220">
        <v>0.21</v>
      </c>
      <c r="M29" s="219"/>
      <c r="N29" s="219"/>
      <c r="O29" s="219"/>
      <c r="P29" s="219"/>
      <c r="W29" s="218">
        <f>ROUND(AZ94, 2)</f>
        <v>0</v>
      </c>
      <c r="X29" s="219"/>
      <c r="Y29" s="219"/>
      <c r="Z29" s="219"/>
      <c r="AA29" s="219"/>
      <c r="AB29" s="219"/>
      <c r="AC29" s="219"/>
      <c r="AD29" s="219"/>
      <c r="AE29" s="219"/>
      <c r="AK29" s="218">
        <f>ROUND(AV94, 2)</f>
        <v>0</v>
      </c>
      <c r="AL29" s="219"/>
      <c r="AM29" s="219"/>
      <c r="AN29" s="219"/>
      <c r="AO29" s="219"/>
      <c r="AR29" s="36"/>
      <c r="BE29" s="208"/>
    </row>
    <row r="30" spans="2:71" s="2" customFormat="1" ht="14.45" customHeight="1">
      <c r="B30" s="36"/>
      <c r="F30" s="27" t="s">
        <v>44</v>
      </c>
      <c r="L30" s="220">
        <v>0.12</v>
      </c>
      <c r="M30" s="219"/>
      <c r="N30" s="219"/>
      <c r="O30" s="219"/>
      <c r="P30" s="219"/>
      <c r="W30" s="218">
        <f>ROUND(BA94, 2)</f>
        <v>0</v>
      </c>
      <c r="X30" s="219"/>
      <c r="Y30" s="219"/>
      <c r="Z30" s="219"/>
      <c r="AA30" s="219"/>
      <c r="AB30" s="219"/>
      <c r="AC30" s="219"/>
      <c r="AD30" s="219"/>
      <c r="AE30" s="219"/>
      <c r="AK30" s="218">
        <f>ROUND(AW94, 2)</f>
        <v>0</v>
      </c>
      <c r="AL30" s="219"/>
      <c r="AM30" s="219"/>
      <c r="AN30" s="219"/>
      <c r="AO30" s="219"/>
      <c r="AR30" s="36"/>
      <c r="BE30" s="208"/>
    </row>
    <row r="31" spans="2:71" s="2" customFormat="1" ht="14.45" hidden="1" customHeight="1">
      <c r="B31" s="36"/>
      <c r="F31" s="27" t="s">
        <v>45</v>
      </c>
      <c r="L31" s="220">
        <v>0.21</v>
      </c>
      <c r="M31" s="219"/>
      <c r="N31" s="219"/>
      <c r="O31" s="219"/>
      <c r="P31" s="219"/>
      <c r="W31" s="218">
        <f>ROUND(BB94, 2)</f>
        <v>0</v>
      </c>
      <c r="X31" s="219"/>
      <c r="Y31" s="219"/>
      <c r="Z31" s="219"/>
      <c r="AA31" s="219"/>
      <c r="AB31" s="219"/>
      <c r="AC31" s="219"/>
      <c r="AD31" s="219"/>
      <c r="AE31" s="219"/>
      <c r="AK31" s="218">
        <v>0</v>
      </c>
      <c r="AL31" s="219"/>
      <c r="AM31" s="219"/>
      <c r="AN31" s="219"/>
      <c r="AO31" s="219"/>
      <c r="AR31" s="36"/>
      <c r="BE31" s="208"/>
    </row>
    <row r="32" spans="2:71" s="2" customFormat="1" ht="14.45" hidden="1" customHeight="1">
      <c r="B32" s="36"/>
      <c r="F32" s="27" t="s">
        <v>46</v>
      </c>
      <c r="L32" s="220">
        <v>0.12</v>
      </c>
      <c r="M32" s="219"/>
      <c r="N32" s="219"/>
      <c r="O32" s="219"/>
      <c r="P32" s="219"/>
      <c r="W32" s="218">
        <f>ROUND(BC94, 2)</f>
        <v>0</v>
      </c>
      <c r="X32" s="219"/>
      <c r="Y32" s="219"/>
      <c r="Z32" s="219"/>
      <c r="AA32" s="219"/>
      <c r="AB32" s="219"/>
      <c r="AC32" s="219"/>
      <c r="AD32" s="219"/>
      <c r="AE32" s="219"/>
      <c r="AK32" s="218">
        <v>0</v>
      </c>
      <c r="AL32" s="219"/>
      <c r="AM32" s="219"/>
      <c r="AN32" s="219"/>
      <c r="AO32" s="219"/>
      <c r="AR32" s="36"/>
      <c r="BE32" s="208"/>
    </row>
    <row r="33" spans="2:57" s="2" customFormat="1" ht="14.45" hidden="1" customHeight="1">
      <c r="B33" s="36"/>
      <c r="F33" s="27" t="s">
        <v>47</v>
      </c>
      <c r="L33" s="220">
        <v>0</v>
      </c>
      <c r="M33" s="219"/>
      <c r="N33" s="219"/>
      <c r="O33" s="219"/>
      <c r="P33" s="219"/>
      <c r="W33" s="218">
        <f>ROUND(BD94, 2)</f>
        <v>0</v>
      </c>
      <c r="X33" s="219"/>
      <c r="Y33" s="219"/>
      <c r="Z33" s="219"/>
      <c r="AA33" s="219"/>
      <c r="AB33" s="219"/>
      <c r="AC33" s="219"/>
      <c r="AD33" s="219"/>
      <c r="AE33" s="219"/>
      <c r="AK33" s="218">
        <v>0</v>
      </c>
      <c r="AL33" s="219"/>
      <c r="AM33" s="219"/>
      <c r="AN33" s="219"/>
      <c r="AO33" s="219"/>
      <c r="AR33" s="36"/>
      <c r="BE33" s="208"/>
    </row>
    <row r="34" spans="2:57" s="1" customFormat="1" ht="6.95" customHeight="1">
      <c r="B34" s="32"/>
      <c r="AR34" s="32"/>
      <c r="BE34" s="207"/>
    </row>
    <row r="35" spans="2:57" s="1" customFormat="1" ht="25.9" customHeight="1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24" t="s">
        <v>50</v>
      </c>
      <c r="Y35" s="222"/>
      <c r="Z35" s="222"/>
      <c r="AA35" s="222"/>
      <c r="AB35" s="222"/>
      <c r="AC35" s="39"/>
      <c r="AD35" s="39"/>
      <c r="AE35" s="39"/>
      <c r="AF35" s="39"/>
      <c r="AG35" s="39"/>
      <c r="AH35" s="39"/>
      <c r="AI35" s="39"/>
      <c r="AJ35" s="39"/>
      <c r="AK35" s="221">
        <f>SUM(AK26:AK33)</f>
        <v>0</v>
      </c>
      <c r="AL35" s="222"/>
      <c r="AM35" s="222"/>
      <c r="AN35" s="222"/>
      <c r="AO35" s="223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51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52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53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54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53</v>
      </c>
      <c r="AI60" s="34"/>
      <c r="AJ60" s="34"/>
      <c r="AK60" s="34"/>
      <c r="AL60" s="34"/>
      <c r="AM60" s="43" t="s">
        <v>54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55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56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53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54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53</v>
      </c>
      <c r="AI75" s="34"/>
      <c r="AJ75" s="34"/>
      <c r="AK75" s="34"/>
      <c r="AL75" s="34"/>
      <c r="AM75" s="43" t="s">
        <v>54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57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9-051/123/00</v>
      </c>
      <c r="AR84" s="48"/>
    </row>
    <row r="85" spans="1:91" s="4" customFormat="1" ht="36.950000000000003" customHeight="1">
      <c r="B85" s="49"/>
      <c r="C85" s="50" t="s">
        <v>16</v>
      </c>
      <c r="L85" s="204" t="str">
        <f>K6</f>
        <v>Pdf Žižkovo nám.5 rekonstrukce části 1.PP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>Žižkovské nám.5, Olomouc</v>
      </c>
      <c r="AI87" s="27" t="s">
        <v>22</v>
      </c>
      <c r="AM87" s="231" t="str">
        <f>IF(AN8= "","",AN8)</f>
        <v>21. 5. 2024</v>
      </c>
      <c r="AN87" s="231"/>
      <c r="AR87" s="32"/>
    </row>
    <row r="88" spans="1:91" s="1" customFormat="1" ht="6.95" customHeight="1">
      <c r="B88" s="32"/>
      <c r="AR88" s="32"/>
    </row>
    <row r="89" spans="1:91" s="1" customFormat="1" ht="25.7" customHeight="1">
      <c r="B89" s="32"/>
      <c r="C89" s="27" t="s">
        <v>24</v>
      </c>
      <c r="L89" s="3" t="str">
        <f>IF(E11= "","",E11)</f>
        <v>Univerzita Palackého Olomouc</v>
      </c>
      <c r="AI89" s="27" t="s">
        <v>30</v>
      </c>
      <c r="AM89" s="232" t="str">
        <f>IF(E17="","",E17)</f>
        <v>Alfaprojekt Olomouc a.s., 17.listopadu 2a,Olomouc</v>
      </c>
      <c r="AN89" s="233"/>
      <c r="AO89" s="233"/>
      <c r="AP89" s="233"/>
      <c r="AR89" s="32"/>
      <c r="AS89" s="235" t="s">
        <v>58</v>
      </c>
      <c r="AT89" s="236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28</v>
      </c>
      <c r="L90" s="3" t="str">
        <f>IF(E14= "Vyplň údaj","",E14)</f>
        <v/>
      </c>
      <c r="AI90" s="27" t="s">
        <v>35</v>
      </c>
      <c r="AM90" s="232" t="str">
        <f>IF(E20="","",E20)</f>
        <v xml:space="preserve"> </v>
      </c>
      <c r="AN90" s="233"/>
      <c r="AO90" s="233"/>
      <c r="AP90" s="233"/>
      <c r="AR90" s="32"/>
      <c r="AS90" s="237"/>
      <c r="AT90" s="238"/>
      <c r="BD90" s="56"/>
    </row>
    <row r="91" spans="1:91" s="1" customFormat="1" ht="10.9" customHeight="1">
      <c r="B91" s="32"/>
      <c r="AR91" s="32"/>
      <c r="AS91" s="237"/>
      <c r="AT91" s="238"/>
      <c r="BD91" s="56"/>
    </row>
    <row r="92" spans="1:91" s="1" customFormat="1" ht="29.25" customHeight="1">
      <c r="B92" s="32"/>
      <c r="C92" s="199" t="s">
        <v>59</v>
      </c>
      <c r="D92" s="200"/>
      <c r="E92" s="200"/>
      <c r="F92" s="200"/>
      <c r="G92" s="200"/>
      <c r="H92" s="57"/>
      <c r="I92" s="203" t="s">
        <v>60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29" t="s">
        <v>61</v>
      </c>
      <c r="AH92" s="200"/>
      <c r="AI92" s="200"/>
      <c r="AJ92" s="200"/>
      <c r="AK92" s="200"/>
      <c r="AL92" s="200"/>
      <c r="AM92" s="200"/>
      <c r="AN92" s="203" t="s">
        <v>62</v>
      </c>
      <c r="AO92" s="200"/>
      <c r="AP92" s="234"/>
      <c r="AQ92" s="58" t="s">
        <v>63</v>
      </c>
      <c r="AR92" s="32"/>
      <c r="AS92" s="59" t="s">
        <v>64</v>
      </c>
      <c r="AT92" s="60" t="s">
        <v>65</v>
      </c>
      <c r="AU92" s="60" t="s">
        <v>66</v>
      </c>
      <c r="AV92" s="60" t="s">
        <v>67</v>
      </c>
      <c r="AW92" s="60" t="s">
        <v>68</v>
      </c>
      <c r="AX92" s="60" t="s">
        <v>69</v>
      </c>
      <c r="AY92" s="60" t="s">
        <v>70</v>
      </c>
      <c r="AZ92" s="60" t="s">
        <v>71</v>
      </c>
      <c r="BA92" s="60" t="s">
        <v>72</v>
      </c>
      <c r="BB92" s="60" t="s">
        <v>73</v>
      </c>
      <c r="BC92" s="60" t="s">
        <v>74</v>
      </c>
      <c r="BD92" s="61" t="s">
        <v>75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76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39">
        <f>ROUND(AG95+SUM(AG96:AG101)+AG104,2)</f>
        <v>0</v>
      </c>
      <c r="AH94" s="239"/>
      <c r="AI94" s="239"/>
      <c r="AJ94" s="239"/>
      <c r="AK94" s="239"/>
      <c r="AL94" s="239"/>
      <c r="AM94" s="239"/>
      <c r="AN94" s="240">
        <f t="shared" ref="AN94:AN104" si="0">SUM(AG94,AT94)</f>
        <v>0</v>
      </c>
      <c r="AO94" s="240"/>
      <c r="AP94" s="240"/>
      <c r="AQ94" s="67" t="s">
        <v>1</v>
      </c>
      <c r="AR94" s="63"/>
      <c r="AS94" s="68">
        <f>ROUND(AS95+SUM(AS96:AS101)+AS104,2)</f>
        <v>0</v>
      </c>
      <c r="AT94" s="69">
        <f t="shared" ref="AT94:AT104" si="1">ROUND(SUM(AV94:AW94),2)</f>
        <v>0</v>
      </c>
      <c r="AU94" s="70">
        <f>ROUND(AU95+SUM(AU96:AU101)+AU104,5)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ROUND(AZ95+SUM(AZ96:AZ101)+AZ104,2)</f>
        <v>0</v>
      </c>
      <c r="BA94" s="69">
        <f>ROUND(BA95+SUM(BA96:BA101)+BA104,2)</f>
        <v>0</v>
      </c>
      <c r="BB94" s="69">
        <f>ROUND(BB95+SUM(BB96:BB101)+BB104,2)</f>
        <v>0</v>
      </c>
      <c r="BC94" s="69">
        <f>ROUND(BC95+SUM(BC96:BC101)+BC104,2)</f>
        <v>0</v>
      </c>
      <c r="BD94" s="71">
        <f>ROUND(BD95+SUM(BD96:BD101)+BD104,2)</f>
        <v>0</v>
      </c>
      <c r="BS94" s="72" t="s">
        <v>77</v>
      </c>
      <c r="BT94" s="72" t="s">
        <v>78</v>
      </c>
      <c r="BU94" s="73" t="s">
        <v>79</v>
      </c>
      <c r="BV94" s="72" t="s">
        <v>80</v>
      </c>
      <c r="BW94" s="72" t="s">
        <v>5</v>
      </c>
      <c r="BX94" s="72" t="s">
        <v>81</v>
      </c>
      <c r="CL94" s="72" t="s">
        <v>1</v>
      </c>
    </row>
    <row r="95" spans="1:91" s="6" customFormat="1" ht="16.5" customHeight="1">
      <c r="A95" s="74" t="s">
        <v>82</v>
      </c>
      <c r="B95" s="75"/>
      <c r="C95" s="76"/>
      <c r="D95" s="201" t="s">
        <v>83</v>
      </c>
      <c r="E95" s="201"/>
      <c r="F95" s="201"/>
      <c r="G95" s="201"/>
      <c r="H95" s="201"/>
      <c r="I95" s="77"/>
      <c r="J95" s="201" t="s">
        <v>84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25">
        <f>'D.1.1. - Architektonicko ...'!J30</f>
        <v>0</v>
      </c>
      <c r="AH95" s="226"/>
      <c r="AI95" s="226"/>
      <c r="AJ95" s="226"/>
      <c r="AK95" s="226"/>
      <c r="AL95" s="226"/>
      <c r="AM95" s="226"/>
      <c r="AN95" s="225">
        <f t="shared" si="0"/>
        <v>0</v>
      </c>
      <c r="AO95" s="226"/>
      <c r="AP95" s="226"/>
      <c r="AQ95" s="78" t="s">
        <v>85</v>
      </c>
      <c r="AR95" s="75"/>
      <c r="AS95" s="79">
        <v>0</v>
      </c>
      <c r="AT95" s="80">
        <f t="shared" si="1"/>
        <v>0</v>
      </c>
      <c r="AU95" s="81">
        <f>'D.1.1. - Architektonicko ...'!P139</f>
        <v>0</v>
      </c>
      <c r="AV95" s="80">
        <f>'D.1.1. - Architektonicko ...'!J33</f>
        <v>0</v>
      </c>
      <c r="AW95" s="80">
        <f>'D.1.1. - Architektonicko ...'!J34</f>
        <v>0</v>
      </c>
      <c r="AX95" s="80">
        <f>'D.1.1. - Architektonicko ...'!J35</f>
        <v>0</v>
      </c>
      <c r="AY95" s="80">
        <f>'D.1.1. - Architektonicko ...'!J36</f>
        <v>0</v>
      </c>
      <c r="AZ95" s="80">
        <f>'D.1.1. - Architektonicko ...'!F33</f>
        <v>0</v>
      </c>
      <c r="BA95" s="80">
        <f>'D.1.1. - Architektonicko ...'!F34</f>
        <v>0</v>
      </c>
      <c r="BB95" s="80">
        <f>'D.1.1. - Architektonicko ...'!F35</f>
        <v>0</v>
      </c>
      <c r="BC95" s="80">
        <f>'D.1.1. - Architektonicko ...'!F36</f>
        <v>0</v>
      </c>
      <c r="BD95" s="82">
        <f>'D.1.1. - Architektonicko ...'!F37</f>
        <v>0</v>
      </c>
      <c r="BT95" s="83" t="s">
        <v>86</v>
      </c>
      <c r="BV95" s="83" t="s">
        <v>80</v>
      </c>
      <c r="BW95" s="83" t="s">
        <v>87</v>
      </c>
      <c r="BX95" s="83" t="s">
        <v>5</v>
      </c>
      <c r="CL95" s="83" t="s">
        <v>1</v>
      </c>
      <c r="CM95" s="83" t="s">
        <v>88</v>
      </c>
    </row>
    <row r="96" spans="1:91" s="6" customFormat="1" ht="24.75" customHeight="1">
      <c r="A96" s="74" t="s">
        <v>82</v>
      </c>
      <c r="B96" s="75"/>
      <c r="C96" s="76"/>
      <c r="D96" s="201" t="s">
        <v>89</v>
      </c>
      <c r="E96" s="201"/>
      <c r="F96" s="201"/>
      <c r="G96" s="201"/>
      <c r="H96" s="201"/>
      <c r="I96" s="77"/>
      <c r="J96" s="201" t="s">
        <v>90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225">
        <f>'D.1.1.4.1 - TPS - Zařízen...'!J30</f>
        <v>0</v>
      </c>
      <c r="AH96" s="226"/>
      <c r="AI96" s="226"/>
      <c r="AJ96" s="226"/>
      <c r="AK96" s="226"/>
      <c r="AL96" s="226"/>
      <c r="AM96" s="226"/>
      <c r="AN96" s="225">
        <f t="shared" si="0"/>
        <v>0</v>
      </c>
      <c r="AO96" s="226"/>
      <c r="AP96" s="226"/>
      <c r="AQ96" s="78" t="s">
        <v>85</v>
      </c>
      <c r="AR96" s="75"/>
      <c r="AS96" s="79">
        <v>0</v>
      </c>
      <c r="AT96" s="80">
        <f t="shared" si="1"/>
        <v>0</v>
      </c>
      <c r="AU96" s="81">
        <f>'D.1.1.4.1 - TPS - Zařízen...'!P124</f>
        <v>0</v>
      </c>
      <c r="AV96" s="80">
        <f>'D.1.1.4.1 - TPS - Zařízen...'!J33</f>
        <v>0</v>
      </c>
      <c r="AW96" s="80">
        <f>'D.1.1.4.1 - TPS - Zařízen...'!J34</f>
        <v>0</v>
      </c>
      <c r="AX96" s="80">
        <f>'D.1.1.4.1 - TPS - Zařízen...'!J35</f>
        <v>0</v>
      </c>
      <c r="AY96" s="80">
        <f>'D.1.1.4.1 - TPS - Zařízen...'!J36</f>
        <v>0</v>
      </c>
      <c r="AZ96" s="80">
        <f>'D.1.1.4.1 - TPS - Zařízen...'!F33</f>
        <v>0</v>
      </c>
      <c r="BA96" s="80">
        <f>'D.1.1.4.1 - TPS - Zařízen...'!F34</f>
        <v>0</v>
      </c>
      <c r="BB96" s="80">
        <f>'D.1.1.4.1 - TPS - Zařízen...'!F35</f>
        <v>0</v>
      </c>
      <c r="BC96" s="80">
        <f>'D.1.1.4.1 - TPS - Zařízen...'!F36</f>
        <v>0</v>
      </c>
      <c r="BD96" s="82">
        <f>'D.1.1.4.1 - TPS - Zařízen...'!F37</f>
        <v>0</v>
      </c>
      <c r="BT96" s="83" t="s">
        <v>86</v>
      </c>
      <c r="BV96" s="83" t="s">
        <v>80</v>
      </c>
      <c r="BW96" s="83" t="s">
        <v>91</v>
      </c>
      <c r="BX96" s="83" t="s">
        <v>5</v>
      </c>
      <c r="CL96" s="83" t="s">
        <v>1</v>
      </c>
      <c r="CM96" s="83" t="s">
        <v>88</v>
      </c>
    </row>
    <row r="97" spans="1:91" s="6" customFormat="1" ht="24.75" customHeight="1">
      <c r="A97" s="74" t="s">
        <v>82</v>
      </c>
      <c r="B97" s="75"/>
      <c r="C97" s="76"/>
      <c r="D97" s="201" t="s">
        <v>92</v>
      </c>
      <c r="E97" s="201"/>
      <c r="F97" s="201"/>
      <c r="G97" s="201"/>
      <c r="H97" s="201"/>
      <c r="I97" s="77"/>
      <c r="J97" s="201" t="s">
        <v>93</v>
      </c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25">
        <f>'D.1.1.4.2 - TPS - Zařizen...'!J30</f>
        <v>0</v>
      </c>
      <c r="AH97" s="226"/>
      <c r="AI97" s="226"/>
      <c r="AJ97" s="226"/>
      <c r="AK97" s="226"/>
      <c r="AL97" s="226"/>
      <c r="AM97" s="226"/>
      <c r="AN97" s="225">
        <f t="shared" si="0"/>
        <v>0</v>
      </c>
      <c r="AO97" s="226"/>
      <c r="AP97" s="226"/>
      <c r="AQ97" s="78" t="s">
        <v>85</v>
      </c>
      <c r="AR97" s="75"/>
      <c r="AS97" s="79">
        <v>0</v>
      </c>
      <c r="AT97" s="80">
        <f t="shared" si="1"/>
        <v>0</v>
      </c>
      <c r="AU97" s="81">
        <f>'D.1.1.4.2 - TPS - Zařizen...'!P119</f>
        <v>0</v>
      </c>
      <c r="AV97" s="80">
        <f>'D.1.1.4.2 - TPS - Zařizen...'!J33</f>
        <v>0</v>
      </c>
      <c r="AW97" s="80">
        <f>'D.1.1.4.2 - TPS - Zařizen...'!J34</f>
        <v>0</v>
      </c>
      <c r="AX97" s="80">
        <f>'D.1.1.4.2 - TPS - Zařizen...'!J35</f>
        <v>0</v>
      </c>
      <c r="AY97" s="80">
        <f>'D.1.1.4.2 - TPS - Zařizen...'!J36</f>
        <v>0</v>
      </c>
      <c r="AZ97" s="80">
        <f>'D.1.1.4.2 - TPS - Zařizen...'!F33</f>
        <v>0</v>
      </c>
      <c r="BA97" s="80">
        <f>'D.1.1.4.2 - TPS - Zařizen...'!F34</f>
        <v>0</v>
      </c>
      <c r="BB97" s="80">
        <f>'D.1.1.4.2 - TPS - Zařizen...'!F35</f>
        <v>0</v>
      </c>
      <c r="BC97" s="80">
        <f>'D.1.1.4.2 - TPS - Zařizen...'!F36</f>
        <v>0</v>
      </c>
      <c r="BD97" s="82">
        <f>'D.1.1.4.2 - TPS - Zařizen...'!F37</f>
        <v>0</v>
      </c>
      <c r="BT97" s="83" t="s">
        <v>86</v>
      </c>
      <c r="BV97" s="83" t="s">
        <v>80</v>
      </c>
      <c r="BW97" s="83" t="s">
        <v>94</v>
      </c>
      <c r="BX97" s="83" t="s">
        <v>5</v>
      </c>
      <c r="CL97" s="83" t="s">
        <v>1</v>
      </c>
      <c r="CM97" s="83" t="s">
        <v>88</v>
      </c>
    </row>
    <row r="98" spans="1:91" s="6" customFormat="1" ht="24.75" customHeight="1">
      <c r="A98" s="74" t="s">
        <v>82</v>
      </c>
      <c r="B98" s="75"/>
      <c r="C98" s="76"/>
      <c r="D98" s="201" t="s">
        <v>95</v>
      </c>
      <c r="E98" s="201"/>
      <c r="F98" s="201"/>
      <c r="G98" s="201"/>
      <c r="H98" s="201"/>
      <c r="I98" s="77"/>
      <c r="J98" s="201" t="s">
        <v>96</v>
      </c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1"/>
      <c r="AC98" s="201"/>
      <c r="AD98" s="201"/>
      <c r="AE98" s="201"/>
      <c r="AF98" s="201"/>
      <c r="AG98" s="225">
        <f>'D.1.1.4.3 - TPS - Zařízen...'!J30</f>
        <v>0</v>
      </c>
      <c r="AH98" s="226"/>
      <c r="AI98" s="226"/>
      <c r="AJ98" s="226"/>
      <c r="AK98" s="226"/>
      <c r="AL98" s="226"/>
      <c r="AM98" s="226"/>
      <c r="AN98" s="225">
        <f t="shared" si="0"/>
        <v>0</v>
      </c>
      <c r="AO98" s="226"/>
      <c r="AP98" s="226"/>
      <c r="AQ98" s="78" t="s">
        <v>85</v>
      </c>
      <c r="AR98" s="75"/>
      <c r="AS98" s="79">
        <v>0</v>
      </c>
      <c r="AT98" s="80">
        <f t="shared" si="1"/>
        <v>0</v>
      </c>
      <c r="AU98" s="81">
        <f>'D.1.1.4.3 - TPS - Zařízen...'!P126</f>
        <v>0</v>
      </c>
      <c r="AV98" s="80">
        <f>'D.1.1.4.3 - TPS - Zařízen...'!J33</f>
        <v>0</v>
      </c>
      <c r="AW98" s="80">
        <f>'D.1.1.4.3 - TPS - Zařízen...'!J34</f>
        <v>0</v>
      </c>
      <c r="AX98" s="80">
        <f>'D.1.1.4.3 - TPS - Zařízen...'!J35</f>
        <v>0</v>
      </c>
      <c r="AY98" s="80">
        <f>'D.1.1.4.3 - TPS - Zařízen...'!J36</f>
        <v>0</v>
      </c>
      <c r="AZ98" s="80">
        <f>'D.1.1.4.3 - TPS - Zařízen...'!F33</f>
        <v>0</v>
      </c>
      <c r="BA98" s="80">
        <f>'D.1.1.4.3 - TPS - Zařízen...'!F34</f>
        <v>0</v>
      </c>
      <c r="BB98" s="80">
        <f>'D.1.1.4.3 - TPS - Zařízen...'!F35</f>
        <v>0</v>
      </c>
      <c r="BC98" s="80">
        <f>'D.1.1.4.3 - TPS - Zařízen...'!F36</f>
        <v>0</v>
      </c>
      <c r="BD98" s="82">
        <f>'D.1.1.4.3 - TPS - Zařízen...'!F37</f>
        <v>0</v>
      </c>
      <c r="BT98" s="83" t="s">
        <v>86</v>
      </c>
      <c r="BV98" s="83" t="s">
        <v>80</v>
      </c>
      <c r="BW98" s="83" t="s">
        <v>97</v>
      </c>
      <c r="BX98" s="83" t="s">
        <v>5</v>
      </c>
      <c r="CL98" s="83" t="s">
        <v>1</v>
      </c>
      <c r="CM98" s="83" t="s">
        <v>88</v>
      </c>
    </row>
    <row r="99" spans="1:91" s="6" customFormat="1" ht="24.75" customHeight="1">
      <c r="A99" s="74" t="s">
        <v>82</v>
      </c>
      <c r="B99" s="75"/>
      <c r="C99" s="76"/>
      <c r="D99" s="201" t="s">
        <v>98</v>
      </c>
      <c r="E99" s="201"/>
      <c r="F99" s="201"/>
      <c r="G99" s="201"/>
      <c r="H99" s="201"/>
      <c r="I99" s="77"/>
      <c r="J99" s="201" t="s">
        <v>99</v>
      </c>
      <c r="K99" s="201"/>
      <c r="L99" s="201"/>
      <c r="M99" s="201"/>
      <c r="N99" s="201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1"/>
      <c r="AC99" s="201"/>
      <c r="AD99" s="201"/>
      <c r="AE99" s="201"/>
      <c r="AF99" s="201"/>
      <c r="AG99" s="225">
        <f>'D.1.1.4.4 - Zařízení siln...'!J30</f>
        <v>0</v>
      </c>
      <c r="AH99" s="226"/>
      <c r="AI99" s="226"/>
      <c r="AJ99" s="226"/>
      <c r="AK99" s="226"/>
      <c r="AL99" s="226"/>
      <c r="AM99" s="226"/>
      <c r="AN99" s="225">
        <f t="shared" si="0"/>
        <v>0</v>
      </c>
      <c r="AO99" s="226"/>
      <c r="AP99" s="226"/>
      <c r="AQ99" s="78" t="s">
        <v>85</v>
      </c>
      <c r="AR99" s="75"/>
      <c r="AS99" s="79">
        <v>0</v>
      </c>
      <c r="AT99" s="80">
        <f t="shared" si="1"/>
        <v>0</v>
      </c>
      <c r="AU99" s="81">
        <f>'D.1.1.4.4 - Zařízení siln...'!P120</f>
        <v>0</v>
      </c>
      <c r="AV99" s="80">
        <f>'D.1.1.4.4 - Zařízení siln...'!J33</f>
        <v>0</v>
      </c>
      <c r="AW99" s="80">
        <f>'D.1.1.4.4 - Zařízení siln...'!J34</f>
        <v>0</v>
      </c>
      <c r="AX99" s="80">
        <f>'D.1.1.4.4 - Zařízení siln...'!J35</f>
        <v>0</v>
      </c>
      <c r="AY99" s="80">
        <f>'D.1.1.4.4 - Zařízení siln...'!J36</f>
        <v>0</v>
      </c>
      <c r="AZ99" s="80">
        <f>'D.1.1.4.4 - Zařízení siln...'!F33</f>
        <v>0</v>
      </c>
      <c r="BA99" s="80">
        <f>'D.1.1.4.4 - Zařízení siln...'!F34</f>
        <v>0</v>
      </c>
      <c r="BB99" s="80">
        <f>'D.1.1.4.4 - Zařízení siln...'!F35</f>
        <v>0</v>
      </c>
      <c r="BC99" s="80">
        <f>'D.1.1.4.4 - Zařízení siln...'!F36</f>
        <v>0</v>
      </c>
      <c r="BD99" s="82">
        <f>'D.1.1.4.4 - Zařízení siln...'!F37</f>
        <v>0</v>
      </c>
      <c r="BT99" s="83" t="s">
        <v>86</v>
      </c>
      <c r="BV99" s="83" t="s">
        <v>80</v>
      </c>
      <c r="BW99" s="83" t="s">
        <v>100</v>
      </c>
      <c r="BX99" s="83" t="s">
        <v>5</v>
      </c>
      <c r="CL99" s="83" t="s">
        <v>1</v>
      </c>
      <c r="CM99" s="83" t="s">
        <v>88</v>
      </c>
    </row>
    <row r="100" spans="1:91" s="6" customFormat="1" ht="24.75" customHeight="1">
      <c r="A100" s="74" t="s">
        <v>82</v>
      </c>
      <c r="B100" s="75"/>
      <c r="C100" s="76"/>
      <c r="D100" s="201" t="s">
        <v>101</v>
      </c>
      <c r="E100" s="201"/>
      <c r="F100" s="201"/>
      <c r="G100" s="201"/>
      <c r="H100" s="201"/>
      <c r="I100" s="77"/>
      <c r="J100" s="201" t="s">
        <v>102</v>
      </c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1"/>
      <c r="AC100" s="201"/>
      <c r="AD100" s="201"/>
      <c r="AE100" s="201"/>
      <c r="AF100" s="201"/>
      <c r="AG100" s="225">
        <f>'D.1.1.4.5 - Zařízení slab...'!J30</f>
        <v>0</v>
      </c>
      <c r="AH100" s="226"/>
      <c r="AI100" s="226"/>
      <c r="AJ100" s="226"/>
      <c r="AK100" s="226"/>
      <c r="AL100" s="226"/>
      <c r="AM100" s="226"/>
      <c r="AN100" s="225">
        <f t="shared" si="0"/>
        <v>0</v>
      </c>
      <c r="AO100" s="226"/>
      <c r="AP100" s="226"/>
      <c r="AQ100" s="78" t="s">
        <v>85</v>
      </c>
      <c r="AR100" s="75"/>
      <c r="AS100" s="79">
        <v>0</v>
      </c>
      <c r="AT100" s="80">
        <f t="shared" si="1"/>
        <v>0</v>
      </c>
      <c r="AU100" s="81">
        <f>'D.1.1.4.5 - Zařízení slab...'!P118</f>
        <v>0</v>
      </c>
      <c r="AV100" s="80">
        <f>'D.1.1.4.5 - Zařízení slab...'!J33</f>
        <v>0</v>
      </c>
      <c r="AW100" s="80">
        <f>'D.1.1.4.5 - Zařízení slab...'!J34</f>
        <v>0</v>
      </c>
      <c r="AX100" s="80">
        <f>'D.1.1.4.5 - Zařízení slab...'!J35</f>
        <v>0</v>
      </c>
      <c r="AY100" s="80">
        <f>'D.1.1.4.5 - Zařízení slab...'!J36</f>
        <v>0</v>
      </c>
      <c r="AZ100" s="80">
        <f>'D.1.1.4.5 - Zařízení slab...'!F33</f>
        <v>0</v>
      </c>
      <c r="BA100" s="80">
        <f>'D.1.1.4.5 - Zařízení slab...'!F34</f>
        <v>0</v>
      </c>
      <c r="BB100" s="80">
        <f>'D.1.1.4.5 - Zařízení slab...'!F35</f>
        <v>0</v>
      </c>
      <c r="BC100" s="80">
        <f>'D.1.1.4.5 - Zařízení slab...'!F36</f>
        <v>0</v>
      </c>
      <c r="BD100" s="82">
        <f>'D.1.1.4.5 - Zařízení slab...'!F37</f>
        <v>0</v>
      </c>
      <c r="BT100" s="83" t="s">
        <v>86</v>
      </c>
      <c r="BV100" s="83" t="s">
        <v>80</v>
      </c>
      <c r="BW100" s="83" t="s">
        <v>103</v>
      </c>
      <c r="BX100" s="83" t="s">
        <v>5</v>
      </c>
      <c r="CL100" s="83" t="s">
        <v>1</v>
      </c>
      <c r="CM100" s="83" t="s">
        <v>88</v>
      </c>
    </row>
    <row r="101" spans="1:91" s="6" customFormat="1" ht="16.5" customHeight="1">
      <c r="B101" s="75"/>
      <c r="C101" s="76"/>
      <c r="D101" s="201" t="s">
        <v>104</v>
      </c>
      <c r="E101" s="201"/>
      <c r="F101" s="201"/>
      <c r="G101" s="201"/>
      <c r="H101" s="201"/>
      <c r="I101" s="77"/>
      <c r="J101" s="201" t="s">
        <v>105</v>
      </c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30">
        <f>ROUND(SUM(AG102:AG103),2)</f>
        <v>0</v>
      </c>
      <c r="AH101" s="226"/>
      <c r="AI101" s="226"/>
      <c r="AJ101" s="226"/>
      <c r="AK101" s="226"/>
      <c r="AL101" s="226"/>
      <c r="AM101" s="226"/>
      <c r="AN101" s="225">
        <f t="shared" si="0"/>
        <v>0</v>
      </c>
      <c r="AO101" s="226"/>
      <c r="AP101" s="226"/>
      <c r="AQ101" s="78" t="s">
        <v>85</v>
      </c>
      <c r="AR101" s="75"/>
      <c r="AS101" s="79">
        <f>ROUND(SUM(AS102:AS103),2)</f>
        <v>0</v>
      </c>
      <c r="AT101" s="80">
        <f t="shared" si="1"/>
        <v>0</v>
      </c>
      <c r="AU101" s="81">
        <f>ROUND(SUM(AU102:AU103),5)</f>
        <v>0</v>
      </c>
      <c r="AV101" s="80">
        <f>ROUND(AZ101*L29,2)</f>
        <v>0</v>
      </c>
      <c r="AW101" s="80">
        <f>ROUND(BA101*L30,2)</f>
        <v>0</v>
      </c>
      <c r="AX101" s="80">
        <f>ROUND(BB101*L29,2)</f>
        <v>0</v>
      </c>
      <c r="AY101" s="80">
        <f>ROUND(BC101*L30,2)</f>
        <v>0</v>
      </c>
      <c r="AZ101" s="80">
        <f>ROUND(SUM(AZ102:AZ103),2)</f>
        <v>0</v>
      </c>
      <c r="BA101" s="80">
        <f>ROUND(SUM(BA102:BA103),2)</f>
        <v>0</v>
      </c>
      <c r="BB101" s="80">
        <f>ROUND(SUM(BB102:BB103),2)</f>
        <v>0</v>
      </c>
      <c r="BC101" s="80">
        <f>ROUND(SUM(BC102:BC103),2)</f>
        <v>0</v>
      </c>
      <c r="BD101" s="82">
        <f>ROUND(SUM(BD102:BD103),2)</f>
        <v>0</v>
      </c>
      <c r="BS101" s="83" t="s">
        <v>77</v>
      </c>
      <c r="BT101" s="83" t="s">
        <v>86</v>
      </c>
      <c r="BU101" s="83" t="s">
        <v>79</v>
      </c>
      <c r="BV101" s="83" t="s">
        <v>80</v>
      </c>
      <c r="BW101" s="83" t="s">
        <v>106</v>
      </c>
      <c r="BX101" s="83" t="s">
        <v>5</v>
      </c>
      <c r="CL101" s="83" t="s">
        <v>1</v>
      </c>
      <c r="CM101" s="83" t="s">
        <v>88</v>
      </c>
    </row>
    <row r="102" spans="1:91" s="3" customFormat="1" ht="16.5" customHeight="1">
      <c r="A102" s="74" t="s">
        <v>82</v>
      </c>
      <c r="B102" s="48"/>
      <c r="C102" s="9"/>
      <c r="D102" s="9"/>
      <c r="E102" s="202" t="s">
        <v>107</v>
      </c>
      <c r="F102" s="202"/>
      <c r="G102" s="202"/>
      <c r="H102" s="202"/>
      <c r="I102" s="202"/>
      <c r="J102" s="9"/>
      <c r="K102" s="202" t="s">
        <v>108</v>
      </c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  <c r="AE102" s="202"/>
      <c r="AF102" s="202"/>
      <c r="AG102" s="227">
        <f>'01 - Elektrická požární s...'!J32</f>
        <v>0</v>
      </c>
      <c r="AH102" s="228"/>
      <c r="AI102" s="228"/>
      <c r="AJ102" s="228"/>
      <c r="AK102" s="228"/>
      <c r="AL102" s="228"/>
      <c r="AM102" s="228"/>
      <c r="AN102" s="227">
        <f t="shared" si="0"/>
        <v>0</v>
      </c>
      <c r="AO102" s="228"/>
      <c r="AP102" s="228"/>
      <c r="AQ102" s="84" t="s">
        <v>109</v>
      </c>
      <c r="AR102" s="48"/>
      <c r="AS102" s="85">
        <v>0</v>
      </c>
      <c r="AT102" s="86">
        <f t="shared" si="1"/>
        <v>0</v>
      </c>
      <c r="AU102" s="87">
        <f>'01 - Elektrická požární s...'!P121</f>
        <v>0</v>
      </c>
      <c r="AV102" s="86">
        <f>'01 - Elektrická požární s...'!J35</f>
        <v>0</v>
      </c>
      <c r="AW102" s="86">
        <f>'01 - Elektrická požární s...'!J36</f>
        <v>0</v>
      </c>
      <c r="AX102" s="86">
        <f>'01 - Elektrická požární s...'!J37</f>
        <v>0</v>
      </c>
      <c r="AY102" s="86">
        <f>'01 - Elektrická požární s...'!J38</f>
        <v>0</v>
      </c>
      <c r="AZ102" s="86">
        <f>'01 - Elektrická požární s...'!F35</f>
        <v>0</v>
      </c>
      <c r="BA102" s="86">
        <f>'01 - Elektrická požární s...'!F36</f>
        <v>0</v>
      </c>
      <c r="BB102" s="86">
        <f>'01 - Elektrická požární s...'!F37</f>
        <v>0</v>
      </c>
      <c r="BC102" s="86">
        <f>'01 - Elektrická požární s...'!F38</f>
        <v>0</v>
      </c>
      <c r="BD102" s="88">
        <f>'01 - Elektrická požární s...'!F39</f>
        <v>0</v>
      </c>
      <c r="BT102" s="25" t="s">
        <v>88</v>
      </c>
      <c r="BV102" s="25" t="s">
        <v>80</v>
      </c>
      <c r="BW102" s="25" t="s">
        <v>110</v>
      </c>
      <c r="BX102" s="25" t="s">
        <v>106</v>
      </c>
      <c r="CL102" s="25" t="s">
        <v>1</v>
      </c>
    </row>
    <row r="103" spans="1:91" s="3" customFormat="1" ht="16.5" customHeight="1">
      <c r="A103" s="74" t="s">
        <v>82</v>
      </c>
      <c r="B103" s="48"/>
      <c r="C103" s="9"/>
      <c r="D103" s="9"/>
      <c r="E103" s="202" t="s">
        <v>111</v>
      </c>
      <c r="F103" s="202"/>
      <c r="G103" s="202"/>
      <c r="H103" s="202"/>
      <c r="I103" s="202"/>
      <c r="J103" s="9"/>
      <c r="K103" s="202" t="s">
        <v>112</v>
      </c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  <c r="AE103" s="202"/>
      <c r="AF103" s="202"/>
      <c r="AG103" s="227">
        <f>'02 - Nouzový zvukový systém'!J32</f>
        <v>0</v>
      </c>
      <c r="AH103" s="228"/>
      <c r="AI103" s="228"/>
      <c r="AJ103" s="228"/>
      <c r="AK103" s="228"/>
      <c r="AL103" s="228"/>
      <c r="AM103" s="228"/>
      <c r="AN103" s="227">
        <f t="shared" si="0"/>
        <v>0</v>
      </c>
      <c r="AO103" s="228"/>
      <c r="AP103" s="228"/>
      <c r="AQ103" s="84" t="s">
        <v>109</v>
      </c>
      <c r="AR103" s="48"/>
      <c r="AS103" s="85">
        <v>0</v>
      </c>
      <c r="AT103" s="86">
        <f t="shared" si="1"/>
        <v>0</v>
      </c>
      <c r="AU103" s="87">
        <f>'02 - Nouzový zvukový systém'!P121</f>
        <v>0</v>
      </c>
      <c r="AV103" s="86">
        <f>'02 - Nouzový zvukový systém'!J35</f>
        <v>0</v>
      </c>
      <c r="AW103" s="86">
        <f>'02 - Nouzový zvukový systém'!J36</f>
        <v>0</v>
      </c>
      <c r="AX103" s="86">
        <f>'02 - Nouzový zvukový systém'!J37</f>
        <v>0</v>
      </c>
      <c r="AY103" s="86">
        <f>'02 - Nouzový zvukový systém'!J38</f>
        <v>0</v>
      </c>
      <c r="AZ103" s="86">
        <f>'02 - Nouzový zvukový systém'!F35</f>
        <v>0</v>
      </c>
      <c r="BA103" s="86">
        <f>'02 - Nouzový zvukový systém'!F36</f>
        <v>0</v>
      </c>
      <c r="BB103" s="86">
        <f>'02 - Nouzový zvukový systém'!F37</f>
        <v>0</v>
      </c>
      <c r="BC103" s="86">
        <f>'02 - Nouzový zvukový systém'!F38</f>
        <v>0</v>
      </c>
      <c r="BD103" s="88">
        <f>'02 - Nouzový zvukový systém'!F39</f>
        <v>0</v>
      </c>
      <c r="BT103" s="25" t="s">
        <v>88</v>
      </c>
      <c r="BV103" s="25" t="s">
        <v>80</v>
      </c>
      <c r="BW103" s="25" t="s">
        <v>113</v>
      </c>
      <c r="BX103" s="25" t="s">
        <v>106</v>
      </c>
      <c r="CL103" s="25" t="s">
        <v>1</v>
      </c>
    </row>
    <row r="104" spans="1:91" s="6" customFormat="1" ht="16.5" customHeight="1">
      <c r="A104" s="74" t="s">
        <v>82</v>
      </c>
      <c r="B104" s="75"/>
      <c r="C104" s="76"/>
      <c r="D104" s="201" t="s">
        <v>114</v>
      </c>
      <c r="E104" s="201"/>
      <c r="F104" s="201"/>
      <c r="G104" s="201"/>
      <c r="H104" s="201"/>
      <c r="I104" s="77"/>
      <c r="J104" s="201" t="s">
        <v>115</v>
      </c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1"/>
      <c r="AC104" s="201"/>
      <c r="AD104" s="201"/>
      <c r="AE104" s="201"/>
      <c r="AF104" s="201"/>
      <c r="AG104" s="225">
        <f>'VRN-ON - Vedlejší rozpočt...'!J30</f>
        <v>0</v>
      </c>
      <c r="AH104" s="226"/>
      <c r="AI104" s="226"/>
      <c r="AJ104" s="226"/>
      <c r="AK104" s="226"/>
      <c r="AL104" s="226"/>
      <c r="AM104" s="226"/>
      <c r="AN104" s="225">
        <f t="shared" si="0"/>
        <v>0</v>
      </c>
      <c r="AO104" s="226"/>
      <c r="AP104" s="226"/>
      <c r="AQ104" s="78" t="s">
        <v>85</v>
      </c>
      <c r="AR104" s="75"/>
      <c r="AS104" s="89">
        <v>0</v>
      </c>
      <c r="AT104" s="90">
        <f t="shared" si="1"/>
        <v>0</v>
      </c>
      <c r="AU104" s="91">
        <f>'VRN-ON - Vedlejší rozpočt...'!P124</f>
        <v>0</v>
      </c>
      <c r="AV104" s="90">
        <f>'VRN-ON - Vedlejší rozpočt...'!J33</f>
        <v>0</v>
      </c>
      <c r="AW104" s="90">
        <f>'VRN-ON - Vedlejší rozpočt...'!J34</f>
        <v>0</v>
      </c>
      <c r="AX104" s="90">
        <f>'VRN-ON - Vedlejší rozpočt...'!J35</f>
        <v>0</v>
      </c>
      <c r="AY104" s="90">
        <f>'VRN-ON - Vedlejší rozpočt...'!J36</f>
        <v>0</v>
      </c>
      <c r="AZ104" s="90">
        <f>'VRN-ON - Vedlejší rozpočt...'!F33</f>
        <v>0</v>
      </c>
      <c r="BA104" s="90">
        <f>'VRN-ON - Vedlejší rozpočt...'!F34</f>
        <v>0</v>
      </c>
      <c r="BB104" s="90">
        <f>'VRN-ON - Vedlejší rozpočt...'!F35</f>
        <v>0</v>
      </c>
      <c r="BC104" s="90">
        <f>'VRN-ON - Vedlejší rozpočt...'!F36</f>
        <v>0</v>
      </c>
      <c r="BD104" s="92">
        <f>'VRN-ON - Vedlejší rozpočt...'!F37</f>
        <v>0</v>
      </c>
      <c r="BT104" s="83" t="s">
        <v>86</v>
      </c>
      <c r="BV104" s="83" t="s">
        <v>80</v>
      </c>
      <c r="BW104" s="83" t="s">
        <v>116</v>
      </c>
      <c r="BX104" s="83" t="s">
        <v>5</v>
      </c>
      <c r="CL104" s="83" t="s">
        <v>1</v>
      </c>
      <c r="CM104" s="83" t="s">
        <v>88</v>
      </c>
    </row>
    <row r="105" spans="1:91" s="1" customFormat="1" ht="30" customHeight="1">
      <c r="B105" s="32"/>
      <c r="AR105" s="32"/>
    </row>
    <row r="106" spans="1:91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32"/>
    </row>
  </sheetData>
  <sheetProtection algorithmName="SHA-512" hashValue="CvRZ4BO4ZXlBBQkM1gxWQHBV86Wns9qSzhuKMPQdufmTJDTF2wb0pSS0H4ce6Vn6ycg6j+W0HlXS8FwaFMsoSg==" saltValue="E1zdyMYw0xRjaMNxui/AuAEM1vt9wFj70s1Ivi/ioRXdlee3s1+epElFA6MValbYxRo/UwQv8U2lHfpsTFVhgA==" spinCount="100000" sheet="1" objects="1" scenarios="1" formatColumns="0" formatRows="0"/>
  <mergeCells count="78">
    <mergeCell ref="AN104:AP104"/>
    <mergeCell ref="AS89:AT91"/>
    <mergeCell ref="AG94:AM94"/>
    <mergeCell ref="AN94:AP94"/>
    <mergeCell ref="AN98:AP98"/>
    <mergeCell ref="AN103:AP103"/>
    <mergeCell ref="AN96:AP96"/>
    <mergeCell ref="AN92:AP92"/>
    <mergeCell ref="AN102:AP102"/>
    <mergeCell ref="AN101:AP101"/>
    <mergeCell ref="AN97:AP97"/>
    <mergeCell ref="AN100:AP100"/>
    <mergeCell ref="AN99:AP99"/>
    <mergeCell ref="AR2:BE2"/>
    <mergeCell ref="AG98:AM98"/>
    <mergeCell ref="AG104:AM104"/>
    <mergeCell ref="AG103:AM103"/>
    <mergeCell ref="AG102:AM102"/>
    <mergeCell ref="AG92:AM92"/>
    <mergeCell ref="AG100:AM100"/>
    <mergeCell ref="AG101:AM101"/>
    <mergeCell ref="AG99:AM99"/>
    <mergeCell ref="AG95:AM95"/>
    <mergeCell ref="AG96:AM96"/>
    <mergeCell ref="AG97:AM97"/>
    <mergeCell ref="AM87:AN87"/>
    <mergeCell ref="AM89:AP89"/>
    <mergeCell ref="AM90:AP90"/>
    <mergeCell ref="AN95:AP95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J104:AF104"/>
    <mergeCell ref="J100:AF100"/>
    <mergeCell ref="K102:AF102"/>
    <mergeCell ref="K103:AF103"/>
    <mergeCell ref="L85:AJ85"/>
    <mergeCell ref="I92:AF92"/>
    <mergeCell ref="J101:AF101"/>
    <mergeCell ref="J97:AF97"/>
    <mergeCell ref="J99:AF99"/>
    <mergeCell ref="J95:AF95"/>
    <mergeCell ref="J98:AF98"/>
    <mergeCell ref="J96:AF96"/>
    <mergeCell ref="D100:H100"/>
    <mergeCell ref="D97:H97"/>
    <mergeCell ref="D104:H104"/>
    <mergeCell ref="D101:H101"/>
    <mergeCell ref="E102:I102"/>
    <mergeCell ref="E103:I103"/>
    <mergeCell ref="C92:G92"/>
    <mergeCell ref="D98:H98"/>
    <mergeCell ref="D99:H99"/>
    <mergeCell ref="D96:H96"/>
    <mergeCell ref="D95:H95"/>
  </mergeCells>
  <hyperlinks>
    <hyperlink ref="A95" location="'D.1.1. - Architektonicko ...'!C2" display="/" xr:uid="{00000000-0004-0000-0000-000000000000}"/>
    <hyperlink ref="A96" location="'D.1.1.4.1 - TPS - Zařízen...'!C2" display="/" xr:uid="{00000000-0004-0000-0000-000001000000}"/>
    <hyperlink ref="A97" location="'D.1.1.4.2 - TPS - Zařizen...'!C2" display="/" xr:uid="{00000000-0004-0000-0000-000002000000}"/>
    <hyperlink ref="A98" location="'D.1.1.4.3 - TPS - Zařízen...'!C2" display="/" xr:uid="{00000000-0004-0000-0000-000003000000}"/>
    <hyperlink ref="A99" location="'D.1.1.4.4 - Zařízení siln...'!C2" display="/" xr:uid="{00000000-0004-0000-0000-000004000000}"/>
    <hyperlink ref="A100" location="'D.1.1.4.5 - Zařízení slab...'!C2" display="/" xr:uid="{00000000-0004-0000-0000-000005000000}"/>
    <hyperlink ref="A102" location="'01 - Elektrická požární s...'!C2" display="/" xr:uid="{00000000-0004-0000-0000-000006000000}"/>
    <hyperlink ref="A103" location="'02 - Nouzový zvukový systém'!C2" display="/" xr:uid="{00000000-0004-0000-0000-000007000000}"/>
    <hyperlink ref="A104" location="'VRN-ON - Vedlejší rozpočt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51"/>
  <sheetViews>
    <sheetView showGridLines="0" topLeftCell="A12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7" t="s">
        <v>116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>
      <c r="B4" s="20"/>
      <c r="D4" s="21" t="s">
        <v>117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Pdf Žižkovo nám.5 rekonstrukce části 1.PP</v>
      </c>
      <c r="F7" s="242"/>
      <c r="G7" s="242"/>
      <c r="H7" s="242"/>
      <c r="L7" s="20"/>
    </row>
    <row r="8" spans="2:46" s="1" customFormat="1" ht="12" customHeight="1">
      <c r="B8" s="32"/>
      <c r="D8" s="27" t="s">
        <v>118</v>
      </c>
      <c r="L8" s="32"/>
    </row>
    <row r="9" spans="2:46" s="1" customFormat="1" ht="16.5" customHeight="1">
      <c r="B9" s="32"/>
      <c r="E9" s="204" t="s">
        <v>2315</v>
      </c>
      <c r="F9" s="243"/>
      <c r="G9" s="243"/>
      <c r="H9" s="24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21. 5. 2024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4" t="str">
        <f>'Rekapitulace stavby'!E14</f>
        <v>Vyplň údaj</v>
      </c>
      <c r="F18" s="209"/>
      <c r="G18" s="209"/>
      <c r="H18" s="209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33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94"/>
      <c r="E27" s="214" t="s">
        <v>1</v>
      </c>
      <c r="F27" s="214"/>
      <c r="G27" s="214"/>
      <c r="H27" s="214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38</v>
      </c>
      <c r="J30" s="66">
        <f>ROUND(J124,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5" t="s">
        <v>42</v>
      </c>
      <c r="E33" s="27" t="s">
        <v>43</v>
      </c>
      <c r="F33" s="86">
        <f>ROUND((SUM(BE124:BE150)),  2)</f>
        <v>0</v>
      </c>
      <c r="I33" s="96">
        <v>0.21</v>
      </c>
      <c r="J33" s="86">
        <f>ROUND(((SUM(BE124:BE150))*I33),  2)</f>
        <v>0</v>
      </c>
      <c r="L33" s="32"/>
    </row>
    <row r="34" spans="2:12" s="1" customFormat="1" ht="14.45" customHeight="1">
      <c r="B34" s="32"/>
      <c r="E34" s="27" t="s">
        <v>44</v>
      </c>
      <c r="F34" s="86">
        <f>ROUND((SUM(BF124:BF150)),  2)</f>
        <v>0</v>
      </c>
      <c r="I34" s="96">
        <v>0.12</v>
      </c>
      <c r="J34" s="86">
        <f>ROUND(((SUM(BF124:BF150))*I34),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6">
        <f>ROUND((SUM(BG124:BG150)),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6">
        <f>ROUND((SUM(BH124:BH150)),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6">
        <f>ROUND((SUM(BI124:BI150)),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48</v>
      </c>
      <c r="E39" s="57"/>
      <c r="F39" s="57"/>
      <c r="G39" s="99" t="s">
        <v>49</v>
      </c>
      <c r="H39" s="100" t="s">
        <v>50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53</v>
      </c>
      <c r="E61" s="34"/>
      <c r="F61" s="103" t="s">
        <v>54</v>
      </c>
      <c r="G61" s="43" t="s">
        <v>53</v>
      </c>
      <c r="H61" s="34"/>
      <c r="I61" s="34"/>
      <c r="J61" s="104" t="s">
        <v>54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53</v>
      </c>
      <c r="E76" s="34"/>
      <c r="F76" s="103" t="s">
        <v>54</v>
      </c>
      <c r="G76" s="43" t="s">
        <v>53</v>
      </c>
      <c r="H76" s="34"/>
      <c r="I76" s="34"/>
      <c r="J76" s="104" t="s">
        <v>54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120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Pdf Žižkovo nám.5 rekonstrukce části 1.PP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118</v>
      </c>
      <c r="L86" s="32"/>
    </row>
    <row r="87" spans="2:47" s="1" customFormat="1" ht="16.5" customHeight="1">
      <c r="B87" s="32"/>
      <c r="E87" s="204" t="str">
        <f>E9</f>
        <v>VRN/ON - Vedlejší rozpočtové a ostatní náklady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Žižkovské nám.5, Olomouc</v>
      </c>
      <c r="I89" s="27" t="s">
        <v>22</v>
      </c>
      <c r="J89" s="52" t="str">
        <f>IF(J12="","",J12)</f>
        <v>21. 5. 2024</v>
      </c>
      <c r="L89" s="32"/>
    </row>
    <row r="90" spans="2:47" s="1" customFormat="1" ht="6.95" customHeight="1">
      <c r="B90" s="32"/>
      <c r="L90" s="32"/>
    </row>
    <row r="91" spans="2:47" s="1" customFormat="1" ht="40.15" customHeight="1">
      <c r="B91" s="32"/>
      <c r="C91" s="27" t="s">
        <v>24</v>
      </c>
      <c r="F91" s="25" t="str">
        <f>E15</f>
        <v>Univerzita Palackého Olomouc</v>
      </c>
      <c r="I91" s="27" t="s">
        <v>30</v>
      </c>
      <c r="J91" s="30" t="str">
        <f>E21</f>
        <v>Alfaprojekt Olomouc a.s., 17.listopadu 2a,Olomouc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121</v>
      </c>
      <c r="D94" s="97"/>
      <c r="E94" s="97"/>
      <c r="F94" s="97"/>
      <c r="G94" s="97"/>
      <c r="H94" s="97"/>
      <c r="I94" s="97"/>
      <c r="J94" s="106" t="s">
        <v>122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123</v>
      </c>
      <c r="J96" s="66">
        <f>J124</f>
        <v>0</v>
      </c>
      <c r="L96" s="32"/>
      <c r="AU96" s="17" t="s">
        <v>124</v>
      </c>
    </row>
    <row r="97" spans="2:12" s="8" customFormat="1" ht="24.95" customHeight="1">
      <c r="B97" s="108"/>
      <c r="D97" s="109" t="s">
        <v>2316</v>
      </c>
      <c r="E97" s="110"/>
      <c r="F97" s="110"/>
      <c r="G97" s="110"/>
      <c r="H97" s="110"/>
      <c r="I97" s="110"/>
      <c r="J97" s="111">
        <f>J125</f>
        <v>0</v>
      </c>
      <c r="L97" s="108"/>
    </row>
    <row r="98" spans="2:12" s="9" customFormat="1" ht="19.899999999999999" customHeight="1">
      <c r="B98" s="112"/>
      <c r="D98" s="113" t="s">
        <v>2317</v>
      </c>
      <c r="E98" s="114"/>
      <c r="F98" s="114"/>
      <c r="G98" s="114"/>
      <c r="H98" s="114"/>
      <c r="I98" s="114"/>
      <c r="J98" s="115">
        <f>J126</f>
        <v>0</v>
      </c>
      <c r="L98" s="112"/>
    </row>
    <row r="99" spans="2:12" s="9" customFormat="1" ht="19.899999999999999" customHeight="1">
      <c r="B99" s="112"/>
      <c r="D99" s="113" t="s">
        <v>2318</v>
      </c>
      <c r="E99" s="114"/>
      <c r="F99" s="114"/>
      <c r="G99" s="114"/>
      <c r="H99" s="114"/>
      <c r="I99" s="114"/>
      <c r="J99" s="115">
        <f>J129</f>
        <v>0</v>
      </c>
      <c r="L99" s="112"/>
    </row>
    <row r="100" spans="2:12" s="9" customFormat="1" ht="19.899999999999999" customHeight="1">
      <c r="B100" s="112"/>
      <c r="D100" s="113" t="s">
        <v>2319</v>
      </c>
      <c r="E100" s="114"/>
      <c r="F100" s="114"/>
      <c r="G100" s="114"/>
      <c r="H100" s="114"/>
      <c r="I100" s="114"/>
      <c r="J100" s="115">
        <f>J132</f>
        <v>0</v>
      </c>
      <c r="L100" s="112"/>
    </row>
    <row r="101" spans="2:12" s="9" customFormat="1" ht="19.899999999999999" customHeight="1">
      <c r="B101" s="112"/>
      <c r="D101" s="113" t="s">
        <v>2320</v>
      </c>
      <c r="E101" s="114"/>
      <c r="F101" s="114"/>
      <c r="G101" s="114"/>
      <c r="H101" s="114"/>
      <c r="I101" s="114"/>
      <c r="J101" s="115">
        <f>J136</f>
        <v>0</v>
      </c>
      <c r="L101" s="112"/>
    </row>
    <row r="102" spans="2:12" s="9" customFormat="1" ht="19.899999999999999" customHeight="1">
      <c r="B102" s="112"/>
      <c r="D102" s="113" t="s">
        <v>2321</v>
      </c>
      <c r="E102" s="114"/>
      <c r="F102" s="114"/>
      <c r="G102" s="114"/>
      <c r="H102" s="114"/>
      <c r="I102" s="114"/>
      <c r="J102" s="115">
        <f>J139</f>
        <v>0</v>
      </c>
      <c r="L102" s="112"/>
    </row>
    <row r="103" spans="2:12" s="9" customFormat="1" ht="19.899999999999999" customHeight="1">
      <c r="B103" s="112"/>
      <c r="D103" s="113" t="s">
        <v>2322</v>
      </c>
      <c r="E103" s="114"/>
      <c r="F103" s="114"/>
      <c r="G103" s="114"/>
      <c r="H103" s="114"/>
      <c r="I103" s="114"/>
      <c r="J103" s="115">
        <f>J141</f>
        <v>0</v>
      </c>
      <c r="L103" s="112"/>
    </row>
    <row r="104" spans="2:12" s="8" customFormat="1" ht="24.95" customHeight="1">
      <c r="B104" s="108"/>
      <c r="D104" s="109" t="s">
        <v>2323</v>
      </c>
      <c r="E104" s="110"/>
      <c r="F104" s="110"/>
      <c r="G104" s="110"/>
      <c r="H104" s="110"/>
      <c r="I104" s="110"/>
      <c r="J104" s="111">
        <f>J144</f>
        <v>0</v>
      </c>
      <c r="L104" s="108"/>
    </row>
    <row r="105" spans="2:12" s="1" customFormat="1" ht="21.75" customHeight="1">
      <c r="B105" s="32"/>
      <c r="L105" s="32"/>
    </row>
    <row r="106" spans="2:12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4.95" customHeight="1">
      <c r="B111" s="32"/>
      <c r="C111" s="21" t="s">
        <v>148</v>
      </c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41" t="str">
        <f>E7</f>
        <v>Pdf Žižkovo nám.5 rekonstrukce části 1.PP</v>
      </c>
      <c r="F114" s="242"/>
      <c r="G114" s="242"/>
      <c r="H114" s="242"/>
      <c r="L114" s="32"/>
    </row>
    <row r="115" spans="2:65" s="1" customFormat="1" ht="12" customHeight="1">
      <c r="B115" s="32"/>
      <c r="C115" s="27" t="s">
        <v>118</v>
      </c>
      <c r="L115" s="32"/>
    </row>
    <row r="116" spans="2:65" s="1" customFormat="1" ht="16.5" customHeight="1">
      <c r="B116" s="32"/>
      <c r="E116" s="204" t="str">
        <f>E9</f>
        <v>VRN/ON - Vedlejší rozpočtové a ostatní náklady</v>
      </c>
      <c r="F116" s="243"/>
      <c r="G116" s="243"/>
      <c r="H116" s="243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F12</f>
        <v>Žižkovské nám.5, Olomouc</v>
      </c>
      <c r="I118" s="27" t="s">
        <v>22</v>
      </c>
      <c r="J118" s="52" t="str">
        <f>IF(J12="","",J12)</f>
        <v>21. 5. 2024</v>
      </c>
      <c r="L118" s="32"/>
    </row>
    <row r="119" spans="2:65" s="1" customFormat="1" ht="6.95" customHeight="1">
      <c r="B119" s="32"/>
      <c r="L119" s="32"/>
    </row>
    <row r="120" spans="2:65" s="1" customFormat="1" ht="40.15" customHeight="1">
      <c r="B120" s="32"/>
      <c r="C120" s="27" t="s">
        <v>24</v>
      </c>
      <c r="F120" s="25" t="str">
        <f>E15</f>
        <v>Univerzita Palackého Olomouc</v>
      </c>
      <c r="I120" s="27" t="s">
        <v>30</v>
      </c>
      <c r="J120" s="30" t="str">
        <f>E21</f>
        <v>Alfaprojekt Olomouc a.s., 17.listopadu 2a,Olomouc</v>
      </c>
      <c r="L120" s="32"/>
    </row>
    <row r="121" spans="2:65" s="1" customFormat="1" ht="15.2" customHeight="1">
      <c r="B121" s="32"/>
      <c r="C121" s="27" t="s">
        <v>28</v>
      </c>
      <c r="F121" s="25" t="str">
        <f>IF(E18="","",E18)</f>
        <v>Vyplň údaj</v>
      </c>
      <c r="I121" s="27" t="s">
        <v>35</v>
      </c>
      <c r="J121" s="30" t="str">
        <f>E24</f>
        <v xml:space="preserve"> 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6"/>
      <c r="C123" s="117" t="s">
        <v>149</v>
      </c>
      <c r="D123" s="118" t="s">
        <v>63</v>
      </c>
      <c r="E123" s="118" t="s">
        <v>59</v>
      </c>
      <c r="F123" s="118" t="s">
        <v>60</v>
      </c>
      <c r="G123" s="118" t="s">
        <v>150</v>
      </c>
      <c r="H123" s="118" t="s">
        <v>151</v>
      </c>
      <c r="I123" s="118" t="s">
        <v>152</v>
      </c>
      <c r="J123" s="119" t="s">
        <v>122</v>
      </c>
      <c r="K123" s="120" t="s">
        <v>153</v>
      </c>
      <c r="L123" s="116"/>
      <c r="M123" s="59" t="s">
        <v>1</v>
      </c>
      <c r="N123" s="60" t="s">
        <v>42</v>
      </c>
      <c r="O123" s="60" t="s">
        <v>154</v>
      </c>
      <c r="P123" s="60" t="s">
        <v>155</v>
      </c>
      <c r="Q123" s="60" t="s">
        <v>156</v>
      </c>
      <c r="R123" s="60" t="s">
        <v>157</v>
      </c>
      <c r="S123" s="60" t="s">
        <v>158</v>
      </c>
      <c r="T123" s="61" t="s">
        <v>159</v>
      </c>
    </row>
    <row r="124" spans="2:65" s="1" customFormat="1" ht="22.9" customHeight="1">
      <c r="B124" s="32"/>
      <c r="C124" s="64" t="s">
        <v>160</v>
      </c>
      <c r="J124" s="121">
        <f>BK124</f>
        <v>0</v>
      </c>
      <c r="L124" s="32"/>
      <c r="M124" s="62"/>
      <c r="N124" s="53"/>
      <c r="O124" s="53"/>
      <c r="P124" s="122">
        <f>P125+P144</f>
        <v>0</v>
      </c>
      <c r="Q124" s="53"/>
      <c r="R124" s="122">
        <f>R125+R144</f>
        <v>0</v>
      </c>
      <c r="S124" s="53"/>
      <c r="T124" s="123">
        <f>T125+T144</f>
        <v>0</v>
      </c>
      <c r="AT124" s="17" t="s">
        <v>77</v>
      </c>
      <c r="AU124" s="17" t="s">
        <v>124</v>
      </c>
      <c r="BK124" s="124">
        <f>BK125+BK144</f>
        <v>0</v>
      </c>
    </row>
    <row r="125" spans="2:65" s="11" customFormat="1" ht="25.9" customHeight="1">
      <c r="B125" s="125"/>
      <c r="D125" s="126" t="s">
        <v>77</v>
      </c>
      <c r="E125" s="127" t="s">
        <v>2324</v>
      </c>
      <c r="F125" s="127" t="s">
        <v>2325</v>
      </c>
      <c r="I125" s="128"/>
      <c r="J125" s="129">
        <f>BK125</f>
        <v>0</v>
      </c>
      <c r="L125" s="125"/>
      <c r="M125" s="130"/>
      <c r="P125" s="131">
        <f>P126+P129+P132+P136+P139+P141</f>
        <v>0</v>
      </c>
      <c r="R125" s="131">
        <f>R126+R129+R132+R136+R139+R141</f>
        <v>0</v>
      </c>
      <c r="T125" s="132">
        <f>T126+T129+T132+T136+T139+T141</f>
        <v>0</v>
      </c>
      <c r="AR125" s="126" t="s">
        <v>193</v>
      </c>
      <c r="AT125" s="133" t="s">
        <v>77</v>
      </c>
      <c r="AU125" s="133" t="s">
        <v>78</v>
      </c>
      <c r="AY125" s="126" t="s">
        <v>163</v>
      </c>
      <c r="BK125" s="134">
        <f>BK126+BK129+BK132+BK136+BK139+BK141</f>
        <v>0</v>
      </c>
    </row>
    <row r="126" spans="2:65" s="11" customFormat="1" ht="22.9" customHeight="1">
      <c r="B126" s="125"/>
      <c r="D126" s="126" t="s">
        <v>77</v>
      </c>
      <c r="E126" s="135" t="s">
        <v>2326</v>
      </c>
      <c r="F126" s="135" t="s">
        <v>2327</v>
      </c>
      <c r="I126" s="128"/>
      <c r="J126" s="136">
        <f>BK126</f>
        <v>0</v>
      </c>
      <c r="L126" s="125"/>
      <c r="M126" s="130"/>
      <c r="P126" s="131">
        <f>SUM(P127:P128)</f>
        <v>0</v>
      </c>
      <c r="R126" s="131">
        <f>SUM(R127:R128)</f>
        <v>0</v>
      </c>
      <c r="T126" s="132">
        <f>SUM(T127:T128)</f>
        <v>0</v>
      </c>
      <c r="AR126" s="126" t="s">
        <v>193</v>
      </c>
      <c r="AT126" s="133" t="s">
        <v>77</v>
      </c>
      <c r="AU126" s="133" t="s">
        <v>86</v>
      </c>
      <c r="AY126" s="126" t="s">
        <v>163</v>
      </c>
      <c r="BK126" s="134">
        <f>SUM(BK127:BK128)</f>
        <v>0</v>
      </c>
    </row>
    <row r="127" spans="2:65" s="1" customFormat="1" ht="16.5" customHeight="1">
      <c r="B127" s="32"/>
      <c r="C127" s="137" t="s">
        <v>86</v>
      </c>
      <c r="D127" s="137" t="s">
        <v>166</v>
      </c>
      <c r="E127" s="138" t="s">
        <v>2328</v>
      </c>
      <c r="F127" s="139" t="s">
        <v>2329</v>
      </c>
      <c r="G127" s="140" t="s">
        <v>2330</v>
      </c>
      <c r="H127" s="141">
        <v>1</v>
      </c>
      <c r="I127" s="142"/>
      <c r="J127" s="143">
        <f>ROUND(I127*H127,2)</f>
        <v>0</v>
      </c>
      <c r="K127" s="144"/>
      <c r="L127" s="32"/>
      <c r="M127" s="145" t="s">
        <v>1</v>
      </c>
      <c r="N127" s="146" t="s">
        <v>43</v>
      </c>
      <c r="P127" s="147">
        <f>O127*H127</f>
        <v>0</v>
      </c>
      <c r="Q127" s="147">
        <v>0</v>
      </c>
      <c r="R127" s="147">
        <f>Q127*H127</f>
        <v>0</v>
      </c>
      <c r="S127" s="147">
        <v>0</v>
      </c>
      <c r="T127" s="148">
        <f>S127*H127</f>
        <v>0</v>
      </c>
      <c r="AR127" s="149" t="s">
        <v>2331</v>
      </c>
      <c r="AT127" s="149" t="s">
        <v>166</v>
      </c>
      <c r="AU127" s="149" t="s">
        <v>88</v>
      </c>
      <c r="AY127" s="17" t="s">
        <v>163</v>
      </c>
      <c r="BE127" s="150">
        <f>IF(N127="základní",J127,0)</f>
        <v>0</v>
      </c>
      <c r="BF127" s="150">
        <f>IF(N127="snížená",J127,0)</f>
        <v>0</v>
      </c>
      <c r="BG127" s="150">
        <f>IF(N127="zákl. přenesená",J127,0)</f>
        <v>0</v>
      </c>
      <c r="BH127" s="150">
        <f>IF(N127="sníž. přenesená",J127,0)</f>
        <v>0</v>
      </c>
      <c r="BI127" s="150">
        <f>IF(N127="nulová",J127,0)</f>
        <v>0</v>
      </c>
      <c r="BJ127" s="17" t="s">
        <v>86</v>
      </c>
      <c r="BK127" s="150">
        <f>ROUND(I127*H127,2)</f>
        <v>0</v>
      </c>
      <c r="BL127" s="17" t="s">
        <v>2331</v>
      </c>
      <c r="BM127" s="149" t="s">
        <v>2332</v>
      </c>
    </row>
    <row r="128" spans="2:65" s="1" customFormat="1" ht="16.5" customHeight="1">
      <c r="B128" s="32"/>
      <c r="C128" s="137" t="s">
        <v>88</v>
      </c>
      <c r="D128" s="137" t="s">
        <v>166</v>
      </c>
      <c r="E128" s="138" t="s">
        <v>2333</v>
      </c>
      <c r="F128" s="139" t="s">
        <v>2334</v>
      </c>
      <c r="G128" s="140" t="s">
        <v>2330</v>
      </c>
      <c r="H128" s="141">
        <v>1</v>
      </c>
      <c r="I128" s="142"/>
      <c r="J128" s="143">
        <f>ROUND(I128*H128,2)</f>
        <v>0</v>
      </c>
      <c r="K128" s="144"/>
      <c r="L128" s="32"/>
      <c r="M128" s="145" t="s">
        <v>1</v>
      </c>
      <c r="N128" s="146" t="s">
        <v>43</v>
      </c>
      <c r="P128" s="147">
        <f>O128*H128</f>
        <v>0</v>
      </c>
      <c r="Q128" s="147">
        <v>0</v>
      </c>
      <c r="R128" s="147">
        <f>Q128*H128</f>
        <v>0</v>
      </c>
      <c r="S128" s="147">
        <v>0</v>
      </c>
      <c r="T128" s="148">
        <f>S128*H128</f>
        <v>0</v>
      </c>
      <c r="AR128" s="149" t="s">
        <v>2331</v>
      </c>
      <c r="AT128" s="149" t="s">
        <v>166</v>
      </c>
      <c r="AU128" s="149" t="s">
        <v>88</v>
      </c>
      <c r="AY128" s="17" t="s">
        <v>163</v>
      </c>
      <c r="BE128" s="150">
        <f>IF(N128="základní",J128,0)</f>
        <v>0</v>
      </c>
      <c r="BF128" s="150">
        <f>IF(N128="snížená",J128,0)</f>
        <v>0</v>
      </c>
      <c r="BG128" s="150">
        <f>IF(N128="zákl. přenesená",J128,0)</f>
        <v>0</v>
      </c>
      <c r="BH128" s="150">
        <f>IF(N128="sníž. přenesená",J128,0)</f>
        <v>0</v>
      </c>
      <c r="BI128" s="150">
        <f>IF(N128="nulová",J128,0)</f>
        <v>0</v>
      </c>
      <c r="BJ128" s="17" t="s">
        <v>86</v>
      </c>
      <c r="BK128" s="150">
        <f>ROUND(I128*H128,2)</f>
        <v>0</v>
      </c>
      <c r="BL128" s="17" t="s">
        <v>2331</v>
      </c>
      <c r="BM128" s="149" t="s">
        <v>2335</v>
      </c>
    </row>
    <row r="129" spans="2:65" s="11" customFormat="1" ht="22.9" customHeight="1">
      <c r="B129" s="125"/>
      <c r="D129" s="126" t="s">
        <v>77</v>
      </c>
      <c r="E129" s="135" t="s">
        <v>2336</v>
      </c>
      <c r="F129" s="135" t="s">
        <v>2337</v>
      </c>
      <c r="I129" s="128"/>
      <c r="J129" s="136">
        <f>BK129</f>
        <v>0</v>
      </c>
      <c r="L129" s="125"/>
      <c r="M129" s="130"/>
      <c r="P129" s="131">
        <f>SUM(P130:P131)</f>
        <v>0</v>
      </c>
      <c r="R129" s="131">
        <f>SUM(R130:R131)</f>
        <v>0</v>
      </c>
      <c r="T129" s="132">
        <f>SUM(T130:T131)</f>
        <v>0</v>
      </c>
      <c r="AR129" s="126" t="s">
        <v>193</v>
      </c>
      <c r="AT129" s="133" t="s">
        <v>77</v>
      </c>
      <c r="AU129" s="133" t="s">
        <v>86</v>
      </c>
      <c r="AY129" s="126" t="s">
        <v>163</v>
      </c>
      <c r="BK129" s="134">
        <f>SUM(BK130:BK131)</f>
        <v>0</v>
      </c>
    </row>
    <row r="130" spans="2:65" s="1" customFormat="1" ht="16.5" customHeight="1">
      <c r="B130" s="32"/>
      <c r="C130" s="137" t="s">
        <v>182</v>
      </c>
      <c r="D130" s="137" t="s">
        <v>166</v>
      </c>
      <c r="E130" s="138" t="s">
        <v>2338</v>
      </c>
      <c r="F130" s="139" t="s">
        <v>2339</v>
      </c>
      <c r="G130" s="140" t="s">
        <v>2330</v>
      </c>
      <c r="H130" s="141">
        <v>1</v>
      </c>
      <c r="I130" s="142"/>
      <c r="J130" s="143">
        <f>ROUND(I130*H130,2)</f>
        <v>0</v>
      </c>
      <c r="K130" s="144"/>
      <c r="L130" s="32"/>
      <c r="M130" s="145" t="s">
        <v>1</v>
      </c>
      <c r="N130" s="146" t="s">
        <v>43</v>
      </c>
      <c r="P130" s="147">
        <f>O130*H130</f>
        <v>0</v>
      </c>
      <c r="Q130" s="147">
        <v>0</v>
      </c>
      <c r="R130" s="147">
        <f>Q130*H130</f>
        <v>0</v>
      </c>
      <c r="S130" s="147">
        <v>0</v>
      </c>
      <c r="T130" s="148">
        <f>S130*H130</f>
        <v>0</v>
      </c>
      <c r="AR130" s="149" t="s">
        <v>2331</v>
      </c>
      <c r="AT130" s="149" t="s">
        <v>166</v>
      </c>
      <c r="AU130" s="149" t="s">
        <v>88</v>
      </c>
      <c r="AY130" s="17" t="s">
        <v>163</v>
      </c>
      <c r="BE130" s="150">
        <f>IF(N130="základní",J130,0)</f>
        <v>0</v>
      </c>
      <c r="BF130" s="150">
        <f>IF(N130="snížená",J130,0)</f>
        <v>0</v>
      </c>
      <c r="BG130" s="150">
        <f>IF(N130="zákl. přenesená",J130,0)</f>
        <v>0</v>
      </c>
      <c r="BH130" s="150">
        <f>IF(N130="sníž. přenesená",J130,0)</f>
        <v>0</v>
      </c>
      <c r="BI130" s="150">
        <f>IF(N130="nulová",J130,0)</f>
        <v>0</v>
      </c>
      <c r="BJ130" s="17" t="s">
        <v>86</v>
      </c>
      <c r="BK130" s="150">
        <f>ROUND(I130*H130,2)</f>
        <v>0</v>
      </c>
      <c r="BL130" s="17" t="s">
        <v>2331</v>
      </c>
      <c r="BM130" s="149" t="s">
        <v>2340</v>
      </c>
    </row>
    <row r="131" spans="2:65" s="1" customFormat="1" ht="16.5" customHeight="1">
      <c r="B131" s="32"/>
      <c r="C131" s="137" t="s">
        <v>170</v>
      </c>
      <c r="D131" s="137" t="s">
        <v>166</v>
      </c>
      <c r="E131" s="138" t="s">
        <v>2341</v>
      </c>
      <c r="F131" s="139" t="s">
        <v>2342</v>
      </c>
      <c r="G131" s="140" t="s">
        <v>2330</v>
      </c>
      <c r="H131" s="141">
        <v>1</v>
      </c>
      <c r="I131" s="142"/>
      <c r="J131" s="143">
        <f>ROUND(I131*H131,2)</f>
        <v>0</v>
      </c>
      <c r="K131" s="144"/>
      <c r="L131" s="32"/>
      <c r="M131" s="145" t="s">
        <v>1</v>
      </c>
      <c r="N131" s="146" t="s">
        <v>43</v>
      </c>
      <c r="P131" s="147">
        <f>O131*H131</f>
        <v>0</v>
      </c>
      <c r="Q131" s="147">
        <v>0</v>
      </c>
      <c r="R131" s="147">
        <f>Q131*H131</f>
        <v>0</v>
      </c>
      <c r="S131" s="147">
        <v>0</v>
      </c>
      <c r="T131" s="148">
        <f>S131*H131</f>
        <v>0</v>
      </c>
      <c r="AR131" s="149" t="s">
        <v>2331</v>
      </c>
      <c r="AT131" s="149" t="s">
        <v>166</v>
      </c>
      <c r="AU131" s="149" t="s">
        <v>88</v>
      </c>
      <c r="AY131" s="17" t="s">
        <v>163</v>
      </c>
      <c r="BE131" s="150">
        <f>IF(N131="základní",J131,0)</f>
        <v>0</v>
      </c>
      <c r="BF131" s="150">
        <f>IF(N131="snížená",J131,0)</f>
        <v>0</v>
      </c>
      <c r="BG131" s="150">
        <f>IF(N131="zákl. přenesená",J131,0)</f>
        <v>0</v>
      </c>
      <c r="BH131" s="150">
        <f>IF(N131="sníž. přenesená",J131,0)</f>
        <v>0</v>
      </c>
      <c r="BI131" s="150">
        <f>IF(N131="nulová",J131,0)</f>
        <v>0</v>
      </c>
      <c r="BJ131" s="17" t="s">
        <v>86</v>
      </c>
      <c r="BK131" s="150">
        <f>ROUND(I131*H131,2)</f>
        <v>0</v>
      </c>
      <c r="BL131" s="17" t="s">
        <v>2331</v>
      </c>
      <c r="BM131" s="149" t="s">
        <v>2343</v>
      </c>
    </row>
    <row r="132" spans="2:65" s="11" customFormat="1" ht="22.9" customHeight="1">
      <c r="B132" s="125"/>
      <c r="D132" s="126" t="s">
        <v>77</v>
      </c>
      <c r="E132" s="135" t="s">
        <v>2344</v>
      </c>
      <c r="F132" s="135" t="s">
        <v>2345</v>
      </c>
      <c r="I132" s="128"/>
      <c r="J132" s="136">
        <f>BK132</f>
        <v>0</v>
      </c>
      <c r="L132" s="125"/>
      <c r="M132" s="130"/>
      <c r="P132" s="131">
        <f>SUM(P133:P135)</f>
        <v>0</v>
      </c>
      <c r="R132" s="131">
        <f>SUM(R133:R135)</f>
        <v>0</v>
      </c>
      <c r="T132" s="132">
        <f>SUM(T133:T135)</f>
        <v>0</v>
      </c>
      <c r="AR132" s="126" t="s">
        <v>193</v>
      </c>
      <c r="AT132" s="133" t="s">
        <v>77</v>
      </c>
      <c r="AU132" s="133" t="s">
        <v>86</v>
      </c>
      <c r="AY132" s="126" t="s">
        <v>163</v>
      </c>
      <c r="BK132" s="134">
        <f>SUM(BK133:BK135)</f>
        <v>0</v>
      </c>
    </row>
    <row r="133" spans="2:65" s="1" customFormat="1" ht="24.2" customHeight="1">
      <c r="B133" s="32"/>
      <c r="C133" s="137" t="s">
        <v>193</v>
      </c>
      <c r="D133" s="137" t="s">
        <v>166</v>
      </c>
      <c r="E133" s="138" t="s">
        <v>2346</v>
      </c>
      <c r="F133" s="139" t="s">
        <v>2347</v>
      </c>
      <c r="G133" s="140" t="s">
        <v>2330</v>
      </c>
      <c r="H133" s="141">
        <v>1</v>
      </c>
      <c r="I133" s="142"/>
      <c r="J133" s="143">
        <f>ROUND(I133*H133,2)</f>
        <v>0</v>
      </c>
      <c r="K133" s="144"/>
      <c r="L133" s="32"/>
      <c r="M133" s="145" t="s">
        <v>1</v>
      </c>
      <c r="N133" s="146" t="s">
        <v>43</v>
      </c>
      <c r="P133" s="147">
        <f>O133*H133</f>
        <v>0</v>
      </c>
      <c r="Q133" s="147">
        <v>0</v>
      </c>
      <c r="R133" s="147">
        <f>Q133*H133</f>
        <v>0</v>
      </c>
      <c r="S133" s="147">
        <v>0</v>
      </c>
      <c r="T133" s="148">
        <f>S133*H133</f>
        <v>0</v>
      </c>
      <c r="AR133" s="149" t="s">
        <v>170</v>
      </c>
      <c r="AT133" s="149" t="s">
        <v>166</v>
      </c>
      <c r="AU133" s="149" t="s">
        <v>88</v>
      </c>
      <c r="AY133" s="17" t="s">
        <v>163</v>
      </c>
      <c r="BE133" s="150">
        <f>IF(N133="základní",J133,0)</f>
        <v>0</v>
      </c>
      <c r="BF133" s="150">
        <f>IF(N133="snížená",J133,0)</f>
        <v>0</v>
      </c>
      <c r="BG133" s="150">
        <f>IF(N133="zákl. přenesená",J133,0)</f>
        <v>0</v>
      </c>
      <c r="BH133" s="150">
        <f>IF(N133="sníž. přenesená",J133,0)</f>
        <v>0</v>
      </c>
      <c r="BI133" s="150">
        <f>IF(N133="nulová",J133,0)</f>
        <v>0</v>
      </c>
      <c r="BJ133" s="17" t="s">
        <v>86</v>
      </c>
      <c r="BK133" s="150">
        <f>ROUND(I133*H133,2)</f>
        <v>0</v>
      </c>
      <c r="BL133" s="17" t="s">
        <v>170</v>
      </c>
      <c r="BM133" s="149" t="s">
        <v>2348</v>
      </c>
    </row>
    <row r="134" spans="2:65" s="1" customFormat="1" ht="16.5" customHeight="1">
      <c r="B134" s="32"/>
      <c r="C134" s="137" t="s">
        <v>203</v>
      </c>
      <c r="D134" s="137" t="s">
        <v>166</v>
      </c>
      <c r="E134" s="138" t="s">
        <v>2349</v>
      </c>
      <c r="F134" s="139" t="s">
        <v>2350</v>
      </c>
      <c r="G134" s="140" t="s">
        <v>2330</v>
      </c>
      <c r="H134" s="141">
        <v>1</v>
      </c>
      <c r="I134" s="142"/>
      <c r="J134" s="143">
        <f>ROUND(I134*H134,2)</f>
        <v>0</v>
      </c>
      <c r="K134" s="144"/>
      <c r="L134" s="32"/>
      <c r="M134" s="145" t="s">
        <v>1</v>
      </c>
      <c r="N134" s="146" t="s">
        <v>43</v>
      </c>
      <c r="P134" s="147">
        <f>O134*H134</f>
        <v>0</v>
      </c>
      <c r="Q134" s="147">
        <v>0</v>
      </c>
      <c r="R134" s="147">
        <f>Q134*H134</f>
        <v>0</v>
      </c>
      <c r="S134" s="147">
        <v>0</v>
      </c>
      <c r="T134" s="148">
        <f>S134*H134</f>
        <v>0</v>
      </c>
      <c r="AR134" s="149" t="s">
        <v>170</v>
      </c>
      <c r="AT134" s="149" t="s">
        <v>166</v>
      </c>
      <c r="AU134" s="149" t="s">
        <v>88</v>
      </c>
      <c r="AY134" s="17" t="s">
        <v>163</v>
      </c>
      <c r="BE134" s="150">
        <f>IF(N134="základní",J134,0)</f>
        <v>0</v>
      </c>
      <c r="BF134" s="150">
        <f>IF(N134="snížená",J134,0)</f>
        <v>0</v>
      </c>
      <c r="BG134" s="150">
        <f>IF(N134="zákl. přenesená",J134,0)</f>
        <v>0</v>
      </c>
      <c r="BH134" s="150">
        <f>IF(N134="sníž. přenesená",J134,0)</f>
        <v>0</v>
      </c>
      <c r="BI134" s="150">
        <f>IF(N134="nulová",J134,0)</f>
        <v>0</v>
      </c>
      <c r="BJ134" s="17" t="s">
        <v>86</v>
      </c>
      <c r="BK134" s="150">
        <f>ROUND(I134*H134,2)</f>
        <v>0</v>
      </c>
      <c r="BL134" s="17" t="s">
        <v>170</v>
      </c>
      <c r="BM134" s="149" t="s">
        <v>2351</v>
      </c>
    </row>
    <row r="135" spans="2:65" s="1" customFormat="1" ht="16.5" customHeight="1">
      <c r="B135" s="32"/>
      <c r="C135" s="137" t="s">
        <v>212</v>
      </c>
      <c r="D135" s="137" t="s">
        <v>166</v>
      </c>
      <c r="E135" s="138" t="s">
        <v>2352</v>
      </c>
      <c r="F135" s="139" t="s">
        <v>2353</v>
      </c>
      <c r="G135" s="140" t="s">
        <v>2330</v>
      </c>
      <c r="H135" s="141">
        <v>1</v>
      </c>
      <c r="I135" s="142"/>
      <c r="J135" s="143">
        <f>ROUND(I135*H135,2)</f>
        <v>0</v>
      </c>
      <c r="K135" s="144"/>
      <c r="L135" s="32"/>
      <c r="M135" s="145" t="s">
        <v>1</v>
      </c>
      <c r="N135" s="146" t="s">
        <v>43</v>
      </c>
      <c r="P135" s="147">
        <f>O135*H135</f>
        <v>0</v>
      </c>
      <c r="Q135" s="147">
        <v>0</v>
      </c>
      <c r="R135" s="147">
        <f>Q135*H135</f>
        <v>0</v>
      </c>
      <c r="S135" s="147">
        <v>0</v>
      </c>
      <c r="T135" s="148">
        <f>S135*H135</f>
        <v>0</v>
      </c>
      <c r="AR135" s="149" t="s">
        <v>170</v>
      </c>
      <c r="AT135" s="149" t="s">
        <v>166</v>
      </c>
      <c r="AU135" s="149" t="s">
        <v>88</v>
      </c>
      <c r="AY135" s="17" t="s">
        <v>163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17" t="s">
        <v>86</v>
      </c>
      <c r="BK135" s="150">
        <f>ROUND(I135*H135,2)</f>
        <v>0</v>
      </c>
      <c r="BL135" s="17" t="s">
        <v>170</v>
      </c>
      <c r="BM135" s="149" t="s">
        <v>2354</v>
      </c>
    </row>
    <row r="136" spans="2:65" s="11" customFormat="1" ht="22.9" customHeight="1">
      <c r="B136" s="125"/>
      <c r="D136" s="126" t="s">
        <v>77</v>
      </c>
      <c r="E136" s="135" t="s">
        <v>2355</v>
      </c>
      <c r="F136" s="135" t="s">
        <v>2356</v>
      </c>
      <c r="I136" s="128"/>
      <c r="J136" s="136">
        <f>BK136</f>
        <v>0</v>
      </c>
      <c r="L136" s="125"/>
      <c r="M136" s="130"/>
      <c r="P136" s="131">
        <f>SUM(P137:P138)</f>
        <v>0</v>
      </c>
      <c r="R136" s="131">
        <f>SUM(R137:R138)</f>
        <v>0</v>
      </c>
      <c r="T136" s="132">
        <f>SUM(T137:T138)</f>
        <v>0</v>
      </c>
      <c r="AR136" s="126" t="s">
        <v>193</v>
      </c>
      <c r="AT136" s="133" t="s">
        <v>77</v>
      </c>
      <c r="AU136" s="133" t="s">
        <v>86</v>
      </c>
      <c r="AY136" s="126" t="s">
        <v>163</v>
      </c>
      <c r="BK136" s="134">
        <f>SUM(BK137:BK138)</f>
        <v>0</v>
      </c>
    </row>
    <row r="137" spans="2:65" s="1" customFormat="1" ht="21.75" customHeight="1">
      <c r="B137" s="32"/>
      <c r="C137" s="137" t="s">
        <v>197</v>
      </c>
      <c r="D137" s="137" t="s">
        <v>166</v>
      </c>
      <c r="E137" s="138" t="s">
        <v>2357</v>
      </c>
      <c r="F137" s="139" t="s">
        <v>2358</v>
      </c>
      <c r="G137" s="140" t="s">
        <v>2330</v>
      </c>
      <c r="H137" s="141">
        <v>1</v>
      </c>
      <c r="I137" s="142"/>
      <c r="J137" s="143">
        <f>ROUND(I137*H137,2)</f>
        <v>0</v>
      </c>
      <c r="K137" s="144"/>
      <c r="L137" s="32"/>
      <c r="M137" s="145" t="s">
        <v>1</v>
      </c>
      <c r="N137" s="146" t="s">
        <v>43</v>
      </c>
      <c r="P137" s="147">
        <f>O137*H137</f>
        <v>0</v>
      </c>
      <c r="Q137" s="147">
        <v>0</v>
      </c>
      <c r="R137" s="147">
        <f>Q137*H137</f>
        <v>0</v>
      </c>
      <c r="S137" s="147">
        <v>0</v>
      </c>
      <c r="T137" s="148">
        <f>S137*H137</f>
        <v>0</v>
      </c>
      <c r="AR137" s="149" t="s">
        <v>2331</v>
      </c>
      <c r="AT137" s="149" t="s">
        <v>166</v>
      </c>
      <c r="AU137" s="149" t="s">
        <v>88</v>
      </c>
      <c r="AY137" s="17" t="s">
        <v>163</v>
      </c>
      <c r="BE137" s="150">
        <f>IF(N137="základní",J137,0)</f>
        <v>0</v>
      </c>
      <c r="BF137" s="150">
        <f>IF(N137="snížená",J137,0)</f>
        <v>0</v>
      </c>
      <c r="BG137" s="150">
        <f>IF(N137="zákl. přenesená",J137,0)</f>
        <v>0</v>
      </c>
      <c r="BH137" s="150">
        <f>IF(N137="sníž. přenesená",J137,0)</f>
        <v>0</v>
      </c>
      <c r="BI137" s="150">
        <f>IF(N137="nulová",J137,0)</f>
        <v>0</v>
      </c>
      <c r="BJ137" s="17" t="s">
        <v>86</v>
      </c>
      <c r="BK137" s="150">
        <f>ROUND(I137*H137,2)</f>
        <v>0</v>
      </c>
      <c r="BL137" s="17" t="s">
        <v>2331</v>
      </c>
      <c r="BM137" s="149" t="s">
        <v>2359</v>
      </c>
    </row>
    <row r="138" spans="2:65" s="1" customFormat="1" ht="16.5" customHeight="1">
      <c r="B138" s="32"/>
      <c r="C138" s="137" t="s">
        <v>226</v>
      </c>
      <c r="D138" s="137" t="s">
        <v>166</v>
      </c>
      <c r="E138" s="138" t="s">
        <v>2360</v>
      </c>
      <c r="F138" s="139" t="s">
        <v>2361</v>
      </c>
      <c r="G138" s="140" t="s">
        <v>2362</v>
      </c>
      <c r="H138" s="141">
        <v>1</v>
      </c>
      <c r="I138" s="142"/>
      <c r="J138" s="143">
        <f>ROUND(I138*H138,2)</f>
        <v>0</v>
      </c>
      <c r="K138" s="144"/>
      <c r="L138" s="32"/>
      <c r="M138" s="145" t="s">
        <v>1</v>
      </c>
      <c r="N138" s="146" t="s">
        <v>43</v>
      </c>
      <c r="P138" s="147">
        <f>O138*H138</f>
        <v>0</v>
      </c>
      <c r="Q138" s="147">
        <v>0</v>
      </c>
      <c r="R138" s="147">
        <f>Q138*H138</f>
        <v>0</v>
      </c>
      <c r="S138" s="147">
        <v>0</v>
      </c>
      <c r="T138" s="148">
        <f>S138*H138</f>
        <v>0</v>
      </c>
      <c r="AR138" s="149" t="s">
        <v>2331</v>
      </c>
      <c r="AT138" s="149" t="s">
        <v>166</v>
      </c>
      <c r="AU138" s="149" t="s">
        <v>88</v>
      </c>
      <c r="AY138" s="17" t="s">
        <v>163</v>
      </c>
      <c r="BE138" s="150">
        <f>IF(N138="základní",J138,0)</f>
        <v>0</v>
      </c>
      <c r="BF138" s="150">
        <f>IF(N138="snížená",J138,0)</f>
        <v>0</v>
      </c>
      <c r="BG138" s="150">
        <f>IF(N138="zákl. přenesená",J138,0)</f>
        <v>0</v>
      </c>
      <c r="BH138" s="150">
        <f>IF(N138="sníž. přenesená",J138,0)</f>
        <v>0</v>
      </c>
      <c r="BI138" s="150">
        <f>IF(N138="nulová",J138,0)</f>
        <v>0</v>
      </c>
      <c r="BJ138" s="17" t="s">
        <v>86</v>
      </c>
      <c r="BK138" s="150">
        <f>ROUND(I138*H138,2)</f>
        <v>0</v>
      </c>
      <c r="BL138" s="17" t="s">
        <v>2331</v>
      </c>
      <c r="BM138" s="149" t="s">
        <v>2363</v>
      </c>
    </row>
    <row r="139" spans="2:65" s="11" customFormat="1" ht="22.9" customHeight="1">
      <c r="B139" s="125"/>
      <c r="D139" s="126" t="s">
        <v>77</v>
      </c>
      <c r="E139" s="135" t="s">
        <v>2364</v>
      </c>
      <c r="F139" s="135" t="s">
        <v>2365</v>
      </c>
      <c r="I139" s="128"/>
      <c r="J139" s="136">
        <f>BK139</f>
        <v>0</v>
      </c>
      <c r="L139" s="125"/>
      <c r="M139" s="130"/>
      <c r="P139" s="131">
        <f>P140</f>
        <v>0</v>
      </c>
      <c r="R139" s="131">
        <f>R140</f>
        <v>0</v>
      </c>
      <c r="T139" s="132">
        <f>T140</f>
        <v>0</v>
      </c>
      <c r="AR139" s="126" t="s">
        <v>193</v>
      </c>
      <c r="AT139" s="133" t="s">
        <v>77</v>
      </c>
      <c r="AU139" s="133" t="s">
        <v>86</v>
      </c>
      <c r="AY139" s="126" t="s">
        <v>163</v>
      </c>
      <c r="BK139" s="134">
        <f>BK140</f>
        <v>0</v>
      </c>
    </row>
    <row r="140" spans="2:65" s="1" customFormat="1" ht="24.2" customHeight="1">
      <c r="B140" s="32"/>
      <c r="C140" s="137" t="s">
        <v>232</v>
      </c>
      <c r="D140" s="137" t="s">
        <v>166</v>
      </c>
      <c r="E140" s="138" t="s">
        <v>2366</v>
      </c>
      <c r="F140" s="139" t="s">
        <v>2367</v>
      </c>
      <c r="G140" s="140" t="s">
        <v>2362</v>
      </c>
      <c r="H140" s="141">
        <v>1</v>
      </c>
      <c r="I140" s="142"/>
      <c r="J140" s="143">
        <f>ROUND(I140*H140,2)</f>
        <v>0</v>
      </c>
      <c r="K140" s="144"/>
      <c r="L140" s="32"/>
      <c r="M140" s="145" t="s">
        <v>1</v>
      </c>
      <c r="N140" s="146" t="s">
        <v>43</v>
      </c>
      <c r="P140" s="147">
        <f>O140*H140</f>
        <v>0</v>
      </c>
      <c r="Q140" s="147">
        <v>0</v>
      </c>
      <c r="R140" s="147">
        <f>Q140*H140</f>
        <v>0</v>
      </c>
      <c r="S140" s="147">
        <v>0</v>
      </c>
      <c r="T140" s="148">
        <f>S140*H140</f>
        <v>0</v>
      </c>
      <c r="AR140" s="149" t="s">
        <v>170</v>
      </c>
      <c r="AT140" s="149" t="s">
        <v>166</v>
      </c>
      <c r="AU140" s="149" t="s">
        <v>88</v>
      </c>
      <c r="AY140" s="17" t="s">
        <v>163</v>
      </c>
      <c r="BE140" s="150">
        <f>IF(N140="základní",J140,0)</f>
        <v>0</v>
      </c>
      <c r="BF140" s="150">
        <f>IF(N140="snížená",J140,0)</f>
        <v>0</v>
      </c>
      <c r="BG140" s="150">
        <f>IF(N140="zákl. přenesená",J140,0)</f>
        <v>0</v>
      </c>
      <c r="BH140" s="150">
        <f>IF(N140="sníž. přenesená",J140,0)</f>
        <v>0</v>
      </c>
      <c r="BI140" s="150">
        <f>IF(N140="nulová",J140,0)</f>
        <v>0</v>
      </c>
      <c r="BJ140" s="17" t="s">
        <v>86</v>
      </c>
      <c r="BK140" s="150">
        <f>ROUND(I140*H140,2)</f>
        <v>0</v>
      </c>
      <c r="BL140" s="17" t="s">
        <v>170</v>
      </c>
      <c r="BM140" s="149" t="s">
        <v>2368</v>
      </c>
    </row>
    <row r="141" spans="2:65" s="11" customFormat="1" ht="22.9" customHeight="1">
      <c r="B141" s="125"/>
      <c r="D141" s="126" t="s">
        <v>77</v>
      </c>
      <c r="E141" s="135" t="s">
        <v>2369</v>
      </c>
      <c r="F141" s="135" t="s">
        <v>2370</v>
      </c>
      <c r="I141" s="128"/>
      <c r="J141" s="136">
        <f>BK141</f>
        <v>0</v>
      </c>
      <c r="L141" s="125"/>
      <c r="M141" s="130"/>
      <c r="P141" s="131">
        <f>SUM(P142:P143)</f>
        <v>0</v>
      </c>
      <c r="R141" s="131">
        <f>SUM(R142:R143)</f>
        <v>0</v>
      </c>
      <c r="T141" s="132">
        <f>SUM(T142:T143)</f>
        <v>0</v>
      </c>
      <c r="AR141" s="126" t="s">
        <v>193</v>
      </c>
      <c r="AT141" s="133" t="s">
        <v>77</v>
      </c>
      <c r="AU141" s="133" t="s">
        <v>86</v>
      </c>
      <c r="AY141" s="126" t="s">
        <v>163</v>
      </c>
      <c r="BK141" s="134">
        <f>SUM(BK142:BK143)</f>
        <v>0</v>
      </c>
    </row>
    <row r="142" spans="2:65" s="1" customFormat="1" ht="16.5" customHeight="1">
      <c r="B142" s="32"/>
      <c r="C142" s="137" t="s">
        <v>242</v>
      </c>
      <c r="D142" s="137" t="s">
        <v>166</v>
      </c>
      <c r="E142" s="138" t="s">
        <v>2371</v>
      </c>
      <c r="F142" s="139" t="s">
        <v>2372</v>
      </c>
      <c r="G142" s="140" t="s">
        <v>2362</v>
      </c>
      <c r="H142" s="141">
        <v>1</v>
      </c>
      <c r="I142" s="142"/>
      <c r="J142" s="143">
        <f>ROUND(I142*H142,2)</f>
        <v>0</v>
      </c>
      <c r="K142" s="144"/>
      <c r="L142" s="32"/>
      <c r="M142" s="145" t="s">
        <v>1</v>
      </c>
      <c r="N142" s="146" t="s">
        <v>43</v>
      </c>
      <c r="P142" s="147">
        <f>O142*H142</f>
        <v>0</v>
      </c>
      <c r="Q142" s="147">
        <v>0</v>
      </c>
      <c r="R142" s="147">
        <f>Q142*H142</f>
        <v>0</v>
      </c>
      <c r="S142" s="147">
        <v>0</v>
      </c>
      <c r="T142" s="148">
        <f>S142*H142</f>
        <v>0</v>
      </c>
      <c r="AR142" s="149" t="s">
        <v>2331</v>
      </c>
      <c r="AT142" s="149" t="s">
        <v>166</v>
      </c>
      <c r="AU142" s="149" t="s">
        <v>88</v>
      </c>
      <c r="AY142" s="17" t="s">
        <v>163</v>
      </c>
      <c r="BE142" s="150">
        <f>IF(N142="základní",J142,0)</f>
        <v>0</v>
      </c>
      <c r="BF142" s="150">
        <f>IF(N142="snížená",J142,0)</f>
        <v>0</v>
      </c>
      <c r="BG142" s="150">
        <f>IF(N142="zákl. přenesená",J142,0)</f>
        <v>0</v>
      </c>
      <c r="BH142" s="150">
        <f>IF(N142="sníž. přenesená",J142,0)</f>
        <v>0</v>
      </c>
      <c r="BI142" s="150">
        <f>IF(N142="nulová",J142,0)</f>
        <v>0</v>
      </c>
      <c r="BJ142" s="17" t="s">
        <v>86</v>
      </c>
      <c r="BK142" s="150">
        <f>ROUND(I142*H142,2)</f>
        <v>0</v>
      </c>
      <c r="BL142" s="17" t="s">
        <v>2331</v>
      </c>
      <c r="BM142" s="149" t="s">
        <v>2373</v>
      </c>
    </row>
    <row r="143" spans="2:65" s="1" customFormat="1" ht="33" customHeight="1">
      <c r="B143" s="32"/>
      <c r="C143" s="137" t="s">
        <v>8</v>
      </c>
      <c r="D143" s="137" t="s">
        <v>166</v>
      </c>
      <c r="E143" s="138" t="s">
        <v>2374</v>
      </c>
      <c r="F143" s="139" t="s">
        <v>2375</v>
      </c>
      <c r="G143" s="140" t="s">
        <v>2362</v>
      </c>
      <c r="H143" s="141">
        <v>1</v>
      </c>
      <c r="I143" s="142"/>
      <c r="J143" s="143">
        <f>ROUND(I143*H143,2)</f>
        <v>0</v>
      </c>
      <c r="K143" s="144"/>
      <c r="L143" s="32"/>
      <c r="M143" s="145" t="s">
        <v>1</v>
      </c>
      <c r="N143" s="146" t="s">
        <v>43</v>
      </c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8">
        <f>S143*H143</f>
        <v>0</v>
      </c>
      <c r="AR143" s="149" t="s">
        <v>2331</v>
      </c>
      <c r="AT143" s="149" t="s">
        <v>166</v>
      </c>
      <c r="AU143" s="149" t="s">
        <v>88</v>
      </c>
      <c r="AY143" s="17" t="s">
        <v>163</v>
      </c>
      <c r="BE143" s="150">
        <f>IF(N143="základní",J143,0)</f>
        <v>0</v>
      </c>
      <c r="BF143" s="150">
        <f>IF(N143="snížená",J143,0)</f>
        <v>0</v>
      </c>
      <c r="BG143" s="150">
        <f>IF(N143="zákl. přenesená",J143,0)</f>
        <v>0</v>
      </c>
      <c r="BH143" s="150">
        <f>IF(N143="sníž. přenesená",J143,0)</f>
        <v>0</v>
      </c>
      <c r="BI143" s="150">
        <f>IF(N143="nulová",J143,0)</f>
        <v>0</v>
      </c>
      <c r="BJ143" s="17" t="s">
        <v>86</v>
      </c>
      <c r="BK143" s="150">
        <f>ROUND(I143*H143,2)</f>
        <v>0</v>
      </c>
      <c r="BL143" s="17" t="s">
        <v>2331</v>
      </c>
      <c r="BM143" s="149" t="s">
        <v>2376</v>
      </c>
    </row>
    <row r="144" spans="2:65" s="11" customFormat="1" ht="25.9" customHeight="1">
      <c r="B144" s="125"/>
      <c r="D144" s="126" t="s">
        <v>77</v>
      </c>
      <c r="E144" s="127" t="s">
        <v>2377</v>
      </c>
      <c r="F144" s="127" t="s">
        <v>2378</v>
      </c>
      <c r="I144" s="128"/>
      <c r="J144" s="129">
        <f>BK144</f>
        <v>0</v>
      </c>
      <c r="L144" s="125"/>
      <c r="M144" s="130"/>
      <c r="P144" s="131">
        <f>SUM(P145:P150)</f>
        <v>0</v>
      </c>
      <c r="R144" s="131">
        <f>SUM(R145:R150)</f>
        <v>0</v>
      </c>
      <c r="T144" s="132">
        <f>SUM(T145:T150)</f>
        <v>0</v>
      </c>
      <c r="AR144" s="126" t="s">
        <v>193</v>
      </c>
      <c r="AT144" s="133" t="s">
        <v>77</v>
      </c>
      <c r="AU144" s="133" t="s">
        <v>78</v>
      </c>
      <c r="AY144" s="126" t="s">
        <v>163</v>
      </c>
      <c r="BK144" s="134">
        <f>SUM(BK145:BK150)</f>
        <v>0</v>
      </c>
    </row>
    <row r="145" spans="2:65" s="1" customFormat="1" ht="16.5" customHeight="1">
      <c r="B145" s="32"/>
      <c r="C145" s="137" t="s">
        <v>262</v>
      </c>
      <c r="D145" s="137" t="s">
        <v>166</v>
      </c>
      <c r="E145" s="138" t="s">
        <v>2379</v>
      </c>
      <c r="F145" s="139" t="s">
        <v>2380</v>
      </c>
      <c r="G145" s="140" t="s">
        <v>2362</v>
      </c>
      <c r="H145" s="141">
        <v>1</v>
      </c>
      <c r="I145" s="142"/>
      <c r="J145" s="143">
        <f t="shared" ref="J145:J150" si="0">ROUND(I145*H145,2)</f>
        <v>0</v>
      </c>
      <c r="K145" s="144"/>
      <c r="L145" s="32"/>
      <c r="M145" s="145" t="s">
        <v>1</v>
      </c>
      <c r="N145" s="146" t="s">
        <v>43</v>
      </c>
      <c r="P145" s="147">
        <f t="shared" ref="P145:P150" si="1">O145*H145</f>
        <v>0</v>
      </c>
      <c r="Q145" s="147">
        <v>0</v>
      </c>
      <c r="R145" s="147">
        <f t="shared" ref="R145:R150" si="2">Q145*H145</f>
        <v>0</v>
      </c>
      <c r="S145" s="147">
        <v>0</v>
      </c>
      <c r="T145" s="148">
        <f t="shared" ref="T145:T150" si="3">S145*H145</f>
        <v>0</v>
      </c>
      <c r="AR145" s="149" t="s">
        <v>2331</v>
      </c>
      <c r="AT145" s="149" t="s">
        <v>166</v>
      </c>
      <c r="AU145" s="149" t="s">
        <v>86</v>
      </c>
      <c r="AY145" s="17" t="s">
        <v>163</v>
      </c>
      <c r="BE145" s="150">
        <f t="shared" ref="BE145:BE150" si="4">IF(N145="základní",J145,0)</f>
        <v>0</v>
      </c>
      <c r="BF145" s="150">
        <f t="shared" ref="BF145:BF150" si="5">IF(N145="snížená",J145,0)</f>
        <v>0</v>
      </c>
      <c r="BG145" s="150">
        <f t="shared" ref="BG145:BG150" si="6">IF(N145="zákl. přenesená",J145,0)</f>
        <v>0</v>
      </c>
      <c r="BH145" s="150">
        <f t="shared" ref="BH145:BH150" si="7">IF(N145="sníž. přenesená",J145,0)</f>
        <v>0</v>
      </c>
      <c r="BI145" s="150">
        <f t="shared" ref="BI145:BI150" si="8">IF(N145="nulová",J145,0)</f>
        <v>0</v>
      </c>
      <c r="BJ145" s="17" t="s">
        <v>86</v>
      </c>
      <c r="BK145" s="150">
        <f t="shared" ref="BK145:BK150" si="9">ROUND(I145*H145,2)</f>
        <v>0</v>
      </c>
      <c r="BL145" s="17" t="s">
        <v>2331</v>
      </c>
      <c r="BM145" s="149" t="s">
        <v>2381</v>
      </c>
    </row>
    <row r="146" spans="2:65" s="1" customFormat="1" ht="16.5" customHeight="1">
      <c r="B146" s="32"/>
      <c r="C146" s="137" t="s">
        <v>267</v>
      </c>
      <c r="D146" s="137" t="s">
        <v>166</v>
      </c>
      <c r="E146" s="138" t="s">
        <v>2382</v>
      </c>
      <c r="F146" s="139" t="s">
        <v>2383</v>
      </c>
      <c r="G146" s="140" t="s">
        <v>2362</v>
      </c>
      <c r="H146" s="141">
        <v>1</v>
      </c>
      <c r="I146" s="142"/>
      <c r="J146" s="143">
        <f t="shared" si="0"/>
        <v>0</v>
      </c>
      <c r="K146" s="144"/>
      <c r="L146" s="32"/>
      <c r="M146" s="145" t="s">
        <v>1</v>
      </c>
      <c r="N146" s="146" t="s">
        <v>43</v>
      </c>
      <c r="P146" s="147">
        <f t="shared" si="1"/>
        <v>0</v>
      </c>
      <c r="Q146" s="147">
        <v>0</v>
      </c>
      <c r="R146" s="147">
        <f t="shared" si="2"/>
        <v>0</v>
      </c>
      <c r="S146" s="147">
        <v>0</v>
      </c>
      <c r="T146" s="148">
        <f t="shared" si="3"/>
        <v>0</v>
      </c>
      <c r="AR146" s="149" t="s">
        <v>2331</v>
      </c>
      <c r="AT146" s="149" t="s">
        <v>166</v>
      </c>
      <c r="AU146" s="149" t="s">
        <v>86</v>
      </c>
      <c r="AY146" s="17" t="s">
        <v>163</v>
      </c>
      <c r="BE146" s="150">
        <f t="shared" si="4"/>
        <v>0</v>
      </c>
      <c r="BF146" s="150">
        <f t="shared" si="5"/>
        <v>0</v>
      </c>
      <c r="BG146" s="150">
        <f t="shared" si="6"/>
        <v>0</v>
      </c>
      <c r="BH146" s="150">
        <f t="shared" si="7"/>
        <v>0</v>
      </c>
      <c r="BI146" s="150">
        <f t="shared" si="8"/>
        <v>0</v>
      </c>
      <c r="BJ146" s="17" t="s">
        <v>86</v>
      </c>
      <c r="BK146" s="150">
        <f t="shared" si="9"/>
        <v>0</v>
      </c>
      <c r="BL146" s="17" t="s">
        <v>2331</v>
      </c>
      <c r="BM146" s="149" t="s">
        <v>2384</v>
      </c>
    </row>
    <row r="147" spans="2:65" s="1" customFormat="1" ht="16.5" customHeight="1">
      <c r="B147" s="32"/>
      <c r="C147" s="137" t="s">
        <v>273</v>
      </c>
      <c r="D147" s="137" t="s">
        <v>166</v>
      </c>
      <c r="E147" s="138" t="s">
        <v>2385</v>
      </c>
      <c r="F147" s="139" t="s">
        <v>2386</v>
      </c>
      <c r="G147" s="140" t="s">
        <v>2362</v>
      </c>
      <c r="H147" s="141">
        <v>1</v>
      </c>
      <c r="I147" s="142"/>
      <c r="J147" s="143">
        <f t="shared" si="0"/>
        <v>0</v>
      </c>
      <c r="K147" s="144"/>
      <c r="L147" s="32"/>
      <c r="M147" s="145" t="s">
        <v>1</v>
      </c>
      <c r="N147" s="146" t="s">
        <v>43</v>
      </c>
      <c r="P147" s="147">
        <f t="shared" si="1"/>
        <v>0</v>
      </c>
      <c r="Q147" s="147">
        <v>0</v>
      </c>
      <c r="R147" s="147">
        <f t="shared" si="2"/>
        <v>0</v>
      </c>
      <c r="S147" s="147">
        <v>0</v>
      </c>
      <c r="T147" s="148">
        <f t="shared" si="3"/>
        <v>0</v>
      </c>
      <c r="AR147" s="149" t="s">
        <v>2331</v>
      </c>
      <c r="AT147" s="149" t="s">
        <v>166</v>
      </c>
      <c r="AU147" s="149" t="s">
        <v>86</v>
      </c>
      <c r="AY147" s="17" t="s">
        <v>163</v>
      </c>
      <c r="BE147" s="150">
        <f t="shared" si="4"/>
        <v>0</v>
      </c>
      <c r="BF147" s="150">
        <f t="shared" si="5"/>
        <v>0</v>
      </c>
      <c r="BG147" s="150">
        <f t="shared" si="6"/>
        <v>0</v>
      </c>
      <c r="BH147" s="150">
        <f t="shared" si="7"/>
        <v>0</v>
      </c>
      <c r="BI147" s="150">
        <f t="shared" si="8"/>
        <v>0</v>
      </c>
      <c r="BJ147" s="17" t="s">
        <v>86</v>
      </c>
      <c r="BK147" s="150">
        <f t="shared" si="9"/>
        <v>0</v>
      </c>
      <c r="BL147" s="17" t="s">
        <v>2331</v>
      </c>
      <c r="BM147" s="149" t="s">
        <v>2387</v>
      </c>
    </row>
    <row r="148" spans="2:65" s="1" customFormat="1" ht="16.5" customHeight="1">
      <c r="B148" s="32"/>
      <c r="C148" s="137" t="s">
        <v>279</v>
      </c>
      <c r="D148" s="137" t="s">
        <v>166</v>
      </c>
      <c r="E148" s="138" t="s">
        <v>2388</v>
      </c>
      <c r="F148" s="139" t="s">
        <v>2389</v>
      </c>
      <c r="G148" s="140" t="s">
        <v>2362</v>
      </c>
      <c r="H148" s="141">
        <v>1</v>
      </c>
      <c r="I148" s="142"/>
      <c r="J148" s="143">
        <f t="shared" si="0"/>
        <v>0</v>
      </c>
      <c r="K148" s="144"/>
      <c r="L148" s="32"/>
      <c r="M148" s="145" t="s">
        <v>1</v>
      </c>
      <c r="N148" s="146" t="s">
        <v>43</v>
      </c>
      <c r="P148" s="147">
        <f t="shared" si="1"/>
        <v>0</v>
      </c>
      <c r="Q148" s="147">
        <v>0</v>
      </c>
      <c r="R148" s="147">
        <f t="shared" si="2"/>
        <v>0</v>
      </c>
      <c r="S148" s="147">
        <v>0</v>
      </c>
      <c r="T148" s="148">
        <f t="shared" si="3"/>
        <v>0</v>
      </c>
      <c r="AR148" s="149" t="s">
        <v>2331</v>
      </c>
      <c r="AT148" s="149" t="s">
        <v>166</v>
      </c>
      <c r="AU148" s="149" t="s">
        <v>86</v>
      </c>
      <c r="AY148" s="17" t="s">
        <v>163</v>
      </c>
      <c r="BE148" s="150">
        <f t="shared" si="4"/>
        <v>0</v>
      </c>
      <c r="BF148" s="150">
        <f t="shared" si="5"/>
        <v>0</v>
      </c>
      <c r="BG148" s="150">
        <f t="shared" si="6"/>
        <v>0</v>
      </c>
      <c r="BH148" s="150">
        <f t="shared" si="7"/>
        <v>0</v>
      </c>
      <c r="BI148" s="150">
        <f t="shared" si="8"/>
        <v>0</v>
      </c>
      <c r="BJ148" s="17" t="s">
        <v>86</v>
      </c>
      <c r="BK148" s="150">
        <f t="shared" si="9"/>
        <v>0</v>
      </c>
      <c r="BL148" s="17" t="s">
        <v>2331</v>
      </c>
      <c r="BM148" s="149" t="s">
        <v>2390</v>
      </c>
    </row>
    <row r="149" spans="2:65" s="1" customFormat="1" ht="16.5" customHeight="1">
      <c r="B149" s="32"/>
      <c r="C149" s="137" t="s">
        <v>285</v>
      </c>
      <c r="D149" s="137" t="s">
        <v>166</v>
      </c>
      <c r="E149" s="138" t="s">
        <v>2391</v>
      </c>
      <c r="F149" s="139" t="s">
        <v>2392</v>
      </c>
      <c r="G149" s="140" t="s">
        <v>2362</v>
      </c>
      <c r="H149" s="141">
        <v>1</v>
      </c>
      <c r="I149" s="142"/>
      <c r="J149" s="143">
        <f t="shared" si="0"/>
        <v>0</v>
      </c>
      <c r="K149" s="144"/>
      <c r="L149" s="32"/>
      <c r="M149" s="145" t="s">
        <v>1</v>
      </c>
      <c r="N149" s="146" t="s">
        <v>43</v>
      </c>
      <c r="P149" s="147">
        <f t="shared" si="1"/>
        <v>0</v>
      </c>
      <c r="Q149" s="147">
        <v>0</v>
      </c>
      <c r="R149" s="147">
        <f t="shared" si="2"/>
        <v>0</v>
      </c>
      <c r="S149" s="147">
        <v>0</v>
      </c>
      <c r="T149" s="148">
        <f t="shared" si="3"/>
        <v>0</v>
      </c>
      <c r="AR149" s="149" t="s">
        <v>2331</v>
      </c>
      <c r="AT149" s="149" t="s">
        <v>166</v>
      </c>
      <c r="AU149" s="149" t="s">
        <v>86</v>
      </c>
      <c r="AY149" s="17" t="s">
        <v>163</v>
      </c>
      <c r="BE149" s="150">
        <f t="shared" si="4"/>
        <v>0</v>
      </c>
      <c r="BF149" s="150">
        <f t="shared" si="5"/>
        <v>0</v>
      </c>
      <c r="BG149" s="150">
        <f t="shared" si="6"/>
        <v>0</v>
      </c>
      <c r="BH149" s="150">
        <f t="shared" si="7"/>
        <v>0</v>
      </c>
      <c r="BI149" s="150">
        <f t="shared" si="8"/>
        <v>0</v>
      </c>
      <c r="BJ149" s="17" t="s">
        <v>86</v>
      </c>
      <c r="BK149" s="150">
        <f t="shared" si="9"/>
        <v>0</v>
      </c>
      <c r="BL149" s="17" t="s">
        <v>2331</v>
      </c>
      <c r="BM149" s="149" t="s">
        <v>2393</v>
      </c>
    </row>
    <row r="150" spans="2:65" s="1" customFormat="1" ht="16.5" customHeight="1">
      <c r="B150" s="32"/>
      <c r="C150" s="137" t="s">
        <v>292</v>
      </c>
      <c r="D150" s="137" t="s">
        <v>166</v>
      </c>
      <c r="E150" s="138" t="s">
        <v>2394</v>
      </c>
      <c r="F150" s="139" t="s">
        <v>2395</v>
      </c>
      <c r="G150" s="140" t="s">
        <v>2362</v>
      </c>
      <c r="H150" s="141">
        <v>1</v>
      </c>
      <c r="I150" s="142"/>
      <c r="J150" s="143">
        <f t="shared" si="0"/>
        <v>0</v>
      </c>
      <c r="K150" s="144"/>
      <c r="L150" s="32"/>
      <c r="M150" s="194" t="s">
        <v>1</v>
      </c>
      <c r="N150" s="195" t="s">
        <v>43</v>
      </c>
      <c r="O150" s="196"/>
      <c r="P150" s="197">
        <f t="shared" si="1"/>
        <v>0</v>
      </c>
      <c r="Q150" s="197">
        <v>0</v>
      </c>
      <c r="R150" s="197">
        <f t="shared" si="2"/>
        <v>0</v>
      </c>
      <c r="S150" s="197">
        <v>0</v>
      </c>
      <c r="T150" s="198">
        <f t="shared" si="3"/>
        <v>0</v>
      </c>
      <c r="AR150" s="149" t="s">
        <v>2331</v>
      </c>
      <c r="AT150" s="149" t="s">
        <v>166</v>
      </c>
      <c r="AU150" s="149" t="s">
        <v>86</v>
      </c>
      <c r="AY150" s="17" t="s">
        <v>163</v>
      </c>
      <c r="BE150" s="150">
        <f t="shared" si="4"/>
        <v>0</v>
      </c>
      <c r="BF150" s="150">
        <f t="shared" si="5"/>
        <v>0</v>
      </c>
      <c r="BG150" s="150">
        <f t="shared" si="6"/>
        <v>0</v>
      </c>
      <c r="BH150" s="150">
        <f t="shared" si="7"/>
        <v>0</v>
      </c>
      <c r="BI150" s="150">
        <f t="shared" si="8"/>
        <v>0</v>
      </c>
      <c r="BJ150" s="17" t="s">
        <v>86</v>
      </c>
      <c r="BK150" s="150">
        <f t="shared" si="9"/>
        <v>0</v>
      </c>
      <c r="BL150" s="17" t="s">
        <v>2331</v>
      </c>
      <c r="BM150" s="149" t="s">
        <v>2396</v>
      </c>
    </row>
    <row r="151" spans="2:65" s="1" customFormat="1" ht="6.95" customHeight="1">
      <c r="B151" s="44"/>
      <c r="C151" s="45"/>
      <c r="D151" s="45"/>
      <c r="E151" s="45"/>
      <c r="F151" s="45"/>
      <c r="G151" s="45"/>
      <c r="H151" s="45"/>
      <c r="I151" s="45"/>
      <c r="J151" s="45"/>
      <c r="K151" s="45"/>
      <c r="L151" s="32"/>
    </row>
  </sheetData>
  <sheetProtection algorithmName="SHA-512" hashValue="AFUYqnuNDpMqpT/Seg54fdYoHRKLcrkGNevDfMHQdFKHrmv9Ayo9cHf4qyxI8H4BMz4S/ZynnslRjF3i3pOmrw==" saltValue="CN6c1lbXzuV8YF6a8lxN1z3oiUVbEKRR7uM70Y8oJM4oRhx4j61PdLeuImls4OQJpJrG/lYLNBZY/FxALbSeOw==" spinCount="100000" sheet="1" objects="1" scenarios="1" formatColumns="0" formatRows="0" autoFilter="0"/>
  <autoFilter ref="C123:K150" xr:uid="{00000000-0009-0000-0000-000009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26"/>
  <sheetViews>
    <sheetView showGridLines="0" topLeftCell="A138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7" t="s">
        <v>87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>
      <c r="B4" s="20"/>
      <c r="D4" s="21" t="s">
        <v>117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Pdf Žižkovo nám.5 rekonstrukce části 1.PP</v>
      </c>
      <c r="F7" s="242"/>
      <c r="G7" s="242"/>
      <c r="H7" s="242"/>
      <c r="L7" s="20"/>
    </row>
    <row r="8" spans="2:46" s="1" customFormat="1" ht="12" customHeight="1">
      <c r="B8" s="32"/>
      <c r="D8" s="27" t="s">
        <v>118</v>
      </c>
      <c r="L8" s="32"/>
    </row>
    <row r="9" spans="2:46" s="1" customFormat="1" ht="16.5" customHeight="1">
      <c r="B9" s="32"/>
      <c r="E9" s="204" t="s">
        <v>119</v>
      </c>
      <c r="F9" s="243"/>
      <c r="G9" s="243"/>
      <c r="H9" s="24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21. 5. 2024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4" t="str">
        <f>'Rekapitulace stavby'!E14</f>
        <v>Vyplň údaj</v>
      </c>
      <c r="F18" s="209"/>
      <c r="G18" s="209"/>
      <c r="H18" s="209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33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94"/>
      <c r="E27" s="214" t="s">
        <v>1</v>
      </c>
      <c r="F27" s="214"/>
      <c r="G27" s="214"/>
      <c r="H27" s="214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38</v>
      </c>
      <c r="J30" s="66">
        <f>ROUND(J139,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5" t="s">
        <v>42</v>
      </c>
      <c r="E33" s="27" t="s">
        <v>43</v>
      </c>
      <c r="F33" s="86">
        <f>ROUND((SUM(BE139:BE2025)),  2)</f>
        <v>0</v>
      </c>
      <c r="I33" s="96">
        <v>0.21</v>
      </c>
      <c r="J33" s="86">
        <f>ROUND(((SUM(BE139:BE2025))*I33),  2)</f>
        <v>0</v>
      </c>
      <c r="L33" s="32"/>
    </row>
    <row r="34" spans="2:12" s="1" customFormat="1" ht="14.45" customHeight="1">
      <c r="B34" s="32"/>
      <c r="E34" s="27" t="s">
        <v>44</v>
      </c>
      <c r="F34" s="86">
        <f>ROUND((SUM(BF139:BF2025)),  2)</f>
        <v>0</v>
      </c>
      <c r="I34" s="96">
        <v>0.12</v>
      </c>
      <c r="J34" s="86">
        <f>ROUND(((SUM(BF139:BF2025))*I34),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6">
        <f>ROUND((SUM(BG139:BG2025)),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6">
        <f>ROUND((SUM(BH139:BH2025)),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6">
        <f>ROUND((SUM(BI139:BI2025)),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48</v>
      </c>
      <c r="E39" s="57"/>
      <c r="F39" s="57"/>
      <c r="G39" s="99" t="s">
        <v>49</v>
      </c>
      <c r="H39" s="100" t="s">
        <v>50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53</v>
      </c>
      <c r="E61" s="34"/>
      <c r="F61" s="103" t="s">
        <v>54</v>
      </c>
      <c r="G61" s="43" t="s">
        <v>53</v>
      </c>
      <c r="H61" s="34"/>
      <c r="I61" s="34"/>
      <c r="J61" s="104" t="s">
        <v>54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53</v>
      </c>
      <c r="E76" s="34"/>
      <c r="F76" s="103" t="s">
        <v>54</v>
      </c>
      <c r="G76" s="43" t="s">
        <v>53</v>
      </c>
      <c r="H76" s="34"/>
      <c r="I76" s="34"/>
      <c r="J76" s="104" t="s">
        <v>54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120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Pdf Žižkovo nám.5 rekonstrukce části 1.PP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118</v>
      </c>
      <c r="L86" s="32"/>
    </row>
    <row r="87" spans="2:47" s="1" customFormat="1" ht="16.5" customHeight="1">
      <c r="B87" s="32"/>
      <c r="E87" s="204" t="str">
        <f>E9</f>
        <v xml:space="preserve">D.1.1. - Architektonicko stavební část 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Žižkovské nám.5, Olomouc</v>
      </c>
      <c r="I89" s="27" t="s">
        <v>22</v>
      </c>
      <c r="J89" s="52" t="str">
        <f>IF(J12="","",J12)</f>
        <v>21. 5. 2024</v>
      </c>
      <c r="L89" s="32"/>
    </row>
    <row r="90" spans="2:47" s="1" customFormat="1" ht="6.95" customHeight="1">
      <c r="B90" s="32"/>
      <c r="L90" s="32"/>
    </row>
    <row r="91" spans="2:47" s="1" customFormat="1" ht="40.15" customHeight="1">
      <c r="B91" s="32"/>
      <c r="C91" s="27" t="s">
        <v>24</v>
      </c>
      <c r="F91" s="25" t="str">
        <f>E15</f>
        <v>Univerzita Palackého Olomouc</v>
      </c>
      <c r="I91" s="27" t="s">
        <v>30</v>
      </c>
      <c r="J91" s="30" t="str">
        <f>E21</f>
        <v>Alfaprojekt Olomouc a.s., 17.listopadu 2a,Olomouc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121</v>
      </c>
      <c r="D94" s="97"/>
      <c r="E94" s="97"/>
      <c r="F94" s="97"/>
      <c r="G94" s="97"/>
      <c r="H94" s="97"/>
      <c r="I94" s="97"/>
      <c r="J94" s="106" t="s">
        <v>122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123</v>
      </c>
      <c r="J96" s="66">
        <f>J139</f>
        <v>0</v>
      </c>
      <c r="L96" s="32"/>
      <c r="AU96" s="17" t="s">
        <v>124</v>
      </c>
    </row>
    <row r="97" spans="2:12" s="8" customFormat="1" ht="24.95" customHeight="1">
      <c r="B97" s="108"/>
      <c r="D97" s="109" t="s">
        <v>125</v>
      </c>
      <c r="E97" s="110"/>
      <c r="F97" s="110"/>
      <c r="G97" s="110"/>
      <c r="H97" s="110"/>
      <c r="I97" s="110"/>
      <c r="J97" s="111">
        <f>J140</f>
        <v>0</v>
      </c>
      <c r="L97" s="108"/>
    </row>
    <row r="98" spans="2:12" s="9" customFormat="1" ht="19.899999999999999" customHeight="1">
      <c r="B98" s="112"/>
      <c r="D98" s="113" t="s">
        <v>126</v>
      </c>
      <c r="E98" s="114"/>
      <c r="F98" s="114"/>
      <c r="G98" s="114"/>
      <c r="H98" s="114"/>
      <c r="I98" s="114"/>
      <c r="J98" s="115">
        <f>J141</f>
        <v>0</v>
      </c>
      <c r="L98" s="112"/>
    </row>
    <row r="99" spans="2:12" s="9" customFormat="1" ht="19.899999999999999" customHeight="1">
      <c r="B99" s="112"/>
      <c r="D99" s="113" t="s">
        <v>127</v>
      </c>
      <c r="E99" s="114"/>
      <c r="F99" s="114"/>
      <c r="G99" s="114"/>
      <c r="H99" s="114"/>
      <c r="I99" s="114"/>
      <c r="J99" s="115">
        <f>J169</f>
        <v>0</v>
      </c>
      <c r="L99" s="112"/>
    </row>
    <row r="100" spans="2:12" s="9" customFormat="1" ht="19.899999999999999" customHeight="1">
      <c r="B100" s="112"/>
      <c r="D100" s="113" t="s">
        <v>128</v>
      </c>
      <c r="E100" s="114"/>
      <c r="F100" s="114"/>
      <c r="G100" s="114"/>
      <c r="H100" s="114"/>
      <c r="I100" s="114"/>
      <c r="J100" s="115">
        <f>J254</f>
        <v>0</v>
      </c>
      <c r="L100" s="112"/>
    </row>
    <row r="101" spans="2:12" s="9" customFormat="1" ht="19.899999999999999" customHeight="1">
      <c r="B101" s="112"/>
      <c r="D101" s="113" t="s">
        <v>129</v>
      </c>
      <c r="E101" s="114"/>
      <c r="F101" s="114"/>
      <c r="G101" s="114"/>
      <c r="H101" s="114"/>
      <c r="I101" s="114"/>
      <c r="J101" s="115">
        <f>J707</f>
        <v>0</v>
      </c>
      <c r="L101" s="112"/>
    </row>
    <row r="102" spans="2:12" s="9" customFormat="1" ht="19.899999999999999" customHeight="1">
      <c r="B102" s="112"/>
      <c r="D102" s="113" t="s">
        <v>130</v>
      </c>
      <c r="E102" s="114"/>
      <c r="F102" s="114"/>
      <c r="G102" s="114"/>
      <c r="H102" s="114"/>
      <c r="I102" s="114"/>
      <c r="J102" s="115">
        <f>J758</f>
        <v>0</v>
      </c>
      <c r="L102" s="112"/>
    </row>
    <row r="103" spans="2:12" s="9" customFormat="1" ht="19.899999999999999" customHeight="1">
      <c r="B103" s="112"/>
      <c r="D103" s="113" t="s">
        <v>131</v>
      </c>
      <c r="E103" s="114"/>
      <c r="F103" s="114"/>
      <c r="G103" s="114"/>
      <c r="H103" s="114"/>
      <c r="I103" s="114"/>
      <c r="J103" s="115">
        <f>J779</f>
        <v>0</v>
      </c>
      <c r="L103" s="112"/>
    </row>
    <row r="104" spans="2:12" s="9" customFormat="1" ht="19.899999999999999" customHeight="1">
      <c r="B104" s="112"/>
      <c r="D104" s="113" t="s">
        <v>132</v>
      </c>
      <c r="E104" s="114"/>
      <c r="F104" s="114"/>
      <c r="G104" s="114"/>
      <c r="H104" s="114"/>
      <c r="I104" s="114"/>
      <c r="J104" s="115">
        <f>J797</f>
        <v>0</v>
      </c>
      <c r="L104" s="112"/>
    </row>
    <row r="105" spans="2:12" s="9" customFormat="1" ht="19.899999999999999" customHeight="1">
      <c r="B105" s="112"/>
      <c r="D105" s="113" t="s">
        <v>133</v>
      </c>
      <c r="E105" s="114"/>
      <c r="F105" s="114"/>
      <c r="G105" s="114"/>
      <c r="H105" s="114"/>
      <c r="I105" s="114"/>
      <c r="J105" s="115">
        <f>J828</f>
        <v>0</v>
      </c>
      <c r="L105" s="112"/>
    </row>
    <row r="106" spans="2:12" s="9" customFormat="1" ht="19.899999999999999" customHeight="1">
      <c r="B106" s="112"/>
      <c r="D106" s="113" t="s">
        <v>134</v>
      </c>
      <c r="E106" s="114"/>
      <c r="F106" s="114"/>
      <c r="G106" s="114"/>
      <c r="H106" s="114"/>
      <c r="I106" s="114"/>
      <c r="J106" s="115">
        <f>J1012</f>
        <v>0</v>
      </c>
      <c r="L106" s="112"/>
    </row>
    <row r="107" spans="2:12" s="9" customFormat="1" ht="19.899999999999999" customHeight="1">
      <c r="B107" s="112"/>
      <c r="D107" s="113" t="s">
        <v>135</v>
      </c>
      <c r="E107" s="114"/>
      <c r="F107" s="114"/>
      <c r="G107" s="114"/>
      <c r="H107" s="114"/>
      <c r="I107" s="114"/>
      <c r="J107" s="115">
        <f>J1110</f>
        <v>0</v>
      </c>
      <c r="L107" s="112"/>
    </row>
    <row r="108" spans="2:12" s="9" customFormat="1" ht="19.899999999999999" customHeight="1">
      <c r="B108" s="112"/>
      <c r="D108" s="113" t="s">
        <v>136</v>
      </c>
      <c r="E108" s="114"/>
      <c r="F108" s="114"/>
      <c r="G108" s="114"/>
      <c r="H108" s="114"/>
      <c r="I108" s="114"/>
      <c r="J108" s="115">
        <f>J1127</f>
        <v>0</v>
      </c>
      <c r="L108" s="112"/>
    </row>
    <row r="109" spans="2:12" s="8" customFormat="1" ht="24.95" customHeight="1">
      <c r="B109" s="108"/>
      <c r="D109" s="109" t="s">
        <v>137</v>
      </c>
      <c r="E109" s="110"/>
      <c r="F109" s="110"/>
      <c r="G109" s="110"/>
      <c r="H109" s="110"/>
      <c r="I109" s="110"/>
      <c r="J109" s="111">
        <f>J1129</f>
        <v>0</v>
      </c>
      <c r="L109" s="108"/>
    </row>
    <row r="110" spans="2:12" s="9" customFormat="1" ht="19.899999999999999" customHeight="1">
      <c r="B110" s="112"/>
      <c r="D110" s="113" t="s">
        <v>138</v>
      </c>
      <c r="E110" s="114"/>
      <c r="F110" s="114"/>
      <c r="G110" s="114"/>
      <c r="H110" s="114"/>
      <c r="I110" s="114"/>
      <c r="J110" s="115">
        <f>J1130</f>
        <v>0</v>
      </c>
      <c r="L110" s="112"/>
    </row>
    <row r="111" spans="2:12" s="9" customFormat="1" ht="19.899999999999999" customHeight="1">
      <c r="B111" s="112"/>
      <c r="D111" s="113" t="s">
        <v>139</v>
      </c>
      <c r="E111" s="114"/>
      <c r="F111" s="114"/>
      <c r="G111" s="114"/>
      <c r="H111" s="114"/>
      <c r="I111" s="114"/>
      <c r="J111" s="115">
        <f>J1175</f>
        <v>0</v>
      </c>
      <c r="L111" s="112"/>
    </row>
    <row r="112" spans="2:12" s="9" customFormat="1" ht="19.899999999999999" customHeight="1">
      <c r="B112" s="112"/>
      <c r="D112" s="113" t="s">
        <v>140</v>
      </c>
      <c r="E112" s="114"/>
      <c r="F112" s="114"/>
      <c r="G112" s="114"/>
      <c r="H112" s="114"/>
      <c r="I112" s="114"/>
      <c r="J112" s="115">
        <f>J1252</f>
        <v>0</v>
      </c>
      <c r="L112" s="112"/>
    </row>
    <row r="113" spans="2:12" s="9" customFormat="1" ht="19.899999999999999" customHeight="1">
      <c r="B113" s="112"/>
      <c r="D113" s="113" t="s">
        <v>141</v>
      </c>
      <c r="E113" s="114"/>
      <c r="F113" s="114"/>
      <c r="G113" s="114"/>
      <c r="H113" s="114"/>
      <c r="I113" s="114"/>
      <c r="J113" s="115">
        <f>J1471</f>
        <v>0</v>
      </c>
      <c r="L113" s="112"/>
    </row>
    <row r="114" spans="2:12" s="9" customFormat="1" ht="19.899999999999999" customHeight="1">
      <c r="B114" s="112"/>
      <c r="D114" s="113" t="s">
        <v>142</v>
      </c>
      <c r="E114" s="114"/>
      <c r="F114" s="114"/>
      <c r="G114" s="114"/>
      <c r="H114" s="114"/>
      <c r="I114" s="114"/>
      <c r="J114" s="115">
        <f>J1529</f>
        <v>0</v>
      </c>
      <c r="L114" s="112"/>
    </row>
    <row r="115" spans="2:12" s="9" customFormat="1" ht="19.899999999999999" customHeight="1">
      <c r="B115" s="112"/>
      <c r="D115" s="113" t="s">
        <v>143</v>
      </c>
      <c r="E115" s="114"/>
      <c r="F115" s="114"/>
      <c r="G115" s="114"/>
      <c r="H115" s="114"/>
      <c r="I115" s="114"/>
      <c r="J115" s="115">
        <f>J1642</f>
        <v>0</v>
      </c>
      <c r="L115" s="112"/>
    </row>
    <row r="116" spans="2:12" s="9" customFormat="1" ht="19.899999999999999" customHeight="1">
      <c r="B116" s="112"/>
      <c r="D116" s="113" t="s">
        <v>144</v>
      </c>
      <c r="E116" s="114"/>
      <c r="F116" s="114"/>
      <c r="G116" s="114"/>
      <c r="H116" s="114"/>
      <c r="I116" s="114"/>
      <c r="J116" s="115">
        <f>J1844</f>
        <v>0</v>
      </c>
      <c r="L116" s="112"/>
    </row>
    <row r="117" spans="2:12" s="9" customFormat="1" ht="19.899999999999999" customHeight="1">
      <c r="B117" s="112"/>
      <c r="D117" s="113" t="s">
        <v>145</v>
      </c>
      <c r="E117" s="114"/>
      <c r="F117" s="114"/>
      <c r="G117" s="114"/>
      <c r="H117" s="114"/>
      <c r="I117" s="114"/>
      <c r="J117" s="115">
        <f>J1918</f>
        <v>0</v>
      </c>
      <c r="L117" s="112"/>
    </row>
    <row r="118" spans="2:12" s="9" customFormat="1" ht="19.899999999999999" customHeight="1">
      <c r="B118" s="112"/>
      <c r="D118" s="113" t="s">
        <v>146</v>
      </c>
      <c r="E118" s="114"/>
      <c r="F118" s="114"/>
      <c r="G118" s="114"/>
      <c r="H118" s="114"/>
      <c r="I118" s="114"/>
      <c r="J118" s="115">
        <f>J1939</f>
        <v>0</v>
      </c>
      <c r="L118" s="112"/>
    </row>
    <row r="119" spans="2:12" s="9" customFormat="1" ht="19.899999999999999" customHeight="1">
      <c r="B119" s="112"/>
      <c r="D119" s="113" t="s">
        <v>147</v>
      </c>
      <c r="E119" s="114"/>
      <c r="F119" s="114"/>
      <c r="G119" s="114"/>
      <c r="H119" s="114"/>
      <c r="I119" s="114"/>
      <c r="J119" s="115">
        <f>J2019</f>
        <v>0</v>
      </c>
      <c r="L119" s="112"/>
    </row>
    <row r="120" spans="2:12" s="1" customFormat="1" ht="21.75" customHeight="1">
      <c r="B120" s="32"/>
      <c r="L120" s="32"/>
    </row>
    <row r="121" spans="2:12" s="1" customFormat="1" ht="6.95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32"/>
    </row>
    <row r="125" spans="2:12" s="1" customFormat="1" ht="6.95" customHeight="1">
      <c r="B125" s="46"/>
      <c r="C125" s="47"/>
      <c r="D125" s="47"/>
      <c r="E125" s="47"/>
      <c r="F125" s="47"/>
      <c r="G125" s="47"/>
      <c r="H125" s="47"/>
      <c r="I125" s="47"/>
      <c r="J125" s="47"/>
      <c r="K125" s="47"/>
      <c r="L125" s="32"/>
    </row>
    <row r="126" spans="2:12" s="1" customFormat="1" ht="24.95" customHeight="1">
      <c r="B126" s="32"/>
      <c r="C126" s="21" t="s">
        <v>148</v>
      </c>
      <c r="L126" s="32"/>
    </row>
    <row r="127" spans="2:12" s="1" customFormat="1" ht="6.95" customHeight="1">
      <c r="B127" s="32"/>
      <c r="L127" s="32"/>
    </row>
    <row r="128" spans="2:12" s="1" customFormat="1" ht="12" customHeight="1">
      <c r="B128" s="32"/>
      <c r="C128" s="27" t="s">
        <v>16</v>
      </c>
      <c r="L128" s="32"/>
    </row>
    <row r="129" spans="2:65" s="1" customFormat="1" ht="16.5" customHeight="1">
      <c r="B129" s="32"/>
      <c r="E129" s="241" t="str">
        <f>E7</f>
        <v>Pdf Žižkovo nám.5 rekonstrukce části 1.PP</v>
      </c>
      <c r="F129" s="242"/>
      <c r="G129" s="242"/>
      <c r="H129" s="242"/>
      <c r="L129" s="32"/>
    </row>
    <row r="130" spans="2:65" s="1" customFormat="1" ht="12" customHeight="1">
      <c r="B130" s="32"/>
      <c r="C130" s="27" t="s">
        <v>118</v>
      </c>
      <c r="L130" s="32"/>
    </row>
    <row r="131" spans="2:65" s="1" customFormat="1" ht="16.5" customHeight="1">
      <c r="B131" s="32"/>
      <c r="E131" s="204" t="str">
        <f>E9</f>
        <v xml:space="preserve">D.1.1. - Architektonicko stavební část </v>
      </c>
      <c r="F131" s="243"/>
      <c r="G131" s="243"/>
      <c r="H131" s="243"/>
      <c r="L131" s="32"/>
    </row>
    <row r="132" spans="2:65" s="1" customFormat="1" ht="6.95" customHeight="1">
      <c r="B132" s="32"/>
      <c r="L132" s="32"/>
    </row>
    <row r="133" spans="2:65" s="1" customFormat="1" ht="12" customHeight="1">
      <c r="B133" s="32"/>
      <c r="C133" s="27" t="s">
        <v>20</v>
      </c>
      <c r="F133" s="25" t="str">
        <f>F12</f>
        <v>Žižkovské nám.5, Olomouc</v>
      </c>
      <c r="I133" s="27" t="s">
        <v>22</v>
      </c>
      <c r="J133" s="52" t="str">
        <f>IF(J12="","",J12)</f>
        <v>21. 5. 2024</v>
      </c>
      <c r="L133" s="32"/>
    </row>
    <row r="134" spans="2:65" s="1" customFormat="1" ht="6.95" customHeight="1">
      <c r="B134" s="32"/>
      <c r="L134" s="32"/>
    </row>
    <row r="135" spans="2:65" s="1" customFormat="1" ht="40.15" customHeight="1">
      <c r="B135" s="32"/>
      <c r="C135" s="27" t="s">
        <v>24</v>
      </c>
      <c r="F135" s="25" t="str">
        <f>E15</f>
        <v>Univerzita Palackého Olomouc</v>
      </c>
      <c r="I135" s="27" t="s">
        <v>30</v>
      </c>
      <c r="J135" s="30" t="str">
        <f>E21</f>
        <v>Alfaprojekt Olomouc a.s., 17.listopadu 2a,Olomouc</v>
      </c>
      <c r="L135" s="32"/>
    </row>
    <row r="136" spans="2:65" s="1" customFormat="1" ht="15.2" customHeight="1">
      <c r="B136" s="32"/>
      <c r="C136" s="27" t="s">
        <v>28</v>
      </c>
      <c r="F136" s="25" t="str">
        <f>IF(E18="","",E18)</f>
        <v>Vyplň údaj</v>
      </c>
      <c r="I136" s="27" t="s">
        <v>35</v>
      </c>
      <c r="J136" s="30" t="str">
        <f>E24</f>
        <v xml:space="preserve"> </v>
      </c>
      <c r="L136" s="32"/>
    </row>
    <row r="137" spans="2:65" s="1" customFormat="1" ht="10.35" customHeight="1">
      <c r="B137" s="32"/>
      <c r="L137" s="32"/>
    </row>
    <row r="138" spans="2:65" s="10" customFormat="1" ht="29.25" customHeight="1">
      <c r="B138" s="116"/>
      <c r="C138" s="117" t="s">
        <v>149</v>
      </c>
      <c r="D138" s="118" t="s">
        <v>63</v>
      </c>
      <c r="E138" s="118" t="s">
        <v>59</v>
      </c>
      <c r="F138" s="118" t="s">
        <v>60</v>
      </c>
      <c r="G138" s="118" t="s">
        <v>150</v>
      </c>
      <c r="H138" s="118" t="s">
        <v>151</v>
      </c>
      <c r="I138" s="118" t="s">
        <v>152</v>
      </c>
      <c r="J138" s="119" t="s">
        <v>122</v>
      </c>
      <c r="K138" s="120" t="s">
        <v>153</v>
      </c>
      <c r="L138" s="116"/>
      <c r="M138" s="59" t="s">
        <v>1</v>
      </c>
      <c r="N138" s="60" t="s">
        <v>42</v>
      </c>
      <c r="O138" s="60" t="s">
        <v>154</v>
      </c>
      <c r="P138" s="60" t="s">
        <v>155</v>
      </c>
      <c r="Q138" s="60" t="s">
        <v>156</v>
      </c>
      <c r="R138" s="60" t="s">
        <v>157</v>
      </c>
      <c r="S138" s="60" t="s">
        <v>158</v>
      </c>
      <c r="T138" s="61" t="s">
        <v>159</v>
      </c>
    </row>
    <row r="139" spans="2:65" s="1" customFormat="1" ht="22.9" customHeight="1">
      <c r="B139" s="32"/>
      <c r="C139" s="64" t="s">
        <v>160</v>
      </c>
      <c r="J139" s="121">
        <f>BK139</f>
        <v>0</v>
      </c>
      <c r="L139" s="32"/>
      <c r="M139" s="62"/>
      <c r="N139" s="53"/>
      <c r="O139" s="53"/>
      <c r="P139" s="122">
        <f>P140+P1129</f>
        <v>0</v>
      </c>
      <c r="Q139" s="53"/>
      <c r="R139" s="122">
        <f>R140+R1129</f>
        <v>100.54611598090199</v>
      </c>
      <c r="S139" s="53"/>
      <c r="T139" s="123">
        <f>T140+T1129</f>
        <v>96.572781240000012</v>
      </c>
      <c r="AT139" s="17" t="s">
        <v>77</v>
      </c>
      <c r="AU139" s="17" t="s">
        <v>124</v>
      </c>
      <c r="BK139" s="124">
        <f>BK140+BK1129</f>
        <v>0</v>
      </c>
    </row>
    <row r="140" spans="2:65" s="11" customFormat="1" ht="25.9" customHeight="1">
      <c r="B140" s="125"/>
      <c r="D140" s="126" t="s">
        <v>77</v>
      </c>
      <c r="E140" s="127" t="s">
        <v>161</v>
      </c>
      <c r="F140" s="127" t="s">
        <v>162</v>
      </c>
      <c r="I140" s="128"/>
      <c r="J140" s="129">
        <f>BK140</f>
        <v>0</v>
      </c>
      <c r="L140" s="125"/>
      <c r="M140" s="130"/>
      <c r="P140" s="131">
        <f>P141+P169+P254+P707+P758+P779+P797+P828+P1012+P1110+P1127</f>
        <v>0</v>
      </c>
      <c r="R140" s="131">
        <f>R141+R169+R254+R707+R758+R779+R797+R828+R1012+R1110+R1127</f>
        <v>89.369807313311995</v>
      </c>
      <c r="T140" s="132">
        <f>T141+T169+T254+T707+T758+T779+T797+T828+T1012+T1110+T1127</f>
        <v>95.521192760000005</v>
      </c>
      <c r="AR140" s="126" t="s">
        <v>86</v>
      </c>
      <c r="AT140" s="133" t="s">
        <v>77</v>
      </c>
      <c r="AU140" s="133" t="s">
        <v>78</v>
      </c>
      <c r="AY140" s="126" t="s">
        <v>163</v>
      </c>
      <c r="BK140" s="134">
        <f>BK141+BK169+BK254+BK707+BK758+BK779+BK797+BK828+BK1012+BK1110+BK1127</f>
        <v>0</v>
      </c>
    </row>
    <row r="141" spans="2:65" s="11" customFormat="1" ht="22.9" customHeight="1">
      <c r="B141" s="125"/>
      <c r="D141" s="126" t="s">
        <v>77</v>
      </c>
      <c r="E141" s="135" t="s">
        <v>164</v>
      </c>
      <c r="F141" s="135" t="s">
        <v>165</v>
      </c>
      <c r="I141" s="128"/>
      <c r="J141" s="136">
        <f>BK141</f>
        <v>0</v>
      </c>
      <c r="L141" s="125"/>
      <c r="M141" s="130"/>
      <c r="P141" s="131">
        <f>SUM(P142:P168)</f>
        <v>0</v>
      </c>
      <c r="R141" s="131">
        <f>SUM(R142:R168)</f>
        <v>0.26505148000000001</v>
      </c>
      <c r="T141" s="132">
        <f>SUM(T142:T168)</f>
        <v>0</v>
      </c>
      <c r="AR141" s="126" t="s">
        <v>86</v>
      </c>
      <c r="AT141" s="133" t="s">
        <v>77</v>
      </c>
      <c r="AU141" s="133" t="s">
        <v>86</v>
      </c>
      <c r="AY141" s="126" t="s">
        <v>163</v>
      </c>
      <c r="BK141" s="134">
        <f>SUM(BK142:BK168)</f>
        <v>0</v>
      </c>
    </row>
    <row r="142" spans="2:65" s="1" customFormat="1" ht="21.75" customHeight="1">
      <c r="B142" s="32"/>
      <c r="C142" s="137" t="s">
        <v>86</v>
      </c>
      <c r="D142" s="137" t="s">
        <v>166</v>
      </c>
      <c r="E142" s="138" t="s">
        <v>167</v>
      </c>
      <c r="F142" s="139" t="s">
        <v>168</v>
      </c>
      <c r="G142" s="140" t="s">
        <v>169</v>
      </c>
      <c r="H142" s="141">
        <v>1</v>
      </c>
      <c r="I142" s="142"/>
      <c r="J142" s="143">
        <f>ROUND(I142*H142,2)</f>
        <v>0</v>
      </c>
      <c r="K142" s="144"/>
      <c r="L142" s="32"/>
      <c r="M142" s="145" t="s">
        <v>1</v>
      </c>
      <c r="N142" s="146" t="s">
        <v>43</v>
      </c>
      <c r="P142" s="147">
        <f>O142*H142</f>
        <v>0</v>
      </c>
      <c r="Q142" s="147">
        <v>3.1949999999999999E-2</v>
      </c>
      <c r="R142" s="147">
        <f>Q142*H142</f>
        <v>3.1949999999999999E-2</v>
      </c>
      <c r="S142" s="147">
        <v>0</v>
      </c>
      <c r="T142" s="148">
        <f>S142*H142</f>
        <v>0</v>
      </c>
      <c r="AR142" s="149" t="s">
        <v>170</v>
      </c>
      <c r="AT142" s="149" t="s">
        <v>166</v>
      </c>
      <c r="AU142" s="149" t="s">
        <v>88</v>
      </c>
      <c r="AY142" s="17" t="s">
        <v>163</v>
      </c>
      <c r="BE142" s="150">
        <f>IF(N142="základní",J142,0)</f>
        <v>0</v>
      </c>
      <c r="BF142" s="150">
        <f>IF(N142="snížená",J142,0)</f>
        <v>0</v>
      </c>
      <c r="BG142" s="150">
        <f>IF(N142="zákl. přenesená",J142,0)</f>
        <v>0</v>
      </c>
      <c r="BH142" s="150">
        <f>IF(N142="sníž. přenesená",J142,0)</f>
        <v>0</v>
      </c>
      <c r="BI142" s="150">
        <f>IF(N142="nulová",J142,0)</f>
        <v>0</v>
      </c>
      <c r="BJ142" s="17" t="s">
        <v>86</v>
      </c>
      <c r="BK142" s="150">
        <f>ROUND(I142*H142,2)</f>
        <v>0</v>
      </c>
      <c r="BL142" s="17" t="s">
        <v>170</v>
      </c>
      <c r="BM142" s="149" t="s">
        <v>171</v>
      </c>
    </row>
    <row r="143" spans="2:65" s="12" customFormat="1" ht="11.25">
      <c r="B143" s="151"/>
      <c r="D143" s="152" t="s">
        <v>172</v>
      </c>
      <c r="E143" s="153" t="s">
        <v>1</v>
      </c>
      <c r="F143" s="154" t="s">
        <v>173</v>
      </c>
      <c r="H143" s="153" t="s">
        <v>1</v>
      </c>
      <c r="I143" s="155"/>
      <c r="L143" s="151"/>
      <c r="M143" s="156"/>
      <c r="T143" s="157"/>
      <c r="AT143" s="153" t="s">
        <v>172</v>
      </c>
      <c r="AU143" s="153" t="s">
        <v>88</v>
      </c>
      <c r="AV143" s="12" t="s">
        <v>86</v>
      </c>
      <c r="AW143" s="12" t="s">
        <v>34</v>
      </c>
      <c r="AX143" s="12" t="s">
        <v>78</v>
      </c>
      <c r="AY143" s="153" t="s">
        <v>163</v>
      </c>
    </row>
    <row r="144" spans="2:65" s="12" customFormat="1" ht="11.25">
      <c r="B144" s="151"/>
      <c r="D144" s="152" t="s">
        <v>172</v>
      </c>
      <c r="E144" s="153" t="s">
        <v>1</v>
      </c>
      <c r="F144" s="154" t="s">
        <v>174</v>
      </c>
      <c r="H144" s="153" t="s">
        <v>1</v>
      </c>
      <c r="I144" s="155"/>
      <c r="L144" s="151"/>
      <c r="M144" s="156"/>
      <c r="T144" s="157"/>
      <c r="AT144" s="153" t="s">
        <v>172</v>
      </c>
      <c r="AU144" s="153" t="s">
        <v>88</v>
      </c>
      <c r="AV144" s="12" t="s">
        <v>86</v>
      </c>
      <c r="AW144" s="12" t="s">
        <v>34</v>
      </c>
      <c r="AX144" s="12" t="s">
        <v>78</v>
      </c>
      <c r="AY144" s="153" t="s">
        <v>163</v>
      </c>
    </row>
    <row r="145" spans="2:65" s="13" customFormat="1" ht="11.25">
      <c r="B145" s="158"/>
      <c r="D145" s="152" t="s">
        <v>172</v>
      </c>
      <c r="E145" s="159" t="s">
        <v>1</v>
      </c>
      <c r="F145" s="160" t="s">
        <v>175</v>
      </c>
      <c r="H145" s="161">
        <v>1</v>
      </c>
      <c r="I145" s="162"/>
      <c r="L145" s="158"/>
      <c r="M145" s="163"/>
      <c r="T145" s="164"/>
      <c r="AT145" s="159" t="s">
        <v>172</v>
      </c>
      <c r="AU145" s="159" t="s">
        <v>88</v>
      </c>
      <c r="AV145" s="13" t="s">
        <v>88</v>
      </c>
      <c r="AW145" s="13" t="s">
        <v>34</v>
      </c>
      <c r="AX145" s="13" t="s">
        <v>78</v>
      </c>
      <c r="AY145" s="159" t="s">
        <v>163</v>
      </c>
    </row>
    <row r="146" spans="2:65" s="14" customFormat="1" ht="11.25">
      <c r="B146" s="165"/>
      <c r="D146" s="152" t="s">
        <v>172</v>
      </c>
      <c r="E146" s="166" t="s">
        <v>1</v>
      </c>
      <c r="F146" s="167" t="s">
        <v>176</v>
      </c>
      <c r="H146" s="168">
        <v>1</v>
      </c>
      <c r="I146" s="169"/>
      <c r="L146" s="165"/>
      <c r="M146" s="170"/>
      <c r="T146" s="171"/>
      <c r="AT146" s="166" t="s">
        <v>172</v>
      </c>
      <c r="AU146" s="166" t="s">
        <v>88</v>
      </c>
      <c r="AV146" s="14" t="s">
        <v>170</v>
      </c>
      <c r="AW146" s="14" t="s">
        <v>34</v>
      </c>
      <c r="AX146" s="14" t="s">
        <v>86</v>
      </c>
      <c r="AY146" s="166" t="s">
        <v>163</v>
      </c>
    </row>
    <row r="147" spans="2:65" s="1" customFormat="1" ht="33" customHeight="1">
      <c r="B147" s="32"/>
      <c r="C147" s="137" t="s">
        <v>88</v>
      </c>
      <c r="D147" s="137" t="s">
        <v>166</v>
      </c>
      <c r="E147" s="138" t="s">
        <v>177</v>
      </c>
      <c r="F147" s="139" t="s">
        <v>178</v>
      </c>
      <c r="G147" s="140" t="s">
        <v>169</v>
      </c>
      <c r="H147" s="141">
        <v>2</v>
      </c>
      <c r="I147" s="142"/>
      <c r="J147" s="143">
        <f>ROUND(I147*H147,2)</f>
        <v>0</v>
      </c>
      <c r="K147" s="144"/>
      <c r="L147" s="32"/>
      <c r="M147" s="145" t="s">
        <v>1</v>
      </c>
      <c r="N147" s="146" t="s">
        <v>43</v>
      </c>
      <c r="P147" s="147">
        <f>O147*H147</f>
        <v>0</v>
      </c>
      <c r="Q147" s="147">
        <v>3.9629999999999999E-2</v>
      </c>
      <c r="R147" s="147">
        <f>Q147*H147</f>
        <v>7.9259999999999997E-2</v>
      </c>
      <c r="S147" s="147">
        <v>0</v>
      </c>
      <c r="T147" s="148">
        <f>S147*H147</f>
        <v>0</v>
      </c>
      <c r="AR147" s="149" t="s">
        <v>170</v>
      </c>
      <c r="AT147" s="149" t="s">
        <v>166</v>
      </c>
      <c r="AU147" s="149" t="s">
        <v>88</v>
      </c>
      <c r="AY147" s="17" t="s">
        <v>163</v>
      </c>
      <c r="BE147" s="150">
        <f>IF(N147="základní",J147,0)</f>
        <v>0</v>
      </c>
      <c r="BF147" s="150">
        <f>IF(N147="snížená",J147,0)</f>
        <v>0</v>
      </c>
      <c r="BG147" s="150">
        <f>IF(N147="zákl. přenesená",J147,0)</f>
        <v>0</v>
      </c>
      <c r="BH147" s="150">
        <f>IF(N147="sníž. přenesená",J147,0)</f>
        <v>0</v>
      </c>
      <c r="BI147" s="150">
        <f>IF(N147="nulová",J147,0)</f>
        <v>0</v>
      </c>
      <c r="BJ147" s="17" t="s">
        <v>86</v>
      </c>
      <c r="BK147" s="150">
        <f>ROUND(I147*H147,2)</f>
        <v>0</v>
      </c>
      <c r="BL147" s="17" t="s">
        <v>170</v>
      </c>
      <c r="BM147" s="149" t="s">
        <v>179</v>
      </c>
    </row>
    <row r="148" spans="2:65" s="12" customFormat="1" ht="11.25">
      <c r="B148" s="151"/>
      <c r="D148" s="152" t="s">
        <v>172</v>
      </c>
      <c r="E148" s="153" t="s">
        <v>1</v>
      </c>
      <c r="F148" s="154" t="s">
        <v>173</v>
      </c>
      <c r="H148" s="153" t="s">
        <v>1</v>
      </c>
      <c r="I148" s="155"/>
      <c r="L148" s="151"/>
      <c r="M148" s="156"/>
      <c r="T148" s="157"/>
      <c r="AT148" s="153" t="s">
        <v>172</v>
      </c>
      <c r="AU148" s="153" t="s">
        <v>88</v>
      </c>
      <c r="AV148" s="12" t="s">
        <v>86</v>
      </c>
      <c r="AW148" s="12" t="s">
        <v>34</v>
      </c>
      <c r="AX148" s="12" t="s">
        <v>78</v>
      </c>
      <c r="AY148" s="153" t="s">
        <v>163</v>
      </c>
    </row>
    <row r="149" spans="2:65" s="12" customFormat="1" ht="11.25">
      <c r="B149" s="151"/>
      <c r="D149" s="152" t="s">
        <v>172</v>
      </c>
      <c r="E149" s="153" t="s">
        <v>1</v>
      </c>
      <c r="F149" s="154" t="s">
        <v>180</v>
      </c>
      <c r="H149" s="153" t="s">
        <v>1</v>
      </c>
      <c r="I149" s="155"/>
      <c r="L149" s="151"/>
      <c r="M149" s="156"/>
      <c r="T149" s="157"/>
      <c r="AT149" s="153" t="s">
        <v>172</v>
      </c>
      <c r="AU149" s="153" t="s">
        <v>88</v>
      </c>
      <c r="AV149" s="12" t="s">
        <v>86</v>
      </c>
      <c r="AW149" s="12" t="s">
        <v>34</v>
      </c>
      <c r="AX149" s="12" t="s">
        <v>78</v>
      </c>
      <c r="AY149" s="153" t="s">
        <v>163</v>
      </c>
    </row>
    <row r="150" spans="2:65" s="13" customFormat="1" ht="11.25">
      <c r="B150" s="158"/>
      <c r="D150" s="152" t="s">
        <v>172</v>
      </c>
      <c r="E150" s="159" t="s">
        <v>1</v>
      </c>
      <c r="F150" s="160" t="s">
        <v>181</v>
      </c>
      <c r="H150" s="161">
        <v>2</v>
      </c>
      <c r="I150" s="162"/>
      <c r="L150" s="158"/>
      <c r="M150" s="163"/>
      <c r="T150" s="164"/>
      <c r="AT150" s="159" t="s">
        <v>172</v>
      </c>
      <c r="AU150" s="159" t="s">
        <v>88</v>
      </c>
      <c r="AV150" s="13" t="s">
        <v>88</v>
      </c>
      <c r="AW150" s="13" t="s">
        <v>34</v>
      </c>
      <c r="AX150" s="13" t="s">
        <v>78</v>
      </c>
      <c r="AY150" s="159" t="s">
        <v>163</v>
      </c>
    </row>
    <row r="151" spans="2:65" s="14" customFormat="1" ht="11.25">
      <c r="B151" s="165"/>
      <c r="D151" s="152" t="s">
        <v>172</v>
      </c>
      <c r="E151" s="166" t="s">
        <v>1</v>
      </c>
      <c r="F151" s="167" t="s">
        <v>176</v>
      </c>
      <c r="H151" s="168">
        <v>2</v>
      </c>
      <c r="I151" s="169"/>
      <c r="L151" s="165"/>
      <c r="M151" s="170"/>
      <c r="T151" s="171"/>
      <c r="AT151" s="166" t="s">
        <v>172</v>
      </c>
      <c r="AU151" s="166" t="s">
        <v>88</v>
      </c>
      <c r="AV151" s="14" t="s">
        <v>170</v>
      </c>
      <c r="AW151" s="14" t="s">
        <v>34</v>
      </c>
      <c r="AX151" s="14" t="s">
        <v>86</v>
      </c>
      <c r="AY151" s="166" t="s">
        <v>163</v>
      </c>
    </row>
    <row r="152" spans="2:65" s="1" customFormat="1" ht="33" customHeight="1">
      <c r="B152" s="32"/>
      <c r="C152" s="137" t="s">
        <v>182</v>
      </c>
      <c r="D152" s="137" t="s">
        <v>166</v>
      </c>
      <c r="E152" s="138" t="s">
        <v>183</v>
      </c>
      <c r="F152" s="139" t="s">
        <v>184</v>
      </c>
      <c r="G152" s="140" t="s">
        <v>169</v>
      </c>
      <c r="H152" s="141">
        <v>1</v>
      </c>
      <c r="I152" s="142"/>
      <c r="J152" s="143">
        <f>ROUND(I152*H152,2)</f>
        <v>0</v>
      </c>
      <c r="K152" s="144"/>
      <c r="L152" s="32"/>
      <c r="M152" s="145" t="s">
        <v>1</v>
      </c>
      <c r="N152" s="146" t="s">
        <v>43</v>
      </c>
      <c r="P152" s="147">
        <f>O152*H152</f>
        <v>0</v>
      </c>
      <c r="Q152" s="147">
        <v>8.763E-2</v>
      </c>
      <c r="R152" s="147">
        <f>Q152*H152</f>
        <v>8.763E-2</v>
      </c>
      <c r="S152" s="147">
        <v>0</v>
      </c>
      <c r="T152" s="148">
        <f>S152*H152</f>
        <v>0</v>
      </c>
      <c r="AR152" s="149" t="s">
        <v>170</v>
      </c>
      <c r="AT152" s="149" t="s">
        <v>166</v>
      </c>
      <c r="AU152" s="149" t="s">
        <v>88</v>
      </c>
      <c r="AY152" s="17" t="s">
        <v>163</v>
      </c>
      <c r="BE152" s="150">
        <f>IF(N152="základní",J152,0)</f>
        <v>0</v>
      </c>
      <c r="BF152" s="150">
        <f>IF(N152="snížená",J152,0)</f>
        <v>0</v>
      </c>
      <c r="BG152" s="150">
        <f>IF(N152="zákl. přenesená",J152,0)</f>
        <v>0</v>
      </c>
      <c r="BH152" s="150">
        <f>IF(N152="sníž. přenesená",J152,0)</f>
        <v>0</v>
      </c>
      <c r="BI152" s="150">
        <f>IF(N152="nulová",J152,0)</f>
        <v>0</v>
      </c>
      <c r="BJ152" s="17" t="s">
        <v>86</v>
      </c>
      <c r="BK152" s="150">
        <f>ROUND(I152*H152,2)</f>
        <v>0</v>
      </c>
      <c r="BL152" s="17" t="s">
        <v>170</v>
      </c>
      <c r="BM152" s="149" t="s">
        <v>185</v>
      </c>
    </row>
    <row r="153" spans="2:65" s="12" customFormat="1" ht="11.25">
      <c r="B153" s="151"/>
      <c r="D153" s="152" t="s">
        <v>172</v>
      </c>
      <c r="E153" s="153" t="s">
        <v>1</v>
      </c>
      <c r="F153" s="154" t="s">
        <v>173</v>
      </c>
      <c r="H153" s="153" t="s">
        <v>1</v>
      </c>
      <c r="I153" s="155"/>
      <c r="L153" s="151"/>
      <c r="M153" s="156"/>
      <c r="T153" s="157"/>
      <c r="AT153" s="153" t="s">
        <v>172</v>
      </c>
      <c r="AU153" s="153" t="s">
        <v>88</v>
      </c>
      <c r="AV153" s="12" t="s">
        <v>86</v>
      </c>
      <c r="AW153" s="12" t="s">
        <v>34</v>
      </c>
      <c r="AX153" s="12" t="s">
        <v>78</v>
      </c>
      <c r="AY153" s="153" t="s">
        <v>163</v>
      </c>
    </row>
    <row r="154" spans="2:65" s="12" customFormat="1" ht="11.25">
      <c r="B154" s="151"/>
      <c r="D154" s="152" t="s">
        <v>172</v>
      </c>
      <c r="E154" s="153" t="s">
        <v>1</v>
      </c>
      <c r="F154" s="154" t="s">
        <v>180</v>
      </c>
      <c r="H154" s="153" t="s">
        <v>1</v>
      </c>
      <c r="I154" s="155"/>
      <c r="L154" s="151"/>
      <c r="M154" s="156"/>
      <c r="T154" s="157"/>
      <c r="AT154" s="153" t="s">
        <v>172</v>
      </c>
      <c r="AU154" s="153" t="s">
        <v>88</v>
      </c>
      <c r="AV154" s="12" t="s">
        <v>86</v>
      </c>
      <c r="AW154" s="12" t="s">
        <v>34</v>
      </c>
      <c r="AX154" s="12" t="s">
        <v>78</v>
      </c>
      <c r="AY154" s="153" t="s">
        <v>163</v>
      </c>
    </row>
    <row r="155" spans="2:65" s="13" customFormat="1" ht="11.25">
      <c r="B155" s="158"/>
      <c r="D155" s="152" t="s">
        <v>172</v>
      </c>
      <c r="E155" s="159" t="s">
        <v>1</v>
      </c>
      <c r="F155" s="160" t="s">
        <v>186</v>
      </c>
      <c r="H155" s="161">
        <v>1</v>
      </c>
      <c r="I155" s="162"/>
      <c r="L155" s="158"/>
      <c r="M155" s="163"/>
      <c r="T155" s="164"/>
      <c r="AT155" s="159" t="s">
        <v>172</v>
      </c>
      <c r="AU155" s="159" t="s">
        <v>88</v>
      </c>
      <c r="AV155" s="13" t="s">
        <v>88</v>
      </c>
      <c r="AW155" s="13" t="s">
        <v>34</v>
      </c>
      <c r="AX155" s="13" t="s">
        <v>78</v>
      </c>
      <c r="AY155" s="159" t="s">
        <v>163</v>
      </c>
    </row>
    <row r="156" spans="2:65" s="14" customFormat="1" ht="11.25">
      <c r="B156" s="165"/>
      <c r="D156" s="152" t="s">
        <v>172</v>
      </c>
      <c r="E156" s="166" t="s">
        <v>1</v>
      </c>
      <c r="F156" s="167" t="s">
        <v>176</v>
      </c>
      <c r="H156" s="168">
        <v>1</v>
      </c>
      <c r="I156" s="169"/>
      <c r="L156" s="165"/>
      <c r="M156" s="170"/>
      <c r="T156" s="171"/>
      <c r="AT156" s="166" t="s">
        <v>172</v>
      </c>
      <c r="AU156" s="166" t="s">
        <v>88</v>
      </c>
      <c r="AV156" s="14" t="s">
        <v>170</v>
      </c>
      <c r="AW156" s="14" t="s">
        <v>34</v>
      </c>
      <c r="AX156" s="14" t="s">
        <v>86</v>
      </c>
      <c r="AY156" s="166" t="s">
        <v>163</v>
      </c>
    </row>
    <row r="157" spans="2:65" s="1" customFormat="1" ht="33" customHeight="1">
      <c r="B157" s="32"/>
      <c r="C157" s="137" t="s">
        <v>170</v>
      </c>
      <c r="D157" s="137" t="s">
        <v>166</v>
      </c>
      <c r="E157" s="138" t="s">
        <v>187</v>
      </c>
      <c r="F157" s="139" t="s">
        <v>188</v>
      </c>
      <c r="G157" s="140" t="s">
        <v>189</v>
      </c>
      <c r="H157" s="141">
        <v>6.2E-2</v>
      </c>
      <c r="I157" s="142"/>
      <c r="J157" s="143">
        <f>ROUND(I157*H157,2)</f>
        <v>0</v>
      </c>
      <c r="K157" s="144"/>
      <c r="L157" s="32"/>
      <c r="M157" s="145" t="s">
        <v>1</v>
      </c>
      <c r="N157" s="146" t="s">
        <v>43</v>
      </c>
      <c r="P157" s="147">
        <f>O157*H157</f>
        <v>0</v>
      </c>
      <c r="Q157" s="147">
        <v>1.9539999999999998E-2</v>
      </c>
      <c r="R157" s="147">
        <f>Q157*H157</f>
        <v>1.2114799999999998E-3</v>
      </c>
      <c r="S157" s="147">
        <v>0</v>
      </c>
      <c r="T157" s="148">
        <f>S157*H157</f>
        <v>0</v>
      </c>
      <c r="AR157" s="149" t="s">
        <v>170</v>
      </c>
      <c r="AT157" s="149" t="s">
        <v>166</v>
      </c>
      <c r="AU157" s="149" t="s">
        <v>88</v>
      </c>
      <c r="AY157" s="17" t="s">
        <v>163</v>
      </c>
      <c r="BE157" s="150">
        <f>IF(N157="základní",J157,0)</f>
        <v>0</v>
      </c>
      <c r="BF157" s="150">
        <f>IF(N157="snížená",J157,0)</f>
        <v>0</v>
      </c>
      <c r="BG157" s="150">
        <f>IF(N157="zákl. přenesená",J157,0)</f>
        <v>0</v>
      </c>
      <c r="BH157" s="150">
        <f>IF(N157="sníž. přenesená",J157,0)</f>
        <v>0</v>
      </c>
      <c r="BI157" s="150">
        <f>IF(N157="nulová",J157,0)</f>
        <v>0</v>
      </c>
      <c r="BJ157" s="17" t="s">
        <v>86</v>
      </c>
      <c r="BK157" s="150">
        <f>ROUND(I157*H157,2)</f>
        <v>0</v>
      </c>
      <c r="BL157" s="17" t="s">
        <v>170</v>
      </c>
      <c r="BM157" s="149" t="s">
        <v>190</v>
      </c>
    </row>
    <row r="158" spans="2:65" s="12" customFormat="1" ht="11.25">
      <c r="B158" s="151"/>
      <c r="D158" s="152" t="s">
        <v>172</v>
      </c>
      <c r="E158" s="153" t="s">
        <v>1</v>
      </c>
      <c r="F158" s="154" t="s">
        <v>173</v>
      </c>
      <c r="H158" s="153" t="s">
        <v>1</v>
      </c>
      <c r="I158" s="155"/>
      <c r="L158" s="151"/>
      <c r="M158" s="156"/>
      <c r="T158" s="157"/>
      <c r="AT158" s="153" t="s">
        <v>172</v>
      </c>
      <c r="AU158" s="153" t="s">
        <v>88</v>
      </c>
      <c r="AV158" s="12" t="s">
        <v>86</v>
      </c>
      <c r="AW158" s="12" t="s">
        <v>34</v>
      </c>
      <c r="AX158" s="12" t="s">
        <v>78</v>
      </c>
      <c r="AY158" s="153" t="s">
        <v>163</v>
      </c>
    </row>
    <row r="159" spans="2:65" s="12" customFormat="1" ht="11.25">
      <c r="B159" s="151"/>
      <c r="D159" s="152" t="s">
        <v>172</v>
      </c>
      <c r="E159" s="153" t="s">
        <v>1</v>
      </c>
      <c r="F159" s="154" t="s">
        <v>191</v>
      </c>
      <c r="H159" s="153" t="s">
        <v>1</v>
      </c>
      <c r="I159" s="155"/>
      <c r="L159" s="151"/>
      <c r="M159" s="156"/>
      <c r="T159" s="157"/>
      <c r="AT159" s="153" t="s">
        <v>172</v>
      </c>
      <c r="AU159" s="153" t="s">
        <v>88</v>
      </c>
      <c r="AV159" s="12" t="s">
        <v>86</v>
      </c>
      <c r="AW159" s="12" t="s">
        <v>34</v>
      </c>
      <c r="AX159" s="12" t="s">
        <v>78</v>
      </c>
      <c r="AY159" s="153" t="s">
        <v>163</v>
      </c>
    </row>
    <row r="160" spans="2:65" s="13" customFormat="1" ht="11.25">
      <c r="B160" s="158"/>
      <c r="D160" s="152" t="s">
        <v>172</v>
      </c>
      <c r="E160" s="159" t="s">
        <v>1</v>
      </c>
      <c r="F160" s="160" t="s">
        <v>192</v>
      </c>
      <c r="H160" s="161">
        <v>6.2E-2</v>
      </c>
      <c r="I160" s="162"/>
      <c r="L160" s="158"/>
      <c r="M160" s="163"/>
      <c r="T160" s="164"/>
      <c r="AT160" s="159" t="s">
        <v>172</v>
      </c>
      <c r="AU160" s="159" t="s">
        <v>88</v>
      </c>
      <c r="AV160" s="13" t="s">
        <v>88</v>
      </c>
      <c r="AW160" s="13" t="s">
        <v>34</v>
      </c>
      <c r="AX160" s="13" t="s">
        <v>78</v>
      </c>
      <c r="AY160" s="159" t="s">
        <v>163</v>
      </c>
    </row>
    <row r="161" spans="2:65" s="14" customFormat="1" ht="11.25">
      <c r="B161" s="165"/>
      <c r="D161" s="152" t="s">
        <v>172</v>
      </c>
      <c r="E161" s="166" t="s">
        <v>1</v>
      </c>
      <c r="F161" s="167" t="s">
        <v>176</v>
      </c>
      <c r="H161" s="168">
        <v>6.2E-2</v>
      </c>
      <c r="I161" s="169"/>
      <c r="L161" s="165"/>
      <c r="M161" s="170"/>
      <c r="T161" s="171"/>
      <c r="AT161" s="166" t="s">
        <v>172</v>
      </c>
      <c r="AU161" s="166" t="s">
        <v>88</v>
      </c>
      <c r="AV161" s="14" t="s">
        <v>170</v>
      </c>
      <c r="AW161" s="14" t="s">
        <v>34</v>
      </c>
      <c r="AX161" s="14" t="s">
        <v>86</v>
      </c>
      <c r="AY161" s="166" t="s">
        <v>163</v>
      </c>
    </row>
    <row r="162" spans="2:65" s="1" customFormat="1" ht="21.75" customHeight="1">
      <c r="B162" s="32"/>
      <c r="C162" s="172" t="s">
        <v>193</v>
      </c>
      <c r="D162" s="172" t="s">
        <v>194</v>
      </c>
      <c r="E162" s="173" t="s">
        <v>195</v>
      </c>
      <c r="F162" s="174" t="s">
        <v>196</v>
      </c>
      <c r="G162" s="175" t="s">
        <v>189</v>
      </c>
      <c r="H162" s="176">
        <v>6.5000000000000002E-2</v>
      </c>
      <c r="I162" s="177"/>
      <c r="J162" s="178">
        <f>ROUND(I162*H162,2)</f>
        <v>0</v>
      </c>
      <c r="K162" s="179"/>
      <c r="L162" s="180"/>
      <c r="M162" s="181" t="s">
        <v>1</v>
      </c>
      <c r="N162" s="182" t="s">
        <v>43</v>
      </c>
      <c r="P162" s="147">
        <f>O162*H162</f>
        <v>0</v>
      </c>
      <c r="Q162" s="147">
        <v>1</v>
      </c>
      <c r="R162" s="147">
        <f>Q162*H162</f>
        <v>6.5000000000000002E-2</v>
      </c>
      <c r="S162" s="147">
        <v>0</v>
      </c>
      <c r="T162" s="148">
        <f>S162*H162</f>
        <v>0</v>
      </c>
      <c r="AR162" s="149" t="s">
        <v>197</v>
      </c>
      <c r="AT162" s="149" t="s">
        <v>194</v>
      </c>
      <c r="AU162" s="149" t="s">
        <v>88</v>
      </c>
      <c r="AY162" s="17" t="s">
        <v>163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17" t="s">
        <v>86</v>
      </c>
      <c r="BK162" s="150">
        <f>ROUND(I162*H162,2)</f>
        <v>0</v>
      </c>
      <c r="BL162" s="17" t="s">
        <v>170</v>
      </c>
      <c r="BM162" s="149" t="s">
        <v>198</v>
      </c>
    </row>
    <row r="163" spans="2:65" s="12" customFormat="1" ht="11.25">
      <c r="B163" s="151"/>
      <c r="D163" s="152" t="s">
        <v>172</v>
      </c>
      <c r="E163" s="153" t="s">
        <v>1</v>
      </c>
      <c r="F163" s="154" t="s">
        <v>199</v>
      </c>
      <c r="H163" s="153" t="s">
        <v>1</v>
      </c>
      <c r="I163" s="155"/>
      <c r="L163" s="151"/>
      <c r="M163" s="156"/>
      <c r="T163" s="157"/>
      <c r="AT163" s="153" t="s">
        <v>172</v>
      </c>
      <c r="AU163" s="153" t="s">
        <v>88</v>
      </c>
      <c r="AV163" s="12" t="s">
        <v>86</v>
      </c>
      <c r="AW163" s="12" t="s">
        <v>34</v>
      </c>
      <c r="AX163" s="12" t="s">
        <v>78</v>
      </c>
      <c r="AY163" s="153" t="s">
        <v>163</v>
      </c>
    </row>
    <row r="164" spans="2:65" s="12" customFormat="1" ht="11.25">
      <c r="B164" s="151"/>
      <c r="D164" s="152" t="s">
        <v>172</v>
      </c>
      <c r="E164" s="153" t="s">
        <v>1</v>
      </c>
      <c r="F164" s="154" t="s">
        <v>173</v>
      </c>
      <c r="H164" s="153" t="s">
        <v>1</v>
      </c>
      <c r="I164" s="155"/>
      <c r="L164" s="151"/>
      <c r="M164" s="156"/>
      <c r="T164" s="157"/>
      <c r="AT164" s="153" t="s">
        <v>172</v>
      </c>
      <c r="AU164" s="153" t="s">
        <v>88</v>
      </c>
      <c r="AV164" s="12" t="s">
        <v>86</v>
      </c>
      <c r="AW164" s="12" t="s">
        <v>34</v>
      </c>
      <c r="AX164" s="12" t="s">
        <v>78</v>
      </c>
      <c r="AY164" s="153" t="s">
        <v>163</v>
      </c>
    </row>
    <row r="165" spans="2:65" s="12" customFormat="1" ht="11.25">
      <c r="B165" s="151"/>
      <c r="D165" s="152" t="s">
        <v>172</v>
      </c>
      <c r="E165" s="153" t="s">
        <v>1</v>
      </c>
      <c r="F165" s="154" t="s">
        <v>191</v>
      </c>
      <c r="H165" s="153" t="s">
        <v>1</v>
      </c>
      <c r="I165" s="155"/>
      <c r="L165" s="151"/>
      <c r="M165" s="156"/>
      <c r="T165" s="157"/>
      <c r="AT165" s="153" t="s">
        <v>172</v>
      </c>
      <c r="AU165" s="153" t="s">
        <v>88</v>
      </c>
      <c r="AV165" s="12" t="s">
        <v>86</v>
      </c>
      <c r="AW165" s="12" t="s">
        <v>34</v>
      </c>
      <c r="AX165" s="12" t="s">
        <v>78</v>
      </c>
      <c r="AY165" s="153" t="s">
        <v>163</v>
      </c>
    </row>
    <row r="166" spans="2:65" s="13" customFormat="1" ht="11.25">
      <c r="B166" s="158"/>
      <c r="D166" s="152" t="s">
        <v>172</v>
      </c>
      <c r="E166" s="159" t="s">
        <v>1</v>
      </c>
      <c r="F166" s="160" t="s">
        <v>192</v>
      </c>
      <c r="H166" s="161">
        <v>6.2E-2</v>
      </c>
      <c r="I166" s="162"/>
      <c r="L166" s="158"/>
      <c r="M166" s="163"/>
      <c r="T166" s="164"/>
      <c r="AT166" s="159" t="s">
        <v>172</v>
      </c>
      <c r="AU166" s="159" t="s">
        <v>88</v>
      </c>
      <c r="AV166" s="13" t="s">
        <v>88</v>
      </c>
      <c r="AW166" s="13" t="s">
        <v>34</v>
      </c>
      <c r="AX166" s="13" t="s">
        <v>78</v>
      </c>
      <c r="AY166" s="159" t="s">
        <v>163</v>
      </c>
    </row>
    <row r="167" spans="2:65" s="14" customFormat="1" ht="11.25">
      <c r="B167" s="165"/>
      <c r="D167" s="152" t="s">
        <v>172</v>
      </c>
      <c r="E167" s="166" t="s">
        <v>1</v>
      </c>
      <c r="F167" s="167" t="s">
        <v>176</v>
      </c>
      <c r="H167" s="168">
        <v>6.2E-2</v>
      </c>
      <c r="I167" s="169"/>
      <c r="L167" s="165"/>
      <c r="M167" s="170"/>
      <c r="T167" s="171"/>
      <c r="AT167" s="166" t="s">
        <v>172</v>
      </c>
      <c r="AU167" s="166" t="s">
        <v>88</v>
      </c>
      <c r="AV167" s="14" t="s">
        <v>170</v>
      </c>
      <c r="AW167" s="14" t="s">
        <v>34</v>
      </c>
      <c r="AX167" s="14" t="s">
        <v>86</v>
      </c>
      <c r="AY167" s="166" t="s">
        <v>163</v>
      </c>
    </row>
    <row r="168" spans="2:65" s="13" customFormat="1" ht="11.25">
      <c r="B168" s="158"/>
      <c r="D168" s="152" t="s">
        <v>172</v>
      </c>
      <c r="F168" s="160" t="s">
        <v>200</v>
      </c>
      <c r="H168" s="161">
        <v>6.5000000000000002E-2</v>
      </c>
      <c r="I168" s="162"/>
      <c r="L168" s="158"/>
      <c r="M168" s="163"/>
      <c r="T168" s="164"/>
      <c r="AT168" s="159" t="s">
        <v>172</v>
      </c>
      <c r="AU168" s="159" t="s">
        <v>88</v>
      </c>
      <c r="AV168" s="13" t="s">
        <v>88</v>
      </c>
      <c r="AW168" s="13" t="s">
        <v>4</v>
      </c>
      <c r="AX168" s="13" t="s">
        <v>86</v>
      </c>
      <c r="AY168" s="159" t="s">
        <v>163</v>
      </c>
    </row>
    <row r="169" spans="2:65" s="11" customFormat="1" ht="22.9" customHeight="1">
      <c r="B169" s="125"/>
      <c r="D169" s="126" t="s">
        <v>77</v>
      </c>
      <c r="E169" s="135" t="s">
        <v>201</v>
      </c>
      <c r="F169" s="135" t="s">
        <v>202</v>
      </c>
      <c r="I169" s="128"/>
      <c r="J169" s="136">
        <f>BK169</f>
        <v>0</v>
      </c>
      <c r="L169" s="125"/>
      <c r="M169" s="130"/>
      <c r="P169" s="131">
        <f>SUM(P170:P253)</f>
        <v>0</v>
      </c>
      <c r="R169" s="131">
        <f>SUM(R170:R253)</f>
        <v>37.032197535512005</v>
      </c>
      <c r="T169" s="132">
        <f>SUM(T170:T253)</f>
        <v>0</v>
      </c>
      <c r="AR169" s="126" t="s">
        <v>86</v>
      </c>
      <c r="AT169" s="133" t="s">
        <v>77</v>
      </c>
      <c r="AU169" s="133" t="s">
        <v>86</v>
      </c>
      <c r="AY169" s="126" t="s">
        <v>163</v>
      </c>
      <c r="BK169" s="134">
        <f>SUM(BK170:BK253)</f>
        <v>0</v>
      </c>
    </row>
    <row r="170" spans="2:65" s="1" customFormat="1" ht="33" customHeight="1">
      <c r="B170" s="32"/>
      <c r="C170" s="137" t="s">
        <v>203</v>
      </c>
      <c r="D170" s="137" t="s">
        <v>166</v>
      </c>
      <c r="E170" s="138" t="s">
        <v>204</v>
      </c>
      <c r="F170" s="139" t="s">
        <v>205</v>
      </c>
      <c r="G170" s="140" t="s">
        <v>206</v>
      </c>
      <c r="H170" s="141">
        <v>76.236000000000004</v>
      </c>
      <c r="I170" s="142"/>
      <c r="J170" s="143">
        <f>ROUND(I170*H170,2)</f>
        <v>0</v>
      </c>
      <c r="K170" s="144"/>
      <c r="L170" s="32"/>
      <c r="M170" s="145" t="s">
        <v>1</v>
      </c>
      <c r="N170" s="146" t="s">
        <v>43</v>
      </c>
      <c r="P170" s="147">
        <f>O170*H170</f>
        <v>0</v>
      </c>
      <c r="Q170" s="147">
        <v>0.19692000000000001</v>
      </c>
      <c r="R170" s="147">
        <f>Q170*H170</f>
        <v>15.012393120000002</v>
      </c>
      <c r="S170" s="147">
        <v>0</v>
      </c>
      <c r="T170" s="148">
        <f>S170*H170</f>
        <v>0</v>
      </c>
      <c r="AR170" s="149" t="s">
        <v>170</v>
      </c>
      <c r="AT170" s="149" t="s">
        <v>166</v>
      </c>
      <c r="AU170" s="149" t="s">
        <v>88</v>
      </c>
      <c r="AY170" s="17" t="s">
        <v>163</v>
      </c>
      <c r="BE170" s="150">
        <f>IF(N170="základní",J170,0)</f>
        <v>0</v>
      </c>
      <c r="BF170" s="150">
        <f>IF(N170="snížená",J170,0)</f>
        <v>0</v>
      </c>
      <c r="BG170" s="150">
        <f>IF(N170="zákl. přenesená",J170,0)</f>
        <v>0</v>
      </c>
      <c r="BH170" s="150">
        <f>IF(N170="sníž. přenesená",J170,0)</f>
        <v>0</v>
      </c>
      <c r="BI170" s="150">
        <f>IF(N170="nulová",J170,0)</f>
        <v>0</v>
      </c>
      <c r="BJ170" s="17" t="s">
        <v>86</v>
      </c>
      <c r="BK170" s="150">
        <f>ROUND(I170*H170,2)</f>
        <v>0</v>
      </c>
      <c r="BL170" s="17" t="s">
        <v>170</v>
      </c>
      <c r="BM170" s="149" t="s">
        <v>207</v>
      </c>
    </row>
    <row r="171" spans="2:65" s="12" customFormat="1" ht="11.25">
      <c r="B171" s="151"/>
      <c r="D171" s="152" t="s">
        <v>172</v>
      </c>
      <c r="E171" s="153" t="s">
        <v>1</v>
      </c>
      <c r="F171" s="154" t="s">
        <v>173</v>
      </c>
      <c r="H171" s="153" t="s">
        <v>1</v>
      </c>
      <c r="I171" s="155"/>
      <c r="L171" s="151"/>
      <c r="M171" s="156"/>
      <c r="T171" s="157"/>
      <c r="AT171" s="153" t="s">
        <v>172</v>
      </c>
      <c r="AU171" s="153" t="s">
        <v>88</v>
      </c>
      <c r="AV171" s="12" t="s">
        <v>86</v>
      </c>
      <c r="AW171" s="12" t="s">
        <v>34</v>
      </c>
      <c r="AX171" s="12" t="s">
        <v>78</v>
      </c>
      <c r="AY171" s="153" t="s">
        <v>163</v>
      </c>
    </row>
    <row r="172" spans="2:65" s="12" customFormat="1" ht="22.5">
      <c r="B172" s="151"/>
      <c r="D172" s="152" t="s">
        <v>172</v>
      </c>
      <c r="E172" s="153" t="s">
        <v>1</v>
      </c>
      <c r="F172" s="154" t="s">
        <v>208</v>
      </c>
      <c r="H172" s="153" t="s">
        <v>1</v>
      </c>
      <c r="I172" s="155"/>
      <c r="L172" s="151"/>
      <c r="M172" s="156"/>
      <c r="T172" s="157"/>
      <c r="AT172" s="153" t="s">
        <v>172</v>
      </c>
      <c r="AU172" s="153" t="s">
        <v>88</v>
      </c>
      <c r="AV172" s="12" t="s">
        <v>86</v>
      </c>
      <c r="AW172" s="12" t="s">
        <v>34</v>
      </c>
      <c r="AX172" s="12" t="s">
        <v>78</v>
      </c>
      <c r="AY172" s="153" t="s">
        <v>163</v>
      </c>
    </row>
    <row r="173" spans="2:65" s="13" customFormat="1" ht="11.25">
      <c r="B173" s="158"/>
      <c r="D173" s="152" t="s">
        <v>172</v>
      </c>
      <c r="E173" s="159" t="s">
        <v>1</v>
      </c>
      <c r="F173" s="160" t="s">
        <v>209</v>
      </c>
      <c r="H173" s="161">
        <v>70.858000000000004</v>
      </c>
      <c r="I173" s="162"/>
      <c r="L173" s="158"/>
      <c r="M173" s="163"/>
      <c r="T173" s="164"/>
      <c r="AT173" s="159" t="s">
        <v>172</v>
      </c>
      <c r="AU173" s="159" t="s">
        <v>88</v>
      </c>
      <c r="AV173" s="13" t="s">
        <v>88</v>
      </c>
      <c r="AW173" s="13" t="s">
        <v>34</v>
      </c>
      <c r="AX173" s="13" t="s">
        <v>78</v>
      </c>
      <c r="AY173" s="159" t="s">
        <v>163</v>
      </c>
    </row>
    <row r="174" spans="2:65" s="13" customFormat="1" ht="11.25">
      <c r="B174" s="158"/>
      <c r="D174" s="152" t="s">
        <v>172</v>
      </c>
      <c r="E174" s="159" t="s">
        <v>1</v>
      </c>
      <c r="F174" s="160" t="s">
        <v>210</v>
      </c>
      <c r="H174" s="161">
        <v>7.5380000000000003</v>
      </c>
      <c r="I174" s="162"/>
      <c r="L174" s="158"/>
      <c r="M174" s="163"/>
      <c r="T174" s="164"/>
      <c r="AT174" s="159" t="s">
        <v>172</v>
      </c>
      <c r="AU174" s="159" t="s">
        <v>88</v>
      </c>
      <c r="AV174" s="13" t="s">
        <v>88</v>
      </c>
      <c r="AW174" s="13" t="s">
        <v>34</v>
      </c>
      <c r="AX174" s="13" t="s">
        <v>78</v>
      </c>
      <c r="AY174" s="159" t="s">
        <v>163</v>
      </c>
    </row>
    <row r="175" spans="2:65" s="13" customFormat="1" ht="11.25">
      <c r="B175" s="158"/>
      <c r="D175" s="152" t="s">
        <v>172</v>
      </c>
      <c r="E175" s="159" t="s">
        <v>1</v>
      </c>
      <c r="F175" s="160" t="s">
        <v>211</v>
      </c>
      <c r="H175" s="161">
        <v>-2.16</v>
      </c>
      <c r="I175" s="162"/>
      <c r="L175" s="158"/>
      <c r="M175" s="163"/>
      <c r="T175" s="164"/>
      <c r="AT175" s="159" t="s">
        <v>172</v>
      </c>
      <c r="AU175" s="159" t="s">
        <v>88</v>
      </c>
      <c r="AV175" s="13" t="s">
        <v>88</v>
      </c>
      <c r="AW175" s="13" t="s">
        <v>34</v>
      </c>
      <c r="AX175" s="13" t="s">
        <v>78</v>
      </c>
      <c r="AY175" s="159" t="s">
        <v>163</v>
      </c>
    </row>
    <row r="176" spans="2:65" s="14" customFormat="1" ht="11.25">
      <c r="B176" s="165"/>
      <c r="D176" s="152" t="s">
        <v>172</v>
      </c>
      <c r="E176" s="166" t="s">
        <v>1</v>
      </c>
      <c r="F176" s="167" t="s">
        <v>176</v>
      </c>
      <c r="H176" s="168">
        <v>76.236000000000004</v>
      </c>
      <c r="I176" s="169"/>
      <c r="L176" s="165"/>
      <c r="M176" s="170"/>
      <c r="T176" s="171"/>
      <c r="AT176" s="166" t="s">
        <v>172</v>
      </c>
      <c r="AU176" s="166" t="s">
        <v>88</v>
      </c>
      <c r="AV176" s="14" t="s">
        <v>170</v>
      </c>
      <c r="AW176" s="14" t="s">
        <v>34</v>
      </c>
      <c r="AX176" s="14" t="s">
        <v>86</v>
      </c>
      <c r="AY176" s="166" t="s">
        <v>163</v>
      </c>
    </row>
    <row r="177" spans="2:65" s="1" customFormat="1" ht="24.2" customHeight="1">
      <c r="B177" s="32"/>
      <c r="C177" s="137" t="s">
        <v>212</v>
      </c>
      <c r="D177" s="137" t="s">
        <v>166</v>
      </c>
      <c r="E177" s="138" t="s">
        <v>213</v>
      </c>
      <c r="F177" s="139" t="s">
        <v>214</v>
      </c>
      <c r="G177" s="140" t="s">
        <v>206</v>
      </c>
      <c r="H177" s="141">
        <v>7.2130000000000001</v>
      </c>
      <c r="I177" s="142"/>
      <c r="J177" s="143">
        <f>ROUND(I177*H177,2)</f>
        <v>0</v>
      </c>
      <c r="K177" s="144"/>
      <c r="L177" s="32"/>
      <c r="M177" s="145" t="s">
        <v>1</v>
      </c>
      <c r="N177" s="146" t="s">
        <v>43</v>
      </c>
      <c r="P177" s="147">
        <f>O177*H177</f>
        <v>0</v>
      </c>
      <c r="Q177" s="147">
        <v>0.25364999999999999</v>
      </c>
      <c r="R177" s="147">
        <f>Q177*H177</f>
        <v>1.8295774499999999</v>
      </c>
      <c r="S177" s="147">
        <v>0</v>
      </c>
      <c r="T177" s="148">
        <f>S177*H177</f>
        <v>0</v>
      </c>
      <c r="AR177" s="149" t="s">
        <v>170</v>
      </c>
      <c r="AT177" s="149" t="s">
        <v>166</v>
      </c>
      <c r="AU177" s="149" t="s">
        <v>88</v>
      </c>
      <c r="AY177" s="17" t="s">
        <v>163</v>
      </c>
      <c r="BE177" s="150">
        <f>IF(N177="základní",J177,0)</f>
        <v>0</v>
      </c>
      <c r="BF177" s="150">
        <f>IF(N177="snížená",J177,0)</f>
        <v>0</v>
      </c>
      <c r="BG177" s="150">
        <f>IF(N177="zákl. přenesená",J177,0)</f>
        <v>0</v>
      </c>
      <c r="BH177" s="150">
        <f>IF(N177="sníž. přenesená",J177,0)</f>
        <v>0</v>
      </c>
      <c r="BI177" s="150">
        <f>IF(N177="nulová",J177,0)</f>
        <v>0</v>
      </c>
      <c r="BJ177" s="17" t="s">
        <v>86</v>
      </c>
      <c r="BK177" s="150">
        <f>ROUND(I177*H177,2)</f>
        <v>0</v>
      </c>
      <c r="BL177" s="17" t="s">
        <v>170</v>
      </c>
      <c r="BM177" s="149" t="s">
        <v>215</v>
      </c>
    </row>
    <row r="178" spans="2:65" s="12" customFormat="1" ht="11.25">
      <c r="B178" s="151"/>
      <c r="D178" s="152" t="s">
        <v>172</v>
      </c>
      <c r="E178" s="153" t="s">
        <v>1</v>
      </c>
      <c r="F178" s="154" t="s">
        <v>173</v>
      </c>
      <c r="H178" s="153" t="s">
        <v>1</v>
      </c>
      <c r="I178" s="155"/>
      <c r="L178" s="151"/>
      <c r="M178" s="156"/>
      <c r="T178" s="157"/>
      <c r="AT178" s="153" t="s">
        <v>172</v>
      </c>
      <c r="AU178" s="153" t="s">
        <v>88</v>
      </c>
      <c r="AV178" s="12" t="s">
        <v>86</v>
      </c>
      <c r="AW178" s="12" t="s">
        <v>34</v>
      </c>
      <c r="AX178" s="12" t="s">
        <v>78</v>
      </c>
      <c r="AY178" s="153" t="s">
        <v>163</v>
      </c>
    </row>
    <row r="179" spans="2:65" s="12" customFormat="1" ht="11.25">
      <c r="B179" s="151"/>
      <c r="D179" s="152" t="s">
        <v>172</v>
      </c>
      <c r="E179" s="153" t="s">
        <v>1</v>
      </c>
      <c r="F179" s="154" t="s">
        <v>216</v>
      </c>
      <c r="H179" s="153" t="s">
        <v>1</v>
      </c>
      <c r="I179" s="155"/>
      <c r="L179" s="151"/>
      <c r="M179" s="156"/>
      <c r="T179" s="157"/>
      <c r="AT179" s="153" t="s">
        <v>172</v>
      </c>
      <c r="AU179" s="153" t="s">
        <v>88</v>
      </c>
      <c r="AV179" s="12" t="s">
        <v>86</v>
      </c>
      <c r="AW179" s="12" t="s">
        <v>34</v>
      </c>
      <c r="AX179" s="12" t="s">
        <v>78</v>
      </c>
      <c r="AY179" s="153" t="s">
        <v>163</v>
      </c>
    </row>
    <row r="180" spans="2:65" s="13" customFormat="1" ht="11.25">
      <c r="B180" s="158"/>
      <c r="D180" s="152" t="s">
        <v>172</v>
      </c>
      <c r="E180" s="159" t="s">
        <v>1</v>
      </c>
      <c r="F180" s="160" t="s">
        <v>217</v>
      </c>
      <c r="H180" s="161">
        <v>4.5289999999999999</v>
      </c>
      <c r="I180" s="162"/>
      <c r="L180" s="158"/>
      <c r="M180" s="163"/>
      <c r="T180" s="164"/>
      <c r="AT180" s="159" t="s">
        <v>172</v>
      </c>
      <c r="AU180" s="159" t="s">
        <v>88</v>
      </c>
      <c r="AV180" s="13" t="s">
        <v>88</v>
      </c>
      <c r="AW180" s="13" t="s">
        <v>34</v>
      </c>
      <c r="AX180" s="13" t="s">
        <v>78</v>
      </c>
      <c r="AY180" s="159" t="s">
        <v>163</v>
      </c>
    </row>
    <row r="181" spans="2:65" s="13" customFormat="1" ht="11.25">
      <c r="B181" s="158"/>
      <c r="D181" s="152" t="s">
        <v>172</v>
      </c>
      <c r="E181" s="159" t="s">
        <v>1</v>
      </c>
      <c r="F181" s="160" t="s">
        <v>218</v>
      </c>
      <c r="H181" s="161">
        <v>2.6840000000000002</v>
      </c>
      <c r="I181" s="162"/>
      <c r="L181" s="158"/>
      <c r="M181" s="163"/>
      <c r="T181" s="164"/>
      <c r="AT181" s="159" t="s">
        <v>172</v>
      </c>
      <c r="AU181" s="159" t="s">
        <v>88</v>
      </c>
      <c r="AV181" s="13" t="s">
        <v>88</v>
      </c>
      <c r="AW181" s="13" t="s">
        <v>34</v>
      </c>
      <c r="AX181" s="13" t="s">
        <v>78</v>
      </c>
      <c r="AY181" s="159" t="s">
        <v>163</v>
      </c>
    </row>
    <row r="182" spans="2:65" s="14" customFormat="1" ht="11.25">
      <c r="B182" s="165"/>
      <c r="D182" s="152" t="s">
        <v>172</v>
      </c>
      <c r="E182" s="166" t="s">
        <v>1</v>
      </c>
      <c r="F182" s="167" t="s">
        <v>176</v>
      </c>
      <c r="H182" s="168">
        <v>7.2130000000000001</v>
      </c>
      <c r="I182" s="169"/>
      <c r="L182" s="165"/>
      <c r="M182" s="170"/>
      <c r="T182" s="171"/>
      <c r="AT182" s="166" t="s">
        <v>172</v>
      </c>
      <c r="AU182" s="166" t="s">
        <v>88</v>
      </c>
      <c r="AV182" s="14" t="s">
        <v>170</v>
      </c>
      <c r="AW182" s="14" t="s">
        <v>34</v>
      </c>
      <c r="AX182" s="14" t="s">
        <v>86</v>
      </c>
      <c r="AY182" s="166" t="s">
        <v>163</v>
      </c>
    </row>
    <row r="183" spans="2:65" s="1" customFormat="1" ht="24.2" customHeight="1">
      <c r="B183" s="32"/>
      <c r="C183" s="137" t="s">
        <v>197</v>
      </c>
      <c r="D183" s="137" t="s">
        <v>166</v>
      </c>
      <c r="E183" s="138" t="s">
        <v>219</v>
      </c>
      <c r="F183" s="139" t="s">
        <v>220</v>
      </c>
      <c r="G183" s="140" t="s">
        <v>221</v>
      </c>
      <c r="H183" s="141">
        <v>2.0259999999999998</v>
      </c>
      <c r="I183" s="142"/>
      <c r="J183" s="143">
        <f>ROUND(I183*H183,2)</f>
        <v>0</v>
      </c>
      <c r="K183" s="144"/>
      <c r="L183" s="32"/>
      <c r="M183" s="145" t="s">
        <v>1</v>
      </c>
      <c r="N183" s="146" t="s">
        <v>43</v>
      </c>
      <c r="P183" s="147">
        <f>O183*H183</f>
        <v>0</v>
      </c>
      <c r="Q183" s="147">
        <v>1.8774999999999999</v>
      </c>
      <c r="R183" s="147">
        <f>Q183*H183</f>
        <v>3.8038149999999997</v>
      </c>
      <c r="S183" s="147">
        <v>0</v>
      </c>
      <c r="T183" s="148">
        <f>S183*H183</f>
        <v>0</v>
      </c>
      <c r="AR183" s="149" t="s">
        <v>170</v>
      </c>
      <c r="AT183" s="149" t="s">
        <v>166</v>
      </c>
      <c r="AU183" s="149" t="s">
        <v>88</v>
      </c>
      <c r="AY183" s="17" t="s">
        <v>163</v>
      </c>
      <c r="BE183" s="150">
        <f>IF(N183="základní",J183,0)</f>
        <v>0</v>
      </c>
      <c r="BF183" s="150">
        <f>IF(N183="snížená",J183,0)</f>
        <v>0</v>
      </c>
      <c r="BG183" s="150">
        <f>IF(N183="zákl. přenesená",J183,0)</f>
        <v>0</v>
      </c>
      <c r="BH183" s="150">
        <f>IF(N183="sníž. přenesená",J183,0)</f>
        <v>0</v>
      </c>
      <c r="BI183" s="150">
        <f>IF(N183="nulová",J183,0)</f>
        <v>0</v>
      </c>
      <c r="BJ183" s="17" t="s">
        <v>86</v>
      </c>
      <c r="BK183" s="150">
        <f>ROUND(I183*H183,2)</f>
        <v>0</v>
      </c>
      <c r="BL183" s="17" t="s">
        <v>170</v>
      </c>
      <c r="BM183" s="149" t="s">
        <v>222</v>
      </c>
    </row>
    <row r="184" spans="2:65" s="12" customFormat="1" ht="11.25">
      <c r="B184" s="151"/>
      <c r="D184" s="152" t="s">
        <v>172</v>
      </c>
      <c r="E184" s="153" t="s">
        <v>1</v>
      </c>
      <c r="F184" s="154" t="s">
        <v>173</v>
      </c>
      <c r="H184" s="153" t="s">
        <v>1</v>
      </c>
      <c r="I184" s="155"/>
      <c r="L184" s="151"/>
      <c r="M184" s="156"/>
      <c r="T184" s="157"/>
      <c r="AT184" s="153" t="s">
        <v>172</v>
      </c>
      <c r="AU184" s="153" t="s">
        <v>88</v>
      </c>
      <c r="AV184" s="12" t="s">
        <v>86</v>
      </c>
      <c r="AW184" s="12" t="s">
        <v>34</v>
      </c>
      <c r="AX184" s="12" t="s">
        <v>78</v>
      </c>
      <c r="AY184" s="153" t="s">
        <v>163</v>
      </c>
    </row>
    <row r="185" spans="2:65" s="12" customFormat="1" ht="11.25">
      <c r="B185" s="151"/>
      <c r="D185" s="152" t="s">
        <v>172</v>
      </c>
      <c r="E185" s="153" t="s">
        <v>1</v>
      </c>
      <c r="F185" s="154" t="s">
        <v>223</v>
      </c>
      <c r="H185" s="153" t="s">
        <v>1</v>
      </c>
      <c r="I185" s="155"/>
      <c r="L185" s="151"/>
      <c r="M185" s="156"/>
      <c r="T185" s="157"/>
      <c r="AT185" s="153" t="s">
        <v>172</v>
      </c>
      <c r="AU185" s="153" t="s">
        <v>88</v>
      </c>
      <c r="AV185" s="12" t="s">
        <v>86</v>
      </c>
      <c r="AW185" s="12" t="s">
        <v>34</v>
      </c>
      <c r="AX185" s="12" t="s">
        <v>78</v>
      </c>
      <c r="AY185" s="153" t="s">
        <v>163</v>
      </c>
    </row>
    <row r="186" spans="2:65" s="13" customFormat="1" ht="11.25">
      <c r="B186" s="158"/>
      <c r="D186" s="152" t="s">
        <v>172</v>
      </c>
      <c r="E186" s="159" t="s">
        <v>1</v>
      </c>
      <c r="F186" s="160" t="s">
        <v>224</v>
      </c>
      <c r="H186" s="161">
        <v>0.66500000000000004</v>
      </c>
      <c r="I186" s="162"/>
      <c r="L186" s="158"/>
      <c r="M186" s="163"/>
      <c r="T186" s="164"/>
      <c r="AT186" s="159" t="s">
        <v>172</v>
      </c>
      <c r="AU186" s="159" t="s">
        <v>88</v>
      </c>
      <c r="AV186" s="13" t="s">
        <v>88</v>
      </c>
      <c r="AW186" s="13" t="s">
        <v>34</v>
      </c>
      <c r="AX186" s="13" t="s">
        <v>78</v>
      </c>
      <c r="AY186" s="159" t="s">
        <v>163</v>
      </c>
    </row>
    <row r="187" spans="2:65" s="13" customFormat="1" ht="11.25">
      <c r="B187" s="158"/>
      <c r="D187" s="152" t="s">
        <v>172</v>
      </c>
      <c r="E187" s="159" t="s">
        <v>1</v>
      </c>
      <c r="F187" s="160" t="s">
        <v>225</v>
      </c>
      <c r="H187" s="161">
        <v>1.361</v>
      </c>
      <c r="I187" s="162"/>
      <c r="L187" s="158"/>
      <c r="M187" s="163"/>
      <c r="T187" s="164"/>
      <c r="AT187" s="159" t="s">
        <v>172</v>
      </c>
      <c r="AU187" s="159" t="s">
        <v>88</v>
      </c>
      <c r="AV187" s="13" t="s">
        <v>88</v>
      </c>
      <c r="AW187" s="13" t="s">
        <v>34</v>
      </c>
      <c r="AX187" s="13" t="s">
        <v>78</v>
      </c>
      <c r="AY187" s="159" t="s">
        <v>163</v>
      </c>
    </row>
    <row r="188" spans="2:65" s="14" customFormat="1" ht="11.25">
      <c r="B188" s="165"/>
      <c r="D188" s="152" t="s">
        <v>172</v>
      </c>
      <c r="E188" s="166" t="s">
        <v>1</v>
      </c>
      <c r="F188" s="167" t="s">
        <v>176</v>
      </c>
      <c r="H188" s="168">
        <v>2.0259999999999998</v>
      </c>
      <c r="I188" s="169"/>
      <c r="L188" s="165"/>
      <c r="M188" s="170"/>
      <c r="T188" s="171"/>
      <c r="AT188" s="166" t="s">
        <v>172</v>
      </c>
      <c r="AU188" s="166" t="s">
        <v>88</v>
      </c>
      <c r="AV188" s="14" t="s">
        <v>170</v>
      </c>
      <c r="AW188" s="14" t="s">
        <v>34</v>
      </c>
      <c r="AX188" s="14" t="s">
        <v>86</v>
      </c>
      <c r="AY188" s="166" t="s">
        <v>163</v>
      </c>
    </row>
    <row r="189" spans="2:65" s="1" customFormat="1" ht="24.2" customHeight="1">
      <c r="B189" s="32"/>
      <c r="C189" s="137" t="s">
        <v>226</v>
      </c>
      <c r="D189" s="137" t="s">
        <v>166</v>
      </c>
      <c r="E189" s="138" t="s">
        <v>227</v>
      </c>
      <c r="F189" s="139" t="s">
        <v>228</v>
      </c>
      <c r="G189" s="140" t="s">
        <v>206</v>
      </c>
      <c r="H189" s="141">
        <v>76.247</v>
      </c>
      <c r="I189" s="142"/>
      <c r="J189" s="143">
        <f>ROUND(I189*H189,2)</f>
        <v>0</v>
      </c>
      <c r="K189" s="144"/>
      <c r="L189" s="32"/>
      <c r="M189" s="145" t="s">
        <v>1</v>
      </c>
      <c r="N189" s="146" t="s">
        <v>43</v>
      </c>
      <c r="P189" s="147">
        <f>O189*H189</f>
        <v>0</v>
      </c>
      <c r="Q189" s="147">
        <v>0.11396000000000001</v>
      </c>
      <c r="R189" s="147">
        <f>Q189*H189</f>
        <v>8.6891081200000002</v>
      </c>
      <c r="S189" s="147">
        <v>0</v>
      </c>
      <c r="T189" s="148">
        <f>S189*H189</f>
        <v>0</v>
      </c>
      <c r="AR189" s="149" t="s">
        <v>170</v>
      </c>
      <c r="AT189" s="149" t="s">
        <v>166</v>
      </c>
      <c r="AU189" s="149" t="s">
        <v>88</v>
      </c>
      <c r="AY189" s="17" t="s">
        <v>163</v>
      </c>
      <c r="BE189" s="150">
        <f>IF(N189="základní",J189,0)</f>
        <v>0</v>
      </c>
      <c r="BF189" s="150">
        <f>IF(N189="snížená",J189,0)</f>
        <v>0</v>
      </c>
      <c r="BG189" s="150">
        <f>IF(N189="zákl. přenesená",J189,0)</f>
        <v>0</v>
      </c>
      <c r="BH189" s="150">
        <f>IF(N189="sníž. přenesená",J189,0)</f>
        <v>0</v>
      </c>
      <c r="BI189" s="150">
        <f>IF(N189="nulová",J189,0)</f>
        <v>0</v>
      </c>
      <c r="BJ189" s="17" t="s">
        <v>86</v>
      </c>
      <c r="BK189" s="150">
        <f>ROUND(I189*H189,2)</f>
        <v>0</v>
      </c>
      <c r="BL189" s="17" t="s">
        <v>170</v>
      </c>
      <c r="BM189" s="149" t="s">
        <v>229</v>
      </c>
    </row>
    <row r="190" spans="2:65" s="12" customFormat="1" ht="11.25">
      <c r="B190" s="151"/>
      <c r="D190" s="152" t="s">
        <v>172</v>
      </c>
      <c r="E190" s="153" t="s">
        <v>1</v>
      </c>
      <c r="F190" s="154" t="s">
        <v>173</v>
      </c>
      <c r="H190" s="153" t="s">
        <v>1</v>
      </c>
      <c r="I190" s="155"/>
      <c r="L190" s="151"/>
      <c r="M190" s="156"/>
      <c r="T190" s="157"/>
      <c r="AT190" s="153" t="s">
        <v>172</v>
      </c>
      <c r="AU190" s="153" t="s">
        <v>88</v>
      </c>
      <c r="AV190" s="12" t="s">
        <v>86</v>
      </c>
      <c r="AW190" s="12" t="s">
        <v>34</v>
      </c>
      <c r="AX190" s="12" t="s">
        <v>78</v>
      </c>
      <c r="AY190" s="153" t="s">
        <v>163</v>
      </c>
    </row>
    <row r="191" spans="2:65" s="12" customFormat="1" ht="11.25">
      <c r="B191" s="151"/>
      <c r="D191" s="152" t="s">
        <v>172</v>
      </c>
      <c r="E191" s="153" t="s">
        <v>1</v>
      </c>
      <c r="F191" s="154" t="s">
        <v>230</v>
      </c>
      <c r="H191" s="153" t="s">
        <v>1</v>
      </c>
      <c r="I191" s="155"/>
      <c r="L191" s="151"/>
      <c r="M191" s="156"/>
      <c r="T191" s="157"/>
      <c r="AT191" s="153" t="s">
        <v>172</v>
      </c>
      <c r="AU191" s="153" t="s">
        <v>88</v>
      </c>
      <c r="AV191" s="12" t="s">
        <v>86</v>
      </c>
      <c r="AW191" s="12" t="s">
        <v>34</v>
      </c>
      <c r="AX191" s="12" t="s">
        <v>78</v>
      </c>
      <c r="AY191" s="153" t="s">
        <v>163</v>
      </c>
    </row>
    <row r="192" spans="2:65" s="13" customFormat="1" ht="11.25">
      <c r="B192" s="158"/>
      <c r="D192" s="152" t="s">
        <v>172</v>
      </c>
      <c r="E192" s="159" t="s">
        <v>1</v>
      </c>
      <c r="F192" s="160" t="s">
        <v>209</v>
      </c>
      <c r="H192" s="161">
        <v>70.858000000000004</v>
      </c>
      <c r="I192" s="162"/>
      <c r="L192" s="158"/>
      <c r="M192" s="163"/>
      <c r="T192" s="164"/>
      <c r="AT192" s="159" t="s">
        <v>172</v>
      </c>
      <c r="AU192" s="159" t="s">
        <v>88</v>
      </c>
      <c r="AV192" s="13" t="s">
        <v>88</v>
      </c>
      <c r="AW192" s="13" t="s">
        <v>34</v>
      </c>
      <c r="AX192" s="13" t="s">
        <v>78</v>
      </c>
      <c r="AY192" s="159" t="s">
        <v>163</v>
      </c>
    </row>
    <row r="193" spans="2:65" s="13" customFormat="1" ht="11.25">
      <c r="B193" s="158"/>
      <c r="D193" s="152" t="s">
        <v>172</v>
      </c>
      <c r="E193" s="159" t="s">
        <v>1</v>
      </c>
      <c r="F193" s="160" t="s">
        <v>231</v>
      </c>
      <c r="H193" s="161">
        <v>7.5490000000000004</v>
      </c>
      <c r="I193" s="162"/>
      <c r="L193" s="158"/>
      <c r="M193" s="163"/>
      <c r="T193" s="164"/>
      <c r="AT193" s="159" t="s">
        <v>172</v>
      </c>
      <c r="AU193" s="159" t="s">
        <v>88</v>
      </c>
      <c r="AV193" s="13" t="s">
        <v>88</v>
      </c>
      <c r="AW193" s="13" t="s">
        <v>34</v>
      </c>
      <c r="AX193" s="13" t="s">
        <v>78</v>
      </c>
      <c r="AY193" s="159" t="s">
        <v>163</v>
      </c>
    </row>
    <row r="194" spans="2:65" s="13" customFormat="1" ht="11.25">
      <c r="B194" s="158"/>
      <c r="D194" s="152" t="s">
        <v>172</v>
      </c>
      <c r="E194" s="159" t="s">
        <v>1</v>
      </c>
      <c r="F194" s="160" t="s">
        <v>211</v>
      </c>
      <c r="H194" s="161">
        <v>-2.16</v>
      </c>
      <c r="I194" s="162"/>
      <c r="L194" s="158"/>
      <c r="M194" s="163"/>
      <c r="T194" s="164"/>
      <c r="AT194" s="159" t="s">
        <v>172</v>
      </c>
      <c r="AU194" s="159" t="s">
        <v>88</v>
      </c>
      <c r="AV194" s="13" t="s">
        <v>88</v>
      </c>
      <c r="AW194" s="13" t="s">
        <v>34</v>
      </c>
      <c r="AX194" s="13" t="s">
        <v>78</v>
      </c>
      <c r="AY194" s="159" t="s">
        <v>163</v>
      </c>
    </row>
    <row r="195" spans="2:65" s="14" customFormat="1" ht="11.25">
      <c r="B195" s="165"/>
      <c r="D195" s="152" t="s">
        <v>172</v>
      </c>
      <c r="E195" s="166" t="s">
        <v>1</v>
      </c>
      <c r="F195" s="167" t="s">
        <v>176</v>
      </c>
      <c r="H195" s="168">
        <v>76.247</v>
      </c>
      <c r="I195" s="169"/>
      <c r="L195" s="165"/>
      <c r="M195" s="170"/>
      <c r="T195" s="171"/>
      <c r="AT195" s="166" t="s">
        <v>172</v>
      </c>
      <c r="AU195" s="166" t="s">
        <v>88</v>
      </c>
      <c r="AV195" s="14" t="s">
        <v>170</v>
      </c>
      <c r="AW195" s="14" t="s">
        <v>34</v>
      </c>
      <c r="AX195" s="14" t="s">
        <v>86</v>
      </c>
      <c r="AY195" s="166" t="s">
        <v>163</v>
      </c>
    </row>
    <row r="196" spans="2:65" s="1" customFormat="1" ht="24.2" customHeight="1">
      <c r="B196" s="32"/>
      <c r="C196" s="137" t="s">
        <v>232</v>
      </c>
      <c r="D196" s="137" t="s">
        <v>166</v>
      </c>
      <c r="E196" s="138" t="s">
        <v>233</v>
      </c>
      <c r="F196" s="139" t="s">
        <v>234</v>
      </c>
      <c r="G196" s="140" t="s">
        <v>206</v>
      </c>
      <c r="H196" s="141">
        <v>18.446999999999999</v>
      </c>
      <c r="I196" s="142"/>
      <c r="J196" s="143">
        <f>ROUND(I196*H196,2)</f>
        <v>0</v>
      </c>
      <c r="K196" s="144"/>
      <c r="L196" s="32"/>
      <c r="M196" s="145" t="s">
        <v>1</v>
      </c>
      <c r="N196" s="146" t="s">
        <v>43</v>
      </c>
      <c r="P196" s="147">
        <f>O196*H196</f>
        <v>0</v>
      </c>
      <c r="Q196" s="147">
        <v>6.1719999999999997E-2</v>
      </c>
      <c r="R196" s="147">
        <f>Q196*H196</f>
        <v>1.1385488399999999</v>
      </c>
      <c r="S196" s="147">
        <v>0</v>
      </c>
      <c r="T196" s="148">
        <f>S196*H196</f>
        <v>0</v>
      </c>
      <c r="AR196" s="149" t="s">
        <v>170</v>
      </c>
      <c r="AT196" s="149" t="s">
        <v>166</v>
      </c>
      <c r="AU196" s="149" t="s">
        <v>88</v>
      </c>
      <c r="AY196" s="17" t="s">
        <v>163</v>
      </c>
      <c r="BE196" s="150">
        <f>IF(N196="základní",J196,0)</f>
        <v>0</v>
      </c>
      <c r="BF196" s="150">
        <f>IF(N196="snížená",J196,0)</f>
        <v>0</v>
      </c>
      <c r="BG196" s="150">
        <f>IF(N196="zákl. přenesená",J196,0)</f>
        <v>0</v>
      </c>
      <c r="BH196" s="150">
        <f>IF(N196="sníž. přenesená",J196,0)</f>
        <v>0</v>
      </c>
      <c r="BI196" s="150">
        <f>IF(N196="nulová",J196,0)</f>
        <v>0</v>
      </c>
      <c r="BJ196" s="17" t="s">
        <v>86</v>
      </c>
      <c r="BK196" s="150">
        <f>ROUND(I196*H196,2)</f>
        <v>0</v>
      </c>
      <c r="BL196" s="17" t="s">
        <v>170</v>
      </c>
      <c r="BM196" s="149" t="s">
        <v>235</v>
      </c>
    </row>
    <row r="197" spans="2:65" s="12" customFormat="1" ht="11.25">
      <c r="B197" s="151"/>
      <c r="D197" s="152" t="s">
        <v>172</v>
      </c>
      <c r="E197" s="153" t="s">
        <v>1</v>
      </c>
      <c r="F197" s="154" t="s">
        <v>173</v>
      </c>
      <c r="H197" s="153" t="s">
        <v>1</v>
      </c>
      <c r="I197" s="155"/>
      <c r="L197" s="151"/>
      <c r="M197" s="156"/>
      <c r="T197" s="157"/>
      <c r="AT197" s="153" t="s">
        <v>172</v>
      </c>
      <c r="AU197" s="153" t="s">
        <v>88</v>
      </c>
      <c r="AV197" s="12" t="s">
        <v>86</v>
      </c>
      <c r="AW197" s="12" t="s">
        <v>34</v>
      </c>
      <c r="AX197" s="12" t="s">
        <v>78</v>
      </c>
      <c r="AY197" s="153" t="s">
        <v>163</v>
      </c>
    </row>
    <row r="198" spans="2:65" s="12" customFormat="1" ht="11.25">
      <c r="B198" s="151"/>
      <c r="D198" s="152" t="s">
        <v>172</v>
      </c>
      <c r="E198" s="153" t="s">
        <v>1</v>
      </c>
      <c r="F198" s="154" t="s">
        <v>236</v>
      </c>
      <c r="H198" s="153" t="s">
        <v>1</v>
      </c>
      <c r="I198" s="155"/>
      <c r="L198" s="151"/>
      <c r="M198" s="156"/>
      <c r="T198" s="157"/>
      <c r="AT198" s="153" t="s">
        <v>172</v>
      </c>
      <c r="AU198" s="153" t="s">
        <v>88</v>
      </c>
      <c r="AV198" s="12" t="s">
        <v>86</v>
      </c>
      <c r="AW198" s="12" t="s">
        <v>34</v>
      </c>
      <c r="AX198" s="12" t="s">
        <v>78</v>
      </c>
      <c r="AY198" s="153" t="s">
        <v>163</v>
      </c>
    </row>
    <row r="199" spans="2:65" s="13" customFormat="1" ht="11.25">
      <c r="B199" s="158"/>
      <c r="D199" s="152" t="s">
        <v>172</v>
      </c>
      <c r="E199" s="159" t="s">
        <v>1</v>
      </c>
      <c r="F199" s="160" t="s">
        <v>237</v>
      </c>
      <c r="H199" s="161">
        <v>7.9349999999999996</v>
      </c>
      <c r="I199" s="162"/>
      <c r="L199" s="158"/>
      <c r="M199" s="163"/>
      <c r="T199" s="164"/>
      <c r="AT199" s="159" t="s">
        <v>172</v>
      </c>
      <c r="AU199" s="159" t="s">
        <v>88</v>
      </c>
      <c r="AV199" s="13" t="s">
        <v>88</v>
      </c>
      <c r="AW199" s="13" t="s">
        <v>34</v>
      </c>
      <c r="AX199" s="13" t="s">
        <v>78</v>
      </c>
      <c r="AY199" s="159" t="s">
        <v>163</v>
      </c>
    </row>
    <row r="200" spans="2:65" s="13" customFormat="1" ht="11.25">
      <c r="B200" s="158"/>
      <c r="D200" s="152" t="s">
        <v>172</v>
      </c>
      <c r="E200" s="159" t="s">
        <v>1</v>
      </c>
      <c r="F200" s="160" t="s">
        <v>238</v>
      </c>
      <c r="H200" s="161">
        <v>4.7969999999999997</v>
      </c>
      <c r="I200" s="162"/>
      <c r="L200" s="158"/>
      <c r="M200" s="163"/>
      <c r="T200" s="164"/>
      <c r="AT200" s="159" t="s">
        <v>172</v>
      </c>
      <c r="AU200" s="159" t="s">
        <v>88</v>
      </c>
      <c r="AV200" s="13" t="s">
        <v>88</v>
      </c>
      <c r="AW200" s="13" t="s">
        <v>34</v>
      </c>
      <c r="AX200" s="13" t="s">
        <v>78</v>
      </c>
      <c r="AY200" s="159" t="s">
        <v>163</v>
      </c>
    </row>
    <row r="201" spans="2:65" s="13" customFormat="1" ht="11.25">
      <c r="B201" s="158"/>
      <c r="D201" s="152" t="s">
        <v>172</v>
      </c>
      <c r="E201" s="159" t="s">
        <v>1</v>
      </c>
      <c r="F201" s="160" t="s">
        <v>239</v>
      </c>
      <c r="H201" s="161">
        <v>-3.1520000000000001</v>
      </c>
      <c r="I201" s="162"/>
      <c r="L201" s="158"/>
      <c r="M201" s="163"/>
      <c r="T201" s="164"/>
      <c r="AT201" s="159" t="s">
        <v>172</v>
      </c>
      <c r="AU201" s="159" t="s">
        <v>88</v>
      </c>
      <c r="AV201" s="13" t="s">
        <v>88</v>
      </c>
      <c r="AW201" s="13" t="s">
        <v>34</v>
      </c>
      <c r="AX201" s="13" t="s">
        <v>78</v>
      </c>
      <c r="AY201" s="159" t="s">
        <v>163</v>
      </c>
    </row>
    <row r="202" spans="2:65" s="13" customFormat="1" ht="11.25">
      <c r="B202" s="158"/>
      <c r="D202" s="152" t="s">
        <v>172</v>
      </c>
      <c r="E202" s="159" t="s">
        <v>1</v>
      </c>
      <c r="F202" s="160" t="s">
        <v>240</v>
      </c>
      <c r="H202" s="161">
        <v>11.625</v>
      </c>
      <c r="I202" s="162"/>
      <c r="L202" s="158"/>
      <c r="M202" s="163"/>
      <c r="T202" s="164"/>
      <c r="AT202" s="159" t="s">
        <v>172</v>
      </c>
      <c r="AU202" s="159" t="s">
        <v>88</v>
      </c>
      <c r="AV202" s="13" t="s">
        <v>88</v>
      </c>
      <c r="AW202" s="13" t="s">
        <v>34</v>
      </c>
      <c r="AX202" s="13" t="s">
        <v>78</v>
      </c>
      <c r="AY202" s="159" t="s">
        <v>163</v>
      </c>
    </row>
    <row r="203" spans="2:65" s="13" customFormat="1" ht="11.25">
      <c r="B203" s="158"/>
      <c r="D203" s="152" t="s">
        <v>172</v>
      </c>
      <c r="E203" s="159" t="s">
        <v>1</v>
      </c>
      <c r="F203" s="160" t="s">
        <v>241</v>
      </c>
      <c r="H203" s="161">
        <v>-2.758</v>
      </c>
      <c r="I203" s="162"/>
      <c r="L203" s="158"/>
      <c r="M203" s="163"/>
      <c r="T203" s="164"/>
      <c r="AT203" s="159" t="s">
        <v>172</v>
      </c>
      <c r="AU203" s="159" t="s">
        <v>88</v>
      </c>
      <c r="AV203" s="13" t="s">
        <v>88</v>
      </c>
      <c r="AW203" s="13" t="s">
        <v>34</v>
      </c>
      <c r="AX203" s="13" t="s">
        <v>78</v>
      </c>
      <c r="AY203" s="159" t="s">
        <v>163</v>
      </c>
    </row>
    <row r="204" spans="2:65" s="14" customFormat="1" ht="11.25">
      <c r="B204" s="165"/>
      <c r="D204" s="152" t="s">
        <v>172</v>
      </c>
      <c r="E204" s="166" t="s">
        <v>1</v>
      </c>
      <c r="F204" s="167" t="s">
        <v>176</v>
      </c>
      <c r="H204" s="168">
        <v>18.446999999999999</v>
      </c>
      <c r="I204" s="169"/>
      <c r="L204" s="165"/>
      <c r="M204" s="170"/>
      <c r="T204" s="171"/>
      <c r="AT204" s="166" t="s">
        <v>172</v>
      </c>
      <c r="AU204" s="166" t="s">
        <v>88</v>
      </c>
      <c r="AV204" s="14" t="s">
        <v>170</v>
      </c>
      <c r="AW204" s="14" t="s">
        <v>34</v>
      </c>
      <c r="AX204" s="14" t="s">
        <v>86</v>
      </c>
      <c r="AY204" s="166" t="s">
        <v>163</v>
      </c>
    </row>
    <row r="205" spans="2:65" s="1" customFormat="1" ht="24.2" customHeight="1">
      <c r="B205" s="32"/>
      <c r="C205" s="137" t="s">
        <v>242</v>
      </c>
      <c r="D205" s="137" t="s">
        <v>166</v>
      </c>
      <c r="E205" s="138" t="s">
        <v>243</v>
      </c>
      <c r="F205" s="139" t="s">
        <v>244</v>
      </c>
      <c r="G205" s="140" t="s">
        <v>206</v>
      </c>
      <c r="H205" s="141">
        <v>4.069</v>
      </c>
      <c r="I205" s="142"/>
      <c r="J205" s="143">
        <f>ROUND(I205*H205,2)</f>
        <v>0</v>
      </c>
      <c r="K205" s="144"/>
      <c r="L205" s="32"/>
      <c r="M205" s="145" t="s">
        <v>1</v>
      </c>
      <c r="N205" s="146" t="s">
        <v>43</v>
      </c>
      <c r="P205" s="147">
        <f>O205*H205</f>
        <v>0</v>
      </c>
      <c r="Q205" s="147">
        <v>7.9210000000000003E-2</v>
      </c>
      <c r="R205" s="147">
        <f>Q205*H205</f>
        <v>0.32230549000000003</v>
      </c>
      <c r="S205" s="147">
        <v>0</v>
      </c>
      <c r="T205" s="148">
        <f>S205*H205</f>
        <v>0</v>
      </c>
      <c r="AR205" s="149" t="s">
        <v>170</v>
      </c>
      <c r="AT205" s="149" t="s">
        <v>166</v>
      </c>
      <c r="AU205" s="149" t="s">
        <v>88</v>
      </c>
      <c r="AY205" s="17" t="s">
        <v>163</v>
      </c>
      <c r="BE205" s="150">
        <f>IF(N205="základní",J205,0)</f>
        <v>0</v>
      </c>
      <c r="BF205" s="150">
        <f>IF(N205="snížená",J205,0)</f>
        <v>0</v>
      </c>
      <c r="BG205" s="150">
        <f>IF(N205="zákl. přenesená",J205,0)</f>
        <v>0</v>
      </c>
      <c r="BH205" s="150">
        <f>IF(N205="sníž. přenesená",J205,0)</f>
        <v>0</v>
      </c>
      <c r="BI205" s="150">
        <f>IF(N205="nulová",J205,0)</f>
        <v>0</v>
      </c>
      <c r="BJ205" s="17" t="s">
        <v>86</v>
      </c>
      <c r="BK205" s="150">
        <f>ROUND(I205*H205,2)</f>
        <v>0</v>
      </c>
      <c r="BL205" s="17" t="s">
        <v>170</v>
      </c>
      <c r="BM205" s="149" t="s">
        <v>245</v>
      </c>
    </row>
    <row r="206" spans="2:65" s="12" customFormat="1" ht="11.25">
      <c r="B206" s="151"/>
      <c r="D206" s="152" t="s">
        <v>172</v>
      </c>
      <c r="E206" s="153" t="s">
        <v>1</v>
      </c>
      <c r="F206" s="154" t="s">
        <v>173</v>
      </c>
      <c r="H206" s="153" t="s">
        <v>1</v>
      </c>
      <c r="I206" s="155"/>
      <c r="L206" s="151"/>
      <c r="M206" s="156"/>
      <c r="T206" s="157"/>
      <c r="AT206" s="153" t="s">
        <v>172</v>
      </c>
      <c r="AU206" s="153" t="s">
        <v>88</v>
      </c>
      <c r="AV206" s="12" t="s">
        <v>86</v>
      </c>
      <c r="AW206" s="12" t="s">
        <v>34</v>
      </c>
      <c r="AX206" s="12" t="s">
        <v>78</v>
      </c>
      <c r="AY206" s="153" t="s">
        <v>163</v>
      </c>
    </row>
    <row r="207" spans="2:65" s="12" customFormat="1" ht="11.25">
      <c r="B207" s="151"/>
      <c r="D207" s="152" t="s">
        <v>172</v>
      </c>
      <c r="E207" s="153" t="s">
        <v>1</v>
      </c>
      <c r="F207" s="154" t="s">
        <v>246</v>
      </c>
      <c r="H207" s="153" t="s">
        <v>1</v>
      </c>
      <c r="I207" s="155"/>
      <c r="L207" s="151"/>
      <c r="M207" s="156"/>
      <c r="T207" s="157"/>
      <c r="AT207" s="153" t="s">
        <v>172</v>
      </c>
      <c r="AU207" s="153" t="s">
        <v>88</v>
      </c>
      <c r="AV207" s="12" t="s">
        <v>86</v>
      </c>
      <c r="AW207" s="12" t="s">
        <v>34</v>
      </c>
      <c r="AX207" s="12" t="s">
        <v>78</v>
      </c>
      <c r="AY207" s="153" t="s">
        <v>163</v>
      </c>
    </row>
    <row r="208" spans="2:65" s="13" customFormat="1" ht="11.25">
      <c r="B208" s="158"/>
      <c r="D208" s="152" t="s">
        <v>172</v>
      </c>
      <c r="E208" s="159" t="s">
        <v>1</v>
      </c>
      <c r="F208" s="160" t="s">
        <v>247</v>
      </c>
      <c r="H208" s="161">
        <v>7.649</v>
      </c>
      <c r="I208" s="162"/>
      <c r="L208" s="158"/>
      <c r="M208" s="163"/>
      <c r="T208" s="164"/>
      <c r="AT208" s="159" t="s">
        <v>172</v>
      </c>
      <c r="AU208" s="159" t="s">
        <v>88</v>
      </c>
      <c r="AV208" s="13" t="s">
        <v>88</v>
      </c>
      <c r="AW208" s="13" t="s">
        <v>34</v>
      </c>
      <c r="AX208" s="13" t="s">
        <v>78</v>
      </c>
      <c r="AY208" s="159" t="s">
        <v>163</v>
      </c>
    </row>
    <row r="209" spans="2:65" s="13" customFormat="1" ht="11.25">
      <c r="B209" s="158"/>
      <c r="D209" s="152" t="s">
        <v>172</v>
      </c>
      <c r="E209" s="159" t="s">
        <v>1</v>
      </c>
      <c r="F209" s="160" t="s">
        <v>248</v>
      </c>
      <c r="H209" s="161">
        <v>-3.58</v>
      </c>
      <c r="I209" s="162"/>
      <c r="L209" s="158"/>
      <c r="M209" s="163"/>
      <c r="T209" s="164"/>
      <c r="AT209" s="159" t="s">
        <v>172</v>
      </c>
      <c r="AU209" s="159" t="s">
        <v>88</v>
      </c>
      <c r="AV209" s="13" t="s">
        <v>88</v>
      </c>
      <c r="AW209" s="13" t="s">
        <v>34</v>
      </c>
      <c r="AX209" s="13" t="s">
        <v>78</v>
      </c>
      <c r="AY209" s="159" t="s">
        <v>163</v>
      </c>
    </row>
    <row r="210" spans="2:65" s="14" customFormat="1" ht="11.25">
      <c r="B210" s="165"/>
      <c r="D210" s="152" t="s">
        <v>172</v>
      </c>
      <c r="E210" s="166" t="s">
        <v>1</v>
      </c>
      <c r="F210" s="167" t="s">
        <v>176</v>
      </c>
      <c r="H210" s="168">
        <v>4.069</v>
      </c>
      <c r="I210" s="169"/>
      <c r="L210" s="165"/>
      <c r="M210" s="170"/>
      <c r="T210" s="171"/>
      <c r="AT210" s="166" t="s">
        <v>172</v>
      </c>
      <c r="AU210" s="166" t="s">
        <v>88</v>
      </c>
      <c r="AV210" s="14" t="s">
        <v>170</v>
      </c>
      <c r="AW210" s="14" t="s">
        <v>34</v>
      </c>
      <c r="AX210" s="14" t="s">
        <v>86</v>
      </c>
      <c r="AY210" s="166" t="s">
        <v>163</v>
      </c>
    </row>
    <row r="211" spans="2:65" s="1" customFormat="1" ht="24.2" customHeight="1">
      <c r="B211" s="32"/>
      <c r="C211" s="137" t="s">
        <v>8</v>
      </c>
      <c r="D211" s="137" t="s">
        <v>166</v>
      </c>
      <c r="E211" s="138" t="s">
        <v>249</v>
      </c>
      <c r="F211" s="139" t="s">
        <v>250</v>
      </c>
      <c r="G211" s="140" t="s">
        <v>251</v>
      </c>
      <c r="H211" s="141">
        <v>26.82</v>
      </c>
      <c r="I211" s="142"/>
      <c r="J211" s="143">
        <f>ROUND(I211*H211,2)</f>
        <v>0</v>
      </c>
      <c r="K211" s="144"/>
      <c r="L211" s="32"/>
      <c r="M211" s="145" t="s">
        <v>1</v>
      </c>
      <c r="N211" s="146" t="s">
        <v>43</v>
      </c>
      <c r="P211" s="147">
        <f>O211*H211</f>
        <v>0</v>
      </c>
      <c r="Q211" s="147">
        <v>8.0271400000000005E-5</v>
      </c>
      <c r="R211" s="147">
        <f>Q211*H211</f>
        <v>2.1528789480000001E-3</v>
      </c>
      <c r="S211" s="147">
        <v>0</v>
      </c>
      <c r="T211" s="148">
        <f>S211*H211</f>
        <v>0</v>
      </c>
      <c r="AR211" s="149" t="s">
        <v>170</v>
      </c>
      <c r="AT211" s="149" t="s">
        <v>166</v>
      </c>
      <c r="AU211" s="149" t="s">
        <v>88</v>
      </c>
      <c r="AY211" s="17" t="s">
        <v>163</v>
      </c>
      <c r="BE211" s="150">
        <f>IF(N211="základní",J211,0)</f>
        <v>0</v>
      </c>
      <c r="BF211" s="150">
        <f>IF(N211="snížená",J211,0)</f>
        <v>0</v>
      </c>
      <c r="BG211" s="150">
        <f>IF(N211="zákl. přenesená",J211,0)</f>
        <v>0</v>
      </c>
      <c r="BH211" s="150">
        <f>IF(N211="sníž. přenesená",J211,0)</f>
        <v>0</v>
      </c>
      <c r="BI211" s="150">
        <f>IF(N211="nulová",J211,0)</f>
        <v>0</v>
      </c>
      <c r="BJ211" s="17" t="s">
        <v>86</v>
      </c>
      <c r="BK211" s="150">
        <f>ROUND(I211*H211,2)</f>
        <v>0</v>
      </c>
      <c r="BL211" s="17" t="s">
        <v>170</v>
      </c>
      <c r="BM211" s="149" t="s">
        <v>252</v>
      </c>
    </row>
    <row r="212" spans="2:65" s="12" customFormat="1" ht="11.25">
      <c r="B212" s="151"/>
      <c r="D212" s="152" t="s">
        <v>172</v>
      </c>
      <c r="E212" s="153" t="s">
        <v>1</v>
      </c>
      <c r="F212" s="154" t="s">
        <v>173</v>
      </c>
      <c r="H212" s="153" t="s">
        <v>1</v>
      </c>
      <c r="I212" s="155"/>
      <c r="L212" s="151"/>
      <c r="M212" s="156"/>
      <c r="T212" s="157"/>
      <c r="AT212" s="153" t="s">
        <v>172</v>
      </c>
      <c r="AU212" s="153" t="s">
        <v>88</v>
      </c>
      <c r="AV212" s="12" t="s">
        <v>86</v>
      </c>
      <c r="AW212" s="12" t="s">
        <v>34</v>
      </c>
      <c r="AX212" s="12" t="s">
        <v>78</v>
      </c>
      <c r="AY212" s="153" t="s">
        <v>163</v>
      </c>
    </row>
    <row r="213" spans="2:65" s="12" customFormat="1" ht="11.25">
      <c r="B213" s="151"/>
      <c r="D213" s="152" t="s">
        <v>172</v>
      </c>
      <c r="E213" s="153" t="s">
        <v>1</v>
      </c>
      <c r="F213" s="154" t="s">
        <v>253</v>
      </c>
      <c r="H213" s="153" t="s">
        <v>1</v>
      </c>
      <c r="I213" s="155"/>
      <c r="L213" s="151"/>
      <c r="M213" s="156"/>
      <c r="T213" s="157"/>
      <c r="AT213" s="153" t="s">
        <v>172</v>
      </c>
      <c r="AU213" s="153" t="s">
        <v>88</v>
      </c>
      <c r="AV213" s="12" t="s">
        <v>86</v>
      </c>
      <c r="AW213" s="12" t="s">
        <v>34</v>
      </c>
      <c r="AX213" s="12" t="s">
        <v>78</v>
      </c>
      <c r="AY213" s="153" t="s">
        <v>163</v>
      </c>
    </row>
    <row r="214" spans="2:65" s="13" customFormat="1" ht="11.25">
      <c r="B214" s="158"/>
      <c r="D214" s="152" t="s">
        <v>172</v>
      </c>
      <c r="E214" s="159" t="s">
        <v>1</v>
      </c>
      <c r="F214" s="160" t="s">
        <v>254</v>
      </c>
      <c r="H214" s="161">
        <v>13.42</v>
      </c>
      <c r="I214" s="162"/>
      <c r="L214" s="158"/>
      <c r="M214" s="163"/>
      <c r="T214" s="164"/>
      <c r="AT214" s="159" t="s">
        <v>172</v>
      </c>
      <c r="AU214" s="159" t="s">
        <v>88</v>
      </c>
      <c r="AV214" s="13" t="s">
        <v>88</v>
      </c>
      <c r="AW214" s="13" t="s">
        <v>34</v>
      </c>
      <c r="AX214" s="13" t="s">
        <v>78</v>
      </c>
      <c r="AY214" s="159" t="s">
        <v>163</v>
      </c>
    </row>
    <row r="215" spans="2:65" s="13" customFormat="1" ht="11.25">
      <c r="B215" s="158"/>
      <c r="D215" s="152" t="s">
        <v>172</v>
      </c>
      <c r="E215" s="159" t="s">
        <v>1</v>
      </c>
      <c r="F215" s="160" t="s">
        <v>255</v>
      </c>
      <c r="H215" s="161">
        <v>13.4</v>
      </c>
      <c r="I215" s="162"/>
      <c r="L215" s="158"/>
      <c r="M215" s="163"/>
      <c r="T215" s="164"/>
      <c r="AT215" s="159" t="s">
        <v>172</v>
      </c>
      <c r="AU215" s="159" t="s">
        <v>88</v>
      </c>
      <c r="AV215" s="13" t="s">
        <v>88</v>
      </c>
      <c r="AW215" s="13" t="s">
        <v>34</v>
      </c>
      <c r="AX215" s="13" t="s">
        <v>78</v>
      </c>
      <c r="AY215" s="159" t="s">
        <v>163</v>
      </c>
    </row>
    <row r="216" spans="2:65" s="14" customFormat="1" ht="11.25">
      <c r="B216" s="165"/>
      <c r="D216" s="152" t="s">
        <v>172</v>
      </c>
      <c r="E216" s="166" t="s">
        <v>1</v>
      </c>
      <c r="F216" s="167" t="s">
        <v>176</v>
      </c>
      <c r="H216" s="168">
        <v>26.82</v>
      </c>
      <c r="I216" s="169"/>
      <c r="L216" s="165"/>
      <c r="M216" s="170"/>
      <c r="T216" s="171"/>
      <c r="AT216" s="166" t="s">
        <v>172</v>
      </c>
      <c r="AU216" s="166" t="s">
        <v>88</v>
      </c>
      <c r="AV216" s="14" t="s">
        <v>170</v>
      </c>
      <c r="AW216" s="14" t="s">
        <v>34</v>
      </c>
      <c r="AX216" s="14" t="s">
        <v>86</v>
      </c>
      <c r="AY216" s="166" t="s">
        <v>163</v>
      </c>
    </row>
    <row r="217" spans="2:65" s="1" customFormat="1" ht="24.2" customHeight="1">
      <c r="B217" s="32"/>
      <c r="C217" s="137" t="s">
        <v>256</v>
      </c>
      <c r="D217" s="137" t="s">
        <v>166</v>
      </c>
      <c r="E217" s="138" t="s">
        <v>257</v>
      </c>
      <c r="F217" s="139" t="s">
        <v>258</v>
      </c>
      <c r="G217" s="140" t="s">
        <v>251</v>
      </c>
      <c r="H217" s="141">
        <v>26.84</v>
      </c>
      <c r="I217" s="142"/>
      <c r="J217" s="143">
        <f>ROUND(I217*H217,2)</f>
        <v>0</v>
      </c>
      <c r="K217" s="144"/>
      <c r="L217" s="32"/>
      <c r="M217" s="145" t="s">
        <v>1</v>
      </c>
      <c r="N217" s="146" t="s">
        <v>43</v>
      </c>
      <c r="P217" s="147">
        <f>O217*H217</f>
        <v>0</v>
      </c>
      <c r="Q217" s="147">
        <v>1.2040709999999999E-4</v>
      </c>
      <c r="R217" s="147">
        <f>Q217*H217</f>
        <v>3.2317265639999998E-3</v>
      </c>
      <c r="S217" s="147">
        <v>0</v>
      </c>
      <c r="T217" s="148">
        <f>S217*H217</f>
        <v>0</v>
      </c>
      <c r="AR217" s="149" t="s">
        <v>170</v>
      </c>
      <c r="AT217" s="149" t="s">
        <v>166</v>
      </c>
      <c r="AU217" s="149" t="s">
        <v>88</v>
      </c>
      <c r="AY217" s="17" t="s">
        <v>163</v>
      </c>
      <c r="BE217" s="150">
        <f>IF(N217="základní",J217,0)</f>
        <v>0</v>
      </c>
      <c r="BF217" s="150">
        <f>IF(N217="snížená",J217,0)</f>
        <v>0</v>
      </c>
      <c r="BG217" s="150">
        <f>IF(N217="zákl. přenesená",J217,0)</f>
        <v>0</v>
      </c>
      <c r="BH217" s="150">
        <f>IF(N217="sníž. přenesená",J217,0)</f>
        <v>0</v>
      </c>
      <c r="BI217" s="150">
        <f>IF(N217="nulová",J217,0)</f>
        <v>0</v>
      </c>
      <c r="BJ217" s="17" t="s">
        <v>86</v>
      </c>
      <c r="BK217" s="150">
        <f>ROUND(I217*H217,2)</f>
        <v>0</v>
      </c>
      <c r="BL217" s="17" t="s">
        <v>170</v>
      </c>
      <c r="BM217" s="149" t="s">
        <v>259</v>
      </c>
    </row>
    <row r="218" spans="2:65" s="12" customFormat="1" ht="11.25">
      <c r="B218" s="151"/>
      <c r="D218" s="152" t="s">
        <v>172</v>
      </c>
      <c r="E218" s="153" t="s">
        <v>1</v>
      </c>
      <c r="F218" s="154" t="s">
        <v>173</v>
      </c>
      <c r="H218" s="153" t="s">
        <v>1</v>
      </c>
      <c r="I218" s="155"/>
      <c r="L218" s="151"/>
      <c r="M218" s="156"/>
      <c r="T218" s="157"/>
      <c r="AT218" s="153" t="s">
        <v>172</v>
      </c>
      <c r="AU218" s="153" t="s">
        <v>88</v>
      </c>
      <c r="AV218" s="12" t="s">
        <v>86</v>
      </c>
      <c r="AW218" s="12" t="s">
        <v>34</v>
      </c>
      <c r="AX218" s="12" t="s">
        <v>78</v>
      </c>
      <c r="AY218" s="153" t="s">
        <v>163</v>
      </c>
    </row>
    <row r="219" spans="2:65" s="12" customFormat="1" ht="11.25">
      <c r="B219" s="151"/>
      <c r="D219" s="152" t="s">
        <v>172</v>
      </c>
      <c r="E219" s="153" t="s">
        <v>1</v>
      </c>
      <c r="F219" s="154" t="s">
        <v>260</v>
      </c>
      <c r="H219" s="153" t="s">
        <v>1</v>
      </c>
      <c r="I219" s="155"/>
      <c r="L219" s="151"/>
      <c r="M219" s="156"/>
      <c r="T219" s="157"/>
      <c r="AT219" s="153" t="s">
        <v>172</v>
      </c>
      <c r="AU219" s="153" t="s">
        <v>88</v>
      </c>
      <c r="AV219" s="12" t="s">
        <v>86</v>
      </c>
      <c r="AW219" s="12" t="s">
        <v>34</v>
      </c>
      <c r="AX219" s="12" t="s">
        <v>78</v>
      </c>
      <c r="AY219" s="153" t="s">
        <v>163</v>
      </c>
    </row>
    <row r="220" spans="2:65" s="13" customFormat="1" ht="11.25">
      <c r="B220" s="158"/>
      <c r="D220" s="152" t="s">
        <v>172</v>
      </c>
      <c r="E220" s="159" t="s">
        <v>1</v>
      </c>
      <c r="F220" s="160" t="s">
        <v>261</v>
      </c>
      <c r="H220" s="161">
        <v>26.84</v>
      </c>
      <c r="I220" s="162"/>
      <c r="L220" s="158"/>
      <c r="M220" s="163"/>
      <c r="T220" s="164"/>
      <c r="AT220" s="159" t="s">
        <v>172</v>
      </c>
      <c r="AU220" s="159" t="s">
        <v>88</v>
      </c>
      <c r="AV220" s="13" t="s">
        <v>88</v>
      </c>
      <c r="AW220" s="13" t="s">
        <v>34</v>
      </c>
      <c r="AX220" s="13" t="s">
        <v>78</v>
      </c>
      <c r="AY220" s="159" t="s">
        <v>163</v>
      </c>
    </row>
    <row r="221" spans="2:65" s="14" customFormat="1" ht="11.25">
      <c r="B221" s="165"/>
      <c r="D221" s="152" t="s">
        <v>172</v>
      </c>
      <c r="E221" s="166" t="s">
        <v>1</v>
      </c>
      <c r="F221" s="167" t="s">
        <v>176</v>
      </c>
      <c r="H221" s="168">
        <v>26.84</v>
      </c>
      <c r="I221" s="169"/>
      <c r="L221" s="165"/>
      <c r="M221" s="170"/>
      <c r="T221" s="171"/>
      <c r="AT221" s="166" t="s">
        <v>172</v>
      </c>
      <c r="AU221" s="166" t="s">
        <v>88</v>
      </c>
      <c r="AV221" s="14" t="s">
        <v>170</v>
      </c>
      <c r="AW221" s="14" t="s">
        <v>34</v>
      </c>
      <c r="AX221" s="14" t="s">
        <v>86</v>
      </c>
      <c r="AY221" s="166" t="s">
        <v>163</v>
      </c>
    </row>
    <row r="222" spans="2:65" s="1" customFormat="1" ht="24.2" customHeight="1">
      <c r="B222" s="32"/>
      <c r="C222" s="137" t="s">
        <v>262</v>
      </c>
      <c r="D222" s="137" t="s">
        <v>166</v>
      </c>
      <c r="E222" s="138" t="s">
        <v>263</v>
      </c>
      <c r="F222" s="139" t="s">
        <v>264</v>
      </c>
      <c r="G222" s="140" t="s">
        <v>251</v>
      </c>
      <c r="H222" s="141">
        <v>53.66</v>
      </c>
      <c r="I222" s="142"/>
      <c r="J222" s="143">
        <f>ROUND(I222*H222,2)</f>
        <v>0</v>
      </c>
      <c r="K222" s="144"/>
      <c r="L222" s="32"/>
      <c r="M222" s="145" t="s">
        <v>1</v>
      </c>
      <c r="N222" s="146" t="s">
        <v>43</v>
      </c>
      <c r="P222" s="147">
        <f>O222*H222</f>
        <v>0</v>
      </c>
      <c r="Q222" s="147">
        <v>1.2799999999999999E-4</v>
      </c>
      <c r="R222" s="147">
        <f>Q222*H222</f>
        <v>6.8684799999999989E-3</v>
      </c>
      <c r="S222" s="147">
        <v>0</v>
      </c>
      <c r="T222" s="148">
        <f>S222*H222</f>
        <v>0</v>
      </c>
      <c r="AR222" s="149" t="s">
        <v>170</v>
      </c>
      <c r="AT222" s="149" t="s">
        <v>166</v>
      </c>
      <c r="AU222" s="149" t="s">
        <v>88</v>
      </c>
      <c r="AY222" s="17" t="s">
        <v>163</v>
      </c>
      <c r="BE222" s="150">
        <f>IF(N222="základní",J222,0)</f>
        <v>0</v>
      </c>
      <c r="BF222" s="150">
        <f>IF(N222="snížená",J222,0)</f>
        <v>0</v>
      </c>
      <c r="BG222" s="150">
        <f>IF(N222="zákl. přenesená",J222,0)</f>
        <v>0</v>
      </c>
      <c r="BH222" s="150">
        <f>IF(N222="sníž. přenesená",J222,0)</f>
        <v>0</v>
      </c>
      <c r="BI222" s="150">
        <f>IF(N222="nulová",J222,0)</f>
        <v>0</v>
      </c>
      <c r="BJ222" s="17" t="s">
        <v>86</v>
      </c>
      <c r="BK222" s="150">
        <f>ROUND(I222*H222,2)</f>
        <v>0</v>
      </c>
      <c r="BL222" s="17" t="s">
        <v>170</v>
      </c>
      <c r="BM222" s="149" t="s">
        <v>265</v>
      </c>
    </row>
    <row r="223" spans="2:65" s="12" customFormat="1" ht="11.25">
      <c r="B223" s="151"/>
      <c r="D223" s="152" t="s">
        <v>172</v>
      </c>
      <c r="E223" s="153" t="s">
        <v>1</v>
      </c>
      <c r="F223" s="154" t="s">
        <v>173</v>
      </c>
      <c r="H223" s="153" t="s">
        <v>1</v>
      </c>
      <c r="I223" s="155"/>
      <c r="L223" s="151"/>
      <c r="M223" s="156"/>
      <c r="T223" s="157"/>
      <c r="AT223" s="153" t="s">
        <v>172</v>
      </c>
      <c r="AU223" s="153" t="s">
        <v>88</v>
      </c>
      <c r="AV223" s="12" t="s">
        <v>86</v>
      </c>
      <c r="AW223" s="12" t="s">
        <v>34</v>
      </c>
      <c r="AX223" s="12" t="s">
        <v>78</v>
      </c>
      <c r="AY223" s="153" t="s">
        <v>163</v>
      </c>
    </row>
    <row r="224" spans="2:65" s="12" customFormat="1" ht="11.25">
      <c r="B224" s="151"/>
      <c r="D224" s="152" t="s">
        <v>172</v>
      </c>
      <c r="E224" s="153" t="s">
        <v>1</v>
      </c>
      <c r="F224" s="154" t="s">
        <v>253</v>
      </c>
      <c r="H224" s="153" t="s">
        <v>1</v>
      </c>
      <c r="I224" s="155"/>
      <c r="L224" s="151"/>
      <c r="M224" s="156"/>
      <c r="T224" s="157"/>
      <c r="AT224" s="153" t="s">
        <v>172</v>
      </c>
      <c r="AU224" s="153" t="s">
        <v>88</v>
      </c>
      <c r="AV224" s="12" t="s">
        <v>86</v>
      </c>
      <c r="AW224" s="12" t="s">
        <v>34</v>
      </c>
      <c r="AX224" s="12" t="s">
        <v>78</v>
      </c>
      <c r="AY224" s="153" t="s">
        <v>163</v>
      </c>
    </row>
    <row r="225" spans="2:65" s="13" customFormat="1" ht="11.25">
      <c r="B225" s="158"/>
      <c r="D225" s="152" t="s">
        <v>172</v>
      </c>
      <c r="E225" s="159" t="s">
        <v>1</v>
      </c>
      <c r="F225" s="160" t="s">
        <v>266</v>
      </c>
      <c r="H225" s="161">
        <v>53.66</v>
      </c>
      <c r="I225" s="162"/>
      <c r="L225" s="158"/>
      <c r="M225" s="163"/>
      <c r="T225" s="164"/>
      <c r="AT225" s="159" t="s">
        <v>172</v>
      </c>
      <c r="AU225" s="159" t="s">
        <v>88</v>
      </c>
      <c r="AV225" s="13" t="s">
        <v>88</v>
      </c>
      <c r="AW225" s="13" t="s">
        <v>34</v>
      </c>
      <c r="AX225" s="13" t="s">
        <v>78</v>
      </c>
      <c r="AY225" s="159" t="s">
        <v>163</v>
      </c>
    </row>
    <row r="226" spans="2:65" s="14" customFormat="1" ht="11.25">
      <c r="B226" s="165"/>
      <c r="D226" s="152" t="s">
        <v>172</v>
      </c>
      <c r="E226" s="166" t="s">
        <v>1</v>
      </c>
      <c r="F226" s="167" t="s">
        <v>176</v>
      </c>
      <c r="H226" s="168">
        <v>53.66</v>
      </c>
      <c r="I226" s="169"/>
      <c r="L226" s="165"/>
      <c r="M226" s="170"/>
      <c r="T226" s="171"/>
      <c r="AT226" s="166" t="s">
        <v>172</v>
      </c>
      <c r="AU226" s="166" t="s">
        <v>88</v>
      </c>
      <c r="AV226" s="14" t="s">
        <v>170</v>
      </c>
      <c r="AW226" s="14" t="s">
        <v>34</v>
      </c>
      <c r="AX226" s="14" t="s">
        <v>86</v>
      </c>
      <c r="AY226" s="166" t="s">
        <v>163</v>
      </c>
    </row>
    <row r="227" spans="2:65" s="1" customFormat="1" ht="16.5" customHeight="1">
      <c r="B227" s="32"/>
      <c r="C227" s="137" t="s">
        <v>267</v>
      </c>
      <c r="D227" s="137" t="s">
        <v>166</v>
      </c>
      <c r="E227" s="138" t="s">
        <v>268</v>
      </c>
      <c r="F227" s="139" t="s">
        <v>269</v>
      </c>
      <c r="G227" s="140" t="s">
        <v>206</v>
      </c>
      <c r="H227" s="141">
        <v>8.9039999999999999</v>
      </c>
      <c r="I227" s="142"/>
      <c r="J227" s="143">
        <f>ROUND(I227*H227,2)</f>
        <v>0</v>
      </c>
      <c r="K227" s="144"/>
      <c r="L227" s="32"/>
      <c r="M227" s="145" t="s">
        <v>1</v>
      </c>
      <c r="N227" s="146" t="s">
        <v>43</v>
      </c>
      <c r="P227" s="147">
        <f>O227*H227</f>
        <v>0</v>
      </c>
      <c r="Q227" s="147">
        <v>4.5670000000000002E-2</v>
      </c>
      <c r="R227" s="147">
        <f>Q227*H227</f>
        <v>0.40664568000000001</v>
      </c>
      <c r="S227" s="147">
        <v>0</v>
      </c>
      <c r="T227" s="148">
        <f>S227*H227</f>
        <v>0</v>
      </c>
      <c r="AR227" s="149" t="s">
        <v>170</v>
      </c>
      <c r="AT227" s="149" t="s">
        <v>166</v>
      </c>
      <c r="AU227" s="149" t="s">
        <v>88</v>
      </c>
      <c r="AY227" s="17" t="s">
        <v>163</v>
      </c>
      <c r="BE227" s="150">
        <f>IF(N227="základní",J227,0)</f>
        <v>0</v>
      </c>
      <c r="BF227" s="150">
        <f>IF(N227="snížená",J227,0)</f>
        <v>0</v>
      </c>
      <c r="BG227" s="150">
        <f>IF(N227="zákl. přenesená",J227,0)</f>
        <v>0</v>
      </c>
      <c r="BH227" s="150">
        <f>IF(N227="sníž. přenesená",J227,0)</f>
        <v>0</v>
      </c>
      <c r="BI227" s="150">
        <f>IF(N227="nulová",J227,0)</f>
        <v>0</v>
      </c>
      <c r="BJ227" s="17" t="s">
        <v>86</v>
      </c>
      <c r="BK227" s="150">
        <f>ROUND(I227*H227,2)</f>
        <v>0</v>
      </c>
      <c r="BL227" s="17" t="s">
        <v>170</v>
      </c>
      <c r="BM227" s="149" t="s">
        <v>270</v>
      </c>
    </row>
    <row r="228" spans="2:65" s="12" customFormat="1" ht="11.25">
      <c r="B228" s="151"/>
      <c r="D228" s="152" t="s">
        <v>172</v>
      </c>
      <c r="E228" s="153" t="s">
        <v>1</v>
      </c>
      <c r="F228" s="154" t="s">
        <v>173</v>
      </c>
      <c r="H228" s="153" t="s">
        <v>1</v>
      </c>
      <c r="I228" s="155"/>
      <c r="L228" s="151"/>
      <c r="M228" s="156"/>
      <c r="T228" s="157"/>
      <c r="AT228" s="153" t="s">
        <v>172</v>
      </c>
      <c r="AU228" s="153" t="s">
        <v>88</v>
      </c>
      <c r="AV228" s="12" t="s">
        <v>86</v>
      </c>
      <c r="AW228" s="12" t="s">
        <v>34</v>
      </c>
      <c r="AX228" s="12" t="s">
        <v>78</v>
      </c>
      <c r="AY228" s="153" t="s">
        <v>163</v>
      </c>
    </row>
    <row r="229" spans="2:65" s="12" customFormat="1" ht="11.25">
      <c r="B229" s="151"/>
      <c r="D229" s="152" t="s">
        <v>172</v>
      </c>
      <c r="E229" s="153" t="s">
        <v>1</v>
      </c>
      <c r="F229" s="154" t="s">
        <v>271</v>
      </c>
      <c r="H229" s="153" t="s">
        <v>1</v>
      </c>
      <c r="I229" s="155"/>
      <c r="L229" s="151"/>
      <c r="M229" s="156"/>
      <c r="T229" s="157"/>
      <c r="AT229" s="153" t="s">
        <v>172</v>
      </c>
      <c r="AU229" s="153" t="s">
        <v>88</v>
      </c>
      <c r="AV229" s="12" t="s">
        <v>86</v>
      </c>
      <c r="AW229" s="12" t="s">
        <v>34</v>
      </c>
      <c r="AX229" s="12" t="s">
        <v>78</v>
      </c>
      <c r="AY229" s="153" t="s">
        <v>163</v>
      </c>
    </row>
    <row r="230" spans="2:65" s="13" customFormat="1" ht="11.25">
      <c r="B230" s="158"/>
      <c r="D230" s="152" t="s">
        <v>172</v>
      </c>
      <c r="E230" s="159" t="s">
        <v>1</v>
      </c>
      <c r="F230" s="160" t="s">
        <v>272</v>
      </c>
      <c r="H230" s="161">
        <v>8.9039999999999999</v>
      </c>
      <c r="I230" s="162"/>
      <c r="L230" s="158"/>
      <c r="M230" s="163"/>
      <c r="T230" s="164"/>
      <c r="AT230" s="159" t="s">
        <v>172</v>
      </c>
      <c r="AU230" s="159" t="s">
        <v>88</v>
      </c>
      <c r="AV230" s="13" t="s">
        <v>88</v>
      </c>
      <c r="AW230" s="13" t="s">
        <v>34</v>
      </c>
      <c r="AX230" s="13" t="s">
        <v>78</v>
      </c>
      <c r="AY230" s="159" t="s">
        <v>163</v>
      </c>
    </row>
    <row r="231" spans="2:65" s="14" customFormat="1" ht="11.25">
      <c r="B231" s="165"/>
      <c r="D231" s="152" t="s">
        <v>172</v>
      </c>
      <c r="E231" s="166" t="s">
        <v>1</v>
      </c>
      <c r="F231" s="167" t="s">
        <v>176</v>
      </c>
      <c r="H231" s="168">
        <v>8.9039999999999999</v>
      </c>
      <c r="I231" s="169"/>
      <c r="L231" s="165"/>
      <c r="M231" s="170"/>
      <c r="T231" s="171"/>
      <c r="AT231" s="166" t="s">
        <v>172</v>
      </c>
      <c r="AU231" s="166" t="s">
        <v>88</v>
      </c>
      <c r="AV231" s="14" t="s">
        <v>170</v>
      </c>
      <c r="AW231" s="14" t="s">
        <v>34</v>
      </c>
      <c r="AX231" s="14" t="s">
        <v>86</v>
      </c>
      <c r="AY231" s="166" t="s">
        <v>163</v>
      </c>
    </row>
    <row r="232" spans="2:65" s="1" customFormat="1" ht="16.5" customHeight="1">
      <c r="B232" s="32"/>
      <c r="C232" s="137" t="s">
        <v>273</v>
      </c>
      <c r="D232" s="137" t="s">
        <v>166</v>
      </c>
      <c r="E232" s="138" t="s">
        <v>274</v>
      </c>
      <c r="F232" s="139" t="s">
        <v>275</v>
      </c>
      <c r="G232" s="140" t="s">
        <v>206</v>
      </c>
      <c r="H232" s="141">
        <v>8.8439999999999994</v>
      </c>
      <c r="I232" s="142"/>
      <c r="J232" s="143">
        <f>ROUND(I232*H232,2)</f>
        <v>0</v>
      </c>
      <c r="K232" s="144"/>
      <c r="L232" s="32"/>
      <c r="M232" s="145" t="s">
        <v>1</v>
      </c>
      <c r="N232" s="146" t="s">
        <v>43</v>
      </c>
      <c r="P232" s="147">
        <f>O232*H232</f>
        <v>0</v>
      </c>
      <c r="Q232" s="147">
        <v>5.4600000000000003E-2</v>
      </c>
      <c r="R232" s="147">
        <f>Q232*H232</f>
        <v>0.48288239999999999</v>
      </c>
      <c r="S232" s="147">
        <v>0</v>
      </c>
      <c r="T232" s="148">
        <f>S232*H232</f>
        <v>0</v>
      </c>
      <c r="AR232" s="149" t="s">
        <v>170</v>
      </c>
      <c r="AT232" s="149" t="s">
        <v>166</v>
      </c>
      <c r="AU232" s="149" t="s">
        <v>88</v>
      </c>
      <c r="AY232" s="17" t="s">
        <v>163</v>
      </c>
      <c r="BE232" s="150">
        <f>IF(N232="základní",J232,0)</f>
        <v>0</v>
      </c>
      <c r="BF232" s="150">
        <f>IF(N232="snížená",J232,0)</f>
        <v>0</v>
      </c>
      <c r="BG232" s="150">
        <f>IF(N232="zákl. přenesená",J232,0)</f>
        <v>0</v>
      </c>
      <c r="BH232" s="150">
        <f>IF(N232="sníž. přenesená",J232,0)</f>
        <v>0</v>
      </c>
      <c r="BI232" s="150">
        <f>IF(N232="nulová",J232,0)</f>
        <v>0</v>
      </c>
      <c r="BJ232" s="17" t="s">
        <v>86</v>
      </c>
      <c r="BK232" s="150">
        <f>ROUND(I232*H232,2)</f>
        <v>0</v>
      </c>
      <c r="BL232" s="17" t="s">
        <v>170</v>
      </c>
      <c r="BM232" s="149" t="s">
        <v>276</v>
      </c>
    </row>
    <row r="233" spans="2:65" s="12" customFormat="1" ht="11.25">
      <c r="B233" s="151"/>
      <c r="D233" s="152" t="s">
        <v>172</v>
      </c>
      <c r="E233" s="153" t="s">
        <v>1</v>
      </c>
      <c r="F233" s="154" t="s">
        <v>173</v>
      </c>
      <c r="H233" s="153" t="s">
        <v>1</v>
      </c>
      <c r="I233" s="155"/>
      <c r="L233" s="151"/>
      <c r="M233" s="156"/>
      <c r="T233" s="157"/>
      <c r="AT233" s="153" t="s">
        <v>172</v>
      </c>
      <c r="AU233" s="153" t="s">
        <v>88</v>
      </c>
      <c r="AV233" s="12" t="s">
        <v>86</v>
      </c>
      <c r="AW233" s="12" t="s">
        <v>34</v>
      </c>
      <c r="AX233" s="12" t="s">
        <v>78</v>
      </c>
      <c r="AY233" s="153" t="s">
        <v>163</v>
      </c>
    </row>
    <row r="234" spans="2:65" s="12" customFormat="1" ht="11.25">
      <c r="B234" s="151"/>
      <c r="D234" s="152" t="s">
        <v>172</v>
      </c>
      <c r="E234" s="153" t="s">
        <v>1</v>
      </c>
      <c r="F234" s="154" t="s">
        <v>277</v>
      </c>
      <c r="H234" s="153" t="s">
        <v>1</v>
      </c>
      <c r="I234" s="155"/>
      <c r="L234" s="151"/>
      <c r="M234" s="156"/>
      <c r="T234" s="157"/>
      <c r="AT234" s="153" t="s">
        <v>172</v>
      </c>
      <c r="AU234" s="153" t="s">
        <v>88</v>
      </c>
      <c r="AV234" s="12" t="s">
        <v>86</v>
      </c>
      <c r="AW234" s="12" t="s">
        <v>34</v>
      </c>
      <c r="AX234" s="12" t="s">
        <v>78</v>
      </c>
      <c r="AY234" s="153" t="s">
        <v>163</v>
      </c>
    </row>
    <row r="235" spans="2:65" s="13" customFormat="1" ht="11.25">
      <c r="B235" s="158"/>
      <c r="D235" s="152" t="s">
        <v>172</v>
      </c>
      <c r="E235" s="159" t="s">
        <v>1</v>
      </c>
      <c r="F235" s="160" t="s">
        <v>278</v>
      </c>
      <c r="H235" s="161">
        <v>8.8439999999999994</v>
      </c>
      <c r="I235" s="162"/>
      <c r="L235" s="158"/>
      <c r="M235" s="163"/>
      <c r="T235" s="164"/>
      <c r="AT235" s="159" t="s">
        <v>172</v>
      </c>
      <c r="AU235" s="159" t="s">
        <v>88</v>
      </c>
      <c r="AV235" s="13" t="s">
        <v>88</v>
      </c>
      <c r="AW235" s="13" t="s">
        <v>34</v>
      </c>
      <c r="AX235" s="13" t="s">
        <v>78</v>
      </c>
      <c r="AY235" s="159" t="s">
        <v>163</v>
      </c>
    </row>
    <row r="236" spans="2:65" s="14" customFormat="1" ht="11.25">
      <c r="B236" s="165"/>
      <c r="D236" s="152" t="s">
        <v>172</v>
      </c>
      <c r="E236" s="166" t="s">
        <v>1</v>
      </c>
      <c r="F236" s="167" t="s">
        <v>176</v>
      </c>
      <c r="H236" s="168">
        <v>8.8439999999999994</v>
      </c>
      <c r="I236" s="169"/>
      <c r="L236" s="165"/>
      <c r="M236" s="170"/>
      <c r="T236" s="171"/>
      <c r="AT236" s="166" t="s">
        <v>172</v>
      </c>
      <c r="AU236" s="166" t="s">
        <v>88</v>
      </c>
      <c r="AV236" s="14" t="s">
        <v>170</v>
      </c>
      <c r="AW236" s="14" t="s">
        <v>34</v>
      </c>
      <c r="AX236" s="14" t="s">
        <v>86</v>
      </c>
      <c r="AY236" s="166" t="s">
        <v>163</v>
      </c>
    </row>
    <row r="237" spans="2:65" s="1" customFormat="1" ht="16.5" customHeight="1">
      <c r="B237" s="32"/>
      <c r="C237" s="137" t="s">
        <v>279</v>
      </c>
      <c r="D237" s="137" t="s">
        <v>166</v>
      </c>
      <c r="E237" s="138" t="s">
        <v>280</v>
      </c>
      <c r="F237" s="139" t="s">
        <v>281</v>
      </c>
      <c r="G237" s="140" t="s">
        <v>206</v>
      </c>
      <c r="H237" s="141">
        <v>7.2130000000000001</v>
      </c>
      <c r="I237" s="142"/>
      <c r="J237" s="143">
        <f>ROUND(I237*H237,2)</f>
        <v>0</v>
      </c>
      <c r="K237" s="144"/>
      <c r="L237" s="32"/>
      <c r="M237" s="145" t="s">
        <v>1</v>
      </c>
      <c r="N237" s="146" t="s">
        <v>43</v>
      </c>
      <c r="P237" s="147">
        <f>O237*H237</f>
        <v>0</v>
      </c>
      <c r="Q237" s="147">
        <v>6.4519999999999994E-2</v>
      </c>
      <c r="R237" s="147">
        <f>Q237*H237</f>
        <v>0.46538275999999995</v>
      </c>
      <c r="S237" s="147">
        <v>0</v>
      </c>
      <c r="T237" s="148">
        <f>S237*H237</f>
        <v>0</v>
      </c>
      <c r="AR237" s="149" t="s">
        <v>170</v>
      </c>
      <c r="AT237" s="149" t="s">
        <v>166</v>
      </c>
      <c r="AU237" s="149" t="s">
        <v>88</v>
      </c>
      <c r="AY237" s="17" t="s">
        <v>163</v>
      </c>
      <c r="BE237" s="150">
        <f>IF(N237="základní",J237,0)</f>
        <v>0</v>
      </c>
      <c r="BF237" s="150">
        <f>IF(N237="snížená",J237,0)</f>
        <v>0</v>
      </c>
      <c r="BG237" s="150">
        <f>IF(N237="zákl. přenesená",J237,0)</f>
        <v>0</v>
      </c>
      <c r="BH237" s="150">
        <f>IF(N237="sníž. přenesená",J237,0)</f>
        <v>0</v>
      </c>
      <c r="BI237" s="150">
        <f>IF(N237="nulová",J237,0)</f>
        <v>0</v>
      </c>
      <c r="BJ237" s="17" t="s">
        <v>86</v>
      </c>
      <c r="BK237" s="150">
        <f>ROUND(I237*H237,2)</f>
        <v>0</v>
      </c>
      <c r="BL237" s="17" t="s">
        <v>170</v>
      </c>
      <c r="BM237" s="149" t="s">
        <v>282</v>
      </c>
    </row>
    <row r="238" spans="2:65" s="12" customFormat="1" ht="11.25">
      <c r="B238" s="151"/>
      <c r="D238" s="152" t="s">
        <v>172</v>
      </c>
      <c r="E238" s="153" t="s">
        <v>1</v>
      </c>
      <c r="F238" s="154" t="s">
        <v>173</v>
      </c>
      <c r="H238" s="153" t="s">
        <v>1</v>
      </c>
      <c r="I238" s="155"/>
      <c r="L238" s="151"/>
      <c r="M238" s="156"/>
      <c r="T238" s="157"/>
      <c r="AT238" s="153" t="s">
        <v>172</v>
      </c>
      <c r="AU238" s="153" t="s">
        <v>88</v>
      </c>
      <c r="AV238" s="12" t="s">
        <v>86</v>
      </c>
      <c r="AW238" s="12" t="s">
        <v>34</v>
      </c>
      <c r="AX238" s="12" t="s">
        <v>78</v>
      </c>
      <c r="AY238" s="153" t="s">
        <v>163</v>
      </c>
    </row>
    <row r="239" spans="2:65" s="12" customFormat="1" ht="11.25">
      <c r="B239" s="151"/>
      <c r="D239" s="152" t="s">
        <v>172</v>
      </c>
      <c r="E239" s="153" t="s">
        <v>1</v>
      </c>
      <c r="F239" s="154" t="s">
        <v>283</v>
      </c>
      <c r="H239" s="153" t="s">
        <v>1</v>
      </c>
      <c r="I239" s="155"/>
      <c r="L239" s="151"/>
      <c r="M239" s="156"/>
      <c r="T239" s="157"/>
      <c r="AT239" s="153" t="s">
        <v>172</v>
      </c>
      <c r="AU239" s="153" t="s">
        <v>88</v>
      </c>
      <c r="AV239" s="12" t="s">
        <v>86</v>
      </c>
      <c r="AW239" s="12" t="s">
        <v>34</v>
      </c>
      <c r="AX239" s="12" t="s">
        <v>78</v>
      </c>
      <c r="AY239" s="153" t="s">
        <v>163</v>
      </c>
    </row>
    <row r="240" spans="2:65" s="13" customFormat="1" ht="11.25">
      <c r="B240" s="158"/>
      <c r="D240" s="152" t="s">
        <v>172</v>
      </c>
      <c r="E240" s="159" t="s">
        <v>1</v>
      </c>
      <c r="F240" s="160" t="s">
        <v>284</v>
      </c>
      <c r="H240" s="161">
        <v>7.2130000000000001</v>
      </c>
      <c r="I240" s="162"/>
      <c r="L240" s="158"/>
      <c r="M240" s="163"/>
      <c r="T240" s="164"/>
      <c r="AT240" s="159" t="s">
        <v>172</v>
      </c>
      <c r="AU240" s="159" t="s">
        <v>88</v>
      </c>
      <c r="AV240" s="13" t="s">
        <v>88</v>
      </c>
      <c r="AW240" s="13" t="s">
        <v>34</v>
      </c>
      <c r="AX240" s="13" t="s">
        <v>78</v>
      </c>
      <c r="AY240" s="159" t="s">
        <v>163</v>
      </c>
    </row>
    <row r="241" spans="2:65" s="14" customFormat="1" ht="11.25">
      <c r="B241" s="165"/>
      <c r="D241" s="152" t="s">
        <v>172</v>
      </c>
      <c r="E241" s="166" t="s">
        <v>1</v>
      </c>
      <c r="F241" s="167" t="s">
        <v>176</v>
      </c>
      <c r="H241" s="168">
        <v>7.2130000000000001</v>
      </c>
      <c r="I241" s="169"/>
      <c r="L241" s="165"/>
      <c r="M241" s="170"/>
      <c r="T241" s="171"/>
      <c r="AT241" s="166" t="s">
        <v>172</v>
      </c>
      <c r="AU241" s="166" t="s">
        <v>88</v>
      </c>
      <c r="AV241" s="14" t="s">
        <v>170</v>
      </c>
      <c r="AW241" s="14" t="s">
        <v>34</v>
      </c>
      <c r="AX241" s="14" t="s">
        <v>86</v>
      </c>
      <c r="AY241" s="166" t="s">
        <v>163</v>
      </c>
    </row>
    <row r="242" spans="2:65" s="1" customFormat="1" ht="16.5" customHeight="1">
      <c r="B242" s="32"/>
      <c r="C242" s="137" t="s">
        <v>285</v>
      </c>
      <c r="D242" s="137" t="s">
        <v>166</v>
      </c>
      <c r="E242" s="138" t="s">
        <v>286</v>
      </c>
      <c r="F242" s="139" t="s">
        <v>287</v>
      </c>
      <c r="G242" s="140" t="s">
        <v>206</v>
      </c>
      <c r="H242" s="141">
        <v>16.690999999999999</v>
      </c>
      <c r="I242" s="142"/>
      <c r="J242" s="143">
        <f>ROUND(I242*H242,2)</f>
        <v>0</v>
      </c>
      <c r="K242" s="144"/>
      <c r="L242" s="32"/>
      <c r="M242" s="145" t="s">
        <v>1</v>
      </c>
      <c r="N242" s="146" t="s">
        <v>43</v>
      </c>
      <c r="P242" s="147">
        <f>O242*H242</f>
        <v>0</v>
      </c>
      <c r="Q242" s="147">
        <v>8.3409999999999998E-2</v>
      </c>
      <c r="R242" s="147">
        <f>Q242*H242</f>
        <v>1.3921963099999999</v>
      </c>
      <c r="S242" s="147">
        <v>0</v>
      </c>
      <c r="T242" s="148">
        <f>S242*H242</f>
        <v>0</v>
      </c>
      <c r="AR242" s="149" t="s">
        <v>170</v>
      </c>
      <c r="AT242" s="149" t="s">
        <v>166</v>
      </c>
      <c r="AU242" s="149" t="s">
        <v>88</v>
      </c>
      <c r="AY242" s="17" t="s">
        <v>163</v>
      </c>
      <c r="BE242" s="150">
        <f>IF(N242="základní",J242,0)</f>
        <v>0</v>
      </c>
      <c r="BF242" s="150">
        <f>IF(N242="snížená",J242,0)</f>
        <v>0</v>
      </c>
      <c r="BG242" s="150">
        <f>IF(N242="zákl. přenesená",J242,0)</f>
        <v>0</v>
      </c>
      <c r="BH242" s="150">
        <f>IF(N242="sníž. přenesená",J242,0)</f>
        <v>0</v>
      </c>
      <c r="BI242" s="150">
        <f>IF(N242="nulová",J242,0)</f>
        <v>0</v>
      </c>
      <c r="BJ242" s="17" t="s">
        <v>86</v>
      </c>
      <c r="BK242" s="150">
        <f>ROUND(I242*H242,2)</f>
        <v>0</v>
      </c>
      <c r="BL242" s="17" t="s">
        <v>170</v>
      </c>
      <c r="BM242" s="149" t="s">
        <v>288</v>
      </c>
    </row>
    <row r="243" spans="2:65" s="12" customFormat="1" ht="11.25">
      <c r="B243" s="151"/>
      <c r="D243" s="152" t="s">
        <v>172</v>
      </c>
      <c r="E243" s="153" t="s">
        <v>1</v>
      </c>
      <c r="F243" s="154" t="s">
        <v>173</v>
      </c>
      <c r="H243" s="153" t="s">
        <v>1</v>
      </c>
      <c r="I243" s="155"/>
      <c r="L243" s="151"/>
      <c r="M243" s="156"/>
      <c r="T243" s="157"/>
      <c r="AT243" s="153" t="s">
        <v>172</v>
      </c>
      <c r="AU243" s="153" t="s">
        <v>88</v>
      </c>
      <c r="AV243" s="12" t="s">
        <v>86</v>
      </c>
      <c r="AW243" s="12" t="s">
        <v>34</v>
      </c>
      <c r="AX243" s="12" t="s">
        <v>78</v>
      </c>
      <c r="AY243" s="153" t="s">
        <v>163</v>
      </c>
    </row>
    <row r="244" spans="2:65" s="12" customFormat="1" ht="11.25">
      <c r="B244" s="151"/>
      <c r="D244" s="152" t="s">
        <v>172</v>
      </c>
      <c r="E244" s="153" t="s">
        <v>1</v>
      </c>
      <c r="F244" s="154" t="s">
        <v>289</v>
      </c>
      <c r="H244" s="153" t="s">
        <v>1</v>
      </c>
      <c r="I244" s="155"/>
      <c r="L244" s="151"/>
      <c r="M244" s="156"/>
      <c r="T244" s="157"/>
      <c r="AT244" s="153" t="s">
        <v>172</v>
      </c>
      <c r="AU244" s="153" t="s">
        <v>88</v>
      </c>
      <c r="AV244" s="12" t="s">
        <v>86</v>
      </c>
      <c r="AW244" s="12" t="s">
        <v>34</v>
      </c>
      <c r="AX244" s="12" t="s">
        <v>78</v>
      </c>
      <c r="AY244" s="153" t="s">
        <v>163</v>
      </c>
    </row>
    <row r="245" spans="2:65" s="13" customFormat="1" ht="11.25">
      <c r="B245" s="158"/>
      <c r="D245" s="152" t="s">
        <v>172</v>
      </c>
      <c r="E245" s="159" t="s">
        <v>1</v>
      </c>
      <c r="F245" s="160" t="s">
        <v>290</v>
      </c>
      <c r="H245" s="161">
        <v>3.355</v>
      </c>
      <c r="I245" s="162"/>
      <c r="L245" s="158"/>
      <c r="M245" s="163"/>
      <c r="T245" s="164"/>
      <c r="AT245" s="159" t="s">
        <v>172</v>
      </c>
      <c r="AU245" s="159" t="s">
        <v>88</v>
      </c>
      <c r="AV245" s="13" t="s">
        <v>88</v>
      </c>
      <c r="AW245" s="13" t="s">
        <v>34</v>
      </c>
      <c r="AX245" s="13" t="s">
        <v>78</v>
      </c>
      <c r="AY245" s="159" t="s">
        <v>163</v>
      </c>
    </row>
    <row r="246" spans="2:65" s="13" customFormat="1" ht="11.25">
      <c r="B246" s="158"/>
      <c r="D246" s="152" t="s">
        <v>172</v>
      </c>
      <c r="E246" s="159" t="s">
        <v>1</v>
      </c>
      <c r="F246" s="160" t="s">
        <v>291</v>
      </c>
      <c r="H246" s="161">
        <v>13.336</v>
      </c>
      <c r="I246" s="162"/>
      <c r="L246" s="158"/>
      <c r="M246" s="163"/>
      <c r="T246" s="164"/>
      <c r="AT246" s="159" t="s">
        <v>172</v>
      </c>
      <c r="AU246" s="159" t="s">
        <v>88</v>
      </c>
      <c r="AV246" s="13" t="s">
        <v>88</v>
      </c>
      <c r="AW246" s="13" t="s">
        <v>34</v>
      </c>
      <c r="AX246" s="13" t="s">
        <v>78</v>
      </c>
      <c r="AY246" s="159" t="s">
        <v>163</v>
      </c>
    </row>
    <row r="247" spans="2:65" s="14" customFormat="1" ht="11.25">
      <c r="B247" s="165"/>
      <c r="D247" s="152" t="s">
        <v>172</v>
      </c>
      <c r="E247" s="166" t="s">
        <v>1</v>
      </c>
      <c r="F247" s="167" t="s">
        <v>176</v>
      </c>
      <c r="H247" s="168">
        <v>16.690999999999999</v>
      </c>
      <c r="I247" s="169"/>
      <c r="L247" s="165"/>
      <c r="M247" s="170"/>
      <c r="T247" s="171"/>
      <c r="AT247" s="166" t="s">
        <v>172</v>
      </c>
      <c r="AU247" s="166" t="s">
        <v>88</v>
      </c>
      <c r="AV247" s="14" t="s">
        <v>170</v>
      </c>
      <c r="AW247" s="14" t="s">
        <v>34</v>
      </c>
      <c r="AX247" s="14" t="s">
        <v>86</v>
      </c>
      <c r="AY247" s="166" t="s">
        <v>163</v>
      </c>
    </row>
    <row r="248" spans="2:65" s="1" customFormat="1" ht="24.2" customHeight="1">
      <c r="B248" s="32"/>
      <c r="C248" s="137" t="s">
        <v>292</v>
      </c>
      <c r="D248" s="137" t="s">
        <v>166</v>
      </c>
      <c r="E248" s="138" t="s">
        <v>293</v>
      </c>
      <c r="F248" s="139" t="s">
        <v>294</v>
      </c>
      <c r="G248" s="140" t="s">
        <v>206</v>
      </c>
      <c r="H248" s="141">
        <v>21.263999999999999</v>
      </c>
      <c r="I248" s="142"/>
      <c r="J248" s="143">
        <f>ROUND(I248*H248,2)</f>
        <v>0</v>
      </c>
      <c r="K248" s="144"/>
      <c r="L248" s="32"/>
      <c r="M248" s="145" t="s">
        <v>1</v>
      </c>
      <c r="N248" s="146" t="s">
        <v>43</v>
      </c>
      <c r="P248" s="147">
        <f>O248*H248</f>
        <v>0</v>
      </c>
      <c r="Q248" s="147">
        <v>0.16352</v>
      </c>
      <c r="R248" s="147">
        <f>Q248*H248</f>
        <v>3.4770892799999999</v>
      </c>
      <c r="S248" s="147">
        <v>0</v>
      </c>
      <c r="T248" s="148">
        <f>S248*H248</f>
        <v>0</v>
      </c>
      <c r="AR248" s="149" t="s">
        <v>170</v>
      </c>
      <c r="AT248" s="149" t="s">
        <v>166</v>
      </c>
      <c r="AU248" s="149" t="s">
        <v>88</v>
      </c>
      <c r="AY248" s="17" t="s">
        <v>163</v>
      </c>
      <c r="BE248" s="150">
        <f>IF(N248="základní",J248,0)</f>
        <v>0</v>
      </c>
      <c r="BF248" s="150">
        <f>IF(N248="snížená",J248,0)</f>
        <v>0</v>
      </c>
      <c r="BG248" s="150">
        <f>IF(N248="zákl. přenesená",J248,0)</f>
        <v>0</v>
      </c>
      <c r="BH248" s="150">
        <f>IF(N248="sníž. přenesená",J248,0)</f>
        <v>0</v>
      </c>
      <c r="BI248" s="150">
        <f>IF(N248="nulová",J248,0)</f>
        <v>0</v>
      </c>
      <c r="BJ248" s="17" t="s">
        <v>86</v>
      </c>
      <c r="BK248" s="150">
        <f>ROUND(I248*H248,2)</f>
        <v>0</v>
      </c>
      <c r="BL248" s="17" t="s">
        <v>170</v>
      </c>
      <c r="BM248" s="149" t="s">
        <v>295</v>
      </c>
    </row>
    <row r="249" spans="2:65" s="12" customFormat="1" ht="11.25">
      <c r="B249" s="151"/>
      <c r="D249" s="152" t="s">
        <v>172</v>
      </c>
      <c r="E249" s="153" t="s">
        <v>1</v>
      </c>
      <c r="F249" s="154" t="s">
        <v>173</v>
      </c>
      <c r="H249" s="153" t="s">
        <v>1</v>
      </c>
      <c r="I249" s="155"/>
      <c r="L249" s="151"/>
      <c r="M249" s="156"/>
      <c r="T249" s="157"/>
      <c r="AT249" s="153" t="s">
        <v>172</v>
      </c>
      <c r="AU249" s="153" t="s">
        <v>88</v>
      </c>
      <c r="AV249" s="12" t="s">
        <v>86</v>
      </c>
      <c r="AW249" s="12" t="s">
        <v>34</v>
      </c>
      <c r="AX249" s="12" t="s">
        <v>78</v>
      </c>
      <c r="AY249" s="153" t="s">
        <v>163</v>
      </c>
    </row>
    <row r="250" spans="2:65" s="12" customFormat="1" ht="11.25">
      <c r="B250" s="151"/>
      <c r="D250" s="152" t="s">
        <v>172</v>
      </c>
      <c r="E250" s="153" t="s">
        <v>1</v>
      </c>
      <c r="F250" s="154" t="s">
        <v>296</v>
      </c>
      <c r="H250" s="153" t="s">
        <v>1</v>
      </c>
      <c r="I250" s="155"/>
      <c r="L250" s="151"/>
      <c r="M250" s="156"/>
      <c r="T250" s="157"/>
      <c r="AT250" s="153" t="s">
        <v>172</v>
      </c>
      <c r="AU250" s="153" t="s">
        <v>88</v>
      </c>
      <c r="AV250" s="12" t="s">
        <v>86</v>
      </c>
      <c r="AW250" s="12" t="s">
        <v>34</v>
      </c>
      <c r="AX250" s="12" t="s">
        <v>78</v>
      </c>
      <c r="AY250" s="153" t="s">
        <v>163</v>
      </c>
    </row>
    <row r="251" spans="2:65" s="13" customFormat="1" ht="11.25">
      <c r="B251" s="158"/>
      <c r="D251" s="152" t="s">
        <v>172</v>
      </c>
      <c r="E251" s="159" t="s">
        <v>1</v>
      </c>
      <c r="F251" s="160" t="s">
        <v>297</v>
      </c>
      <c r="H251" s="161">
        <v>7.98</v>
      </c>
      <c r="I251" s="162"/>
      <c r="L251" s="158"/>
      <c r="M251" s="163"/>
      <c r="T251" s="164"/>
      <c r="AT251" s="159" t="s">
        <v>172</v>
      </c>
      <c r="AU251" s="159" t="s">
        <v>88</v>
      </c>
      <c r="AV251" s="13" t="s">
        <v>88</v>
      </c>
      <c r="AW251" s="13" t="s">
        <v>34</v>
      </c>
      <c r="AX251" s="13" t="s">
        <v>78</v>
      </c>
      <c r="AY251" s="159" t="s">
        <v>163</v>
      </c>
    </row>
    <row r="252" spans="2:65" s="13" customFormat="1" ht="11.25">
      <c r="B252" s="158"/>
      <c r="D252" s="152" t="s">
        <v>172</v>
      </c>
      <c r="E252" s="159" t="s">
        <v>1</v>
      </c>
      <c r="F252" s="160" t="s">
        <v>298</v>
      </c>
      <c r="H252" s="161">
        <v>13.284000000000001</v>
      </c>
      <c r="I252" s="162"/>
      <c r="L252" s="158"/>
      <c r="M252" s="163"/>
      <c r="T252" s="164"/>
      <c r="AT252" s="159" t="s">
        <v>172</v>
      </c>
      <c r="AU252" s="159" t="s">
        <v>88</v>
      </c>
      <c r="AV252" s="13" t="s">
        <v>88</v>
      </c>
      <c r="AW252" s="13" t="s">
        <v>34</v>
      </c>
      <c r="AX252" s="13" t="s">
        <v>78</v>
      </c>
      <c r="AY252" s="159" t="s">
        <v>163</v>
      </c>
    </row>
    <row r="253" spans="2:65" s="14" customFormat="1" ht="11.25">
      <c r="B253" s="165"/>
      <c r="D253" s="152" t="s">
        <v>172</v>
      </c>
      <c r="E253" s="166" t="s">
        <v>1</v>
      </c>
      <c r="F253" s="167" t="s">
        <v>176</v>
      </c>
      <c r="H253" s="168">
        <v>21.264000000000003</v>
      </c>
      <c r="I253" s="169"/>
      <c r="L253" s="165"/>
      <c r="M253" s="170"/>
      <c r="T253" s="171"/>
      <c r="AT253" s="166" t="s">
        <v>172</v>
      </c>
      <c r="AU253" s="166" t="s">
        <v>88</v>
      </c>
      <c r="AV253" s="14" t="s">
        <v>170</v>
      </c>
      <c r="AW253" s="14" t="s">
        <v>34</v>
      </c>
      <c r="AX253" s="14" t="s">
        <v>86</v>
      </c>
      <c r="AY253" s="166" t="s">
        <v>163</v>
      </c>
    </row>
    <row r="254" spans="2:65" s="11" customFormat="1" ht="22.9" customHeight="1">
      <c r="B254" s="125"/>
      <c r="D254" s="126" t="s">
        <v>77</v>
      </c>
      <c r="E254" s="135" t="s">
        <v>299</v>
      </c>
      <c r="F254" s="135" t="s">
        <v>300</v>
      </c>
      <c r="I254" s="128"/>
      <c r="J254" s="136">
        <f>BK254</f>
        <v>0</v>
      </c>
      <c r="L254" s="125"/>
      <c r="M254" s="130"/>
      <c r="P254" s="131">
        <f>SUM(P255:P706)</f>
        <v>0</v>
      </c>
      <c r="R254" s="131">
        <f>SUM(R255:R706)</f>
        <v>27.039268796000002</v>
      </c>
      <c r="T254" s="132">
        <f>SUM(T255:T706)</f>
        <v>0.91736216000000004</v>
      </c>
      <c r="AR254" s="126" t="s">
        <v>86</v>
      </c>
      <c r="AT254" s="133" t="s">
        <v>77</v>
      </c>
      <c r="AU254" s="133" t="s">
        <v>86</v>
      </c>
      <c r="AY254" s="126" t="s">
        <v>163</v>
      </c>
      <c r="BK254" s="134">
        <f>SUM(BK255:BK706)</f>
        <v>0</v>
      </c>
    </row>
    <row r="255" spans="2:65" s="1" customFormat="1" ht="24.2" customHeight="1">
      <c r="B255" s="32"/>
      <c r="C255" s="137" t="s">
        <v>301</v>
      </c>
      <c r="D255" s="137" t="s">
        <v>166</v>
      </c>
      <c r="E255" s="138" t="s">
        <v>302</v>
      </c>
      <c r="F255" s="139" t="s">
        <v>303</v>
      </c>
      <c r="G255" s="140" t="s">
        <v>206</v>
      </c>
      <c r="H255" s="141">
        <v>41.5</v>
      </c>
      <c r="I255" s="142"/>
      <c r="J255" s="143">
        <f>ROUND(I255*H255,2)</f>
        <v>0</v>
      </c>
      <c r="K255" s="144"/>
      <c r="L255" s="32"/>
      <c r="M255" s="145" t="s">
        <v>1</v>
      </c>
      <c r="N255" s="146" t="s">
        <v>43</v>
      </c>
      <c r="P255" s="147">
        <f>O255*H255</f>
        <v>0</v>
      </c>
      <c r="Q255" s="147">
        <v>7.3499999999999998E-3</v>
      </c>
      <c r="R255" s="147">
        <f>Q255*H255</f>
        <v>0.30502499999999999</v>
      </c>
      <c r="S255" s="147">
        <v>0</v>
      </c>
      <c r="T255" s="148">
        <f>S255*H255</f>
        <v>0</v>
      </c>
      <c r="AR255" s="149" t="s">
        <v>170</v>
      </c>
      <c r="AT255" s="149" t="s">
        <v>166</v>
      </c>
      <c r="AU255" s="149" t="s">
        <v>88</v>
      </c>
      <c r="AY255" s="17" t="s">
        <v>163</v>
      </c>
      <c r="BE255" s="150">
        <f>IF(N255="základní",J255,0)</f>
        <v>0</v>
      </c>
      <c r="BF255" s="150">
        <f>IF(N255="snížená",J255,0)</f>
        <v>0</v>
      </c>
      <c r="BG255" s="150">
        <f>IF(N255="zákl. přenesená",J255,0)</f>
        <v>0</v>
      </c>
      <c r="BH255" s="150">
        <f>IF(N255="sníž. přenesená",J255,0)</f>
        <v>0</v>
      </c>
      <c r="BI255" s="150">
        <f>IF(N255="nulová",J255,0)</f>
        <v>0</v>
      </c>
      <c r="BJ255" s="17" t="s">
        <v>86</v>
      </c>
      <c r="BK255" s="150">
        <f>ROUND(I255*H255,2)</f>
        <v>0</v>
      </c>
      <c r="BL255" s="17" t="s">
        <v>170</v>
      </c>
      <c r="BM255" s="149" t="s">
        <v>304</v>
      </c>
    </row>
    <row r="256" spans="2:65" s="12" customFormat="1" ht="11.25">
      <c r="B256" s="151"/>
      <c r="D256" s="152" t="s">
        <v>172</v>
      </c>
      <c r="E256" s="153" t="s">
        <v>1</v>
      </c>
      <c r="F256" s="154" t="s">
        <v>173</v>
      </c>
      <c r="H256" s="153" t="s">
        <v>1</v>
      </c>
      <c r="I256" s="155"/>
      <c r="L256" s="151"/>
      <c r="M256" s="156"/>
      <c r="T256" s="157"/>
      <c r="AT256" s="153" t="s">
        <v>172</v>
      </c>
      <c r="AU256" s="153" t="s">
        <v>88</v>
      </c>
      <c r="AV256" s="12" t="s">
        <v>86</v>
      </c>
      <c r="AW256" s="12" t="s">
        <v>34</v>
      </c>
      <c r="AX256" s="12" t="s">
        <v>78</v>
      </c>
      <c r="AY256" s="153" t="s">
        <v>163</v>
      </c>
    </row>
    <row r="257" spans="2:65" s="12" customFormat="1" ht="11.25">
      <c r="B257" s="151"/>
      <c r="D257" s="152" t="s">
        <v>172</v>
      </c>
      <c r="E257" s="153" t="s">
        <v>1</v>
      </c>
      <c r="F257" s="154" t="s">
        <v>305</v>
      </c>
      <c r="H257" s="153" t="s">
        <v>1</v>
      </c>
      <c r="I257" s="155"/>
      <c r="L257" s="151"/>
      <c r="M257" s="156"/>
      <c r="T257" s="157"/>
      <c r="AT257" s="153" t="s">
        <v>172</v>
      </c>
      <c r="AU257" s="153" t="s">
        <v>88</v>
      </c>
      <c r="AV257" s="12" t="s">
        <v>86</v>
      </c>
      <c r="AW257" s="12" t="s">
        <v>34</v>
      </c>
      <c r="AX257" s="12" t="s">
        <v>78</v>
      </c>
      <c r="AY257" s="153" t="s">
        <v>163</v>
      </c>
    </row>
    <row r="258" spans="2:65" s="13" customFormat="1" ht="11.25">
      <c r="B258" s="158"/>
      <c r="D258" s="152" t="s">
        <v>172</v>
      </c>
      <c r="E258" s="159" t="s">
        <v>1</v>
      </c>
      <c r="F258" s="160" t="s">
        <v>306</v>
      </c>
      <c r="H258" s="161">
        <v>41.5</v>
      </c>
      <c r="I258" s="162"/>
      <c r="L258" s="158"/>
      <c r="M258" s="163"/>
      <c r="T258" s="164"/>
      <c r="AT258" s="159" t="s">
        <v>172</v>
      </c>
      <c r="AU258" s="159" t="s">
        <v>88</v>
      </c>
      <c r="AV258" s="13" t="s">
        <v>88</v>
      </c>
      <c r="AW258" s="13" t="s">
        <v>34</v>
      </c>
      <c r="AX258" s="13" t="s">
        <v>78</v>
      </c>
      <c r="AY258" s="159" t="s">
        <v>163</v>
      </c>
    </row>
    <row r="259" spans="2:65" s="14" customFormat="1" ht="11.25">
      <c r="B259" s="165"/>
      <c r="D259" s="152" t="s">
        <v>172</v>
      </c>
      <c r="E259" s="166" t="s">
        <v>1</v>
      </c>
      <c r="F259" s="167" t="s">
        <v>176</v>
      </c>
      <c r="H259" s="168">
        <v>41.5</v>
      </c>
      <c r="I259" s="169"/>
      <c r="L259" s="165"/>
      <c r="M259" s="170"/>
      <c r="T259" s="171"/>
      <c r="AT259" s="166" t="s">
        <v>172</v>
      </c>
      <c r="AU259" s="166" t="s">
        <v>88</v>
      </c>
      <c r="AV259" s="14" t="s">
        <v>170</v>
      </c>
      <c r="AW259" s="14" t="s">
        <v>34</v>
      </c>
      <c r="AX259" s="14" t="s">
        <v>86</v>
      </c>
      <c r="AY259" s="166" t="s">
        <v>163</v>
      </c>
    </row>
    <row r="260" spans="2:65" s="1" customFormat="1" ht="24.2" customHeight="1">
      <c r="B260" s="32"/>
      <c r="C260" s="137" t="s">
        <v>7</v>
      </c>
      <c r="D260" s="137" t="s">
        <v>166</v>
      </c>
      <c r="E260" s="138" t="s">
        <v>307</v>
      </c>
      <c r="F260" s="139" t="s">
        <v>308</v>
      </c>
      <c r="G260" s="140" t="s">
        <v>206</v>
      </c>
      <c r="H260" s="141">
        <v>41.5</v>
      </c>
      <c r="I260" s="142"/>
      <c r="J260" s="143">
        <f>ROUND(I260*H260,2)</f>
        <v>0</v>
      </c>
      <c r="K260" s="144"/>
      <c r="L260" s="32"/>
      <c r="M260" s="145" t="s">
        <v>1</v>
      </c>
      <c r="N260" s="146" t="s">
        <v>43</v>
      </c>
      <c r="P260" s="147">
        <f>O260*H260</f>
        <v>0</v>
      </c>
      <c r="Q260" s="147">
        <v>2.5999999999999998E-4</v>
      </c>
      <c r="R260" s="147">
        <f>Q260*H260</f>
        <v>1.0789999999999999E-2</v>
      </c>
      <c r="S260" s="147">
        <v>0</v>
      </c>
      <c r="T260" s="148">
        <f>S260*H260</f>
        <v>0</v>
      </c>
      <c r="AR260" s="149" t="s">
        <v>170</v>
      </c>
      <c r="AT260" s="149" t="s">
        <v>166</v>
      </c>
      <c r="AU260" s="149" t="s">
        <v>88</v>
      </c>
      <c r="AY260" s="17" t="s">
        <v>163</v>
      </c>
      <c r="BE260" s="150">
        <f>IF(N260="základní",J260,0)</f>
        <v>0</v>
      </c>
      <c r="BF260" s="150">
        <f>IF(N260="snížená",J260,0)</f>
        <v>0</v>
      </c>
      <c r="BG260" s="150">
        <f>IF(N260="zákl. přenesená",J260,0)</f>
        <v>0</v>
      </c>
      <c r="BH260" s="150">
        <f>IF(N260="sníž. přenesená",J260,0)</f>
        <v>0</v>
      </c>
      <c r="BI260" s="150">
        <f>IF(N260="nulová",J260,0)</f>
        <v>0</v>
      </c>
      <c r="BJ260" s="17" t="s">
        <v>86</v>
      </c>
      <c r="BK260" s="150">
        <f>ROUND(I260*H260,2)</f>
        <v>0</v>
      </c>
      <c r="BL260" s="17" t="s">
        <v>170</v>
      </c>
      <c r="BM260" s="149" t="s">
        <v>309</v>
      </c>
    </row>
    <row r="261" spans="2:65" s="12" customFormat="1" ht="11.25">
      <c r="B261" s="151"/>
      <c r="D261" s="152" t="s">
        <v>172</v>
      </c>
      <c r="E261" s="153" t="s">
        <v>1</v>
      </c>
      <c r="F261" s="154" t="s">
        <v>173</v>
      </c>
      <c r="H261" s="153" t="s">
        <v>1</v>
      </c>
      <c r="I261" s="155"/>
      <c r="L261" s="151"/>
      <c r="M261" s="156"/>
      <c r="T261" s="157"/>
      <c r="AT261" s="153" t="s">
        <v>172</v>
      </c>
      <c r="AU261" s="153" t="s">
        <v>88</v>
      </c>
      <c r="AV261" s="12" t="s">
        <v>86</v>
      </c>
      <c r="AW261" s="12" t="s">
        <v>34</v>
      </c>
      <c r="AX261" s="12" t="s">
        <v>78</v>
      </c>
      <c r="AY261" s="153" t="s">
        <v>163</v>
      </c>
    </row>
    <row r="262" spans="2:65" s="12" customFormat="1" ht="11.25">
      <c r="B262" s="151"/>
      <c r="D262" s="152" t="s">
        <v>172</v>
      </c>
      <c r="E262" s="153" t="s">
        <v>1</v>
      </c>
      <c r="F262" s="154" t="s">
        <v>310</v>
      </c>
      <c r="H262" s="153" t="s">
        <v>1</v>
      </c>
      <c r="I262" s="155"/>
      <c r="L262" s="151"/>
      <c r="M262" s="156"/>
      <c r="T262" s="157"/>
      <c r="AT262" s="153" t="s">
        <v>172</v>
      </c>
      <c r="AU262" s="153" t="s">
        <v>88</v>
      </c>
      <c r="AV262" s="12" t="s">
        <v>86</v>
      </c>
      <c r="AW262" s="12" t="s">
        <v>34</v>
      </c>
      <c r="AX262" s="12" t="s">
        <v>78</v>
      </c>
      <c r="AY262" s="153" t="s">
        <v>163</v>
      </c>
    </row>
    <row r="263" spans="2:65" s="13" customFormat="1" ht="11.25">
      <c r="B263" s="158"/>
      <c r="D263" s="152" t="s">
        <v>172</v>
      </c>
      <c r="E263" s="159" t="s">
        <v>1</v>
      </c>
      <c r="F263" s="160" t="s">
        <v>306</v>
      </c>
      <c r="H263" s="161">
        <v>41.5</v>
      </c>
      <c r="I263" s="162"/>
      <c r="L263" s="158"/>
      <c r="M263" s="163"/>
      <c r="T263" s="164"/>
      <c r="AT263" s="159" t="s">
        <v>172</v>
      </c>
      <c r="AU263" s="159" t="s">
        <v>88</v>
      </c>
      <c r="AV263" s="13" t="s">
        <v>88</v>
      </c>
      <c r="AW263" s="13" t="s">
        <v>34</v>
      </c>
      <c r="AX263" s="13" t="s">
        <v>78</v>
      </c>
      <c r="AY263" s="159" t="s">
        <v>163</v>
      </c>
    </row>
    <row r="264" spans="2:65" s="14" customFormat="1" ht="11.25">
      <c r="B264" s="165"/>
      <c r="D264" s="152" t="s">
        <v>172</v>
      </c>
      <c r="E264" s="166" t="s">
        <v>1</v>
      </c>
      <c r="F264" s="167" t="s">
        <v>176</v>
      </c>
      <c r="H264" s="168">
        <v>41.5</v>
      </c>
      <c r="I264" s="169"/>
      <c r="L264" s="165"/>
      <c r="M264" s="170"/>
      <c r="T264" s="171"/>
      <c r="AT264" s="166" t="s">
        <v>172</v>
      </c>
      <c r="AU264" s="166" t="s">
        <v>88</v>
      </c>
      <c r="AV264" s="14" t="s">
        <v>170</v>
      </c>
      <c r="AW264" s="14" t="s">
        <v>34</v>
      </c>
      <c r="AX264" s="14" t="s">
        <v>86</v>
      </c>
      <c r="AY264" s="166" t="s">
        <v>163</v>
      </c>
    </row>
    <row r="265" spans="2:65" s="1" customFormat="1" ht="33" customHeight="1">
      <c r="B265" s="32"/>
      <c r="C265" s="137" t="s">
        <v>311</v>
      </c>
      <c r="D265" s="137" t="s">
        <v>166</v>
      </c>
      <c r="E265" s="138" t="s">
        <v>312</v>
      </c>
      <c r="F265" s="139" t="s">
        <v>313</v>
      </c>
      <c r="G265" s="140" t="s">
        <v>206</v>
      </c>
      <c r="H265" s="141">
        <v>41.5</v>
      </c>
      <c r="I265" s="142"/>
      <c r="J265" s="143">
        <f>ROUND(I265*H265,2)</f>
        <v>0</v>
      </c>
      <c r="K265" s="144"/>
      <c r="L265" s="32"/>
      <c r="M265" s="145" t="s">
        <v>1</v>
      </c>
      <c r="N265" s="146" t="s">
        <v>43</v>
      </c>
      <c r="P265" s="147">
        <f>O265*H265</f>
        <v>0</v>
      </c>
      <c r="Q265" s="147">
        <v>6.5599999999999999E-3</v>
      </c>
      <c r="R265" s="147">
        <f>Q265*H265</f>
        <v>0.27223999999999998</v>
      </c>
      <c r="S265" s="147">
        <v>0</v>
      </c>
      <c r="T265" s="148">
        <f>S265*H265</f>
        <v>0</v>
      </c>
      <c r="AR265" s="149" t="s">
        <v>170</v>
      </c>
      <c r="AT265" s="149" t="s">
        <v>166</v>
      </c>
      <c r="AU265" s="149" t="s">
        <v>88</v>
      </c>
      <c r="AY265" s="17" t="s">
        <v>163</v>
      </c>
      <c r="BE265" s="150">
        <f>IF(N265="základní",J265,0)</f>
        <v>0</v>
      </c>
      <c r="BF265" s="150">
        <f>IF(N265="snížená",J265,0)</f>
        <v>0</v>
      </c>
      <c r="BG265" s="150">
        <f>IF(N265="zákl. přenesená",J265,0)</f>
        <v>0</v>
      </c>
      <c r="BH265" s="150">
        <f>IF(N265="sníž. přenesená",J265,0)</f>
        <v>0</v>
      </c>
      <c r="BI265" s="150">
        <f>IF(N265="nulová",J265,0)</f>
        <v>0</v>
      </c>
      <c r="BJ265" s="17" t="s">
        <v>86</v>
      </c>
      <c r="BK265" s="150">
        <f>ROUND(I265*H265,2)</f>
        <v>0</v>
      </c>
      <c r="BL265" s="17" t="s">
        <v>170</v>
      </c>
      <c r="BM265" s="149" t="s">
        <v>314</v>
      </c>
    </row>
    <row r="266" spans="2:65" s="1" customFormat="1" ht="24.2" customHeight="1">
      <c r="B266" s="32"/>
      <c r="C266" s="137" t="s">
        <v>315</v>
      </c>
      <c r="D266" s="137" t="s">
        <v>166</v>
      </c>
      <c r="E266" s="138" t="s">
        <v>316</v>
      </c>
      <c r="F266" s="139" t="s">
        <v>317</v>
      </c>
      <c r="G266" s="140" t="s">
        <v>206</v>
      </c>
      <c r="H266" s="141">
        <v>140.32599999999999</v>
      </c>
      <c r="I266" s="142"/>
      <c r="J266" s="143">
        <f>ROUND(I266*H266,2)</f>
        <v>0</v>
      </c>
      <c r="K266" s="144"/>
      <c r="L266" s="32"/>
      <c r="M266" s="145" t="s">
        <v>1</v>
      </c>
      <c r="N266" s="146" t="s">
        <v>43</v>
      </c>
      <c r="P266" s="147">
        <f>O266*H266</f>
        <v>0</v>
      </c>
      <c r="Q266" s="147">
        <v>0</v>
      </c>
      <c r="R266" s="147">
        <f>Q266*H266</f>
        <v>0</v>
      </c>
      <c r="S266" s="147">
        <v>0</v>
      </c>
      <c r="T266" s="148">
        <f>S266*H266</f>
        <v>0</v>
      </c>
      <c r="AR266" s="149" t="s">
        <v>170</v>
      </c>
      <c r="AT266" s="149" t="s">
        <v>166</v>
      </c>
      <c r="AU266" s="149" t="s">
        <v>88</v>
      </c>
      <c r="AY266" s="17" t="s">
        <v>163</v>
      </c>
      <c r="BE266" s="150">
        <f>IF(N266="základní",J266,0)</f>
        <v>0</v>
      </c>
      <c r="BF266" s="150">
        <f>IF(N266="snížená",J266,0)</f>
        <v>0</v>
      </c>
      <c r="BG266" s="150">
        <f>IF(N266="zákl. přenesená",J266,0)</f>
        <v>0</v>
      </c>
      <c r="BH266" s="150">
        <f>IF(N266="sníž. přenesená",J266,0)</f>
        <v>0</v>
      </c>
      <c r="BI266" s="150">
        <f>IF(N266="nulová",J266,0)</f>
        <v>0</v>
      </c>
      <c r="BJ266" s="17" t="s">
        <v>86</v>
      </c>
      <c r="BK266" s="150">
        <f>ROUND(I266*H266,2)</f>
        <v>0</v>
      </c>
      <c r="BL266" s="17" t="s">
        <v>170</v>
      </c>
      <c r="BM266" s="149" t="s">
        <v>318</v>
      </c>
    </row>
    <row r="267" spans="2:65" s="12" customFormat="1" ht="11.25">
      <c r="B267" s="151"/>
      <c r="D267" s="152" t="s">
        <v>172</v>
      </c>
      <c r="E267" s="153" t="s">
        <v>1</v>
      </c>
      <c r="F267" s="154" t="s">
        <v>173</v>
      </c>
      <c r="H267" s="153" t="s">
        <v>1</v>
      </c>
      <c r="I267" s="155"/>
      <c r="L267" s="151"/>
      <c r="M267" s="156"/>
      <c r="T267" s="157"/>
      <c r="AT267" s="153" t="s">
        <v>172</v>
      </c>
      <c r="AU267" s="153" t="s">
        <v>88</v>
      </c>
      <c r="AV267" s="12" t="s">
        <v>86</v>
      </c>
      <c r="AW267" s="12" t="s">
        <v>34</v>
      </c>
      <c r="AX267" s="12" t="s">
        <v>78</v>
      </c>
      <c r="AY267" s="153" t="s">
        <v>163</v>
      </c>
    </row>
    <row r="268" spans="2:65" s="12" customFormat="1" ht="11.25">
      <c r="B268" s="151"/>
      <c r="D268" s="152" t="s">
        <v>172</v>
      </c>
      <c r="E268" s="153" t="s">
        <v>1</v>
      </c>
      <c r="F268" s="154" t="s">
        <v>319</v>
      </c>
      <c r="H268" s="153" t="s">
        <v>1</v>
      </c>
      <c r="I268" s="155"/>
      <c r="L268" s="151"/>
      <c r="M268" s="156"/>
      <c r="T268" s="157"/>
      <c r="AT268" s="153" t="s">
        <v>172</v>
      </c>
      <c r="AU268" s="153" t="s">
        <v>88</v>
      </c>
      <c r="AV268" s="12" t="s">
        <v>86</v>
      </c>
      <c r="AW268" s="12" t="s">
        <v>34</v>
      </c>
      <c r="AX268" s="12" t="s">
        <v>78</v>
      </c>
      <c r="AY268" s="153" t="s">
        <v>163</v>
      </c>
    </row>
    <row r="269" spans="2:65" s="13" customFormat="1" ht="11.25">
      <c r="B269" s="158"/>
      <c r="D269" s="152" t="s">
        <v>172</v>
      </c>
      <c r="E269" s="159" t="s">
        <v>1</v>
      </c>
      <c r="F269" s="160" t="s">
        <v>320</v>
      </c>
      <c r="H269" s="161">
        <v>6.7969999999999997</v>
      </c>
      <c r="I269" s="162"/>
      <c r="L269" s="158"/>
      <c r="M269" s="163"/>
      <c r="T269" s="164"/>
      <c r="AT269" s="159" t="s">
        <v>172</v>
      </c>
      <c r="AU269" s="159" t="s">
        <v>88</v>
      </c>
      <c r="AV269" s="13" t="s">
        <v>88</v>
      </c>
      <c r="AW269" s="13" t="s">
        <v>34</v>
      </c>
      <c r="AX269" s="13" t="s">
        <v>78</v>
      </c>
      <c r="AY269" s="159" t="s">
        <v>163</v>
      </c>
    </row>
    <row r="270" spans="2:65" s="13" customFormat="1" ht="11.25">
      <c r="B270" s="158"/>
      <c r="D270" s="152" t="s">
        <v>172</v>
      </c>
      <c r="E270" s="159" t="s">
        <v>1</v>
      </c>
      <c r="F270" s="160" t="s">
        <v>321</v>
      </c>
      <c r="H270" s="161">
        <v>15.048</v>
      </c>
      <c r="I270" s="162"/>
      <c r="L270" s="158"/>
      <c r="M270" s="163"/>
      <c r="T270" s="164"/>
      <c r="AT270" s="159" t="s">
        <v>172</v>
      </c>
      <c r="AU270" s="159" t="s">
        <v>88</v>
      </c>
      <c r="AV270" s="13" t="s">
        <v>88</v>
      </c>
      <c r="AW270" s="13" t="s">
        <v>34</v>
      </c>
      <c r="AX270" s="13" t="s">
        <v>78</v>
      </c>
      <c r="AY270" s="159" t="s">
        <v>163</v>
      </c>
    </row>
    <row r="271" spans="2:65" s="13" customFormat="1" ht="11.25">
      <c r="B271" s="158"/>
      <c r="D271" s="152" t="s">
        <v>172</v>
      </c>
      <c r="E271" s="159" t="s">
        <v>1</v>
      </c>
      <c r="F271" s="160" t="s">
        <v>322</v>
      </c>
      <c r="H271" s="161">
        <v>30.096</v>
      </c>
      <c r="I271" s="162"/>
      <c r="L271" s="158"/>
      <c r="M271" s="163"/>
      <c r="T271" s="164"/>
      <c r="AT271" s="159" t="s">
        <v>172</v>
      </c>
      <c r="AU271" s="159" t="s">
        <v>88</v>
      </c>
      <c r="AV271" s="13" t="s">
        <v>88</v>
      </c>
      <c r="AW271" s="13" t="s">
        <v>34</v>
      </c>
      <c r="AX271" s="13" t="s">
        <v>78</v>
      </c>
      <c r="AY271" s="159" t="s">
        <v>163</v>
      </c>
    </row>
    <row r="272" spans="2:65" s="13" customFormat="1" ht="11.25">
      <c r="B272" s="158"/>
      <c r="D272" s="152" t="s">
        <v>172</v>
      </c>
      <c r="E272" s="159" t="s">
        <v>1</v>
      </c>
      <c r="F272" s="160" t="s">
        <v>323</v>
      </c>
      <c r="H272" s="161">
        <v>30.096</v>
      </c>
      <c r="I272" s="162"/>
      <c r="L272" s="158"/>
      <c r="M272" s="163"/>
      <c r="T272" s="164"/>
      <c r="AT272" s="159" t="s">
        <v>172</v>
      </c>
      <c r="AU272" s="159" t="s">
        <v>88</v>
      </c>
      <c r="AV272" s="13" t="s">
        <v>88</v>
      </c>
      <c r="AW272" s="13" t="s">
        <v>34</v>
      </c>
      <c r="AX272" s="13" t="s">
        <v>78</v>
      </c>
      <c r="AY272" s="159" t="s">
        <v>163</v>
      </c>
    </row>
    <row r="273" spans="2:65" s="13" customFormat="1" ht="11.25">
      <c r="B273" s="158"/>
      <c r="D273" s="152" t="s">
        <v>172</v>
      </c>
      <c r="E273" s="159" t="s">
        <v>1</v>
      </c>
      <c r="F273" s="160" t="s">
        <v>324</v>
      </c>
      <c r="H273" s="161">
        <v>30.096</v>
      </c>
      <c r="I273" s="162"/>
      <c r="L273" s="158"/>
      <c r="M273" s="163"/>
      <c r="T273" s="164"/>
      <c r="AT273" s="159" t="s">
        <v>172</v>
      </c>
      <c r="AU273" s="159" t="s">
        <v>88</v>
      </c>
      <c r="AV273" s="13" t="s">
        <v>88</v>
      </c>
      <c r="AW273" s="13" t="s">
        <v>34</v>
      </c>
      <c r="AX273" s="13" t="s">
        <v>78</v>
      </c>
      <c r="AY273" s="159" t="s">
        <v>163</v>
      </c>
    </row>
    <row r="274" spans="2:65" s="13" customFormat="1" ht="11.25">
      <c r="B274" s="158"/>
      <c r="D274" s="152" t="s">
        <v>172</v>
      </c>
      <c r="E274" s="159" t="s">
        <v>1</v>
      </c>
      <c r="F274" s="160" t="s">
        <v>325</v>
      </c>
      <c r="H274" s="161">
        <v>15.048</v>
      </c>
      <c r="I274" s="162"/>
      <c r="L274" s="158"/>
      <c r="M274" s="163"/>
      <c r="T274" s="164"/>
      <c r="AT274" s="159" t="s">
        <v>172</v>
      </c>
      <c r="AU274" s="159" t="s">
        <v>88</v>
      </c>
      <c r="AV274" s="13" t="s">
        <v>88</v>
      </c>
      <c r="AW274" s="13" t="s">
        <v>34</v>
      </c>
      <c r="AX274" s="13" t="s">
        <v>78</v>
      </c>
      <c r="AY274" s="159" t="s">
        <v>163</v>
      </c>
    </row>
    <row r="275" spans="2:65" s="13" customFormat="1" ht="11.25">
      <c r="B275" s="158"/>
      <c r="D275" s="152" t="s">
        <v>172</v>
      </c>
      <c r="E275" s="159" t="s">
        <v>1</v>
      </c>
      <c r="F275" s="160" t="s">
        <v>326</v>
      </c>
      <c r="H275" s="161">
        <v>4.3380000000000001</v>
      </c>
      <c r="I275" s="162"/>
      <c r="L275" s="158"/>
      <c r="M275" s="163"/>
      <c r="T275" s="164"/>
      <c r="AT275" s="159" t="s">
        <v>172</v>
      </c>
      <c r="AU275" s="159" t="s">
        <v>88</v>
      </c>
      <c r="AV275" s="13" t="s">
        <v>88</v>
      </c>
      <c r="AW275" s="13" t="s">
        <v>34</v>
      </c>
      <c r="AX275" s="13" t="s">
        <v>78</v>
      </c>
      <c r="AY275" s="159" t="s">
        <v>163</v>
      </c>
    </row>
    <row r="276" spans="2:65" s="13" customFormat="1" ht="11.25">
      <c r="B276" s="158"/>
      <c r="D276" s="152" t="s">
        <v>172</v>
      </c>
      <c r="E276" s="159" t="s">
        <v>1</v>
      </c>
      <c r="F276" s="160" t="s">
        <v>327</v>
      </c>
      <c r="H276" s="161">
        <v>8.8070000000000004</v>
      </c>
      <c r="I276" s="162"/>
      <c r="L276" s="158"/>
      <c r="M276" s="163"/>
      <c r="T276" s="164"/>
      <c r="AT276" s="159" t="s">
        <v>172</v>
      </c>
      <c r="AU276" s="159" t="s">
        <v>88</v>
      </c>
      <c r="AV276" s="13" t="s">
        <v>88</v>
      </c>
      <c r="AW276" s="13" t="s">
        <v>34</v>
      </c>
      <c r="AX276" s="13" t="s">
        <v>78</v>
      </c>
      <c r="AY276" s="159" t="s">
        <v>163</v>
      </c>
    </row>
    <row r="277" spans="2:65" s="14" customFormat="1" ht="11.25">
      <c r="B277" s="165"/>
      <c r="D277" s="152" t="s">
        <v>172</v>
      </c>
      <c r="E277" s="166" t="s">
        <v>1</v>
      </c>
      <c r="F277" s="167" t="s">
        <v>176</v>
      </c>
      <c r="H277" s="168">
        <v>140.32599999999999</v>
      </c>
      <c r="I277" s="169"/>
      <c r="L277" s="165"/>
      <c r="M277" s="170"/>
      <c r="T277" s="171"/>
      <c r="AT277" s="166" t="s">
        <v>172</v>
      </c>
      <c r="AU277" s="166" t="s">
        <v>88</v>
      </c>
      <c r="AV277" s="14" t="s">
        <v>170</v>
      </c>
      <c r="AW277" s="14" t="s">
        <v>34</v>
      </c>
      <c r="AX277" s="14" t="s">
        <v>86</v>
      </c>
      <c r="AY277" s="166" t="s">
        <v>163</v>
      </c>
    </row>
    <row r="278" spans="2:65" s="1" customFormat="1" ht="24.2" customHeight="1">
      <c r="B278" s="32"/>
      <c r="C278" s="137" t="s">
        <v>328</v>
      </c>
      <c r="D278" s="137" t="s">
        <v>166</v>
      </c>
      <c r="E278" s="138" t="s">
        <v>329</v>
      </c>
      <c r="F278" s="139" t="s">
        <v>330</v>
      </c>
      <c r="G278" s="140" t="s">
        <v>206</v>
      </c>
      <c r="H278" s="141">
        <v>588.79100000000005</v>
      </c>
      <c r="I278" s="142"/>
      <c r="J278" s="143">
        <f>ROUND(I278*H278,2)</f>
        <v>0</v>
      </c>
      <c r="K278" s="144"/>
      <c r="L278" s="32"/>
      <c r="M278" s="145" t="s">
        <v>1</v>
      </c>
      <c r="N278" s="146" t="s">
        <v>43</v>
      </c>
      <c r="P278" s="147">
        <f>O278*H278</f>
        <v>0</v>
      </c>
      <c r="Q278" s="147">
        <v>2.5999999999999998E-4</v>
      </c>
      <c r="R278" s="147">
        <f>Q278*H278</f>
        <v>0.15308566000000001</v>
      </c>
      <c r="S278" s="147">
        <v>0</v>
      </c>
      <c r="T278" s="148">
        <f>S278*H278</f>
        <v>0</v>
      </c>
      <c r="AR278" s="149" t="s">
        <v>170</v>
      </c>
      <c r="AT278" s="149" t="s">
        <v>166</v>
      </c>
      <c r="AU278" s="149" t="s">
        <v>88</v>
      </c>
      <c r="AY278" s="17" t="s">
        <v>163</v>
      </c>
      <c r="BE278" s="150">
        <f>IF(N278="základní",J278,0)</f>
        <v>0</v>
      </c>
      <c r="BF278" s="150">
        <f>IF(N278="snížená",J278,0)</f>
        <v>0</v>
      </c>
      <c r="BG278" s="150">
        <f>IF(N278="zákl. přenesená",J278,0)</f>
        <v>0</v>
      </c>
      <c r="BH278" s="150">
        <f>IF(N278="sníž. přenesená",J278,0)</f>
        <v>0</v>
      </c>
      <c r="BI278" s="150">
        <f>IF(N278="nulová",J278,0)</f>
        <v>0</v>
      </c>
      <c r="BJ278" s="17" t="s">
        <v>86</v>
      </c>
      <c r="BK278" s="150">
        <f>ROUND(I278*H278,2)</f>
        <v>0</v>
      </c>
      <c r="BL278" s="17" t="s">
        <v>170</v>
      </c>
      <c r="BM278" s="149" t="s">
        <v>331</v>
      </c>
    </row>
    <row r="279" spans="2:65" s="12" customFormat="1" ht="11.25">
      <c r="B279" s="151"/>
      <c r="D279" s="152" t="s">
        <v>172</v>
      </c>
      <c r="E279" s="153" t="s">
        <v>1</v>
      </c>
      <c r="F279" s="154" t="s">
        <v>173</v>
      </c>
      <c r="H279" s="153" t="s">
        <v>1</v>
      </c>
      <c r="I279" s="155"/>
      <c r="L279" s="151"/>
      <c r="M279" s="156"/>
      <c r="T279" s="157"/>
      <c r="AT279" s="153" t="s">
        <v>172</v>
      </c>
      <c r="AU279" s="153" t="s">
        <v>88</v>
      </c>
      <c r="AV279" s="12" t="s">
        <v>86</v>
      </c>
      <c r="AW279" s="12" t="s">
        <v>34</v>
      </c>
      <c r="AX279" s="12" t="s">
        <v>78</v>
      </c>
      <c r="AY279" s="153" t="s">
        <v>163</v>
      </c>
    </row>
    <row r="280" spans="2:65" s="12" customFormat="1" ht="11.25">
      <c r="B280" s="151"/>
      <c r="D280" s="152" t="s">
        <v>172</v>
      </c>
      <c r="E280" s="153" t="s">
        <v>1</v>
      </c>
      <c r="F280" s="154" t="s">
        <v>332</v>
      </c>
      <c r="H280" s="153" t="s">
        <v>1</v>
      </c>
      <c r="I280" s="155"/>
      <c r="L280" s="151"/>
      <c r="M280" s="156"/>
      <c r="T280" s="157"/>
      <c r="AT280" s="153" t="s">
        <v>172</v>
      </c>
      <c r="AU280" s="153" t="s">
        <v>88</v>
      </c>
      <c r="AV280" s="12" t="s">
        <v>86</v>
      </c>
      <c r="AW280" s="12" t="s">
        <v>34</v>
      </c>
      <c r="AX280" s="12" t="s">
        <v>78</v>
      </c>
      <c r="AY280" s="153" t="s">
        <v>163</v>
      </c>
    </row>
    <row r="281" spans="2:65" s="12" customFormat="1" ht="11.25">
      <c r="B281" s="151"/>
      <c r="D281" s="152" t="s">
        <v>172</v>
      </c>
      <c r="E281" s="153" t="s">
        <v>1</v>
      </c>
      <c r="F281" s="154" t="s">
        <v>333</v>
      </c>
      <c r="H281" s="153" t="s">
        <v>1</v>
      </c>
      <c r="I281" s="155"/>
      <c r="L281" s="151"/>
      <c r="M281" s="156"/>
      <c r="T281" s="157"/>
      <c r="AT281" s="153" t="s">
        <v>172</v>
      </c>
      <c r="AU281" s="153" t="s">
        <v>88</v>
      </c>
      <c r="AV281" s="12" t="s">
        <v>86</v>
      </c>
      <c r="AW281" s="12" t="s">
        <v>34</v>
      </c>
      <c r="AX281" s="12" t="s">
        <v>78</v>
      </c>
      <c r="AY281" s="153" t="s">
        <v>163</v>
      </c>
    </row>
    <row r="282" spans="2:65" s="13" customFormat="1" ht="11.25">
      <c r="B282" s="158"/>
      <c r="D282" s="152" t="s">
        <v>172</v>
      </c>
      <c r="E282" s="159" t="s">
        <v>1</v>
      </c>
      <c r="F282" s="160" t="s">
        <v>334</v>
      </c>
      <c r="H282" s="161">
        <v>56.43</v>
      </c>
      <c r="I282" s="162"/>
      <c r="L282" s="158"/>
      <c r="M282" s="163"/>
      <c r="T282" s="164"/>
      <c r="AT282" s="159" t="s">
        <v>172</v>
      </c>
      <c r="AU282" s="159" t="s">
        <v>88</v>
      </c>
      <c r="AV282" s="13" t="s">
        <v>88</v>
      </c>
      <c r="AW282" s="13" t="s">
        <v>34</v>
      </c>
      <c r="AX282" s="13" t="s">
        <v>78</v>
      </c>
      <c r="AY282" s="159" t="s">
        <v>163</v>
      </c>
    </row>
    <row r="283" spans="2:65" s="13" customFormat="1" ht="11.25">
      <c r="B283" s="158"/>
      <c r="D283" s="152" t="s">
        <v>172</v>
      </c>
      <c r="E283" s="159" t="s">
        <v>1</v>
      </c>
      <c r="F283" s="160" t="s">
        <v>335</v>
      </c>
      <c r="H283" s="161">
        <v>1.881</v>
      </c>
      <c r="I283" s="162"/>
      <c r="L283" s="158"/>
      <c r="M283" s="163"/>
      <c r="T283" s="164"/>
      <c r="AT283" s="159" t="s">
        <v>172</v>
      </c>
      <c r="AU283" s="159" t="s">
        <v>88</v>
      </c>
      <c r="AV283" s="13" t="s">
        <v>88</v>
      </c>
      <c r="AW283" s="13" t="s">
        <v>34</v>
      </c>
      <c r="AX283" s="13" t="s">
        <v>78</v>
      </c>
      <c r="AY283" s="159" t="s">
        <v>163</v>
      </c>
    </row>
    <row r="284" spans="2:65" s="13" customFormat="1" ht="11.25">
      <c r="B284" s="158"/>
      <c r="D284" s="152" t="s">
        <v>172</v>
      </c>
      <c r="E284" s="159" t="s">
        <v>1</v>
      </c>
      <c r="F284" s="160" t="s">
        <v>336</v>
      </c>
      <c r="H284" s="161">
        <v>1.831</v>
      </c>
      <c r="I284" s="162"/>
      <c r="L284" s="158"/>
      <c r="M284" s="163"/>
      <c r="T284" s="164"/>
      <c r="AT284" s="159" t="s">
        <v>172</v>
      </c>
      <c r="AU284" s="159" t="s">
        <v>88</v>
      </c>
      <c r="AV284" s="13" t="s">
        <v>88</v>
      </c>
      <c r="AW284" s="13" t="s">
        <v>34</v>
      </c>
      <c r="AX284" s="13" t="s">
        <v>78</v>
      </c>
      <c r="AY284" s="159" t="s">
        <v>163</v>
      </c>
    </row>
    <row r="285" spans="2:65" s="13" customFormat="1" ht="11.25">
      <c r="B285" s="158"/>
      <c r="D285" s="152" t="s">
        <v>172</v>
      </c>
      <c r="E285" s="159" t="s">
        <v>1</v>
      </c>
      <c r="F285" s="160" t="s">
        <v>337</v>
      </c>
      <c r="H285" s="161">
        <v>1.8440000000000001</v>
      </c>
      <c r="I285" s="162"/>
      <c r="L285" s="158"/>
      <c r="M285" s="163"/>
      <c r="T285" s="164"/>
      <c r="AT285" s="159" t="s">
        <v>172</v>
      </c>
      <c r="AU285" s="159" t="s">
        <v>88</v>
      </c>
      <c r="AV285" s="13" t="s">
        <v>88</v>
      </c>
      <c r="AW285" s="13" t="s">
        <v>34</v>
      </c>
      <c r="AX285" s="13" t="s">
        <v>78</v>
      </c>
      <c r="AY285" s="159" t="s">
        <v>163</v>
      </c>
    </row>
    <row r="286" spans="2:65" s="13" customFormat="1" ht="11.25">
      <c r="B286" s="158"/>
      <c r="D286" s="152" t="s">
        <v>172</v>
      </c>
      <c r="E286" s="159" t="s">
        <v>1</v>
      </c>
      <c r="F286" s="160" t="s">
        <v>338</v>
      </c>
      <c r="H286" s="161">
        <v>4.7789999999999999</v>
      </c>
      <c r="I286" s="162"/>
      <c r="L286" s="158"/>
      <c r="M286" s="163"/>
      <c r="T286" s="164"/>
      <c r="AT286" s="159" t="s">
        <v>172</v>
      </c>
      <c r="AU286" s="159" t="s">
        <v>88</v>
      </c>
      <c r="AV286" s="13" t="s">
        <v>88</v>
      </c>
      <c r="AW286" s="13" t="s">
        <v>34</v>
      </c>
      <c r="AX286" s="13" t="s">
        <v>78</v>
      </c>
      <c r="AY286" s="159" t="s">
        <v>163</v>
      </c>
    </row>
    <row r="287" spans="2:65" s="13" customFormat="1" ht="11.25">
      <c r="B287" s="158"/>
      <c r="D287" s="152" t="s">
        <v>172</v>
      </c>
      <c r="E287" s="159" t="s">
        <v>1</v>
      </c>
      <c r="F287" s="160" t="s">
        <v>339</v>
      </c>
      <c r="H287" s="161">
        <v>-6.7439999999999998</v>
      </c>
      <c r="I287" s="162"/>
      <c r="L287" s="158"/>
      <c r="M287" s="163"/>
      <c r="T287" s="164"/>
      <c r="AT287" s="159" t="s">
        <v>172</v>
      </c>
      <c r="AU287" s="159" t="s">
        <v>88</v>
      </c>
      <c r="AV287" s="13" t="s">
        <v>88</v>
      </c>
      <c r="AW287" s="13" t="s">
        <v>34</v>
      </c>
      <c r="AX287" s="13" t="s">
        <v>78</v>
      </c>
      <c r="AY287" s="159" t="s">
        <v>163</v>
      </c>
    </row>
    <row r="288" spans="2:65" s="12" customFormat="1" ht="11.25">
      <c r="B288" s="151"/>
      <c r="D288" s="152" t="s">
        <v>172</v>
      </c>
      <c r="E288" s="153" t="s">
        <v>1</v>
      </c>
      <c r="F288" s="154" t="s">
        <v>340</v>
      </c>
      <c r="H288" s="153" t="s">
        <v>1</v>
      </c>
      <c r="I288" s="155"/>
      <c r="L288" s="151"/>
      <c r="M288" s="156"/>
      <c r="T288" s="157"/>
      <c r="AT288" s="153" t="s">
        <v>172</v>
      </c>
      <c r="AU288" s="153" t="s">
        <v>88</v>
      </c>
      <c r="AV288" s="12" t="s">
        <v>86</v>
      </c>
      <c r="AW288" s="12" t="s">
        <v>34</v>
      </c>
      <c r="AX288" s="12" t="s">
        <v>78</v>
      </c>
      <c r="AY288" s="153" t="s">
        <v>163</v>
      </c>
    </row>
    <row r="289" spans="2:51" s="13" customFormat="1" ht="11.25">
      <c r="B289" s="158"/>
      <c r="D289" s="152" t="s">
        <v>172</v>
      </c>
      <c r="E289" s="159" t="s">
        <v>1</v>
      </c>
      <c r="F289" s="160" t="s">
        <v>341</v>
      </c>
      <c r="H289" s="161">
        <v>16.872</v>
      </c>
      <c r="I289" s="162"/>
      <c r="L289" s="158"/>
      <c r="M289" s="163"/>
      <c r="T289" s="164"/>
      <c r="AT289" s="159" t="s">
        <v>172</v>
      </c>
      <c r="AU289" s="159" t="s">
        <v>88</v>
      </c>
      <c r="AV289" s="13" t="s">
        <v>88</v>
      </c>
      <c r="AW289" s="13" t="s">
        <v>34</v>
      </c>
      <c r="AX289" s="13" t="s">
        <v>78</v>
      </c>
      <c r="AY289" s="159" t="s">
        <v>163</v>
      </c>
    </row>
    <row r="290" spans="2:51" s="13" customFormat="1" ht="11.25">
      <c r="B290" s="158"/>
      <c r="D290" s="152" t="s">
        <v>172</v>
      </c>
      <c r="E290" s="159" t="s">
        <v>1</v>
      </c>
      <c r="F290" s="160" t="s">
        <v>342</v>
      </c>
      <c r="H290" s="161">
        <v>0.94099999999999995</v>
      </c>
      <c r="I290" s="162"/>
      <c r="L290" s="158"/>
      <c r="M290" s="163"/>
      <c r="T290" s="164"/>
      <c r="AT290" s="159" t="s">
        <v>172</v>
      </c>
      <c r="AU290" s="159" t="s">
        <v>88</v>
      </c>
      <c r="AV290" s="13" t="s">
        <v>88</v>
      </c>
      <c r="AW290" s="13" t="s">
        <v>34</v>
      </c>
      <c r="AX290" s="13" t="s">
        <v>78</v>
      </c>
      <c r="AY290" s="159" t="s">
        <v>163</v>
      </c>
    </row>
    <row r="291" spans="2:51" s="13" customFormat="1" ht="11.25">
      <c r="B291" s="158"/>
      <c r="D291" s="152" t="s">
        <v>172</v>
      </c>
      <c r="E291" s="159" t="s">
        <v>1</v>
      </c>
      <c r="F291" s="160" t="s">
        <v>343</v>
      </c>
      <c r="H291" s="161">
        <v>1.8460000000000001</v>
      </c>
      <c r="I291" s="162"/>
      <c r="L291" s="158"/>
      <c r="M291" s="163"/>
      <c r="T291" s="164"/>
      <c r="AT291" s="159" t="s">
        <v>172</v>
      </c>
      <c r="AU291" s="159" t="s">
        <v>88</v>
      </c>
      <c r="AV291" s="13" t="s">
        <v>88</v>
      </c>
      <c r="AW291" s="13" t="s">
        <v>34</v>
      </c>
      <c r="AX291" s="13" t="s">
        <v>78</v>
      </c>
      <c r="AY291" s="159" t="s">
        <v>163</v>
      </c>
    </row>
    <row r="292" spans="2:51" s="13" customFormat="1" ht="11.25">
      <c r="B292" s="158"/>
      <c r="D292" s="152" t="s">
        <v>172</v>
      </c>
      <c r="E292" s="159" t="s">
        <v>1</v>
      </c>
      <c r="F292" s="160" t="s">
        <v>344</v>
      </c>
      <c r="H292" s="161">
        <v>0.89100000000000001</v>
      </c>
      <c r="I292" s="162"/>
      <c r="L292" s="158"/>
      <c r="M292" s="163"/>
      <c r="T292" s="164"/>
      <c r="AT292" s="159" t="s">
        <v>172</v>
      </c>
      <c r="AU292" s="159" t="s">
        <v>88</v>
      </c>
      <c r="AV292" s="13" t="s">
        <v>88</v>
      </c>
      <c r="AW292" s="13" t="s">
        <v>34</v>
      </c>
      <c r="AX292" s="13" t="s">
        <v>78</v>
      </c>
      <c r="AY292" s="159" t="s">
        <v>163</v>
      </c>
    </row>
    <row r="293" spans="2:51" s="13" customFormat="1" ht="11.25">
      <c r="B293" s="158"/>
      <c r="D293" s="152" t="s">
        <v>172</v>
      </c>
      <c r="E293" s="159" t="s">
        <v>1</v>
      </c>
      <c r="F293" s="160" t="s">
        <v>345</v>
      </c>
      <c r="H293" s="161">
        <v>-4.82</v>
      </c>
      <c r="I293" s="162"/>
      <c r="L293" s="158"/>
      <c r="M293" s="163"/>
      <c r="T293" s="164"/>
      <c r="AT293" s="159" t="s">
        <v>172</v>
      </c>
      <c r="AU293" s="159" t="s">
        <v>88</v>
      </c>
      <c r="AV293" s="13" t="s">
        <v>88</v>
      </c>
      <c r="AW293" s="13" t="s">
        <v>34</v>
      </c>
      <c r="AX293" s="13" t="s">
        <v>78</v>
      </c>
      <c r="AY293" s="159" t="s">
        <v>163</v>
      </c>
    </row>
    <row r="294" spans="2:51" s="12" customFormat="1" ht="11.25">
      <c r="B294" s="151"/>
      <c r="D294" s="152" t="s">
        <v>172</v>
      </c>
      <c r="E294" s="153" t="s">
        <v>1</v>
      </c>
      <c r="F294" s="154" t="s">
        <v>346</v>
      </c>
      <c r="H294" s="153" t="s">
        <v>1</v>
      </c>
      <c r="I294" s="155"/>
      <c r="L294" s="151"/>
      <c r="M294" s="156"/>
      <c r="T294" s="157"/>
      <c r="AT294" s="153" t="s">
        <v>172</v>
      </c>
      <c r="AU294" s="153" t="s">
        <v>88</v>
      </c>
      <c r="AV294" s="12" t="s">
        <v>86</v>
      </c>
      <c r="AW294" s="12" t="s">
        <v>34</v>
      </c>
      <c r="AX294" s="12" t="s">
        <v>78</v>
      </c>
      <c r="AY294" s="153" t="s">
        <v>163</v>
      </c>
    </row>
    <row r="295" spans="2:51" s="13" customFormat="1" ht="11.25">
      <c r="B295" s="158"/>
      <c r="D295" s="152" t="s">
        <v>172</v>
      </c>
      <c r="E295" s="159" t="s">
        <v>1</v>
      </c>
      <c r="F295" s="160" t="s">
        <v>347</v>
      </c>
      <c r="H295" s="161">
        <v>15.247999999999999</v>
      </c>
      <c r="I295" s="162"/>
      <c r="L295" s="158"/>
      <c r="M295" s="163"/>
      <c r="T295" s="164"/>
      <c r="AT295" s="159" t="s">
        <v>172</v>
      </c>
      <c r="AU295" s="159" t="s">
        <v>88</v>
      </c>
      <c r="AV295" s="13" t="s">
        <v>88</v>
      </c>
      <c r="AW295" s="13" t="s">
        <v>34</v>
      </c>
      <c r="AX295" s="13" t="s">
        <v>78</v>
      </c>
      <c r="AY295" s="159" t="s">
        <v>163</v>
      </c>
    </row>
    <row r="296" spans="2:51" s="13" customFormat="1" ht="11.25">
      <c r="B296" s="158"/>
      <c r="D296" s="152" t="s">
        <v>172</v>
      </c>
      <c r="E296" s="159" t="s">
        <v>1</v>
      </c>
      <c r="F296" s="160" t="s">
        <v>342</v>
      </c>
      <c r="H296" s="161">
        <v>0.94099999999999995</v>
      </c>
      <c r="I296" s="162"/>
      <c r="L296" s="158"/>
      <c r="M296" s="163"/>
      <c r="T296" s="164"/>
      <c r="AT296" s="159" t="s">
        <v>172</v>
      </c>
      <c r="AU296" s="159" t="s">
        <v>88</v>
      </c>
      <c r="AV296" s="13" t="s">
        <v>88</v>
      </c>
      <c r="AW296" s="13" t="s">
        <v>34</v>
      </c>
      <c r="AX296" s="13" t="s">
        <v>78</v>
      </c>
      <c r="AY296" s="159" t="s">
        <v>163</v>
      </c>
    </row>
    <row r="297" spans="2:51" s="13" customFormat="1" ht="11.25">
      <c r="B297" s="158"/>
      <c r="D297" s="152" t="s">
        <v>172</v>
      </c>
      <c r="E297" s="159" t="s">
        <v>1</v>
      </c>
      <c r="F297" s="160" t="s">
        <v>348</v>
      </c>
      <c r="H297" s="161">
        <v>1.8480000000000001</v>
      </c>
      <c r="I297" s="162"/>
      <c r="L297" s="158"/>
      <c r="M297" s="163"/>
      <c r="T297" s="164"/>
      <c r="AT297" s="159" t="s">
        <v>172</v>
      </c>
      <c r="AU297" s="159" t="s">
        <v>88</v>
      </c>
      <c r="AV297" s="13" t="s">
        <v>88</v>
      </c>
      <c r="AW297" s="13" t="s">
        <v>34</v>
      </c>
      <c r="AX297" s="13" t="s">
        <v>78</v>
      </c>
      <c r="AY297" s="159" t="s">
        <v>163</v>
      </c>
    </row>
    <row r="298" spans="2:51" s="13" customFormat="1" ht="11.25">
      <c r="B298" s="158"/>
      <c r="D298" s="152" t="s">
        <v>172</v>
      </c>
      <c r="E298" s="159" t="s">
        <v>1</v>
      </c>
      <c r="F298" s="160" t="s">
        <v>344</v>
      </c>
      <c r="H298" s="161">
        <v>0.89100000000000001</v>
      </c>
      <c r="I298" s="162"/>
      <c r="L298" s="158"/>
      <c r="M298" s="163"/>
      <c r="T298" s="164"/>
      <c r="AT298" s="159" t="s">
        <v>172</v>
      </c>
      <c r="AU298" s="159" t="s">
        <v>88</v>
      </c>
      <c r="AV298" s="13" t="s">
        <v>88</v>
      </c>
      <c r="AW298" s="13" t="s">
        <v>34</v>
      </c>
      <c r="AX298" s="13" t="s">
        <v>78</v>
      </c>
      <c r="AY298" s="159" t="s">
        <v>163</v>
      </c>
    </row>
    <row r="299" spans="2:51" s="13" customFormat="1" ht="11.25">
      <c r="B299" s="158"/>
      <c r="D299" s="152" t="s">
        <v>172</v>
      </c>
      <c r="E299" s="159" t="s">
        <v>1</v>
      </c>
      <c r="F299" s="160" t="s">
        <v>349</v>
      </c>
      <c r="H299" s="161">
        <v>-4.7069999999999999</v>
      </c>
      <c r="I299" s="162"/>
      <c r="L299" s="158"/>
      <c r="M299" s="163"/>
      <c r="T299" s="164"/>
      <c r="AT299" s="159" t="s">
        <v>172</v>
      </c>
      <c r="AU299" s="159" t="s">
        <v>88</v>
      </c>
      <c r="AV299" s="13" t="s">
        <v>88</v>
      </c>
      <c r="AW299" s="13" t="s">
        <v>34</v>
      </c>
      <c r="AX299" s="13" t="s">
        <v>78</v>
      </c>
      <c r="AY299" s="159" t="s">
        <v>163</v>
      </c>
    </row>
    <row r="300" spans="2:51" s="12" customFormat="1" ht="11.25">
      <c r="B300" s="151"/>
      <c r="D300" s="152" t="s">
        <v>172</v>
      </c>
      <c r="E300" s="153" t="s">
        <v>1</v>
      </c>
      <c r="F300" s="154" t="s">
        <v>350</v>
      </c>
      <c r="H300" s="153" t="s">
        <v>1</v>
      </c>
      <c r="I300" s="155"/>
      <c r="L300" s="151"/>
      <c r="M300" s="156"/>
      <c r="T300" s="157"/>
      <c r="AT300" s="153" t="s">
        <v>172</v>
      </c>
      <c r="AU300" s="153" t="s">
        <v>88</v>
      </c>
      <c r="AV300" s="12" t="s">
        <v>86</v>
      </c>
      <c r="AW300" s="12" t="s">
        <v>34</v>
      </c>
      <c r="AX300" s="12" t="s">
        <v>78</v>
      </c>
      <c r="AY300" s="153" t="s">
        <v>163</v>
      </c>
    </row>
    <row r="301" spans="2:51" s="13" customFormat="1" ht="11.25">
      <c r="B301" s="158"/>
      <c r="D301" s="152" t="s">
        <v>172</v>
      </c>
      <c r="E301" s="159" t="s">
        <v>1</v>
      </c>
      <c r="F301" s="160" t="s">
        <v>351</v>
      </c>
      <c r="H301" s="161">
        <v>15.675000000000001</v>
      </c>
      <c r="I301" s="162"/>
      <c r="L301" s="158"/>
      <c r="M301" s="163"/>
      <c r="T301" s="164"/>
      <c r="AT301" s="159" t="s">
        <v>172</v>
      </c>
      <c r="AU301" s="159" t="s">
        <v>88</v>
      </c>
      <c r="AV301" s="13" t="s">
        <v>88</v>
      </c>
      <c r="AW301" s="13" t="s">
        <v>34</v>
      </c>
      <c r="AX301" s="13" t="s">
        <v>78</v>
      </c>
      <c r="AY301" s="159" t="s">
        <v>163</v>
      </c>
    </row>
    <row r="302" spans="2:51" s="13" customFormat="1" ht="11.25">
      <c r="B302" s="158"/>
      <c r="D302" s="152" t="s">
        <v>172</v>
      </c>
      <c r="E302" s="159" t="s">
        <v>1</v>
      </c>
      <c r="F302" s="160" t="s">
        <v>342</v>
      </c>
      <c r="H302" s="161">
        <v>0.94099999999999995</v>
      </c>
      <c r="I302" s="162"/>
      <c r="L302" s="158"/>
      <c r="M302" s="163"/>
      <c r="T302" s="164"/>
      <c r="AT302" s="159" t="s">
        <v>172</v>
      </c>
      <c r="AU302" s="159" t="s">
        <v>88</v>
      </c>
      <c r="AV302" s="13" t="s">
        <v>88</v>
      </c>
      <c r="AW302" s="13" t="s">
        <v>34</v>
      </c>
      <c r="AX302" s="13" t="s">
        <v>78</v>
      </c>
      <c r="AY302" s="159" t="s">
        <v>163</v>
      </c>
    </row>
    <row r="303" spans="2:51" s="13" customFormat="1" ht="11.25">
      <c r="B303" s="158"/>
      <c r="D303" s="152" t="s">
        <v>172</v>
      </c>
      <c r="E303" s="159" t="s">
        <v>1</v>
      </c>
      <c r="F303" s="160" t="s">
        <v>352</v>
      </c>
      <c r="H303" s="161">
        <v>1.84</v>
      </c>
      <c r="I303" s="162"/>
      <c r="L303" s="158"/>
      <c r="M303" s="163"/>
      <c r="T303" s="164"/>
      <c r="AT303" s="159" t="s">
        <v>172</v>
      </c>
      <c r="AU303" s="159" t="s">
        <v>88</v>
      </c>
      <c r="AV303" s="13" t="s">
        <v>88</v>
      </c>
      <c r="AW303" s="13" t="s">
        <v>34</v>
      </c>
      <c r="AX303" s="13" t="s">
        <v>78</v>
      </c>
      <c r="AY303" s="159" t="s">
        <v>163</v>
      </c>
    </row>
    <row r="304" spans="2:51" s="13" customFormat="1" ht="11.25">
      <c r="B304" s="158"/>
      <c r="D304" s="152" t="s">
        <v>172</v>
      </c>
      <c r="E304" s="159" t="s">
        <v>1</v>
      </c>
      <c r="F304" s="160" t="s">
        <v>353</v>
      </c>
      <c r="H304" s="161">
        <v>0.81</v>
      </c>
      <c r="I304" s="162"/>
      <c r="L304" s="158"/>
      <c r="M304" s="163"/>
      <c r="T304" s="164"/>
      <c r="AT304" s="159" t="s">
        <v>172</v>
      </c>
      <c r="AU304" s="159" t="s">
        <v>88</v>
      </c>
      <c r="AV304" s="13" t="s">
        <v>88</v>
      </c>
      <c r="AW304" s="13" t="s">
        <v>34</v>
      </c>
      <c r="AX304" s="13" t="s">
        <v>78</v>
      </c>
      <c r="AY304" s="159" t="s">
        <v>163</v>
      </c>
    </row>
    <row r="305" spans="2:51" s="13" customFormat="1" ht="11.25">
      <c r="B305" s="158"/>
      <c r="D305" s="152" t="s">
        <v>172</v>
      </c>
      <c r="E305" s="159" t="s">
        <v>1</v>
      </c>
      <c r="F305" s="160" t="s">
        <v>354</v>
      </c>
      <c r="H305" s="161">
        <v>-4.4370000000000003</v>
      </c>
      <c r="I305" s="162"/>
      <c r="L305" s="158"/>
      <c r="M305" s="163"/>
      <c r="T305" s="164"/>
      <c r="AT305" s="159" t="s">
        <v>172</v>
      </c>
      <c r="AU305" s="159" t="s">
        <v>88</v>
      </c>
      <c r="AV305" s="13" t="s">
        <v>88</v>
      </c>
      <c r="AW305" s="13" t="s">
        <v>34</v>
      </c>
      <c r="AX305" s="13" t="s">
        <v>78</v>
      </c>
      <c r="AY305" s="159" t="s">
        <v>163</v>
      </c>
    </row>
    <row r="306" spans="2:51" s="12" customFormat="1" ht="11.25">
      <c r="B306" s="151"/>
      <c r="D306" s="152" t="s">
        <v>172</v>
      </c>
      <c r="E306" s="153" t="s">
        <v>1</v>
      </c>
      <c r="F306" s="154" t="s">
        <v>355</v>
      </c>
      <c r="H306" s="153" t="s">
        <v>1</v>
      </c>
      <c r="I306" s="155"/>
      <c r="L306" s="151"/>
      <c r="M306" s="156"/>
      <c r="T306" s="157"/>
      <c r="AT306" s="153" t="s">
        <v>172</v>
      </c>
      <c r="AU306" s="153" t="s">
        <v>88</v>
      </c>
      <c r="AV306" s="12" t="s">
        <v>86</v>
      </c>
      <c r="AW306" s="12" t="s">
        <v>34</v>
      </c>
      <c r="AX306" s="12" t="s">
        <v>78</v>
      </c>
      <c r="AY306" s="153" t="s">
        <v>163</v>
      </c>
    </row>
    <row r="307" spans="2:51" s="13" customFormat="1" ht="11.25">
      <c r="B307" s="158"/>
      <c r="D307" s="152" t="s">
        <v>172</v>
      </c>
      <c r="E307" s="159" t="s">
        <v>1</v>
      </c>
      <c r="F307" s="160" t="s">
        <v>356</v>
      </c>
      <c r="H307" s="161">
        <v>47.594999999999999</v>
      </c>
      <c r="I307" s="162"/>
      <c r="L307" s="158"/>
      <c r="M307" s="163"/>
      <c r="T307" s="164"/>
      <c r="AT307" s="159" t="s">
        <v>172</v>
      </c>
      <c r="AU307" s="159" t="s">
        <v>88</v>
      </c>
      <c r="AV307" s="13" t="s">
        <v>88</v>
      </c>
      <c r="AW307" s="13" t="s">
        <v>34</v>
      </c>
      <c r="AX307" s="13" t="s">
        <v>78</v>
      </c>
      <c r="AY307" s="159" t="s">
        <v>163</v>
      </c>
    </row>
    <row r="308" spans="2:51" s="13" customFormat="1" ht="11.25">
      <c r="B308" s="158"/>
      <c r="D308" s="152" t="s">
        <v>172</v>
      </c>
      <c r="E308" s="159" t="s">
        <v>1</v>
      </c>
      <c r="F308" s="160" t="s">
        <v>335</v>
      </c>
      <c r="H308" s="161">
        <v>1.881</v>
      </c>
      <c r="I308" s="162"/>
      <c r="L308" s="158"/>
      <c r="M308" s="163"/>
      <c r="T308" s="164"/>
      <c r="AT308" s="159" t="s">
        <v>172</v>
      </c>
      <c r="AU308" s="159" t="s">
        <v>88</v>
      </c>
      <c r="AV308" s="13" t="s">
        <v>88</v>
      </c>
      <c r="AW308" s="13" t="s">
        <v>34</v>
      </c>
      <c r="AX308" s="13" t="s">
        <v>78</v>
      </c>
      <c r="AY308" s="159" t="s">
        <v>163</v>
      </c>
    </row>
    <row r="309" spans="2:51" s="13" customFormat="1" ht="11.25">
      <c r="B309" s="158"/>
      <c r="D309" s="152" t="s">
        <v>172</v>
      </c>
      <c r="E309" s="159" t="s">
        <v>1</v>
      </c>
      <c r="F309" s="160" t="s">
        <v>357</v>
      </c>
      <c r="H309" s="161">
        <v>1.835</v>
      </c>
      <c r="I309" s="162"/>
      <c r="L309" s="158"/>
      <c r="M309" s="163"/>
      <c r="T309" s="164"/>
      <c r="AT309" s="159" t="s">
        <v>172</v>
      </c>
      <c r="AU309" s="159" t="s">
        <v>88</v>
      </c>
      <c r="AV309" s="13" t="s">
        <v>88</v>
      </c>
      <c r="AW309" s="13" t="s">
        <v>34</v>
      </c>
      <c r="AX309" s="13" t="s">
        <v>78</v>
      </c>
      <c r="AY309" s="159" t="s">
        <v>163</v>
      </c>
    </row>
    <row r="310" spans="2:51" s="13" customFormat="1" ht="11.25">
      <c r="B310" s="158"/>
      <c r="D310" s="152" t="s">
        <v>172</v>
      </c>
      <c r="E310" s="159" t="s">
        <v>1</v>
      </c>
      <c r="F310" s="160" t="s">
        <v>358</v>
      </c>
      <c r="H310" s="161">
        <v>1.5920000000000001</v>
      </c>
      <c r="I310" s="162"/>
      <c r="L310" s="158"/>
      <c r="M310" s="163"/>
      <c r="T310" s="164"/>
      <c r="AT310" s="159" t="s">
        <v>172</v>
      </c>
      <c r="AU310" s="159" t="s">
        <v>88</v>
      </c>
      <c r="AV310" s="13" t="s">
        <v>88</v>
      </c>
      <c r="AW310" s="13" t="s">
        <v>34</v>
      </c>
      <c r="AX310" s="13" t="s">
        <v>78</v>
      </c>
      <c r="AY310" s="159" t="s">
        <v>163</v>
      </c>
    </row>
    <row r="311" spans="2:51" s="13" customFormat="1" ht="11.25">
      <c r="B311" s="158"/>
      <c r="D311" s="152" t="s">
        <v>172</v>
      </c>
      <c r="E311" s="159" t="s">
        <v>1</v>
      </c>
      <c r="F311" s="160" t="s">
        <v>344</v>
      </c>
      <c r="H311" s="161">
        <v>0.89100000000000001</v>
      </c>
      <c r="I311" s="162"/>
      <c r="L311" s="158"/>
      <c r="M311" s="163"/>
      <c r="T311" s="164"/>
      <c r="AT311" s="159" t="s">
        <v>172</v>
      </c>
      <c r="AU311" s="159" t="s">
        <v>88</v>
      </c>
      <c r="AV311" s="13" t="s">
        <v>88</v>
      </c>
      <c r="AW311" s="13" t="s">
        <v>34</v>
      </c>
      <c r="AX311" s="13" t="s">
        <v>78</v>
      </c>
      <c r="AY311" s="159" t="s">
        <v>163</v>
      </c>
    </row>
    <row r="312" spans="2:51" s="13" customFormat="1" ht="11.25">
      <c r="B312" s="158"/>
      <c r="D312" s="152" t="s">
        <v>172</v>
      </c>
      <c r="E312" s="159" t="s">
        <v>1</v>
      </c>
      <c r="F312" s="160" t="s">
        <v>359</v>
      </c>
      <c r="H312" s="161">
        <v>-6.298</v>
      </c>
      <c r="I312" s="162"/>
      <c r="L312" s="158"/>
      <c r="M312" s="163"/>
      <c r="T312" s="164"/>
      <c r="AT312" s="159" t="s">
        <v>172</v>
      </c>
      <c r="AU312" s="159" t="s">
        <v>88</v>
      </c>
      <c r="AV312" s="13" t="s">
        <v>88</v>
      </c>
      <c r="AW312" s="13" t="s">
        <v>34</v>
      </c>
      <c r="AX312" s="13" t="s">
        <v>78</v>
      </c>
      <c r="AY312" s="159" t="s">
        <v>163</v>
      </c>
    </row>
    <row r="313" spans="2:51" s="12" customFormat="1" ht="11.25">
      <c r="B313" s="151"/>
      <c r="D313" s="152" t="s">
        <v>172</v>
      </c>
      <c r="E313" s="153" t="s">
        <v>1</v>
      </c>
      <c r="F313" s="154" t="s">
        <v>360</v>
      </c>
      <c r="H313" s="153" t="s">
        <v>1</v>
      </c>
      <c r="I313" s="155"/>
      <c r="L313" s="151"/>
      <c r="M313" s="156"/>
      <c r="T313" s="157"/>
      <c r="AT313" s="153" t="s">
        <v>172</v>
      </c>
      <c r="AU313" s="153" t="s">
        <v>88</v>
      </c>
      <c r="AV313" s="12" t="s">
        <v>86</v>
      </c>
      <c r="AW313" s="12" t="s">
        <v>34</v>
      </c>
      <c r="AX313" s="12" t="s">
        <v>78</v>
      </c>
      <c r="AY313" s="153" t="s">
        <v>163</v>
      </c>
    </row>
    <row r="314" spans="2:51" s="13" customFormat="1" ht="11.25">
      <c r="B314" s="158"/>
      <c r="D314" s="152" t="s">
        <v>172</v>
      </c>
      <c r="E314" s="159" t="s">
        <v>1</v>
      </c>
      <c r="F314" s="160" t="s">
        <v>361</v>
      </c>
      <c r="H314" s="161">
        <v>30.381</v>
      </c>
      <c r="I314" s="162"/>
      <c r="L314" s="158"/>
      <c r="M314" s="163"/>
      <c r="T314" s="164"/>
      <c r="AT314" s="159" t="s">
        <v>172</v>
      </c>
      <c r="AU314" s="159" t="s">
        <v>88</v>
      </c>
      <c r="AV314" s="13" t="s">
        <v>88</v>
      </c>
      <c r="AW314" s="13" t="s">
        <v>34</v>
      </c>
      <c r="AX314" s="13" t="s">
        <v>78</v>
      </c>
      <c r="AY314" s="159" t="s">
        <v>163</v>
      </c>
    </row>
    <row r="315" spans="2:51" s="13" customFormat="1" ht="11.25">
      <c r="B315" s="158"/>
      <c r="D315" s="152" t="s">
        <v>172</v>
      </c>
      <c r="E315" s="159" t="s">
        <v>1</v>
      </c>
      <c r="F315" s="160" t="s">
        <v>342</v>
      </c>
      <c r="H315" s="161">
        <v>0.94099999999999995</v>
      </c>
      <c r="I315" s="162"/>
      <c r="L315" s="158"/>
      <c r="M315" s="163"/>
      <c r="T315" s="164"/>
      <c r="AT315" s="159" t="s">
        <v>172</v>
      </c>
      <c r="AU315" s="159" t="s">
        <v>88</v>
      </c>
      <c r="AV315" s="13" t="s">
        <v>88</v>
      </c>
      <c r="AW315" s="13" t="s">
        <v>34</v>
      </c>
      <c r="AX315" s="13" t="s">
        <v>78</v>
      </c>
      <c r="AY315" s="159" t="s">
        <v>163</v>
      </c>
    </row>
    <row r="316" spans="2:51" s="13" customFormat="1" ht="11.25">
      <c r="B316" s="158"/>
      <c r="D316" s="152" t="s">
        <v>172</v>
      </c>
      <c r="E316" s="159" t="s">
        <v>1</v>
      </c>
      <c r="F316" s="160" t="s">
        <v>362</v>
      </c>
      <c r="H316" s="161">
        <v>1.579</v>
      </c>
      <c r="I316" s="162"/>
      <c r="L316" s="158"/>
      <c r="M316" s="163"/>
      <c r="T316" s="164"/>
      <c r="AT316" s="159" t="s">
        <v>172</v>
      </c>
      <c r="AU316" s="159" t="s">
        <v>88</v>
      </c>
      <c r="AV316" s="13" t="s">
        <v>88</v>
      </c>
      <c r="AW316" s="13" t="s">
        <v>34</v>
      </c>
      <c r="AX316" s="13" t="s">
        <v>78</v>
      </c>
      <c r="AY316" s="159" t="s">
        <v>163</v>
      </c>
    </row>
    <row r="317" spans="2:51" s="13" customFormat="1" ht="11.25">
      <c r="B317" s="158"/>
      <c r="D317" s="152" t="s">
        <v>172</v>
      </c>
      <c r="E317" s="159" t="s">
        <v>1</v>
      </c>
      <c r="F317" s="160" t="s">
        <v>363</v>
      </c>
      <c r="H317" s="161">
        <v>-1.599</v>
      </c>
      <c r="I317" s="162"/>
      <c r="L317" s="158"/>
      <c r="M317" s="163"/>
      <c r="T317" s="164"/>
      <c r="AT317" s="159" t="s">
        <v>172</v>
      </c>
      <c r="AU317" s="159" t="s">
        <v>88</v>
      </c>
      <c r="AV317" s="13" t="s">
        <v>88</v>
      </c>
      <c r="AW317" s="13" t="s">
        <v>34</v>
      </c>
      <c r="AX317" s="13" t="s">
        <v>78</v>
      </c>
      <c r="AY317" s="159" t="s">
        <v>163</v>
      </c>
    </row>
    <row r="318" spans="2:51" s="12" customFormat="1" ht="11.25">
      <c r="B318" s="151"/>
      <c r="D318" s="152" t="s">
        <v>172</v>
      </c>
      <c r="E318" s="153" t="s">
        <v>1</v>
      </c>
      <c r="F318" s="154" t="s">
        <v>364</v>
      </c>
      <c r="H318" s="153" t="s">
        <v>1</v>
      </c>
      <c r="I318" s="155"/>
      <c r="L318" s="151"/>
      <c r="M318" s="156"/>
      <c r="T318" s="157"/>
      <c r="AT318" s="153" t="s">
        <v>172</v>
      </c>
      <c r="AU318" s="153" t="s">
        <v>88</v>
      </c>
      <c r="AV318" s="12" t="s">
        <v>86</v>
      </c>
      <c r="AW318" s="12" t="s">
        <v>34</v>
      </c>
      <c r="AX318" s="12" t="s">
        <v>78</v>
      </c>
      <c r="AY318" s="153" t="s">
        <v>163</v>
      </c>
    </row>
    <row r="319" spans="2:51" s="13" customFormat="1" ht="11.25">
      <c r="B319" s="158"/>
      <c r="D319" s="152" t="s">
        <v>172</v>
      </c>
      <c r="E319" s="159" t="s">
        <v>1</v>
      </c>
      <c r="F319" s="160" t="s">
        <v>365</v>
      </c>
      <c r="H319" s="161">
        <v>45.999000000000002</v>
      </c>
      <c r="I319" s="162"/>
      <c r="L319" s="158"/>
      <c r="M319" s="163"/>
      <c r="T319" s="164"/>
      <c r="AT319" s="159" t="s">
        <v>172</v>
      </c>
      <c r="AU319" s="159" t="s">
        <v>88</v>
      </c>
      <c r="AV319" s="13" t="s">
        <v>88</v>
      </c>
      <c r="AW319" s="13" t="s">
        <v>34</v>
      </c>
      <c r="AX319" s="13" t="s">
        <v>78</v>
      </c>
      <c r="AY319" s="159" t="s">
        <v>163</v>
      </c>
    </row>
    <row r="320" spans="2:51" s="13" customFormat="1" ht="11.25">
      <c r="B320" s="158"/>
      <c r="D320" s="152" t="s">
        <v>172</v>
      </c>
      <c r="E320" s="159" t="s">
        <v>1</v>
      </c>
      <c r="F320" s="160" t="s">
        <v>342</v>
      </c>
      <c r="H320" s="161">
        <v>0.94099999999999995</v>
      </c>
      <c r="I320" s="162"/>
      <c r="L320" s="158"/>
      <c r="M320" s="163"/>
      <c r="T320" s="164"/>
      <c r="AT320" s="159" t="s">
        <v>172</v>
      </c>
      <c r="AU320" s="159" t="s">
        <v>88</v>
      </c>
      <c r="AV320" s="13" t="s">
        <v>88</v>
      </c>
      <c r="AW320" s="13" t="s">
        <v>34</v>
      </c>
      <c r="AX320" s="13" t="s">
        <v>78</v>
      </c>
      <c r="AY320" s="159" t="s">
        <v>163</v>
      </c>
    </row>
    <row r="321" spans="2:51" s="13" customFormat="1" ht="11.25">
      <c r="B321" s="158"/>
      <c r="D321" s="152" t="s">
        <v>172</v>
      </c>
      <c r="E321" s="159" t="s">
        <v>1</v>
      </c>
      <c r="F321" s="160" t="s">
        <v>336</v>
      </c>
      <c r="H321" s="161">
        <v>1.831</v>
      </c>
      <c r="I321" s="162"/>
      <c r="L321" s="158"/>
      <c r="M321" s="163"/>
      <c r="T321" s="164"/>
      <c r="AT321" s="159" t="s">
        <v>172</v>
      </c>
      <c r="AU321" s="159" t="s">
        <v>88</v>
      </c>
      <c r="AV321" s="13" t="s">
        <v>88</v>
      </c>
      <c r="AW321" s="13" t="s">
        <v>34</v>
      </c>
      <c r="AX321" s="13" t="s">
        <v>78</v>
      </c>
      <c r="AY321" s="159" t="s">
        <v>163</v>
      </c>
    </row>
    <row r="322" spans="2:51" s="13" customFormat="1" ht="11.25">
      <c r="B322" s="158"/>
      <c r="D322" s="152" t="s">
        <v>172</v>
      </c>
      <c r="E322" s="159" t="s">
        <v>1</v>
      </c>
      <c r="F322" s="160" t="s">
        <v>366</v>
      </c>
      <c r="H322" s="161">
        <v>1.774</v>
      </c>
      <c r="I322" s="162"/>
      <c r="L322" s="158"/>
      <c r="M322" s="163"/>
      <c r="T322" s="164"/>
      <c r="AT322" s="159" t="s">
        <v>172</v>
      </c>
      <c r="AU322" s="159" t="s">
        <v>88</v>
      </c>
      <c r="AV322" s="13" t="s">
        <v>88</v>
      </c>
      <c r="AW322" s="13" t="s">
        <v>34</v>
      </c>
      <c r="AX322" s="13" t="s">
        <v>78</v>
      </c>
      <c r="AY322" s="159" t="s">
        <v>163</v>
      </c>
    </row>
    <row r="323" spans="2:51" s="13" customFormat="1" ht="11.25">
      <c r="B323" s="158"/>
      <c r="D323" s="152" t="s">
        <v>172</v>
      </c>
      <c r="E323" s="159" t="s">
        <v>1</v>
      </c>
      <c r="F323" s="160" t="s">
        <v>367</v>
      </c>
      <c r="H323" s="161">
        <v>-7.3940000000000001</v>
      </c>
      <c r="I323" s="162"/>
      <c r="L323" s="158"/>
      <c r="M323" s="163"/>
      <c r="T323" s="164"/>
      <c r="AT323" s="159" t="s">
        <v>172</v>
      </c>
      <c r="AU323" s="159" t="s">
        <v>88</v>
      </c>
      <c r="AV323" s="13" t="s">
        <v>88</v>
      </c>
      <c r="AW323" s="13" t="s">
        <v>34</v>
      </c>
      <c r="AX323" s="13" t="s">
        <v>78</v>
      </c>
      <c r="AY323" s="159" t="s">
        <v>163</v>
      </c>
    </row>
    <row r="324" spans="2:51" s="12" customFormat="1" ht="11.25">
      <c r="B324" s="151"/>
      <c r="D324" s="152" t="s">
        <v>172</v>
      </c>
      <c r="E324" s="153" t="s">
        <v>1</v>
      </c>
      <c r="F324" s="154" t="s">
        <v>368</v>
      </c>
      <c r="H324" s="153" t="s">
        <v>1</v>
      </c>
      <c r="I324" s="155"/>
      <c r="L324" s="151"/>
      <c r="M324" s="156"/>
      <c r="T324" s="157"/>
      <c r="AT324" s="153" t="s">
        <v>172</v>
      </c>
      <c r="AU324" s="153" t="s">
        <v>88</v>
      </c>
      <c r="AV324" s="12" t="s">
        <v>86</v>
      </c>
      <c r="AW324" s="12" t="s">
        <v>34</v>
      </c>
      <c r="AX324" s="12" t="s">
        <v>78</v>
      </c>
      <c r="AY324" s="153" t="s">
        <v>163</v>
      </c>
    </row>
    <row r="325" spans="2:51" s="13" customFormat="1" ht="11.25">
      <c r="B325" s="158"/>
      <c r="D325" s="152" t="s">
        <v>172</v>
      </c>
      <c r="E325" s="159" t="s">
        <v>1</v>
      </c>
      <c r="F325" s="160" t="s">
        <v>369</v>
      </c>
      <c r="H325" s="161">
        <v>23.57</v>
      </c>
      <c r="I325" s="162"/>
      <c r="L325" s="158"/>
      <c r="M325" s="163"/>
      <c r="T325" s="164"/>
      <c r="AT325" s="159" t="s">
        <v>172</v>
      </c>
      <c r="AU325" s="159" t="s">
        <v>88</v>
      </c>
      <c r="AV325" s="13" t="s">
        <v>88</v>
      </c>
      <c r="AW325" s="13" t="s">
        <v>34</v>
      </c>
      <c r="AX325" s="13" t="s">
        <v>78</v>
      </c>
      <c r="AY325" s="159" t="s">
        <v>163</v>
      </c>
    </row>
    <row r="326" spans="2:51" s="13" customFormat="1" ht="11.25">
      <c r="B326" s="158"/>
      <c r="D326" s="152" t="s">
        <v>172</v>
      </c>
      <c r="E326" s="159" t="s">
        <v>1</v>
      </c>
      <c r="F326" s="160" t="s">
        <v>342</v>
      </c>
      <c r="H326" s="161">
        <v>0.94099999999999995</v>
      </c>
      <c r="I326" s="162"/>
      <c r="L326" s="158"/>
      <c r="M326" s="163"/>
      <c r="T326" s="164"/>
      <c r="AT326" s="159" t="s">
        <v>172</v>
      </c>
      <c r="AU326" s="159" t="s">
        <v>88</v>
      </c>
      <c r="AV326" s="13" t="s">
        <v>88</v>
      </c>
      <c r="AW326" s="13" t="s">
        <v>34</v>
      </c>
      <c r="AX326" s="13" t="s">
        <v>78</v>
      </c>
      <c r="AY326" s="159" t="s">
        <v>163</v>
      </c>
    </row>
    <row r="327" spans="2:51" s="13" customFormat="1" ht="11.25">
      <c r="B327" s="158"/>
      <c r="D327" s="152" t="s">
        <v>172</v>
      </c>
      <c r="E327" s="159" t="s">
        <v>1</v>
      </c>
      <c r="F327" s="160" t="s">
        <v>370</v>
      </c>
      <c r="H327" s="161">
        <v>1.7010000000000001</v>
      </c>
      <c r="I327" s="162"/>
      <c r="L327" s="158"/>
      <c r="M327" s="163"/>
      <c r="T327" s="164"/>
      <c r="AT327" s="159" t="s">
        <v>172</v>
      </c>
      <c r="AU327" s="159" t="s">
        <v>88</v>
      </c>
      <c r="AV327" s="13" t="s">
        <v>88</v>
      </c>
      <c r="AW327" s="13" t="s">
        <v>34</v>
      </c>
      <c r="AX327" s="13" t="s">
        <v>78</v>
      </c>
      <c r="AY327" s="159" t="s">
        <v>163</v>
      </c>
    </row>
    <row r="328" spans="2:51" s="13" customFormat="1" ht="11.25">
      <c r="B328" s="158"/>
      <c r="D328" s="152" t="s">
        <v>172</v>
      </c>
      <c r="E328" s="159" t="s">
        <v>1</v>
      </c>
      <c r="F328" s="160" t="s">
        <v>371</v>
      </c>
      <c r="H328" s="161">
        <v>-1.5349999999999999</v>
      </c>
      <c r="I328" s="162"/>
      <c r="L328" s="158"/>
      <c r="M328" s="163"/>
      <c r="T328" s="164"/>
      <c r="AT328" s="159" t="s">
        <v>172</v>
      </c>
      <c r="AU328" s="159" t="s">
        <v>88</v>
      </c>
      <c r="AV328" s="13" t="s">
        <v>88</v>
      </c>
      <c r="AW328" s="13" t="s">
        <v>34</v>
      </c>
      <c r="AX328" s="13" t="s">
        <v>78</v>
      </c>
      <c r="AY328" s="159" t="s">
        <v>163</v>
      </c>
    </row>
    <row r="329" spans="2:51" s="15" customFormat="1" ht="11.25">
      <c r="B329" s="183"/>
      <c r="D329" s="152" t="s">
        <v>172</v>
      </c>
      <c r="E329" s="184" t="s">
        <v>1</v>
      </c>
      <c r="F329" s="185" t="s">
        <v>372</v>
      </c>
      <c r="H329" s="186">
        <v>251.42699999999999</v>
      </c>
      <c r="I329" s="187"/>
      <c r="L329" s="183"/>
      <c r="M329" s="188"/>
      <c r="T329" s="189"/>
      <c r="AT329" s="184" t="s">
        <v>172</v>
      </c>
      <c r="AU329" s="184" t="s">
        <v>88</v>
      </c>
      <c r="AV329" s="15" t="s">
        <v>182</v>
      </c>
      <c r="AW329" s="15" t="s">
        <v>34</v>
      </c>
      <c r="AX329" s="15" t="s">
        <v>78</v>
      </c>
      <c r="AY329" s="184" t="s">
        <v>163</v>
      </c>
    </row>
    <row r="330" spans="2:51" s="12" customFormat="1" ht="11.25">
      <c r="B330" s="151"/>
      <c r="D330" s="152" t="s">
        <v>172</v>
      </c>
      <c r="E330" s="153" t="s">
        <v>1</v>
      </c>
      <c r="F330" s="154" t="s">
        <v>373</v>
      </c>
      <c r="H330" s="153" t="s">
        <v>1</v>
      </c>
      <c r="I330" s="155"/>
      <c r="L330" s="151"/>
      <c r="M330" s="156"/>
      <c r="T330" s="157"/>
      <c r="AT330" s="153" t="s">
        <v>172</v>
      </c>
      <c r="AU330" s="153" t="s">
        <v>88</v>
      </c>
      <c r="AV330" s="12" t="s">
        <v>86</v>
      </c>
      <c r="AW330" s="12" t="s">
        <v>34</v>
      </c>
      <c r="AX330" s="12" t="s">
        <v>78</v>
      </c>
      <c r="AY330" s="153" t="s">
        <v>163</v>
      </c>
    </row>
    <row r="331" spans="2:51" s="12" customFormat="1" ht="11.25">
      <c r="B331" s="151"/>
      <c r="D331" s="152" t="s">
        <v>172</v>
      </c>
      <c r="E331" s="153" t="s">
        <v>1</v>
      </c>
      <c r="F331" s="154" t="s">
        <v>374</v>
      </c>
      <c r="H331" s="153" t="s">
        <v>1</v>
      </c>
      <c r="I331" s="155"/>
      <c r="L331" s="151"/>
      <c r="M331" s="156"/>
      <c r="T331" s="157"/>
      <c r="AT331" s="153" t="s">
        <v>172</v>
      </c>
      <c r="AU331" s="153" t="s">
        <v>88</v>
      </c>
      <c r="AV331" s="12" t="s">
        <v>86</v>
      </c>
      <c r="AW331" s="12" t="s">
        <v>34</v>
      </c>
      <c r="AX331" s="12" t="s">
        <v>78</v>
      </c>
      <c r="AY331" s="153" t="s">
        <v>163</v>
      </c>
    </row>
    <row r="332" spans="2:51" s="13" customFormat="1" ht="11.25">
      <c r="B332" s="158"/>
      <c r="D332" s="152" t="s">
        <v>172</v>
      </c>
      <c r="E332" s="159" t="s">
        <v>1</v>
      </c>
      <c r="F332" s="160" t="s">
        <v>375</v>
      </c>
      <c r="H332" s="161">
        <v>72.358999999999995</v>
      </c>
      <c r="I332" s="162"/>
      <c r="L332" s="158"/>
      <c r="M332" s="163"/>
      <c r="T332" s="164"/>
      <c r="AT332" s="159" t="s">
        <v>172</v>
      </c>
      <c r="AU332" s="159" t="s">
        <v>88</v>
      </c>
      <c r="AV332" s="13" t="s">
        <v>88</v>
      </c>
      <c r="AW332" s="13" t="s">
        <v>34</v>
      </c>
      <c r="AX332" s="13" t="s">
        <v>78</v>
      </c>
      <c r="AY332" s="159" t="s">
        <v>163</v>
      </c>
    </row>
    <row r="333" spans="2:51" s="13" customFormat="1" ht="33.75">
      <c r="B333" s="158"/>
      <c r="D333" s="152" t="s">
        <v>172</v>
      </c>
      <c r="E333" s="159" t="s">
        <v>1</v>
      </c>
      <c r="F333" s="160" t="s">
        <v>376</v>
      </c>
      <c r="H333" s="161">
        <v>-16.004999999999999</v>
      </c>
      <c r="I333" s="162"/>
      <c r="L333" s="158"/>
      <c r="M333" s="163"/>
      <c r="T333" s="164"/>
      <c r="AT333" s="159" t="s">
        <v>172</v>
      </c>
      <c r="AU333" s="159" t="s">
        <v>88</v>
      </c>
      <c r="AV333" s="13" t="s">
        <v>88</v>
      </c>
      <c r="AW333" s="13" t="s">
        <v>34</v>
      </c>
      <c r="AX333" s="13" t="s">
        <v>78</v>
      </c>
      <c r="AY333" s="159" t="s">
        <v>163</v>
      </c>
    </row>
    <row r="334" spans="2:51" s="13" customFormat="1" ht="11.25">
      <c r="B334" s="158"/>
      <c r="D334" s="152" t="s">
        <v>172</v>
      </c>
      <c r="E334" s="159" t="s">
        <v>1</v>
      </c>
      <c r="F334" s="160" t="s">
        <v>377</v>
      </c>
      <c r="H334" s="161">
        <v>-5.3879999999999999</v>
      </c>
      <c r="I334" s="162"/>
      <c r="L334" s="158"/>
      <c r="M334" s="163"/>
      <c r="T334" s="164"/>
      <c r="AT334" s="159" t="s">
        <v>172</v>
      </c>
      <c r="AU334" s="159" t="s">
        <v>88</v>
      </c>
      <c r="AV334" s="13" t="s">
        <v>88</v>
      </c>
      <c r="AW334" s="13" t="s">
        <v>34</v>
      </c>
      <c r="AX334" s="13" t="s">
        <v>78</v>
      </c>
      <c r="AY334" s="159" t="s">
        <v>163</v>
      </c>
    </row>
    <row r="335" spans="2:51" s="13" customFormat="1" ht="11.25">
      <c r="B335" s="158"/>
      <c r="D335" s="152" t="s">
        <v>172</v>
      </c>
      <c r="E335" s="159" t="s">
        <v>1</v>
      </c>
      <c r="F335" s="160" t="s">
        <v>378</v>
      </c>
      <c r="H335" s="161">
        <v>11.087</v>
      </c>
      <c r="I335" s="162"/>
      <c r="L335" s="158"/>
      <c r="M335" s="163"/>
      <c r="T335" s="164"/>
      <c r="AT335" s="159" t="s">
        <v>172</v>
      </c>
      <c r="AU335" s="159" t="s">
        <v>88</v>
      </c>
      <c r="AV335" s="13" t="s">
        <v>88</v>
      </c>
      <c r="AW335" s="13" t="s">
        <v>34</v>
      </c>
      <c r="AX335" s="13" t="s">
        <v>78</v>
      </c>
      <c r="AY335" s="159" t="s">
        <v>163</v>
      </c>
    </row>
    <row r="336" spans="2:51" s="13" customFormat="1" ht="11.25">
      <c r="B336" s="158"/>
      <c r="D336" s="152" t="s">
        <v>172</v>
      </c>
      <c r="E336" s="159" t="s">
        <v>1</v>
      </c>
      <c r="F336" s="160" t="s">
        <v>379</v>
      </c>
      <c r="H336" s="161">
        <v>1.23</v>
      </c>
      <c r="I336" s="162"/>
      <c r="L336" s="158"/>
      <c r="M336" s="163"/>
      <c r="T336" s="164"/>
      <c r="AT336" s="159" t="s">
        <v>172</v>
      </c>
      <c r="AU336" s="159" t="s">
        <v>88</v>
      </c>
      <c r="AV336" s="13" t="s">
        <v>88</v>
      </c>
      <c r="AW336" s="13" t="s">
        <v>34</v>
      </c>
      <c r="AX336" s="13" t="s">
        <v>78</v>
      </c>
      <c r="AY336" s="159" t="s">
        <v>163</v>
      </c>
    </row>
    <row r="337" spans="2:51" s="13" customFormat="1" ht="11.25">
      <c r="B337" s="158"/>
      <c r="D337" s="152" t="s">
        <v>172</v>
      </c>
      <c r="E337" s="159" t="s">
        <v>1</v>
      </c>
      <c r="F337" s="160" t="s">
        <v>380</v>
      </c>
      <c r="H337" s="161">
        <v>-4.1130000000000004</v>
      </c>
      <c r="I337" s="162"/>
      <c r="L337" s="158"/>
      <c r="M337" s="163"/>
      <c r="T337" s="164"/>
      <c r="AT337" s="159" t="s">
        <v>172</v>
      </c>
      <c r="AU337" s="159" t="s">
        <v>88</v>
      </c>
      <c r="AV337" s="13" t="s">
        <v>88</v>
      </c>
      <c r="AW337" s="13" t="s">
        <v>34</v>
      </c>
      <c r="AX337" s="13" t="s">
        <v>78</v>
      </c>
      <c r="AY337" s="159" t="s">
        <v>163</v>
      </c>
    </row>
    <row r="338" spans="2:51" s="15" customFormat="1" ht="11.25">
      <c r="B338" s="183"/>
      <c r="D338" s="152" t="s">
        <v>172</v>
      </c>
      <c r="E338" s="184" t="s">
        <v>1</v>
      </c>
      <c r="F338" s="185" t="s">
        <v>372</v>
      </c>
      <c r="H338" s="186">
        <v>59.17</v>
      </c>
      <c r="I338" s="187"/>
      <c r="L338" s="183"/>
      <c r="M338" s="188"/>
      <c r="T338" s="189"/>
      <c r="AT338" s="184" t="s">
        <v>172</v>
      </c>
      <c r="AU338" s="184" t="s">
        <v>88</v>
      </c>
      <c r="AV338" s="15" t="s">
        <v>182</v>
      </c>
      <c r="AW338" s="15" t="s">
        <v>34</v>
      </c>
      <c r="AX338" s="15" t="s">
        <v>78</v>
      </c>
      <c r="AY338" s="184" t="s">
        <v>163</v>
      </c>
    </row>
    <row r="339" spans="2:51" s="12" customFormat="1" ht="11.25">
      <c r="B339" s="151"/>
      <c r="D339" s="152" t="s">
        <v>172</v>
      </c>
      <c r="E339" s="153" t="s">
        <v>1</v>
      </c>
      <c r="F339" s="154" t="s">
        <v>381</v>
      </c>
      <c r="H339" s="153" t="s">
        <v>1</v>
      </c>
      <c r="I339" s="155"/>
      <c r="L339" s="151"/>
      <c r="M339" s="156"/>
      <c r="T339" s="157"/>
      <c r="AT339" s="153" t="s">
        <v>172</v>
      </c>
      <c r="AU339" s="153" t="s">
        <v>88</v>
      </c>
      <c r="AV339" s="12" t="s">
        <v>86</v>
      </c>
      <c r="AW339" s="12" t="s">
        <v>34</v>
      </c>
      <c r="AX339" s="12" t="s">
        <v>78</v>
      </c>
      <c r="AY339" s="153" t="s">
        <v>163</v>
      </c>
    </row>
    <row r="340" spans="2:51" s="12" customFormat="1" ht="11.25">
      <c r="B340" s="151"/>
      <c r="D340" s="152" t="s">
        <v>172</v>
      </c>
      <c r="E340" s="153" t="s">
        <v>1</v>
      </c>
      <c r="F340" s="154" t="s">
        <v>382</v>
      </c>
      <c r="H340" s="153" t="s">
        <v>1</v>
      </c>
      <c r="I340" s="155"/>
      <c r="L340" s="151"/>
      <c r="M340" s="156"/>
      <c r="T340" s="157"/>
      <c r="AT340" s="153" t="s">
        <v>172</v>
      </c>
      <c r="AU340" s="153" t="s">
        <v>88</v>
      </c>
      <c r="AV340" s="12" t="s">
        <v>86</v>
      </c>
      <c r="AW340" s="12" t="s">
        <v>34</v>
      </c>
      <c r="AX340" s="12" t="s">
        <v>78</v>
      </c>
      <c r="AY340" s="153" t="s">
        <v>163</v>
      </c>
    </row>
    <row r="341" spans="2:51" s="13" customFormat="1" ht="11.25">
      <c r="B341" s="158"/>
      <c r="D341" s="152" t="s">
        <v>172</v>
      </c>
      <c r="E341" s="159" t="s">
        <v>1</v>
      </c>
      <c r="F341" s="160" t="s">
        <v>383</v>
      </c>
      <c r="H341" s="161">
        <v>4.7789999999999999</v>
      </c>
      <c r="I341" s="162"/>
      <c r="L341" s="158"/>
      <c r="M341" s="163"/>
      <c r="T341" s="164"/>
      <c r="AT341" s="159" t="s">
        <v>172</v>
      </c>
      <c r="AU341" s="159" t="s">
        <v>88</v>
      </c>
      <c r="AV341" s="13" t="s">
        <v>88</v>
      </c>
      <c r="AW341" s="13" t="s">
        <v>34</v>
      </c>
      <c r="AX341" s="13" t="s">
        <v>78</v>
      </c>
      <c r="AY341" s="159" t="s">
        <v>163</v>
      </c>
    </row>
    <row r="342" spans="2:51" s="13" customFormat="1" ht="11.25">
      <c r="B342" s="158"/>
      <c r="D342" s="152" t="s">
        <v>172</v>
      </c>
      <c r="E342" s="159" t="s">
        <v>1</v>
      </c>
      <c r="F342" s="160" t="s">
        <v>384</v>
      </c>
      <c r="H342" s="161">
        <v>4.82</v>
      </c>
      <c r="I342" s="162"/>
      <c r="L342" s="158"/>
      <c r="M342" s="163"/>
      <c r="T342" s="164"/>
      <c r="AT342" s="159" t="s">
        <v>172</v>
      </c>
      <c r="AU342" s="159" t="s">
        <v>88</v>
      </c>
      <c r="AV342" s="13" t="s">
        <v>88</v>
      </c>
      <c r="AW342" s="13" t="s">
        <v>34</v>
      </c>
      <c r="AX342" s="13" t="s">
        <v>78</v>
      </c>
      <c r="AY342" s="159" t="s">
        <v>163</v>
      </c>
    </row>
    <row r="343" spans="2:51" s="13" customFormat="1" ht="11.25">
      <c r="B343" s="158"/>
      <c r="D343" s="152" t="s">
        <v>172</v>
      </c>
      <c r="E343" s="159" t="s">
        <v>1</v>
      </c>
      <c r="F343" s="160" t="s">
        <v>383</v>
      </c>
      <c r="H343" s="161">
        <v>4.7789999999999999</v>
      </c>
      <c r="I343" s="162"/>
      <c r="L343" s="158"/>
      <c r="M343" s="163"/>
      <c r="T343" s="164"/>
      <c r="AT343" s="159" t="s">
        <v>172</v>
      </c>
      <c r="AU343" s="159" t="s">
        <v>88</v>
      </c>
      <c r="AV343" s="13" t="s">
        <v>88</v>
      </c>
      <c r="AW343" s="13" t="s">
        <v>34</v>
      </c>
      <c r="AX343" s="13" t="s">
        <v>78</v>
      </c>
      <c r="AY343" s="159" t="s">
        <v>163</v>
      </c>
    </row>
    <row r="344" spans="2:51" s="13" customFormat="1" ht="11.25">
      <c r="B344" s="158"/>
      <c r="D344" s="152" t="s">
        <v>172</v>
      </c>
      <c r="E344" s="159" t="s">
        <v>1</v>
      </c>
      <c r="F344" s="160" t="s">
        <v>383</v>
      </c>
      <c r="H344" s="161">
        <v>4.7789999999999999</v>
      </c>
      <c r="I344" s="162"/>
      <c r="L344" s="158"/>
      <c r="M344" s="163"/>
      <c r="T344" s="164"/>
      <c r="AT344" s="159" t="s">
        <v>172</v>
      </c>
      <c r="AU344" s="159" t="s">
        <v>88</v>
      </c>
      <c r="AV344" s="13" t="s">
        <v>88</v>
      </c>
      <c r="AW344" s="13" t="s">
        <v>34</v>
      </c>
      <c r="AX344" s="13" t="s">
        <v>78</v>
      </c>
      <c r="AY344" s="159" t="s">
        <v>163</v>
      </c>
    </row>
    <row r="345" spans="2:51" s="13" customFormat="1" ht="11.25">
      <c r="B345" s="158"/>
      <c r="D345" s="152" t="s">
        <v>172</v>
      </c>
      <c r="E345" s="159" t="s">
        <v>1</v>
      </c>
      <c r="F345" s="160" t="s">
        <v>383</v>
      </c>
      <c r="H345" s="161">
        <v>4.7789999999999999</v>
      </c>
      <c r="I345" s="162"/>
      <c r="L345" s="158"/>
      <c r="M345" s="163"/>
      <c r="T345" s="164"/>
      <c r="AT345" s="159" t="s">
        <v>172</v>
      </c>
      <c r="AU345" s="159" t="s">
        <v>88</v>
      </c>
      <c r="AV345" s="13" t="s">
        <v>88</v>
      </c>
      <c r="AW345" s="13" t="s">
        <v>34</v>
      </c>
      <c r="AX345" s="13" t="s">
        <v>78</v>
      </c>
      <c r="AY345" s="159" t="s">
        <v>163</v>
      </c>
    </row>
    <row r="346" spans="2:51" s="13" customFormat="1" ht="11.25">
      <c r="B346" s="158"/>
      <c r="D346" s="152" t="s">
        <v>172</v>
      </c>
      <c r="E346" s="159" t="s">
        <v>1</v>
      </c>
      <c r="F346" s="160" t="s">
        <v>385</v>
      </c>
      <c r="H346" s="161">
        <v>4.641</v>
      </c>
      <c r="I346" s="162"/>
      <c r="L346" s="158"/>
      <c r="M346" s="163"/>
      <c r="T346" s="164"/>
      <c r="AT346" s="159" t="s">
        <v>172</v>
      </c>
      <c r="AU346" s="159" t="s">
        <v>88</v>
      </c>
      <c r="AV346" s="13" t="s">
        <v>88</v>
      </c>
      <c r="AW346" s="13" t="s">
        <v>34</v>
      </c>
      <c r="AX346" s="13" t="s">
        <v>78</v>
      </c>
      <c r="AY346" s="159" t="s">
        <v>163</v>
      </c>
    </row>
    <row r="347" spans="2:51" s="13" customFormat="1" ht="11.25">
      <c r="B347" s="158"/>
      <c r="D347" s="152" t="s">
        <v>172</v>
      </c>
      <c r="E347" s="159" t="s">
        <v>1</v>
      </c>
      <c r="F347" s="160" t="s">
        <v>386</v>
      </c>
      <c r="H347" s="161">
        <v>4.5979999999999999</v>
      </c>
      <c r="I347" s="162"/>
      <c r="L347" s="158"/>
      <c r="M347" s="163"/>
      <c r="T347" s="164"/>
      <c r="AT347" s="159" t="s">
        <v>172</v>
      </c>
      <c r="AU347" s="159" t="s">
        <v>88</v>
      </c>
      <c r="AV347" s="13" t="s">
        <v>88</v>
      </c>
      <c r="AW347" s="13" t="s">
        <v>34</v>
      </c>
      <c r="AX347" s="13" t="s">
        <v>78</v>
      </c>
      <c r="AY347" s="159" t="s">
        <v>163</v>
      </c>
    </row>
    <row r="348" spans="2:51" s="12" customFormat="1" ht="11.25">
      <c r="B348" s="151"/>
      <c r="D348" s="152" t="s">
        <v>172</v>
      </c>
      <c r="E348" s="153" t="s">
        <v>1</v>
      </c>
      <c r="F348" s="154" t="s">
        <v>374</v>
      </c>
      <c r="H348" s="153" t="s">
        <v>1</v>
      </c>
      <c r="I348" s="155"/>
      <c r="L348" s="151"/>
      <c r="M348" s="156"/>
      <c r="T348" s="157"/>
      <c r="AT348" s="153" t="s">
        <v>172</v>
      </c>
      <c r="AU348" s="153" t="s">
        <v>88</v>
      </c>
      <c r="AV348" s="12" t="s">
        <v>86</v>
      </c>
      <c r="AW348" s="12" t="s">
        <v>34</v>
      </c>
      <c r="AX348" s="12" t="s">
        <v>78</v>
      </c>
      <c r="AY348" s="153" t="s">
        <v>163</v>
      </c>
    </row>
    <row r="349" spans="2:51" s="13" customFormat="1" ht="11.25">
      <c r="B349" s="158"/>
      <c r="D349" s="152" t="s">
        <v>172</v>
      </c>
      <c r="E349" s="159" t="s">
        <v>1</v>
      </c>
      <c r="F349" s="160" t="s">
        <v>387</v>
      </c>
      <c r="H349" s="161">
        <v>35.939</v>
      </c>
      <c r="I349" s="162"/>
      <c r="L349" s="158"/>
      <c r="M349" s="163"/>
      <c r="T349" s="164"/>
      <c r="AT349" s="159" t="s">
        <v>172</v>
      </c>
      <c r="AU349" s="159" t="s">
        <v>88</v>
      </c>
      <c r="AV349" s="13" t="s">
        <v>88</v>
      </c>
      <c r="AW349" s="13" t="s">
        <v>34</v>
      </c>
      <c r="AX349" s="13" t="s">
        <v>78</v>
      </c>
      <c r="AY349" s="159" t="s">
        <v>163</v>
      </c>
    </row>
    <row r="350" spans="2:51" s="13" customFormat="1" ht="11.25">
      <c r="B350" s="158"/>
      <c r="D350" s="152" t="s">
        <v>172</v>
      </c>
      <c r="E350" s="159" t="s">
        <v>1</v>
      </c>
      <c r="F350" s="160" t="s">
        <v>388</v>
      </c>
      <c r="H350" s="161">
        <v>-3.6040000000000001</v>
      </c>
      <c r="I350" s="162"/>
      <c r="L350" s="158"/>
      <c r="M350" s="163"/>
      <c r="T350" s="164"/>
      <c r="AT350" s="159" t="s">
        <v>172</v>
      </c>
      <c r="AU350" s="159" t="s">
        <v>88</v>
      </c>
      <c r="AV350" s="13" t="s">
        <v>88</v>
      </c>
      <c r="AW350" s="13" t="s">
        <v>34</v>
      </c>
      <c r="AX350" s="13" t="s">
        <v>78</v>
      </c>
      <c r="AY350" s="159" t="s">
        <v>163</v>
      </c>
    </row>
    <row r="351" spans="2:51" s="12" customFormat="1" ht="11.25">
      <c r="B351" s="151"/>
      <c r="D351" s="152" t="s">
        <v>172</v>
      </c>
      <c r="E351" s="153" t="s">
        <v>1</v>
      </c>
      <c r="F351" s="154" t="s">
        <v>360</v>
      </c>
      <c r="H351" s="153" t="s">
        <v>1</v>
      </c>
      <c r="I351" s="155"/>
      <c r="L351" s="151"/>
      <c r="M351" s="156"/>
      <c r="T351" s="157"/>
      <c r="AT351" s="153" t="s">
        <v>172</v>
      </c>
      <c r="AU351" s="153" t="s">
        <v>88</v>
      </c>
      <c r="AV351" s="12" t="s">
        <v>86</v>
      </c>
      <c r="AW351" s="12" t="s">
        <v>34</v>
      </c>
      <c r="AX351" s="12" t="s">
        <v>78</v>
      </c>
      <c r="AY351" s="153" t="s">
        <v>163</v>
      </c>
    </row>
    <row r="352" spans="2:51" s="13" customFormat="1" ht="11.25">
      <c r="B352" s="158"/>
      <c r="D352" s="152" t="s">
        <v>172</v>
      </c>
      <c r="E352" s="159" t="s">
        <v>1</v>
      </c>
      <c r="F352" s="160" t="s">
        <v>389</v>
      </c>
      <c r="H352" s="161">
        <v>4.2530000000000001</v>
      </c>
      <c r="I352" s="162"/>
      <c r="L352" s="158"/>
      <c r="M352" s="163"/>
      <c r="T352" s="164"/>
      <c r="AT352" s="159" t="s">
        <v>172</v>
      </c>
      <c r="AU352" s="159" t="s">
        <v>88</v>
      </c>
      <c r="AV352" s="13" t="s">
        <v>88</v>
      </c>
      <c r="AW352" s="13" t="s">
        <v>34</v>
      </c>
      <c r="AX352" s="13" t="s">
        <v>78</v>
      </c>
      <c r="AY352" s="159" t="s">
        <v>163</v>
      </c>
    </row>
    <row r="353" spans="2:51" s="12" customFormat="1" ht="11.25">
      <c r="B353" s="151"/>
      <c r="D353" s="152" t="s">
        <v>172</v>
      </c>
      <c r="E353" s="153" t="s">
        <v>1</v>
      </c>
      <c r="F353" s="154" t="s">
        <v>368</v>
      </c>
      <c r="H353" s="153" t="s">
        <v>1</v>
      </c>
      <c r="I353" s="155"/>
      <c r="L353" s="151"/>
      <c r="M353" s="156"/>
      <c r="T353" s="157"/>
      <c r="AT353" s="153" t="s">
        <v>172</v>
      </c>
      <c r="AU353" s="153" t="s">
        <v>88</v>
      </c>
      <c r="AV353" s="12" t="s">
        <v>86</v>
      </c>
      <c r="AW353" s="12" t="s">
        <v>34</v>
      </c>
      <c r="AX353" s="12" t="s">
        <v>78</v>
      </c>
      <c r="AY353" s="153" t="s">
        <v>163</v>
      </c>
    </row>
    <row r="354" spans="2:51" s="13" customFormat="1" ht="11.25">
      <c r="B354" s="158"/>
      <c r="D354" s="152" t="s">
        <v>172</v>
      </c>
      <c r="E354" s="159" t="s">
        <v>1</v>
      </c>
      <c r="F354" s="160" t="s">
        <v>390</v>
      </c>
      <c r="H354" s="161">
        <v>6.4980000000000002</v>
      </c>
      <c r="I354" s="162"/>
      <c r="L354" s="158"/>
      <c r="M354" s="163"/>
      <c r="T354" s="164"/>
      <c r="AT354" s="159" t="s">
        <v>172</v>
      </c>
      <c r="AU354" s="159" t="s">
        <v>88</v>
      </c>
      <c r="AV354" s="13" t="s">
        <v>88</v>
      </c>
      <c r="AW354" s="13" t="s">
        <v>34</v>
      </c>
      <c r="AX354" s="13" t="s">
        <v>78</v>
      </c>
      <c r="AY354" s="159" t="s">
        <v>163</v>
      </c>
    </row>
    <row r="355" spans="2:51" s="13" customFormat="1" ht="11.25">
      <c r="B355" s="158"/>
      <c r="D355" s="152" t="s">
        <v>172</v>
      </c>
      <c r="E355" s="159" t="s">
        <v>1</v>
      </c>
      <c r="F355" s="160" t="s">
        <v>388</v>
      </c>
      <c r="H355" s="161">
        <v>-3.6040000000000001</v>
      </c>
      <c r="I355" s="162"/>
      <c r="L355" s="158"/>
      <c r="M355" s="163"/>
      <c r="T355" s="164"/>
      <c r="AT355" s="159" t="s">
        <v>172</v>
      </c>
      <c r="AU355" s="159" t="s">
        <v>88</v>
      </c>
      <c r="AV355" s="13" t="s">
        <v>88</v>
      </c>
      <c r="AW355" s="13" t="s">
        <v>34</v>
      </c>
      <c r="AX355" s="13" t="s">
        <v>78</v>
      </c>
      <c r="AY355" s="159" t="s">
        <v>163</v>
      </c>
    </row>
    <row r="356" spans="2:51" s="15" customFormat="1" ht="11.25">
      <c r="B356" s="183"/>
      <c r="D356" s="152" t="s">
        <v>172</v>
      </c>
      <c r="E356" s="184" t="s">
        <v>1</v>
      </c>
      <c r="F356" s="185" t="s">
        <v>372</v>
      </c>
      <c r="H356" s="186">
        <v>72.656999999999996</v>
      </c>
      <c r="I356" s="187"/>
      <c r="L356" s="183"/>
      <c r="M356" s="188"/>
      <c r="T356" s="189"/>
      <c r="AT356" s="184" t="s">
        <v>172</v>
      </c>
      <c r="AU356" s="184" t="s">
        <v>88</v>
      </c>
      <c r="AV356" s="15" t="s">
        <v>182</v>
      </c>
      <c r="AW356" s="15" t="s">
        <v>34</v>
      </c>
      <c r="AX356" s="15" t="s">
        <v>78</v>
      </c>
      <c r="AY356" s="184" t="s">
        <v>163</v>
      </c>
    </row>
    <row r="357" spans="2:51" s="12" customFormat="1" ht="11.25">
      <c r="B357" s="151"/>
      <c r="D357" s="152" t="s">
        <v>172</v>
      </c>
      <c r="E357" s="153" t="s">
        <v>1</v>
      </c>
      <c r="F357" s="154" t="s">
        <v>319</v>
      </c>
      <c r="H357" s="153" t="s">
        <v>1</v>
      </c>
      <c r="I357" s="155"/>
      <c r="L357" s="151"/>
      <c r="M357" s="156"/>
      <c r="T357" s="157"/>
      <c r="AT357" s="153" t="s">
        <v>172</v>
      </c>
      <c r="AU357" s="153" t="s">
        <v>88</v>
      </c>
      <c r="AV357" s="12" t="s">
        <v>86</v>
      </c>
      <c r="AW357" s="12" t="s">
        <v>34</v>
      </c>
      <c r="AX357" s="12" t="s">
        <v>78</v>
      </c>
      <c r="AY357" s="153" t="s">
        <v>163</v>
      </c>
    </row>
    <row r="358" spans="2:51" s="13" customFormat="1" ht="11.25">
      <c r="B358" s="158"/>
      <c r="D358" s="152" t="s">
        <v>172</v>
      </c>
      <c r="E358" s="159" t="s">
        <v>1</v>
      </c>
      <c r="F358" s="160" t="s">
        <v>320</v>
      </c>
      <c r="H358" s="161">
        <v>6.7969999999999997</v>
      </c>
      <c r="I358" s="162"/>
      <c r="L358" s="158"/>
      <c r="M358" s="163"/>
      <c r="T358" s="164"/>
      <c r="AT358" s="159" t="s">
        <v>172</v>
      </c>
      <c r="AU358" s="159" t="s">
        <v>88</v>
      </c>
      <c r="AV358" s="13" t="s">
        <v>88</v>
      </c>
      <c r="AW358" s="13" t="s">
        <v>34</v>
      </c>
      <c r="AX358" s="13" t="s">
        <v>78</v>
      </c>
      <c r="AY358" s="159" t="s">
        <v>163</v>
      </c>
    </row>
    <row r="359" spans="2:51" s="13" customFormat="1" ht="11.25">
      <c r="B359" s="158"/>
      <c r="D359" s="152" t="s">
        <v>172</v>
      </c>
      <c r="E359" s="159" t="s">
        <v>1</v>
      </c>
      <c r="F359" s="160" t="s">
        <v>321</v>
      </c>
      <c r="H359" s="161">
        <v>15.048</v>
      </c>
      <c r="I359" s="162"/>
      <c r="L359" s="158"/>
      <c r="M359" s="163"/>
      <c r="T359" s="164"/>
      <c r="AT359" s="159" t="s">
        <v>172</v>
      </c>
      <c r="AU359" s="159" t="s">
        <v>88</v>
      </c>
      <c r="AV359" s="13" t="s">
        <v>88</v>
      </c>
      <c r="AW359" s="13" t="s">
        <v>34</v>
      </c>
      <c r="AX359" s="13" t="s">
        <v>78</v>
      </c>
      <c r="AY359" s="159" t="s">
        <v>163</v>
      </c>
    </row>
    <row r="360" spans="2:51" s="13" customFormat="1" ht="11.25">
      <c r="B360" s="158"/>
      <c r="D360" s="152" t="s">
        <v>172</v>
      </c>
      <c r="E360" s="159" t="s">
        <v>1</v>
      </c>
      <c r="F360" s="160" t="s">
        <v>322</v>
      </c>
      <c r="H360" s="161">
        <v>30.096</v>
      </c>
      <c r="I360" s="162"/>
      <c r="L360" s="158"/>
      <c r="M360" s="163"/>
      <c r="T360" s="164"/>
      <c r="AT360" s="159" t="s">
        <v>172</v>
      </c>
      <c r="AU360" s="159" t="s">
        <v>88</v>
      </c>
      <c r="AV360" s="13" t="s">
        <v>88</v>
      </c>
      <c r="AW360" s="13" t="s">
        <v>34</v>
      </c>
      <c r="AX360" s="13" t="s">
        <v>78</v>
      </c>
      <c r="AY360" s="159" t="s">
        <v>163</v>
      </c>
    </row>
    <row r="361" spans="2:51" s="13" customFormat="1" ht="11.25">
      <c r="B361" s="158"/>
      <c r="D361" s="152" t="s">
        <v>172</v>
      </c>
      <c r="E361" s="159" t="s">
        <v>1</v>
      </c>
      <c r="F361" s="160" t="s">
        <v>323</v>
      </c>
      <c r="H361" s="161">
        <v>30.096</v>
      </c>
      <c r="I361" s="162"/>
      <c r="L361" s="158"/>
      <c r="M361" s="163"/>
      <c r="T361" s="164"/>
      <c r="AT361" s="159" t="s">
        <v>172</v>
      </c>
      <c r="AU361" s="159" t="s">
        <v>88</v>
      </c>
      <c r="AV361" s="13" t="s">
        <v>88</v>
      </c>
      <c r="AW361" s="13" t="s">
        <v>34</v>
      </c>
      <c r="AX361" s="13" t="s">
        <v>78</v>
      </c>
      <c r="AY361" s="159" t="s">
        <v>163</v>
      </c>
    </row>
    <row r="362" spans="2:51" s="13" customFormat="1" ht="11.25">
      <c r="B362" s="158"/>
      <c r="D362" s="152" t="s">
        <v>172</v>
      </c>
      <c r="E362" s="159" t="s">
        <v>1</v>
      </c>
      <c r="F362" s="160" t="s">
        <v>324</v>
      </c>
      <c r="H362" s="161">
        <v>30.096</v>
      </c>
      <c r="I362" s="162"/>
      <c r="L362" s="158"/>
      <c r="M362" s="163"/>
      <c r="T362" s="164"/>
      <c r="AT362" s="159" t="s">
        <v>172</v>
      </c>
      <c r="AU362" s="159" t="s">
        <v>88</v>
      </c>
      <c r="AV362" s="13" t="s">
        <v>88</v>
      </c>
      <c r="AW362" s="13" t="s">
        <v>34</v>
      </c>
      <c r="AX362" s="13" t="s">
        <v>78</v>
      </c>
      <c r="AY362" s="159" t="s">
        <v>163</v>
      </c>
    </row>
    <row r="363" spans="2:51" s="13" customFormat="1" ht="11.25">
      <c r="B363" s="158"/>
      <c r="D363" s="152" t="s">
        <v>172</v>
      </c>
      <c r="E363" s="159" t="s">
        <v>1</v>
      </c>
      <c r="F363" s="160" t="s">
        <v>325</v>
      </c>
      <c r="H363" s="161">
        <v>15.048</v>
      </c>
      <c r="I363" s="162"/>
      <c r="L363" s="158"/>
      <c r="M363" s="163"/>
      <c r="T363" s="164"/>
      <c r="AT363" s="159" t="s">
        <v>172</v>
      </c>
      <c r="AU363" s="159" t="s">
        <v>88</v>
      </c>
      <c r="AV363" s="13" t="s">
        <v>88</v>
      </c>
      <c r="AW363" s="13" t="s">
        <v>34</v>
      </c>
      <c r="AX363" s="13" t="s">
        <v>78</v>
      </c>
      <c r="AY363" s="159" t="s">
        <v>163</v>
      </c>
    </row>
    <row r="364" spans="2:51" s="13" customFormat="1" ht="11.25">
      <c r="B364" s="158"/>
      <c r="D364" s="152" t="s">
        <v>172</v>
      </c>
      <c r="E364" s="159" t="s">
        <v>1</v>
      </c>
      <c r="F364" s="160" t="s">
        <v>326</v>
      </c>
      <c r="H364" s="161">
        <v>4.3380000000000001</v>
      </c>
      <c r="I364" s="162"/>
      <c r="L364" s="158"/>
      <c r="M364" s="163"/>
      <c r="T364" s="164"/>
      <c r="AT364" s="159" t="s">
        <v>172</v>
      </c>
      <c r="AU364" s="159" t="s">
        <v>88</v>
      </c>
      <c r="AV364" s="13" t="s">
        <v>88</v>
      </c>
      <c r="AW364" s="13" t="s">
        <v>34</v>
      </c>
      <c r="AX364" s="13" t="s">
        <v>78</v>
      </c>
      <c r="AY364" s="159" t="s">
        <v>163</v>
      </c>
    </row>
    <row r="365" spans="2:51" s="13" customFormat="1" ht="11.25">
      <c r="B365" s="158"/>
      <c r="D365" s="152" t="s">
        <v>172</v>
      </c>
      <c r="E365" s="159" t="s">
        <v>1</v>
      </c>
      <c r="F365" s="160" t="s">
        <v>327</v>
      </c>
      <c r="H365" s="161">
        <v>8.8070000000000004</v>
      </c>
      <c r="I365" s="162"/>
      <c r="L365" s="158"/>
      <c r="M365" s="163"/>
      <c r="T365" s="164"/>
      <c r="AT365" s="159" t="s">
        <v>172</v>
      </c>
      <c r="AU365" s="159" t="s">
        <v>88</v>
      </c>
      <c r="AV365" s="13" t="s">
        <v>88</v>
      </c>
      <c r="AW365" s="13" t="s">
        <v>34</v>
      </c>
      <c r="AX365" s="13" t="s">
        <v>78</v>
      </c>
      <c r="AY365" s="159" t="s">
        <v>163</v>
      </c>
    </row>
    <row r="366" spans="2:51" s="15" customFormat="1" ht="11.25">
      <c r="B366" s="183"/>
      <c r="D366" s="152" t="s">
        <v>172</v>
      </c>
      <c r="E366" s="184" t="s">
        <v>1</v>
      </c>
      <c r="F366" s="185" t="s">
        <v>372</v>
      </c>
      <c r="H366" s="186">
        <v>140.32599999999999</v>
      </c>
      <c r="I366" s="187"/>
      <c r="L366" s="183"/>
      <c r="M366" s="188"/>
      <c r="T366" s="189"/>
      <c r="AT366" s="184" t="s">
        <v>172</v>
      </c>
      <c r="AU366" s="184" t="s">
        <v>88</v>
      </c>
      <c r="AV366" s="15" t="s">
        <v>182</v>
      </c>
      <c r="AW366" s="15" t="s">
        <v>34</v>
      </c>
      <c r="AX366" s="15" t="s">
        <v>78</v>
      </c>
      <c r="AY366" s="184" t="s">
        <v>163</v>
      </c>
    </row>
    <row r="367" spans="2:51" s="12" customFormat="1" ht="11.25">
      <c r="B367" s="151"/>
      <c r="D367" s="152" t="s">
        <v>172</v>
      </c>
      <c r="E367" s="153" t="s">
        <v>1</v>
      </c>
      <c r="F367" s="154" t="s">
        <v>391</v>
      </c>
      <c r="H367" s="153" t="s">
        <v>1</v>
      </c>
      <c r="I367" s="155"/>
      <c r="L367" s="151"/>
      <c r="M367" s="156"/>
      <c r="T367" s="157"/>
      <c r="AT367" s="153" t="s">
        <v>172</v>
      </c>
      <c r="AU367" s="153" t="s">
        <v>88</v>
      </c>
      <c r="AV367" s="12" t="s">
        <v>86</v>
      </c>
      <c r="AW367" s="12" t="s">
        <v>34</v>
      </c>
      <c r="AX367" s="12" t="s">
        <v>78</v>
      </c>
      <c r="AY367" s="153" t="s">
        <v>163</v>
      </c>
    </row>
    <row r="368" spans="2:51" s="12" customFormat="1" ht="11.25">
      <c r="B368" s="151"/>
      <c r="D368" s="152" t="s">
        <v>172</v>
      </c>
      <c r="E368" s="153" t="s">
        <v>1</v>
      </c>
      <c r="F368" s="154" t="s">
        <v>392</v>
      </c>
      <c r="H368" s="153" t="s">
        <v>1</v>
      </c>
      <c r="I368" s="155"/>
      <c r="L368" s="151"/>
      <c r="M368" s="156"/>
      <c r="T368" s="157"/>
      <c r="AT368" s="153" t="s">
        <v>172</v>
      </c>
      <c r="AU368" s="153" t="s">
        <v>88</v>
      </c>
      <c r="AV368" s="12" t="s">
        <v>86</v>
      </c>
      <c r="AW368" s="12" t="s">
        <v>34</v>
      </c>
      <c r="AX368" s="12" t="s">
        <v>78</v>
      </c>
      <c r="AY368" s="153" t="s">
        <v>163</v>
      </c>
    </row>
    <row r="369" spans="2:65" s="13" customFormat="1" ht="11.25">
      <c r="B369" s="158"/>
      <c r="D369" s="152" t="s">
        <v>172</v>
      </c>
      <c r="E369" s="159" t="s">
        <v>1</v>
      </c>
      <c r="F369" s="160" t="s">
        <v>393</v>
      </c>
      <c r="H369" s="161">
        <v>23.94</v>
      </c>
      <c r="I369" s="162"/>
      <c r="L369" s="158"/>
      <c r="M369" s="163"/>
      <c r="T369" s="164"/>
      <c r="AT369" s="159" t="s">
        <v>172</v>
      </c>
      <c r="AU369" s="159" t="s">
        <v>88</v>
      </c>
      <c r="AV369" s="13" t="s">
        <v>88</v>
      </c>
      <c r="AW369" s="13" t="s">
        <v>34</v>
      </c>
      <c r="AX369" s="13" t="s">
        <v>78</v>
      </c>
      <c r="AY369" s="159" t="s">
        <v>163</v>
      </c>
    </row>
    <row r="370" spans="2:65" s="13" customFormat="1" ht="11.25">
      <c r="B370" s="158"/>
      <c r="D370" s="152" t="s">
        <v>172</v>
      </c>
      <c r="E370" s="159" t="s">
        <v>1</v>
      </c>
      <c r="F370" s="160" t="s">
        <v>394</v>
      </c>
      <c r="H370" s="161">
        <v>1.8049999999999999</v>
      </c>
      <c r="I370" s="162"/>
      <c r="L370" s="158"/>
      <c r="M370" s="163"/>
      <c r="T370" s="164"/>
      <c r="AT370" s="159" t="s">
        <v>172</v>
      </c>
      <c r="AU370" s="159" t="s">
        <v>88</v>
      </c>
      <c r="AV370" s="13" t="s">
        <v>88</v>
      </c>
      <c r="AW370" s="13" t="s">
        <v>34</v>
      </c>
      <c r="AX370" s="13" t="s">
        <v>78</v>
      </c>
      <c r="AY370" s="159" t="s">
        <v>163</v>
      </c>
    </row>
    <row r="371" spans="2:65" s="13" customFormat="1" ht="11.25">
      <c r="B371" s="158"/>
      <c r="D371" s="152" t="s">
        <v>172</v>
      </c>
      <c r="E371" s="159" t="s">
        <v>1</v>
      </c>
      <c r="F371" s="160" t="s">
        <v>395</v>
      </c>
      <c r="H371" s="161">
        <v>-4.6779999999999999</v>
      </c>
      <c r="I371" s="162"/>
      <c r="L371" s="158"/>
      <c r="M371" s="163"/>
      <c r="T371" s="164"/>
      <c r="AT371" s="159" t="s">
        <v>172</v>
      </c>
      <c r="AU371" s="159" t="s">
        <v>88</v>
      </c>
      <c r="AV371" s="13" t="s">
        <v>88</v>
      </c>
      <c r="AW371" s="13" t="s">
        <v>34</v>
      </c>
      <c r="AX371" s="13" t="s">
        <v>78</v>
      </c>
      <c r="AY371" s="159" t="s">
        <v>163</v>
      </c>
    </row>
    <row r="372" spans="2:65" s="12" customFormat="1" ht="11.25">
      <c r="B372" s="151"/>
      <c r="D372" s="152" t="s">
        <v>172</v>
      </c>
      <c r="E372" s="153" t="s">
        <v>1</v>
      </c>
      <c r="F372" s="154" t="s">
        <v>396</v>
      </c>
      <c r="H372" s="153" t="s">
        <v>1</v>
      </c>
      <c r="I372" s="155"/>
      <c r="L372" s="151"/>
      <c r="M372" s="156"/>
      <c r="T372" s="157"/>
      <c r="AT372" s="153" t="s">
        <v>172</v>
      </c>
      <c r="AU372" s="153" t="s">
        <v>88</v>
      </c>
      <c r="AV372" s="12" t="s">
        <v>86</v>
      </c>
      <c r="AW372" s="12" t="s">
        <v>34</v>
      </c>
      <c r="AX372" s="12" t="s">
        <v>78</v>
      </c>
      <c r="AY372" s="153" t="s">
        <v>163</v>
      </c>
    </row>
    <row r="373" spans="2:65" s="13" customFormat="1" ht="11.25">
      <c r="B373" s="158"/>
      <c r="D373" s="152" t="s">
        <v>172</v>
      </c>
      <c r="E373" s="159" t="s">
        <v>1</v>
      </c>
      <c r="F373" s="160" t="s">
        <v>397</v>
      </c>
      <c r="H373" s="161">
        <v>12.797000000000001</v>
      </c>
      <c r="I373" s="162"/>
      <c r="L373" s="158"/>
      <c r="M373" s="163"/>
      <c r="T373" s="164"/>
      <c r="AT373" s="159" t="s">
        <v>172</v>
      </c>
      <c r="AU373" s="159" t="s">
        <v>88</v>
      </c>
      <c r="AV373" s="13" t="s">
        <v>88</v>
      </c>
      <c r="AW373" s="13" t="s">
        <v>34</v>
      </c>
      <c r="AX373" s="13" t="s">
        <v>78</v>
      </c>
      <c r="AY373" s="159" t="s">
        <v>163</v>
      </c>
    </row>
    <row r="374" spans="2:65" s="13" customFormat="1" ht="11.25">
      <c r="B374" s="158"/>
      <c r="D374" s="152" t="s">
        <v>172</v>
      </c>
      <c r="E374" s="159" t="s">
        <v>1</v>
      </c>
      <c r="F374" s="160" t="s">
        <v>398</v>
      </c>
      <c r="H374" s="161">
        <v>-1.379</v>
      </c>
      <c r="I374" s="162"/>
      <c r="L374" s="158"/>
      <c r="M374" s="163"/>
      <c r="T374" s="164"/>
      <c r="AT374" s="159" t="s">
        <v>172</v>
      </c>
      <c r="AU374" s="159" t="s">
        <v>88</v>
      </c>
      <c r="AV374" s="13" t="s">
        <v>88</v>
      </c>
      <c r="AW374" s="13" t="s">
        <v>34</v>
      </c>
      <c r="AX374" s="13" t="s">
        <v>78</v>
      </c>
      <c r="AY374" s="159" t="s">
        <v>163</v>
      </c>
    </row>
    <row r="375" spans="2:65" s="12" customFormat="1" ht="11.25">
      <c r="B375" s="151"/>
      <c r="D375" s="152" t="s">
        <v>172</v>
      </c>
      <c r="E375" s="153" t="s">
        <v>1</v>
      </c>
      <c r="F375" s="154" t="s">
        <v>399</v>
      </c>
      <c r="H375" s="153" t="s">
        <v>1</v>
      </c>
      <c r="I375" s="155"/>
      <c r="L375" s="151"/>
      <c r="M375" s="156"/>
      <c r="T375" s="157"/>
      <c r="AT375" s="153" t="s">
        <v>172</v>
      </c>
      <c r="AU375" s="153" t="s">
        <v>88</v>
      </c>
      <c r="AV375" s="12" t="s">
        <v>86</v>
      </c>
      <c r="AW375" s="12" t="s">
        <v>34</v>
      </c>
      <c r="AX375" s="12" t="s">
        <v>78</v>
      </c>
      <c r="AY375" s="153" t="s">
        <v>163</v>
      </c>
    </row>
    <row r="376" spans="2:65" s="13" customFormat="1" ht="11.25">
      <c r="B376" s="158"/>
      <c r="D376" s="152" t="s">
        <v>172</v>
      </c>
      <c r="E376" s="159" t="s">
        <v>1</v>
      </c>
      <c r="F376" s="160" t="s">
        <v>400</v>
      </c>
      <c r="H376" s="161">
        <v>13.025</v>
      </c>
      <c r="I376" s="162"/>
      <c r="L376" s="158"/>
      <c r="M376" s="163"/>
      <c r="T376" s="164"/>
      <c r="AT376" s="159" t="s">
        <v>172</v>
      </c>
      <c r="AU376" s="159" t="s">
        <v>88</v>
      </c>
      <c r="AV376" s="13" t="s">
        <v>88</v>
      </c>
      <c r="AW376" s="13" t="s">
        <v>34</v>
      </c>
      <c r="AX376" s="13" t="s">
        <v>78</v>
      </c>
      <c r="AY376" s="159" t="s">
        <v>163</v>
      </c>
    </row>
    <row r="377" spans="2:65" s="13" customFormat="1" ht="11.25">
      <c r="B377" s="158"/>
      <c r="D377" s="152" t="s">
        <v>172</v>
      </c>
      <c r="E377" s="159" t="s">
        <v>1</v>
      </c>
      <c r="F377" s="160" t="s">
        <v>398</v>
      </c>
      <c r="H377" s="161">
        <v>-1.379</v>
      </c>
      <c r="I377" s="162"/>
      <c r="L377" s="158"/>
      <c r="M377" s="163"/>
      <c r="T377" s="164"/>
      <c r="AT377" s="159" t="s">
        <v>172</v>
      </c>
      <c r="AU377" s="159" t="s">
        <v>88</v>
      </c>
      <c r="AV377" s="13" t="s">
        <v>88</v>
      </c>
      <c r="AW377" s="13" t="s">
        <v>34</v>
      </c>
      <c r="AX377" s="13" t="s">
        <v>78</v>
      </c>
      <c r="AY377" s="159" t="s">
        <v>163</v>
      </c>
    </row>
    <row r="378" spans="2:65" s="12" customFormat="1" ht="11.25">
      <c r="B378" s="151"/>
      <c r="D378" s="152" t="s">
        <v>172</v>
      </c>
      <c r="E378" s="153" t="s">
        <v>1</v>
      </c>
      <c r="F378" s="154" t="s">
        <v>401</v>
      </c>
      <c r="H378" s="153" t="s">
        <v>1</v>
      </c>
      <c r="I378" s="155"/>
      <c r="L378" s="151"/>
      <c r="M378" s="156"/>
      <c r="T378" s="157"/>
      <c r="AT378" s="153" t="s">
        <v>172</v>
      </c>
      <c r="AU378" s="153" t="s">
        <v>88</v>
      </c>
      <c r="AV378" s="12" t="s">
        <v>86</v>
      </c>
      <c r="AW378" s="12" t="s">
        <v>34</v>
      </c>
      <c r="AX378" s="12" t="s">
        <v>78</v>
      </c>
      <c r="AY378" s="153" t="s">
        <v>163</v>
      </c>
    </row>
    <row r="379" spans="2:65" s="13" customFormat="1" ht="11.25">
      <c r="B379" s="158"/>
      <c r="D379" s="152" t="s">
        <v>172</v>
      </c>
      <c r="E379" s="159" t="s">
        <v>1</v>
      </c>
      <c r="F379" s="160" t="s">
        <v>402</v>
      </c>
      <c r="H379" s="161">
        <v>23</v>
      </c>
      <c r="I379" s="162"/>
      <c r="L379" s="158"/>
      <c r="M379" s="163"/>
      <c r="T379" s="164"/>
      <c r="AT379" s="159" t="s">
        <v>172</v>
      </c>
      <c r="AU379" s="159" t="s">
        <v>88</v>
      </c>
      <c r="AV379" s="13" t="s">
        <v>88</v>
      </c>
      <c r="AW379" s="13" t="s">
        <v>34</v>
      </c>
      <c r="AX379" s="13" t="s">
        <v>78</v>
      </c>
      <c r="AY379" s="159" t="s">
        <v>163</v>
      </c>
    </row>
    <row r="380" spans="2:65" s="13" customFormat="1" ht="11.25">
      <c r="B380" s="158"/>
      <c r="D380" s="152" t="s">
        <v>172</v>
      </c>
      <c r="E380" s="159" t="s">
        <v>1</v>
      </c>
      <c r="F380" s="160" t="s">
        <v>403</v>
      </c>
      <c r="H380" s="161">
        <v>-1.92</v>
      </c>
      <c r="I380" s="162"/>
      <c r="L380" s="158"/>
      <c r="M380" s="163"/>
      <c r="T380" s="164"/>
      <c r="AT380" s="159" t="s">
        <v>172</v>
      </c>
      <c r="AU380" s="159" t="s">
        <v>88</v>
      </c>
      <c r="AV380" s="13" t="s">
        <v>88</v>
      </c>
      <c r="AW380" s="13" t="s">
        <v>34</v>
      </c>
      <c r="AX380" s="13" t="s">
        <v>78</v>
      </c>
      <c r="AY380" s="159" t="s">
        <v>163</v>
      </c>
    </row>
    <row r="381" spans="2:65" s="15" customFormat="1" ht="11.25">
      <c r="B381" s="183"/>
      <c r="D381" s="152" t="s">
        <v>172</v>
      </c>
      <c r="E381" s="184" t="s">
        <v>1</v>
      </c>
      <c r="F381" s="185" t="s">
        <v>372</v>
      </c>
      <c r="H381" s="186">
        <v>65.210999999999999</v>
      </c>
      <c r="I381" s="187"/>
      <c r="L381" s="183"/>
      <c r="M381" s="188"/>
      <c r="T381" s="189"/>
      <c r="AT381" s="184" t="s">
        <v>172</v>
      </c>
      <c r="AU381" s="184" t="s">
        <v>88</v>
      </c>
      <c r="AV381" s="15" t="s">
        <v>182</v>
      </c>
      <c r="AW381" s="15" t="s">
        <v>34</v>
      </c>
      <c r="AX381" s="15" t="s">
        <v>78</v>
      </c>
      <c r="AY381" s="184" t="s">
        <v>163</v>
      </c>
    </row>
    <row r="382" spans="2:65" s="14" customFormat="1" ht="11.25">
      <c r="B382" s="165"/>
      <c r="D382" s="152" t="s">
        <v>172</v>
      </c>
      <c r="E382" s="166" t="s">
        <v>1</v>
      </c>
      <c r="F382" s="167" t="s">
        <v>176</v>
      </c>
      <c r="H382" s="168">
        <v>588.79100000000005</v>
      </c>
      <c r="I382" s="169"/>
      <c r="L382" s="165"/>
      <c r="M382" s="170"/>
      <c r="T382" s="171"/>
      <c r="AT382" s="166" t="s">
        <v>172</v>
      </c>
      <c r="AU382" s="166" t="s">
        <v>88</v>
      </c>
      <c r="AV382" s="14" t="s">
        <v>170</v>
      </c>
      <c r="AW382" s="14" t="s">
        <v>34</v>
      </c>
      <c r="AX382" s="14" t="s">
        <v>86</v>
      </c>
      <c r="AY382" s="166" t="s">
        <v>163</v>
      </c>
    </row>
    <row r="383" spans="2:65" s="1" customFormat="1" ht="21.75" customHeight="1">
      <c r="B383" s="32"/>
      <c r="C383" s="137" t="s">
        <v>404</v>
      </c>
      <c r="D383" s="137" t="s">
        <v>166</v>
      </c>
      <c r="E383" s="138" t="s">
        <v>405</v>
      </c>
      <c r="F383" s="139" t="s">
        <v>406</v>
      </c>
      <c r="G383" s="140" t="s">
        <v>206</v>
      </c>
      <c r="H383" s="141">
        <v>456.964</v>
      </c>
      <c r="I383" s="142"/>
      <c r="J383" s="143">
        <f>ROUND(I383*H383,2)</f>
        <v>0</v>
      </c>
      <c r="K383" s="144"/>
      <c r="L383" s="32"/>
      <c r="M383" s="145" t="s">
        <v>1</v>
      </c>
      <c r="N383" s="146" t="s">
        <v>43</v>
      </c>
      <c r="P383" s="147">
        <f>O383*H383</f>
        <v>0</v>
      </c>
      <c r="Q383" s="147">
        <v>4.3839999999999999E-3</v>
      </c>
      <c r="R383" s="147">
        <f>Q383*H383</f>
        <v>2.003330176</v>
      </c>
      <c r="S383" s="147">
        <v>0</v>
      </c>
      <c r="T383" s="148">
        <f>S383*H383</f>
        <v>0</v>
      </c>
      <c r="AR383" s="149" t="s">
        <v>170</v>
      </c>
      <c r="AT383" s="149" t="s">
        <v>166</v>
      </c>
      <c r="AU383" s="149" t="s">
        <v>88</v>
      </c>
      <c r="AY383" s="17" t="s">
        <v>163</v>
      </c>
      <c r="BE383" s="150">
        <f>IF(N383="základní",J383,0)</f>
        <v>0</v>
      </c>
      <c r="BF383" s="150">
        <f>IF(N383="snížená",J383,0)</f>
        <v>0</v>
      </c>
      <c r="BG383" s="150">
        <f>IF(N383="zákl. přenesená",J383,0)</f>
        <v>0</v>
      </c>
      <c r="BH383" s="150">
        <f>IF(N383="sníž. přenesená",J383,0)</f>
        <v>0</v>
      </c>
      <c r="BI383" s="150">
        <f>IF(N383="nulová",J383,0)</f>
        <v>0</v>
      </c>
      <c r="BJ383" s="17" t="s">
        <v>86</v>
      </c>
      <c r="BK383" s="150">
        <f>ROUND(I383*H383,2)</f>
        <v>0</v>
      </c>
      <c r="BL383" s="17" t="s">
        <v>170</v>
      </c>
      <c r="BM383" s="149" t="s">
        <v>407</v>
      </c>
    </row>
    <row r="384" spans="2:65" s="12" customFormat="1" ht="11.25">
      <c r="B384" s="151"/>
      <c r="D384" s="152" t="s">
        <v>172</v>
      </c>
      <c r="E384" s="153" t="s">
        <v>1</v>
      </c>
      <c r="F384" s="154" t="s">
        <v>173</v>
      </c>
      <c r="H384" s="153" t="s">
        <v>1</v>
      </c>
      <c r="I384" s="155"/>
      <c r="L384" s="151"/>
      <c r="M384" s="156"/>
      <c r="T384" s="157"/>
      <c r="AT384" s="153" t="s">
        <v>172</v>
      </c>
      <c r="AU384" s="153" t="s">
        <v>88</v>
      </c>
      <c r="AV384" s="12" t="s">
        <v>86</v>
      </c>
      <c r="AW384" s="12" t="s">
        <v>34</v>
      </c>
      <c r="AX384" s="12" t="s">
        <v>78</v>
      </c>
      <c r="AY384" s="153" t="s">
        <v>163</v>
      </c>
    </row>
    <row r="385" spans="2:65" s="12" customFormat="1" ht="22.5">
      <c r="B385" s="151"/>
      <c r="D385" s="152" t="s">
        <v>172</v>
      </c>
      <c r="E385" s="153" t="s">
        <v>1</v>
      </c>
      <c r="F385" s="154" t="s">
        <v>408</v>
      </c>
      <c r="H385" s="153" t="s">
        <v>1</v>
      </c>
      <c r="I385" s="155"/>
      <c r="L385" s="151"/>
      <c r="M385" s="156"/>
      <c r="T385" s="157"/>
      <c r="AT385" s="153" t="s">
        <v>172</v>
      </c>
      <c r="AU385" s="153" t="s">
        <v>88</v>
      </c>
      <c r="AV385" s="12" t="s">
        <v>86</v>
      </c>
      <c r="AW385" s="12" t="s">
        <v>34</v>
      </c>
      <c r="AX385" s="12" t="s">
        <v>78</v>
      </c>
      <c r="AY385" s="153" t="s">
        <v>163</v>
      </c>
    </row>
    <row r="386" spans="2:65" s="12" customFormat="1" ht="11.25">
      <c r="B386" s="151"/>
      <c r="D386" s="152" t="s">
        <v>172</v>
      </c>
      <c r="E386" s="153" t="s">
        <v>1</v>
      </c>
      <c r="F386" s="154" t="s">
        <v>409</v>
      </c>
      <c r="H386" s="153" t="s">
        <v>1</v>
      </c>
      <c r="I386" s="155"/>
      <c r="L386" s="151"/>
      <c r="M386" s="156"/>
      <c r="T386" s="157"/>
      <c r="AT386" s="153" t="s">
        <v>172</v>
      </c>
      <c r="AU386" s="153" t="s">
        <v>88</v>
      </c>
      <c r="AV386" s="12" t="s">
        <v>86</v>
      </c>
      <c r="AW386" s="12" t="s">
        <v>34</v>
      </c>
      <c r="AX386" s="12" t="s">
        <v>78</v>
      </c>
      <c r="AY386" s="153" t="s">
        <v>163</v>
      </c>
    </row>
    <row r="387" spans="2:65" s="13" customFormat="1" ht="11.25">
      <c r="B387" s="158"/>
      <c r="D387" s="152" t="s">
        <v>172</v>
      </c>
      <c r="E387" s="159" t="s">
        <v>1</v>
      </c>
      <c r="F387" s="160" t="s">
        <v>410</v>
      </c>
      <c r="H387" s="161">
        <v>251.42699999999999</v>
      </c>
      <c r="I387" s="162"/>
      <c r="L387" s="158"/>
      <c r="M387" s="163"/>
      <c r="T387" s="164"/>
      <c r="AT387" s="159" t="s">
        <v>172</v>
      </c>
      <c r="AU387" s="159" t="s">
        <v>88</v>
      </c>
      <c r="AV387" s="13" t="s">
        <v>88</v>
      </c>
      <c r="AW387" s="13" t="s">
        <v>34</v>
      </c>
      <c r="AX387" s="13" t="s">
        <v>78</v>
      </c>
      <c r="AY387" s="159" t="s">
        <v>163</v>
      </c>
    </row>
    <row r="388" spans="2:65" s="13" customFormat="1" ht="11.25">
      <c r="B388" s="158"/>
      <c r="D388" s="152" t="s">
        <v>172</v>
      </c>
      <c r="E388" s="159" t="s">
        <v>1</v>
      </c>
      <c r="F388" s="160" t="s">
        <v>411</v>
      </c>
      <c r="H388" s="161">
        <v>140.32599999999999</v>
      </c>
      <c r="I388" s="162"/>
      <c r="L388" s="158"/>
      <c r="M388" s="163"/>
      <c r="T388" s="164"/>
      <c r="AT388" s="159" t="s">
        <v>172</v>
      </c>
      <c r="AU388" s="159" t="s">
        <v>88</v>
      </c>
      <c r="AV388" s="13" t="s">
        <v>88</v>
      </c>
      <c r="AW388" s="13" t="s">
        <v>34</v>
      </c>
      <c r="AX388" s="13" t="s">
        <v>78</v>
      </c>
      <c r="AY388" s="159" t="s">
        <v>163</v>
      </c>
    </row>
    <row r="389" spans="2:65" s="13" customFormat="1" ht="11.25">
      <c r="B389" s="158"/>
      <c r="D389" s="152" t="s">
        <v>172</v>
      </c>
      <c r="E389" s="159" t="s">
        <v>1</v>
      </c>
      <c r="F389" s="160" t="s">
        <v>412</v>
      </c>
      <c r="H389" s="161">
        <v>65.210999999999999</v>
      </c>
      <c r="I389" s="162"/>
      <c r="L389" s="158"/>
      <c r="M389" s="163"/>
      <c r="T389" s="164"/>
      <c r="AT389" s="159" t="s">
        <v>172</v>
      </c>
      <c r="AU389" s="159" t="s">
        <v>88</v>
      </c>
      <c r="AV389" s="13" t="s">
        <v>88</v>
      </c>
      <c r="AW389" s="13" t="s">
        <v>34</v>
      </c>
      <c r="AX389" s="13" t="s">
        <v>78</v>
      </c>
      <c r="AY389" s="159" t="s">
        <v>163</v>
      </c>
    </row>
    <row r="390" spans="2:65" s="14" customFormat="1" ht="11.25">
      <c r="B390" s="165"/>
      <c r="D390" s="152" t="s">
        <v>172</v>
      </c>
      <c r="E390" s="166" t="s">
        <v>1</v>
      </c>
      <c r="F390" s="167" t="s">
        <v>176</v>
      </c>
      <c r="H390" s="168">
        <v>456.964</v>
      </c>
      <c r="I390" s="169"/>
      <c r="L390" s="165"/>
      <c r="M390" s="170"/>
      <c r="T390" s="171"/>
      <c r="AT390" s="166" t="s">
        <v>172</v>
      </c>
      <c r="AU390" s="166" t="s">
        <v>88</v>
      </c>
      <c r="AV390" s="14" t="s">
        <v>170</v>
      </c>
      <c r="AW390" s="14" t="s">
        <v>34</v>
      </c>
      <c r="AX390" s="14" t="s">
        <v>86</v>
      </c>
      <c r="AY390" s="166" t="s">
        <v>163</v>
      </c>
    </row>
    <row r="391" spans="2:65" s="1" customFormat="1" ht="24.2" customHeight="1">
      <c r="B391" s="32"/>
      <c r="C391" s="137" t="s">
        <v>413</v>
      </c>
      <c r="D391" s="137" t="s">
        <v>166</v>
      </c>
      <c r="E391" s="138" t="s">
        <v>414</v>
      </c>
      <c r="F391" s="139" t="s">
        <v>415</v>
      </c>
      <c r="G391" s="140" t="s">
        <v>206</v>
      </c>
      <c r="H391" s="141">
        <v>456.964</v>
      </c>
      <c r="I391" s="142"/>
      <c r="J391" s="143">
        <f>ROUND(I391*H391,2)</f>
        <v>0</v>
      </c>
      <c r="K391" s="144"/>
      <c r="L391" s="32"/>
      <c r="M391" s="145" t="s">
        <v>1</v>
      </c>
      <c r="N391" s="146" t="s">
        <v>43</v>
      </c>
      <c r="P391" s="147">
        <f>O391*H391</f>
        <v>0</v>
      </c>
      <c r="Q391" s="147">
        <v>7.3499999999999998E-3</v>
      </c>
      <c r="R391" s="147">
        <f>Q391*H391</f>
        <v>3.3586853999999997</v>
      </c>
      <c r="S391" s="147">
        <v>0</v>
      </c>
      <c r="T391" s="148">
        <f>S391*H391</f>
        <v>0</v>
      </c>
      <c r="AR391" s="149" t="s">
        <v>170</v>
      </c>
      <c r="AT391" s="149" t="s">
        <v>166</v>
      </c>
      <c r="AU391" s="149" t="s">
        <v>88</v>
      </c>
      <c r="AY391" s="17" t="s">
        <v>163</v>
      </c>
      <c r="BE391" s="150">
        <f>IF(N391="základní",J391,0)</f>
        <v>0</v>
      </c>
      <c r="BF391" s="150">
        <f>IF(N391="snížená",J391,0)</f>
        <v>0</v>
      </c>
      <c r="BG391" s="150">
        <f>IF(N391="zákl. přenesená",J391,0)</f>
        <v>0</v>
      </c>
      <c r="BH391" s="150">
        <f>IF(N391="sníž. přenesená",J391,0)</f>
        <v>0</v>
      </c>
      <c r="BI391" s="150">
        <f>IF(N391="nulová",J391,0)</f>
        <v>0</v>
      </c>
      <c r="BJ391" s="17" t="s">
        <v>86</v>
      </c>
      <c r="BK391" s="150">
        <f>ROUND(I391*H391,2)</f>
        <v>0</v>
      </c>
      <c r="BL391" s="17" t="s">
        <v>170</v>
      </c>
      <c r="BM391" s="149" t="s">
        <v>416</v>
      </c>
    </row>
    <row r="392" spans="2:65" s="12" customFormat="1" ht="11.25">
      <c r="B392" s="151"/>
      <c r="D392" s="152" t="s">
        <v>172</v>
      </c>
      <c r="E392" s="153" t="s">
        <v>1</v>
      </c>
      <c r="F392" s="154" t="s">
        <v>173</v>
      </c>
      <c r="H392" s="153" t="s">
        <v>1</v>
      </c>
      <c r="I392" s="155"/>
      <c r="L392" s="151"/>
      <c r="M392" s="156"/>
      <c r="T392" s="157"/>
      <c r="AT392" s="153" t="s">
        <v>172</v>
      </c>
      <c r="AU392" s="153" t="s">
        <v>88</v>
      </c>
      <c r="AV392" s="12" t="s">
        <v>86</v>
      </c>
      <c r="AW392" s="12" t="s">
        <v>34</v>
      </c>
      <c r="AX392" s="12" t="s">
        <v>78</v>
      </c>
      <c r="AY392" s="153" t="s">
        <v>163</v>
      </c>
    </row>
    <row r="393" spans="2:65" s="12" customFormat="1" ht="11.25">
      <c r="B393" s="151"/>
      <c r="D393" s="152" t="s">
        <v>172</v>
      </c>
      <c r="E393" s="153" t="s">
        <v>1</v>
      </c>
      <c r="F393" s="154" t="s">
        <v>417</v>
      </c>
      <c r="H393" s="153" t="s">
        <v>1</v>
      </c>
      <c r="I393" s="155"/>
      <c r="L393" s="151"/>
      <c r="M393" s="156"/>
      <c r="T393" s="157"/>
      <c r="AT393" s="153" t="s">
        <v>172</v>
      </c>
      <c r="AU393" s="153" t="s">
        <v>88</v>
      </c>
      <c r="AV393" s="12" t="s">
        <v>86</v>
      </c>
      <c r="AW393" s="12" t="s">
        <v>34</v>
      </c>
      <c r="AX393" s="12" t="s">
        <v>78</v>
      </c>
      <c r="AY393" s="153" t="s">
        <v>163</v>
      </c>
    </row>
    <row r="394" spans="2:65" s="12" customFormat="1" ht="11.25">
      <c r="B394" s="151"/>
      <c r="D394" s="152" t="s">
        <v>172</v>
      </c>
      <c r="E394" s="153" t="s">
        <v>1</v>
      </c>
      <c r="F394" s="154" t="s">
        <v>332</v>
      </c>
      <c r="H394" s="153" t="s">
        <v>1</v>
      </c>
      <c r="I394" s="155"/>
      <c r="L394" s="151"/>
      <c r="M394" s="156"/>
      <c r="T394" s="157"/>
      <c r="AT394" s="153" t="s">
        <v>172</v>
      </c>
      <c r="AU394" s="153" t="s">
        <v>88</v>
      </c>
      <c r="AV394" s="12" t="s">
        <v>86</v>
      </c>
      <c r="AW394" s="12" t="s">
        <v>34</v>
      </c>
      <c r="AX394" s="12" t="s">
        <v>78</v>
      </c>
      <c r="AY394" s="153" t="s">
        <v>163</v>
      </c>
    </row>
    <row r="395" spans="2:65" s="12" customFormat="1" ht="11.25">
      <c r="B395" s="151"/>
      <c r="D395" s="152" t="s">
        <v>172</v>
      </c>
      <c r="E395" s="153" t="s">
        <v>1</v>
      </c>
      <c r="F395" s="154" t="s">
        <v>333</v>
      </c>
      <c r="H395" s="153" t="s">
        <v>1</v>
      </c>
      <c r="I395" s="155"/>
      <c r="L395" s="151"/>
      <c r="M395" s="156"/>
      <c r="T395" s="157"/>
      <c r="AT395" s="153" t="s">
        <v>172</v>
      </c>
      <c r="AU395" s="153" t="s">
        <v>88</v>
      </c>
      <c r="AV395" s="12" t="s">
        <v>86</v>
      </c>
      <c r="AW395" s="12" t="s">
        <v>34</v>
      </c>
      <c r="AX395" s="12" t="s">
        <v>78</v>
      </c>
      <c r="AY395" s="153" t="s">
        <v>163</v>
      </c>
    </row>
    <row r="396" spans="2:65" s="13" customFormat="1" ht="11.25">
      <c r="B396" s="158"/>
      <c r="D396" s="152" t="s">
        <v>172</v>
      </c>
      <c r="E396" s="159" t="s">
        <v>1</v>
      </c>
      <c r="F396" s="160" t="s">
        <v>334</v>
      </c>
      <c r="H396" s="161">
        <v>56.43</v>
      </c>
      <c r="I396" s="162"/>
      <c r="L396" s="158"/>
      <c r="M396" s="163"/>
      <c r="T396" s="164"/>
      <c r="AT396" s="159" t="s">
        <v>172</v>
      </c>
      <c r="AU396" s="159" t="s">
        <v>88</v>
      </c>
      <c r="AV396" s="13" t="s">
        <v>88</v>
      </c>
      <c r="AW396" s="13" t="s">
        <v>34</v>
      </c>
      <c r="AX396" s="13" t="s">
        <v>78</v>
      </c>
      <c r="AY396" s="159" t="s">
        <v>163</v>
      </c>
    </row>
    <row r="397" spans="2:65" s="13" customFormat="1" ht="11.25">
      <c r="B397" s="158"/>
      <c r="D397" s="152" t="s">
        <v>172</v>
      </c>
      <c r="E397" s="159" t="s">
        <v>1</v>
      </c>
      <c r="F397" s="160" t="s">
        <v>335</v>
      </c>
      <c r="H397" s="161">
        <v>1.881</v>
      </c>
      <c r="I397" s="162"/>
      <c r="L397" s="158"/>
      <c r="M397" s="163"/>
      <c r="T397" s="164"/>
      <c r="AT397" s="159" t="s">
        <v>172</v>
      </c>
      <c r="AU397" s="159" t="s">
        <v>88</v>
      </c>
      <c r="AV397" s="13" t="s">
        <v>88</v>
      </c>
      <c r="AW397" s="13" t="s">
        <v>34</v>
      </c>
      <c r="AX397" s="13" t="s">
        <v>78</v>
      </c>
      <c r="AY397" s="159" t="s">
        <v>163</v>
      </c>
    </row>
    <row r="398" spans="2:65" s="13" customFormat="1" ht="11.25">
      <c r="B398" s="158"/>
      <c r="D398" s="152" t="s">
        <v>172</v>
      </c>
      <c r="E398" s="159" t="s">
        <v>1</v>
      </c>
      <c r="F398" s="160" t="s">
        <v>336</v>
      </c>
      <c r="H398" s="161">
        <v>1.831</v>
      </c>
      <c r="I398" s="162"/>
      <c r="L398" s="158"/>
      <c r="M398" s="163"/>
      <c r="T398" s="164"/>
      <c r="AT398" s="159" t="s">
        <v>172</v>
      </c>
      <c r="AU398" s="159" t="s">
        <v>88</v>
      </c>
      <c r="AV398" s="13" t="s">
        <v>88</v>
      </c>
      <c r="AW398" s="13" t="s">
        <v>34</v>
      </c>
      <c r="AX398" s="13" t="s">
        <v>78</v>
      </c>
      <c r="AY398" s="159" t="s">
        <v>163</v>
      </c>
    </row>
    <row r="399" spans="2:65" s="13" customFormat="1" ht="11.25">
      <c r="B399" s="158"/>
      <c r="D399" s="152" t="s">
        <v>172</v>
      </c>
      <c r="E399" s="159" t="s">
        <v>1</v>
      </c>
      <c r="F399" s="160" t="s">
        <v>337</v>
      </c>
      <c r="H399" s="161">
        <v>1.8440000000000001</v>
      </c>
      <c r="I399" s="162"/>
      <c r="L399" s="158"/>
      <c r="M399" s="163"/>
      <c r="T399" s="164"/>
      <c r="AT399" s="159" t="s">
        <v>172</v>
      </c>
      <c r="AU399" s="159" t="s">
        <v>88</v>
      </c>
      <c r="AV399" s="13" t="s">
        <v>88</v>
      </c>
      <c r="AW399" s="13" t="s">
        <v>34</v>
      </c>
      <c r="AX399" s="13" t="s">
        <v>78</v>
      </c>
      <c r="AY399" s="159" t="s">
        <v>163</v>
      </c>
    </row>
    <row r="400" spans="2:65" s="13" customFormat="1" ht="11.25">
      <c r="B400" s="158"/>
      <c r="D400" s="152" t="s">
        <v>172</v>
      </c>
      <c r="E400" s="159" t="s">
        <v>1</v>
      </c>
      <c r="F400" s="160" t="s">
        <v>338</v>
      </c>
      <c r="H400" s="161">
        <v>4.7789999999999999</v>
      </c>
      <c r="I400" s="162"/>
      <c r="L400" s="158"/>
      <c r="M400" s="163"/>
      <c r="T400" s="164"/>
      <c r="AT400" s="159" t="s">
        <v>172</v>
      </c>
      <c r="AU400" s="159" t="s">
        <v>88</v>
      </c>
      <c r="AV400" s="13" t="s">
        <v>88</v>
      </c>
      <c r="AW400" s="13" t="s">
        <v>34</v>
      </c>
      <c r="AX400" s="13" t="s">
        <v>78</v>
      </c>
      <c r="AY400" s="159" t="s">
        <v>163</v>
      </c>
    </row>
    <row r="401" spans="2:51" s="13" customFormat="1" ht="11.25">
      <c r="B401" s="158"/>
      <c r="D401" s="152" t="s">
        <v>172</v>
      </c>
      <c r="E401" s="159" t="s">
        <v>1</v>
      </c>
      <c r="F401" s="160" t="s">
        <v>339</v>
      </c>
      <c r="H401" s="161">
        <v>-6.7439999999999998</v>
      </c>
      <c r="I401" s="162"/>
      <c r="L401" s="158"/>
      <c r="M401" s="163"/>
      <c r="T401" s="164"/>
      <c r="AT401" s="159" t="s">
        <v>172</v>
      </c>
      <c r="AU401" s="159" t="s">
        <v>88</v>
      </c>
      <c r="AV401" s="13" t="s">
        <v>88</v>
      </c>
      <c r="AW401" s="13" t="s">
        <v>34</v>
      </c>
      <c r="AX401" s="13" t="s">
        <v>78</v>
      </c>
      <c r="AY401" s="159" t="s">
        <v>163</v>
      </c>
    </row>
    <row r="402" spans="2:51" s="12" customFormat="1" ht="11.25">
      <c r="B402" s="151"/>
      <c r="D402" s="152" t="s">
        <v>172</v>
      </c>
      <c r="E402" s="153" t="s">
        <v>1</v>
      </c>
      <c r="F402" s="154" t="s">
        <v>340</v>
      </c>
      <c r="H402" s="153" t="s">
        <v>1</v>
      </c>
      <c r="I402" s="155"/>
      <c r="L402" s="151"/>
      <c r="M402" s="156"/>
      <c r="T402" s="157"/>
      <c r="AT402" s="153" t="s">
        <v>172</v>
      </c>
      <c r="AU402" s="153" t="s">
        <v>88</v>
      </c>
      <c r="AV402" s="12" t="s">
        <v>86</v>
      </c>
      <c r="AW402" s="12" t="s">
        <v>34</v>
      </c>
      <c r="AX402" s="12" t="s">
        <v>78</v>
      </c>
      <c r="AY402" s="153" t="s">
        <v>163</v>
      </c>
    </row>
    <row r="403" spans="2:51" s="13" customFormat="1" ht="11.25">
      <c r="B403" s="158"/>
      <c r="D403" s="152" t="s">
        <v>172</v>
      </c>
      <c r="E403" s="159" t="s">
        <v>1</v>
      </c>
      <c r="F403" s="160" t="s">
        <v>341</v>
      </c>
      <c r="H403" s="161">
        <v>16.872</v>
      </c>
      <c r="I403" s="162"/>
      <c r="L403" s="158"/>
      <c r="M403" s="163"/>
      <c r="T403" s="164"/>
      <c r="AT403" s="159" t="s">
        <v>172</v>
      </c>
      <c r="AU403" s="159" t="s">
        <v>88</v>
      </c>
      <c r="AV403" s="13" t="s">
        <v>88</v>
      </c>
      <c r="AW403" s="13" t="s">
        <v>34</v>
      </c>
      <c r="AX403" s="13" t="s">
        <v>78</v>
      </c>
      <c r="AY403" s="159" t="s">
        <v>163</v>
      </c>
    </row>
    <row r="404" spans="2:51" s="13" customFormat="1" ht="11.25">
      <c r="B404" s="158"/>
      <c r="D404" s="152" t="s">
        <v>172</v>
      </c>
      <c r="E404" s="159" t="s">
        <v>1</v>
      </c>
      <c r="F404" s="160" t="s">
        <v>342</v>
      </c>
      <c r="H404" s="161">
        <v>0.94099999999999995</v>
      </c>
      <c r="I404" s="162"/>
      <c r="L404" s="158"/>
      <c r="M404" s="163"/>
      <c r="T404" s="164"/>
      <c r="AT404" s="159" t="s">
        <v>172</v>
      </c>
      <c r="AU404" s="159" t="s">
        <v>88</v>
      </c>
      <c r="AV404" s="13" t="s">
        <v>88</v>
      </c>
      <c r="AW404" s="13" t="s">
        <v>34</v>
      </c>
      <c r="AX404" s="13" t="s">
        <v>78</v>
      </c>
      <c r="AY404" s="159" t="s">
        <v>163</v>
      </c>
    </row>
    <row r="405" spans="2:51" s="13" customFormat="1" ht="11.25">
      <c r="B405" s="158"/>
      <c r="D405" s="152" t="s">
        <v>172</v>
      </c>
      <c r="E405" s="159" t="s">
        <v>1</v>
      </c>
      <c r="F405" s="160" t="s">
        <v>343</v>
      </c>
      <c r="H405" s="161">
        <v>1.8460000000000001</v>
      </c>
      <c r="I405" s="162"/>
      <c r="L405" s="158"/>
      <c r="M405" s="163"/>
      <c r="T405" s="164"/>
      <c r="AT405" s="159" t="s">
        <v>172</v>
      </c>
      <c r="AU405" s="159" t="s">
        <v>88</v>
      </c>
      <c r="AV405" s="13" t="s">
        <v>88</v>
      </c>
      <c r="AW405" s="13" t="s">
        <v>34</v>
      </c>
      <c r="AX405" s="13" t="s">
        <v>78</v>
      </c>
      <c r="AY405" s="159" t="s">
        <v>163</v>
      </c>
    </row>
    <row r="406" spans="2:51" s="13" customFormat="1" ht="11.25">
      <c r="B406" s="158"/>
      <c r="D406" s="152" t="s">
        <v>172</v>
      </c>
      <c r="E406" s="159" t="s">
        <v>1</v>
      </c>
      <c r="F406" s="160" t="s">
        <v>344</v>
      </c>
      <c r="H406" s="161">
        <v>0.89100000000000001</v>
      </c>
      <c r="I406" s="162"/>
      <c r="L406" s="158"/>
      <c r="M406" s="163"/>
      <c r="T406" s="164"/>
      <c r="AT406" s="159" t="s">
        <v>172</v>
      </c>
      <c r="AU406" s="159" t="s">
        <v>88</v>
      </c>
      <c r="AV406" s="13" t="s">
        <v>88</v>
      </c>
      <c r="AW406" s="13" t="s">
        <v>34</v>
      </c>
      <c r="AX406" s="13" t="s">
        <v>78</v>
      </c>
      <c r="AY406" s="159" t="s">
        <v>163</v>
      </c>
    </row>
    <row r="407" spans="2:51" s="13" customFormat="1" ht="11.25">
      <c r="B407" s="158"/>
      <c r="D407" s="152" t="s">
        <v>172</v>
      </c>
      <c r="E407" s="159" t="s">
        <v>1</v>
      </c>
      <c r="F407" s="160" t="s">
        <v>345</v>
      </c>
      <c r="H407" s="161">
        <v>-4.82</v>
      </c>
      <c r="I407" s="162"/>
      <c r="L407" s="158"/>
      <c r="M407" s="163"/>
      <c r="T407" s="164"/>
      <c r="AT407" s="159" t="s">
        <v>172</v>
      </c>
      <c r="AU407" s="159" t="s">
        <v>88</v>
      </c>
      <c r="AV407" s="13" t="s">
        <v>88</v>
      </c>
      <c r="AW407" s="13" t="s">
        <v>34</v>
      </c>
      <c r="AX407" s="13" t="s">
        <v>78</v>
      </c>
      <c r="AY407" s="159" t="s">
        <v>163</v>
      </c>
    </row>
    <row r="408" spans="2:51" s="12" customFormat="1" ht="11.25">
      <c r="B408" s="151"/>
      <c r="D408" s="152" t="s">
        <v>172</v>
      </c>
      <c r="E408" s="153" t="s">
        <v>1</v>
      </c>
      <c r="F408" s="154" t="s">
        <v>346</v>
      </c>
      <c r="H408" s="153" t="s">
        <v>1</v>
      </c>
      <c r="I408" s="155"/>
      <c r="L408" s="151"/>
      <c r="M408" s="156"/>
      <c r="T408" s="157"/>
      <c r="AT408" s="153" t="s">
        <v>172</v>
      </c>
      <c r="AU408" s="153" t="s">
        <v>88</v>
      </c>
      <c r="AV408" s="12" t="s">
        <v>86</v>
      </c>
      <c r="AW408" s="12" t="s">
        <v>34</v>
      </c>
      <c r="AX408" s="12" t="s">
        <v>78</v>
      </c>
      <c r="AY408" s="153" t="s">
        <v>163</v>
      </c>
    </row>
    <row r="409" spans="2:51" s="13" customFormat="1" ht="11.25">
      <c r="B409" s="158"/>
      <c r="D409" s="152" t="s">
        <v>172</v>
      </c>
      <c r="E409" s="159" t="s">
        <v>1</v>
      </c>
      <c r="F409" s="160" t="s">
        <v>347</v>
      </c>
      <c r="H409" s="161">
        <v>15.247999999999999</v>
      </c>
      <c r="I409" s="162"/>
      <c r="L409" s="158"/>
      <c r="M409" s="163"/>
      <c r="T409" s="164"/>
      <c r="AT409" s="159" t="s">
        <v>172</v>
      </c>
      <c r="AU409" s="159" t="s">
        <v>88</v>
      </c>
      <c r="AV409" s="13" t="s">
        <v>88</v>
      </c>
      <c r="AW409" s="13" t="s">
        <v>34</v>
      </c>
      <c r="AX409" s="13" t="s">
        <v>78</v>
      </c>
      <c r="AY409" s="159" t="s">
        <v>163</v>
      </c>
    </row>
    <row r="410" spans="2:51" s="13" customFormat="1" ht="11.25">
      <c r="B410" s="158"/>
      <c r="D410" s="152" t="s">
        <v>172</v>
      </c>
      <c r="E410" s="159" t="s">
        <v>1</v>
      </c>
      <c r="F410" s="160" t="s">
        <v>342</v>
      </c>
      <c r="H410" s="161">
        <v>0.94099999999999995</v>
      </c>
      <c r="I410" s="162"/>
      <c r="L410" s="158"/>
      <c r="M410" s="163"/>
      <c r="T410" s="164"/>
      <c r="AT410" s="159" t="s">
        <v>172</v>
      </c>
      <c r="AU410" s="159" t="s">
        <v>88</v>
      </c>
      <c r="AV410" s="13" t="s">
        <v>88</v>
      </c>
      <c r="AW410" s="13" t="s">
        <v>34</v>
      </c>
      <c r="AX410" s="13" t="s">
        <v>78</v>
      </c>
      <c r="AY410" s="159" t="s">
        <v>163</v>
      </c>
    </row>
    <row r="411" spans="2:51" s="13" customFormat="1" ht="11.25">
      <c r="B411" s="158"/>
      <c r="D411" s="152" t="s">
        <v>172</v>
      </c>
      <c r="E411" s="159" t="s">
        <v>1</v>
      </c>
      <c r="F411" s="160" t="s">
        <v>348</v>
      </c>
      <c r="H411" s="161">
        <v>1.8480000000000001</v>
      </c>
      <c r="I411" s="162"/>
      <c r="L411" s="158"/>
      <c r="M411" s="163"/>
      <c r="T411" s="164"/>
      <c r="AT411" s="159" t="s">
        <v>172</v>
      </c>
      <c r="AU411" s="159" t="s">
        <v>88</v>
      </c>
      <c r="AV411" s="13" t="s">
        <v>88</v>
      </c>
      <c r="AW411" s="13" t="s">
        <v>34</v>
      </c>
      <c r="AX411" s="13" t="s">
        <v>78</v>
      </c>
      <c r="AY411" s="159" t="s">
        <v>163</v>
      </c>
    </row>
    <row r="412" spans="2:51" s="13" customFormat="1" ht="11.25">
      <c r="B412" s="158"/>
      <c r="D412" s="152" t="s">
        <v>172</v>
      </c>
      <c r="E412" s="159" t="s">
        <v>1</v>
      </c>
      <c r="F412" s="160" t="s">
        <v>344</v>
      </c>
      <c r="H412" s="161">
        <v>0.89100000000000001</v>
      </c>
      <c r="I412" s="162"/>
      <c r="L412" s="158"/>
      <c r="M412" s="163"/>
      <c r="T412" s="164"/>
      <c r="AT412" s="159" t="s">
        <v>172</v>
      </c>
      <c r="AU412" s="159" t="s">
        <v>88</v>
      </c>
      <c r="AV412" s="13" t="s">
        <v>88</v>
      </c>
      <c r="AW412" s="13" t="s">
        <v>34</v>
      </c>
      <c r="AX412" s="13" t="s">
        <v>78</v>
      </c>
      <c r="AY412" s="159" t="s">
        <v>163</v>
      </c>
    </row>
    <row r="413" spans="2:51" s="13" customFormat="1" ht="11.25">
      <c r="B413" s="158"/>
      <c r="D413" s="152" t="s">
        <v>172</v>
      </c>
      <c r="E413" s="159" t="s">
        <v>1</v>
      </c>
      <c r="F413" s="160" t="s">
        <v>349</v>
      </c>
      <c r="H413" s="161">
        <v>-4.7069999999999999</v>
      </c>
      <c r="I413" s="162"/>
      <c r="L413" s="158"/>
      <c r="M413" s="163"/>
      <c r="T413" s="164"/>
      <c r="AT413" s="159" t="s">
        <v>172</v>
      </c>
      <c r="AU413" s="159" t="s">
        <v>88</v>
      </c>
      <c r="AV413" s="13" t="s">
        <v>88</v>
      </c>
      <c r="AW413" s="13" t="s">
        <v>34</v>
      </c>
      <c r="AX413" s="13" t="s">
        <v>78</v>
      </c>
      <c r="AY413" s="159" t="s">
        <v>163</v>
      </c>
    </row>
    <row r="414" spans="2:51" s="12" customFormat="1" ht="11.25">
      <c r="B414" s="151"/>
      <c r="D414" s="152" t="s">
        <v>172</v>
      </c>
      <c r="E414" s="153" t="s">
        <v>1</v>
      </c>
      <c r="F414" s="154" t="s">
        <v>350</v>
      </c>
      <c r="H414" s="153" t="s">
        <v>1</v>
      </c>
      <c r="I414" s="155"/>
      <c r="L414" s="151"/>
      <c r="M414" s="156"/>
      <c r="T414" s="157"/>
      <c r="AT414" s="153" t="s">
        <v>172</v>
      </c>
      <c r="AU414" s="153" t="s">
        <v>88</v>
      </c>
      <c r="AV414" s="12" t="s">
        <v>86</v>
      </c>
      <c r="AW414" s="12" t="s">
        <v>34</v>
      </c>
      <c r="AX414" s="12" t="s">
        <v>78</v>
      </c>
      <c r="AY414" s="153" t="s">
        <v>163</v>
      </c>
    </row>
    <row r="415" spans="2:51" s="13" customFormat="1" ht="11.25">
      <c r="B415" s="158"/>
      <c r="D415" s="152" t="s">
        <v>172</v>
      </c>
      <c r="E415" s="159" t="s">
        <v>1</v>
      </c>
      <c r="F415" s="160" t="s">
        <v>351</v>
      </c>
      <c r="H415" s="161">
        <v>15.675000000000001</v>
      </c>
      <c r="I415" s="162"/>
      <c r="L415" s="158"/>
      <c r="M415" s="163"/>
      <c r="T415" s="164"/>
      <c r="AT415" s="159" t="s">
        <v>172</v>
      </c>
      <c r="AU415" s="159" t="s">
        <v>88</v>
      </c>
      <c r="AV415" s="13" t="s">
        <v>88</v>
      </c>
      <c r="AW415" s="13" t="s">
        <v>34</v>
      </c>
      <c r="AX415" s="13" t="s">
        <v>78</v>
      </c>
      <c r="AY415" s="159" t="s">
        <v>163</v>
      </c>
    </row>
    <row r="416" spans="2:51" s="13" customFormat="1" ht="11.25">
      <c r="B416" s="158"/>
      <c r="D416" s="152" t="s">
        <v>172</v>
      </c>
      <c r="E416" s="159" t="s">
        <v>1</v>
      </c>
      <c r="F416" s="160" t="s">
        <v>342</v>
      </c>
      <c r="H416" s="161">
        <v>0.94099999999999995</v>
      </c>
      <c r="I416" s="162"/>
      <c r="L416" s="158"/>
      <c r="M416" s="163"/>
      <c r="T416" s="164"/>
      <c r="AT416" s="159" t="s">
        <v>172</v>
      </c>
      <c r="AU416" s="159" t="s">
        <v>88</v>
      </c>
      <c r="AV416" s="13" t="s">
        <v>88</v>
      </c>
      <c r="AW416" s="13" t="s">
        <v>34</v>
      </c>
      <c r="AX416" s="13" t="s">
        <v>78</v>
      </c>
      <c r="AY416" s="159" t="s">
        <v>163</v>
      </c>
    </row>
    <row r="417" spans="2:51" s="13" customFormat="1" ht="11.25">
      <c r="B417" s="158"/>
      <c r="D417" s="152" t="s">
        <v>172</v>
      </c>
      <c r="E417" s="159" t="s">
        <v>1</v>
      </c>
      <c r="F417" s="160" t="s">
        <v>352</v>
      </c>
      <c r="H417" s="161">
        <v>1.84</v>
      </c>
      <c r="I417" s="162"/>
      <c r="L417" s="158"/>
      <c r="M417" s="163"/>
      <c r="T417" s="164"/>
      <c r="AT417" s="159" t="s">
        <v>172</v>
      </c>
      <c r="AU417" s="159" t="s">
        <v>88</v>
      </c>
      <c r="AV417" s="13" t="s">
        <v>88</v>
      </c>
      <c r="AW417" s="13" t="s">
        <v>34</v>
      </c>
      <c r="AX417" s="13" t="s">
        <v>78</v>
      </c>
      <c r="AY417" s="159" t="s">
        <v>163</v>
      </c>
    </row>
    <row r="418" spans="2:51" s="13" customFormat="1" ht="11.25">
      <c r="B418" s="158"/>
      <c r="D418" s="152" t="s">
        <v>172</v>
      </c>
      <c r="E418" s="159" t="s">
        <v>1</v>
      </c>
      <c r="F418" s="160" t="s">
        <v>353</v>
      </c>
      <c r="H418" s="161">
        <v>0.81</v>
      </c>
      <c r="I418" s="162"/>
      <c r="L418" s="158"/>
      <c r="M418" s="163"/>
      <c r="T418" s="164"/>
      <c r="AT418" s="159" t="s">
        <v>172</v>
      </c>
      <c r="AU418" s="159" t="s">
        <v>88</v>
      </c>
      <c r="AV418" s="13" t="s">
        <v>88</v>
      </c>
      <c r="AW418" s="13" t="s">
        <v>34</v>
      </c>
      <c r="AX418" s="13" t="s">
        <v>78</v>
      </c>
      <c r="AY418" s="159" t="s">
        <v>163</v>
      </c>
    </row>
    <row r="419" spans="2:51" s="13" customFormat="1" ht="11.25">
      <c r="B419" s="158"/>
      <c r="D419" s="152" t="s">
        <v>172</v>
      </c>
      <c r="E419" s="159" t="s">
        <v>1</v>
      </c>
      <c r="F419" s="160" t="s">
        <v>354</v>
      </c>
      <c r="H419" s="161">
        <v>-4.4370000000000003</v>
      </c>
      <c r="I419" s="162"/>
      <c r="L419" s="158"/>
      <c r="M419" s="163"/>
      <c r="T419" s="164"/>
      <c r="AT419" s="159" t="s">
        <v>172</v>
      </c>
      <c r="AU419" s="159" t="s">
        <v>88</v>
      </c>
      <c r="AV419" s="13" t="s">
        <v>88</v>
      </c>
      <c r="AW419" s="13" t="s">
        <v>34</v>
      </c>
      <c r="AX419" s="13" t="s">
        <v>78</v>
      </c>
      <c r="AY419" s="159" t="s">
        <v>163</v>
      </c>
    </row>
    <row r="420" spans="2:51" s="12" customFormat="1" ht="11.25">
      <c r="B420" s="151"/>
      <c r="D420" s="152" t="s">
        <v>172</v>
      </c>
      <c r="E420" s="153" t="s">
        <v>1</v>
      </c>
      <c r="F420" s="154" t="s">
        <v>355</v>
      </c>
      <c r="H420" s="153" t="s">
        <v>1</v>
      </c>
      <c r="I420" s="155"/>
      <c r="L420" s="151"/>
      <c r="M420" s="156"/>
      <c r="T420" s="157"/>
      <c r="AT420" s="153" t="s">
        <v>172</v>
      </c>
      <c r="AU420" s="153" t="s">
        <v>88</v>
      </c>
      <c r="AV420" s="12" t="s">
        <v>86</v>
      </c>
      <c r="AW420" s="12" t="s">
        <v>34</v>
      </c>
      <c r="AX420" s="12" t="s">
        <v>78</v>
      </c>
      <c r="AY420" s="153" t="s">
        <v>163</v>
      </c>
    </row>
    <row r="421" spans="2:51" s="13" customFormat="1" ht="11.25">
      <c r="B421" s="158"/>
      <c r="D421" s="152" t="s">
        <v>172</v>
      </c>
      <c r="E421" s="159" t="s">
        <v>1</v>
      </c>
      <c r="F421" s="160" t="s">
        <v>356</v>
      </c>
      <c r="H421" s="161">
        <v>47.594999999999999</v>
      </c>
      <c r="I421" s="162"/>
      <c r="L421" s="158"/>
      <c r="M421" s="163"/>
      <c r="T421" s="164"/>
      <c r="AT421" s="159" t="s">
        <v>172</v>
      </c>
      <c r="AU421" s="159" t="s">
        <v>88</v>
      </c>
      <c r="AV421" s="13" t="s">
        <v>88</v>
      </c>
      <c r="AW421" s="13" t="s">
        <v>34</v>
      </c>
      <c r="AX421" s="13" t="s">
        <v>78</v>
      </c>
      <c r="AY421" s="159" t="s">
        <v>163</v>
      </c>
    </row>
    <row r="422" spans="2:51" s="13" customFormat="1" ht="11.25">
      <c r="B422" s="158"/>
      <c r="D422" s="152" t="s">
        <v>172</v>
      </c>
      <c r="E422" s="159" t="s">
        <v>1</v>
      </c>
      <c r="F422" s="160" t="s">
        <v>335</v>
      </c>
      <c r="H422" s="161">
        <v>1.881</v>
      </c>
      <c r="I422" s="162"/>
      <c r="L422" s="158"/>
      <c r="M422" s="163"/>
      <c r="T422" s="164"/>
      <c r="AT422" s="159" t="s">
        <v>172</v>
      </c>
      <c r="AU422" s="159" t="s">
        <v>88</v>
      </c>
      <c r="AV422" s="13" t="s">
        <v>88</v>
      </c>
      <c r="AW422" s="13" t="s">
        <v>34</v>
      </c>
      <c r="AX422" s="13" t="s">
        <v>78</v>
      </c>
      <c r="AY422" s="159" t="s">
        <v>163</v>
      </c>
    </row>
    <row r="423" spans="2:51" s="13" customFormat="1" ht="11.25">
      <c r="B423" s="158"/>
      <c r="D423" s="152" t="s">
        <v>172</v>
      </c>
      <c r="E423" s="159" t="s">
        <v>1</v>
      </c>
      <c r="F423" s="160" t="s">
        <v>357</v>
      </c>
      <c r="H423" s="161">
        <v>1.835</v>
      </c>
      <c r="I423" s="162"/>
      <c r="L423" s="158"/>
      <c r="M423" s="163"/>
      <c r="T423" s="164"/>
      <c r="AT423" s="159" t="s">
        <v>172</v>
      </c>
      <c r="AU423" s="159" t="s">
        <v>88</v>
      </c>
      <c r="AV423" s="13" t="s">
        <v>88</v>
      </c>
      <c r="AW423" s="13" t="s">
        <v>34</v>
      </c>
      <c r="AX423" s="13" t="s">
        <v>78</v>
      </c>
      <c r="AY423" s="159" t="s">
        <v>163</v>
      </c>
    </row>
    <row r="424" spans="2:51" s="13" customFormat="1" ht="11.25">
      <c r="B424" s="158"/>
      <c r="D424" s="152" t="s">
        <v>172</v>
      </c>
      <c r="E424" s="159" t="s">
        <v>1</v>
      </c>
      <c r="F424" s="160" t="s">
        <v>358</v>
      </c>
      <c r="H424" s="161">
        <v>1.5920000000000001</v>
      </c>
      <c r="I424" s="162"/>
      <c r="L424" s="158"/>
      <c r="M424" s="163"/>
      <c r="T424" s="164"/>
      <c r="AT424" s="159" t="s">
        <v>172</v>
      </c>
      <c r="AU424" s="159" t="s">
        <v>88</v>
      </c>
      <c r="AV424" s="13" t="s">
        <v>88</v>
      </c>
      <c r="AW424" s="13" t="s">
        <v>34</v>
      </c>
      <c r="AX424" s="13" t="s">
        <v>78</v>
      </c>
      <c r="AY424" s="159" t="s">
        <v>163</v>
      </c>
    </row>
    <row r="425" spans="2:51" s="13" customFormat="1" ht="11.25">
      <c r="B425" s="158"/>
      <c r="D425" s="152" t="s">
        <v>172</v>
      </c>
      <c r="E425" s="159" t="s">
        <v>1</v>
      </c>
      <c r="F425" s="160" t="s">
        <v>344</v>
      </c>
      <c r="H425" s="161">
        <v>0.89100000000000001</v>
      </c>
      <c r="I425" s="162"/>
      <c r="L425" s="158"/>
      <c r="M425" s="163"/>
      <c r="T425" s="164"/>
      <c r="AT425" s="159" t="s">
        <v>172</v>
      </c>
      <c r="AU425" s="159" t="s">
        <v>88</v>
      </c>
      <c r="AV425" s="13" t="s">
        <v>88</v>
      </c>
      <c r="AW425" s="13" t="s">
        <v>34</v>
      </c>
      <c r="AX425" s="13" t="s">
        <v>78</v>
      </c>
      <c r="AY425" s="159" t="s">
        <v>163</v>
      </c>
    </row>
    <row r="426" spans="2:51" s="13" customFormat="1" ht="11.25">
      <c r="B426" s="158"/>
      <c r="D426" s="152" t="s">
        <v>172</v>
      </c>
      <c r="E426" s="159" t="s">
        <v>1</v>
      </c>
      <c r="F426" s="160" t="s">
        <v>359</v>
      </c>
      <c r="H426" s="161">
        <v>-6.298</v>
      </c>
      <c r="I426" s="162"/>
      <c r="L426" s="158"/>
      <c r="M426" s="163"/>
      <c r="T426" s="164"/>
      <c r="AT426" s="159" t="s">
        <v>172</v>
      </c>
      <c r="AU426" s="159" t="s">
        <v>88</v>
      </c>
      <c r="AV426" s="13" t="s">
        <v>88</v>
      </c>
      <c r="AW426" s="13" t="s">
        <v>34</v>
      </c>
      <c r="AX426" s="13" t="s">
        <v>78</v>
      </c>
      <c r="AY426" s="159" t="s">
        <v>163</v>
      </c>
    </row>
    <row r="427" spans="2:51" s="12" customFormat="1" ht="11.25">
      <c r="B427" s="151"/>
      <c r="D427" s="152" t="s">
        <v>172</v>
      </c>
      <c r="E427" s="153" t="s">
        <v>1</v>
      </c>
      <c r="F427" s="154" t="s">
        <v>360</v>
      </c>
      <c r="H427" s="153" t="s">
        <v>1</v>
      </c>
      <c r="I427" s="155"/>
      <c r="L427" s="151"/>
      <c r="M427" s="156"/>
      <c r="T427" s="157"/>
      <c r="AT427" s="153" t="s">
        <v>172</v>
      </c>
      <c r="AU427" s="153" t="s">
        <v>88</v>
      </c>
      <c r="AV427" s="12" t="s">
        <v>86</v>
      </c>
      <c r="AW427" s="12" t="s">
        <v>34</v>
      </c>
      <c r="AX427" s="12" t="s">
        <v>78</v>
      </c>
      <c r="AY427" s="153" t="s">
        <v>163</v>
      </c>
    </row>
    <row r="428" spans="2:51" s="13" customFormat="1" ht="11.25">
      <c r="B428" s="158"/>
      <c r="D428" s="152" t="s">
        <v>172</v>
      </c>
      <c r="E428" s="159" t="s">
        <v>1</v>
      </c>
      <c r="F428" s="160" t="s">
        <v>361</v>
      </c>
      <c r="H428" s="161">
        <v>30.381</v>
      </c>
      <c r="I428" s="162"/>
      <c r="L428" s="158"/>
      <c r="M428" s="163"/>
      <c r="T428" s="164"/>
      <c r="AT428" s="159" t="s">
        <v>172</v>
      </c>
      <c r="AU428" s="159" t="s">
        <v>88</v>
      </c>
      <c r="AV428" s="13" t="s">
        <v>88</v>
      </c>
      <c r="AW428" s="13" t="s">
        <v>34</v>
      </c>
      <c r="AX428" s="13" t="s">
        <v>78</v>
      </c>
      <c r="AY428" s="159" t="s">
        <v>163</v>
      </c>
    </row>
    <row r="429" spans="2:51" s="13" customFormat="1" ht="11.25">
      <c r="B429" s="158"/>
      <c r="D429" s="152" t="s">
        <v>172</v>
      </c>
      <c r="E429" s="159" t="s">
        <v>1</v>
      </c>
      <c r="F429" s="160" t="s">
        <v>342</v>
      </c>
      <c r="H429" s="161">
        <v>0.94099999999999995</v>
      </c>
      <c r="I429" s="162"/>
      <c r="L429" s="158"/>
      <c r="M429" s="163"/>
      <c r="T429" s="164"/>
      <c r="AT429" s="159" t="s">
        <v>172</v>
      </c>
      <c r="AU429" s="159" t="s">
        <v>88</v>
      </c>
      <c r="AV429" s="13" t="s">
        <v>88</v>
      </c>
      <c r="AW429" s="13" t="s">
        <v>34</v>
      </c>
      <c r="AX429" s="13" t="s">
        <v>78</v>
      </c>
      <c r="AY429" s="159" t="s">
        <v>163</v>
      </c>
    </row>
    <row r="430" spans="2:51" s="13" customFormat="1" ht="11.25">
      <c r="B430" s="158"/>
      <c r="D430" s="152" t="s">
        <v>172</v>
      </c>
      <c r="E430" s="159" t="s">
        <v>1</v>
      </c>
      <c r="F430" s="160" t="s">
        <v>362</v>
      </c>
      <c r="H430" s="161">
        <v>1.579</v>
      </c>
      <c r="I430" s="162"/>
      <c r="L430" s="158"/>
      <c r="M430" s="163"/>
      <c r="T430" s="164"/>
      <c r="AT430" s="159" t="s">
        <v>172</v>
      </c>
      <c r="AU430" s="159" t="s">
        <v>88</v>
      </c>
      <c r="AV430" s="13" t="s">
        <v>88</v>
      </c>
      <c r="AW430" s="13" t="s">
        <v>34</v>
      </c>
      <c r="AX430" s="13" t="s">
        <v>78</v>
      </c>
      <c r="AY430" s="159" t="s">
        <v>163</v>
      </c>
    </row>
    <row r="431" spans="2:51" s="13" customFormat="1" ht="11.25">
      <c r="B431" s="158"/>
      <c r="D431" s="152" t="s">
        <v>172</v>
      </c>
      <c r="E431" s="159" t="s">
        <v>1</v>
      </c>
      <c r="F431" s="160" t="s">
        <v>363</v>
      </c>
      <c r="H431" s="161">
        <v>-1.599</v>
      </c>
      <c r="I431" s="162"/>
      <c r="L431" s="158"/>
      <c r="M431" s="163"/>
      <c r="T431" s="164"/>
      <c r="AT431" s="159" t="s">
        <v>172</v>
      </c>
      <c r="AU431" s="159" t="s">
        <v>88</v>
      </c>
      <c r="AV431" s="13" t="s">
        <v>88</v>
      </c>
      <c r="AW431" s="13" t="s">
        <v>34</v>
      </c>
      <c r="AX431" s="13" t="s">
        <v>78</v>
      </c>
      <c r="AY431" s="159" t="s">
        <v>163</v>
      </c>
    </row>
    <row r="432" spans="2:51" s="12" customFormat="1" ht="11.25">
      <c r="B432" s="151"/>
      <c r="D432" s="152" t="s">
        <v>172</v>
      </c>
      <c r="E432" s="153" t="s">
        <v>1</v>
      </c>
      <c r="F432" s="154" t="s">
        <v>364</v>
      </c>
      <c r="H432" s="153" t="s">
        <v>1</v>
      </c>
      <c r="I432" s="155"/>
      <c r="L432" s="151"/>
      <c r="M432" s="156"/>
      <c r="T432" s="157"/>
      <c r="AT432" s="153" t="s">
        <v>172</v>
      </c>
      <c r="AU432" s="153" t="s">
        <v>88</v>
      </c>
      <c r="AV432" s="12" t="s">
        <v>86</v>
      </c>
      <c r="AW432" s="12" t="s">
        <v>34</v>
      </c>
      <c r="AX432" s="12" t="s">
        <v>78</v>
      </c>
      <c r="AY432" s="153" t="s">
        <v>163</v>
      </c>
    </row>
    <row r="433" spans="2:51" s="13" customFormat="1" ht="11.25">
      <c r="B433" s="158"/>
      <c r="D433" s="152" t="s">
        <v>172</v>
      </c>
      <c r="E433" s="159" t="s">
        <v>1</v>
      </c>
      <c r="F433" s="160" t="s">
        <v>365</v>
      </c>
      <c r="H433" s="161">
        <v>45.999000000000002</v>
      </c>
      <c r="I433" s="162"/>
      <c r="L433" s="158"/>
      <c r="M433" s="163"/>
      <c r="T433" s="164"/>
      <c r="AT433" s="159" t="s">
        <v>172</v>
      </c>
      <c r="AU433" s="159" t="s">
        <v>88</v>
      </c>
      <c r="AV433" s="13" t="s">
        <v>88</v>
      </c>
      <c r="AW433" s="13" t="s">
        <v>34</v>
      </c>
      <c r="AX433" s="13" t="s">
        <v>78</v>
      </c>
      <c r="AY433" s="159" t="s">
        <v>163</v>
      </c>
    </row>
    <row r="434" spans="2:51" s="13" customFormat="1" ht="11.25">
      <c r="B434" s="158"/>
      <c r="D434" s="152" t="s">
        <v>172</v>
      </c>
      <c r="E434" s="159" t="s">
        <v>1</v>
      </c>
      <c r="F434" s="160" t="s">
        <v>342</v>
      </c>
      <c r="H434" s="161">
        <v>0.94099999999999995</v>
      </c>
      <c r="I434" s="162"/>
      <c r="L434" s="158"/>
      <c r="M434" s="163"/>
      <c r="T434" s="164"/>
      <c r="AT434" s="159" t="s">
        <v>172</v>
      </c>
      <c r="AU434" s="159" t="s">
        <v>88</v>
      </c>
      <c r="AV434" s="13" t="s">
        <v>88</v>
      </c>
      <c r="AW434" s="13" t="s">
        <v>34</v>
      </c>
      <c r="AX434" s="13" t="s">
        <v>78</v>
      </c>
      <c r="AY434" s="159" t="s">
        <v>163</v>
      </c>
    </row>
    <row r="435" spans="2:51" s="13" customFormat="1" ht="11.25">
      <c r="B435" s="158"/>
      <c r="D435" s="152" t="s">
        <v>172</v>
      </c>
      <c r="E435" s="159" t="s">
        <v>1</v>
      </c>
      <c r="F435" s="160" t="s">
        <v>336</v>
      </c>
      <c r="H435" s="161">
        <v>1.831</v>
      </c>
      <c r="I435" s="162"/>
      <c r="L435" s="158"/>
      <c r="M435" s="163"/>
      <c r="T435" s="164"/>
      <c r="AT435" s="159" t="s">
        <v>172</v>
      </c>
      <c r="AU435" s="159" t="s">
        <v>88</v>
      </c>
      <c r="AV435" s="13" t="s">
        <v>88</v>
      </c>
      <c r="AW435" s="13" t="s">
        <v>34</v>
      </c>
      <c r="AX435" s="13" t="s">
        <v>78</v>
      </c>
      <c r="AY435" s="159" t="s">
        <v>163</v>
      </c>
    </row>
    <row r="436" spans="2:51" s="13" customFormat="1" ht="11.25">
      <c r="B436" s="158"/>
      <c r="D436" s="152" t="s">
        <v>172</v>
      </c>
      <c r="E436" s="159" t="s">
        <v>1</v>
      </c>
      <c r="F436" s="160" t="s">
        <v>366</v>
      </c>
      <c r="H436" s="161">
        <v>1.774</v>
      </c>
      <c r="I436" s="162"/>
      <c r="L436" s="158"/>
      <c r="M436" s="163"/>
      <c r="T436" s="164"/>
      <c r="AT436" s="159" t="s">
        <v>172</v>
      </c>
      <c r="AU436" s="159" t="s">
        <v>88</v>
      </c>
      <c r="AV436" s="13" t="s">
        <v>88</v>
      </c>
      <c r="AW436" s="13" t="s">
        <v>34</v>
      </c>
      <c r="AX436" s="13" t="s">
        <v>78</v>
      </c>
      <c r="AY436" s="159" t="s">
        <v>163</v>
      </c>
    </row>
    <row r="437" spans="2:51" s="13" customFormat="1" ht="11.25">
      <c r="B437" s="158"/>
      <c r="D437" s="152" t="s">
        <v>172</v>
      </c>
      <c r="E437" s="159" t="s">
        <v>1</v>
      </c>
      <c r="F437" s="160" t="s">
        <v>367</v>
      </c>
      <c r="H437" s="161">
        <v>-7.3940000000000001</v>
      </c>
      <c r="I437" s="162"/>
      <c r="L437" s="158"/>
      <c r="M437" s="163"/>
      <c r="T437" s="164"/>
      <c r="AT437" s="159" t="s">
        <v>172</v>
      </c>
      <c r="AU437" s="159" t="s">
        <v>88</v>
      </c>
      <c r="AV437" s="13" t="s">
        <v>88</v>
      </c>
      <c r="AW437" s="13" t="s">
        <v>34</v>
      </c>
      <c r="AX437" s="13" t="s">
        <v>78</v>
      </c>
      <c r="AY437" s="159" t="s">
        <v>163</v>
      </c>
    </row>
    <row r="438" spans="2:51" s="12" customFormat="1" ht="11.25">
      <c r="B438" s="151"/>
      <c r="D438" s="152" t="s">
        <v>172</v>
      </c>
      <c r="E438" s="153" t="s">
        <v>1</v>
      </c>
      <c r="F438" s="154" t="s">
        <v>368</v>
      </c>
      <c r="H438" s="153" t="s">
        <v>1</v>
      </c>
      <c r="I438" s="155"/>
      <c r="L438" s="151"/>
      <c r="M438" s="156"/>
      <c r="T438" s="157"/>
      <c r="AT438" s="153" t="s">
        <v>172</v>
      </c>
      <c r="AU438" s="153" t="s">
        <v>88</v>
      </c>
      <c r="AV438" s="12" t="s">
        <v>86</v>
      </c>
      <c r="AW438" s="12" t="s">
        <v>34</v>
      </c>
      <c r="AX438" s="12" t="s">
        <v>78</v>
      </c>
      <c r="AY438" s="153" t="s">
        <v>163</v>
      </c>
    </row>
    <row r="439" spans="2:51" s="13" customFormat="1" ht="11.25">
      <c r="B439" s="158"/>
      <c r="D439" s="152" t="s">
        <v>172</v>
      </c>
      <c r="E439" s="159" t="s">
        <v>1</v>
      </c>
      <c r="F439" s="160" t="s">
        <v>369</v>
      </c>
      <c r="H439" s="161">
        <v>23.57</v>
      </c>
      <c r="I439" s="162"/>
      <c r="L439" s="158"/>
      <c r="M439" s="163"/>
      <c r="T439" s="164"/>
      <c r="AT439" s="159" t="s">
        <v>172</v>
      </c>
      <c r="AU439" s="159" t="s">
        <v>88</v>
      </c>
      <c r="AV439" s="13" t="s">
        <v>88</v>
      </c>
      <c r="AW439" s="13" t="s">
        <v>34</v>
      </c>
      <c r="AX439" s="13" t="s">
        <v>78</v>
      </c>
      <c r="AY439" s="159" t="s">
        <v>163</v>
      </c>
    </row>
    <row r="440" spans="2:51" s="13" customFormat="1" ht="11.25">
      <c r="B440" s="158"/>
      <c r="D440" s="152" t="s">
        <v>172</v>
      </c>
      <c r="E440" s="159" t="s">
        <v>1</v>
      </c>
      <c r="F440" s="160" t="s">
        <v>342</v>
      </c>
      <c r="H440" s="161">
        <v>0.94099999999999995</v>
      </c>
      <c r="I440" s="162"/>
      <c r="L440" s="158"/>
      <c r="M440" s="163"/>
      <c r="T440" s="164"/>
      <c r="AT440" s="159" t="s">
        <v>172</v>
      </c>
      <c r="AU440" s="159" t="s">
        <v>88</v>
      </c>
      <c r="AV440" s="13" t="s">
        <v>88</v>
      </c>
      <c r="AW440" s="13" t="s">
        <v>34</v>
      </c>
      <c r="AX440" s="13" t="s">
        <v>78</v>
      </c>
      <c r="AY440" s="159" t="s">
        <v>163</v>
      </c>
    </row>
    <row r="441" spans="2:51" s="13" customFormat="1" ht="11.25">
      <c r="B441" s="158"/>
      <c r="D441" s="152" t="s">
        <v>172</v>
      </c>
      <c r="E441" s="159" t="s">
        <v>1</v>
      </c>
      <c r="F441" s="160" t="s">
        <v>370</v>
      </c>
      <c r="H441" s="161">
        <v>1.7010000000000001</v>
      </c>
      <c r="I441" s="162"/>
      <c r="L441" s="158"/>
      <c r="M441" s="163"/>
      <c r="T441" s="164"/>
      <c r="AT441" s="159" t="s">
        <v>172</v>
      </c>
      <c r="AU441" s="159" t="s">
        <v>88</v>
      </c>
      <c r="AV441" s="13" t="s">
        <v>88</v>
      </c>
      <c r="AW441" s="13" t="s">
        <v>34</v>
      </c>
      <c r="AX441" s="13" t="s">
        <v>78</v>
      </c>
      <c r="AY441" s="159" t="s">
        <v>163</v>
      </c>
    </row>
    <row r="442" spans="2:51" s="13" customFormat="1" ht="11.25">
      <c r="B442" s="158"/>
      <c r="D442" s="152" t="s">
        <v>172</v>
      </c>
      <c r="E442" s="159" t="s">
        <v>1</v>
      </c>
      <c r="F442" s="160" t="s">
        <v>371</v>
      </c>
      <c r="H442" s="161">
        <v>-1.5349999999999999</v>
      </c>
      <c r="I442" s="162"/>
      <c r="L442" s="158"/>
      <c r="M442" s="163"/>
      <c r="T442" s="164"/>
      <c r="AT442" s="159" t="s">
        <v>172</v>
      </c>
      <c r="AU442" s="159" t="s">
        <v>88</v>
      </c>
      <c r="AV442" s="13" t="s">
        <v>88</v>
      </c>
      <c r="AW442" s="13" t="s">
        <v>34</v>
      </c>
      <c r="AX442" s="13" t="s">
        <v>78</v>
      </c>
      <c r="AY442" s="159" t="s">
        <v>163</v>
      </c>
    </row>
    <row r="443" spans="2:51" s="15" customFormat="1" ht="11.25">
      <c r="B443" s="183"/>
      <c r="D443" s="152" t="s">
        <v>172</v>
      </c>
      <c r="E443" s="184" t="s">
        <v>1</v>
      </c>
      <c r="F443" s="185" t="s">
        <v>372</v>
      </c>
      <c r="H443" s="186">
        <v>251.42699999999999</v>
      </c>
      <c r="I443" s="187"/>
      <c r="L443" s="183"/>
      <c r="M443" s="188"/>
      <c r="T443" s="189"/>
      <c r="AT443" s="184" t="s">
        <v>172</v>
      </c>
      <c r="AU443" s="184" t="s">
        <v>88</v>
      </c>
      <c r="AV443" s="15" t="s">
        <v>182</v>
      </c>
      <c r="AW443" s="15" t="s">
        <v>34</v>
      </c>
      <c r="AX443" s="15" t="s">
        <v>78</v>
      </c>
      <c r="AY443" s="184" t="s">
        <v>163</v>
      </c>
    </row>
    <row r="444" spans="2:51" s="12" customFormat="1" ht="11.25">
      <c r="B444" s="151"/>
      <c r="D444" s="152" t="s">
        <v>172</v>
      </c>
      <c r="E444" s="153" t="s">
        <v>1</v>
      </c>
      <c r="F444" s="154" t="s">
        <v>319</v>
      </c>
      <c r="H444" s="153" t="s">
        <v>1</v>
      </c>
      <c r="I444" s="155"/>
      <c r="L444" s="151"/>
      <c r="M444" s="156"/>
      <c r="T444" s="157"/>
      <c r="AT444" s="153" t="s">
        <v>172</v>
      </c>
      <c r="AU444" s="153" t="s">
        <v>88</v>
      </c>
      <c r="AV444" s="12" t="s">
        <v>86</v>
      </c>
      <c r="AW444" s="12" t="s">
        <v>34</v>
      </c>
      <c r="AX444" s="12" t="s">
        <v>78</v>
      </c>
      <c r="AY444" s="153" t="s">
        <v>163</v>
      </c>
    </row>
    <row r="445" spans="2:51" s="13" customFormat="1" ht="11.25">
      <c r="B445" s="158"/>
      <c r="D445" s="152" t="s">
        <v>172</v>
      </c>
      <c r="E445" s="159" t="s">
        <v>1</v>
      </c>
      <c r="F445" s="160" t="s">
        <v>320</v>
      </c>
      <c r="H445" s="161">
        <v>6.7969999999999997</v>
      </c>
      <c r="I445" s="162"/>
      <c r="L445" s="158"/>
      <c r="M445" s="163"/>
      <c r="T445" s="164"/>
      <c r="AT445" s="159" t="s">
        <v>172</v>
      </c>
      <c r="AU445" s="159" t="s">
        <v>88</v>
      </c>
      <c r="AV445" s="13" t="s">
        <v>88</v>
      </c>
      <c r="AW445" s="13" t="s">
        <v>34</v>
      </c>
      <c r="AX445" s="13" t="s">
        <v>78</v>
      </c>
      <c r="AY445" s="159" t="s">
        <v>163</v>
      </c>
    </row>
    <row r="446" spans="2:51" s="13" customFormat="1" ht="11.25">
      <c r="B446" s="158"/>
      <c r="D446" s="152" t="s">
        <v>172</v>
      </c>
      <c r="E446" s="159" t="s">
        <v>1</v>
      </c>
      <c r="F446" s="160" t="s">
        <v>321</v>
      </c>
      <c r="H446" s="161">
        <v>15.048</v>
      </c>
      <c r="I446" s="162"/>
      <c r="L446" s="158"/>
      <c r="M446" s="163"/>
      <c r="T446" s="164"/>
      <c r="AT446" s="159" t="s">
        <v>172</v>
      </c>
      <c r="AU446" s="159" t="s">
        <v>88</v>
      </c>
      <c r="AV446" s="13" t="s">
        <v>88</v>
      </c>
      <c r="AW446" s="13" t="s">
        <v>34</v>
      </c>
      <c r="AX446" s="13" t="s">
        <v>78</v>
      </c>
      <c r="AY446" s="159" t="s">
        <v>163</v>
      </c>
    </row>
    <row r="447" spans="2:51" s="13" customFormat="1" ht="11.25">
      <c r="B447" s="158"/>
      <c r="D447" s="152" t="s">
        <v>172</v>
      </c>
      <c r="E447" s="159" t="s">
        <v>1</v>
      </c>
      <c r="F447" s="160" t="s">
        <v>322</v>
      </c>
      <c r="H447" s="161">
        <v>30.096</v>
      </c>
      <c r="I447" s="162"/>
      <c r="L447" s="158"/>
      <c r="M447" s="163"/>
      <c r="T447" s="164"/>
      <c r="AT447" s="159" t="s">
        <v>172</v>
      </c>
      <c r="AU447" s="159" t="s">
        <v>88</v>
      </c>
      <c r="AV447" s="13" t="s">
        <v>88</v>
      </c>
      <c r="AW447" s="13" t="s">
        <v>34</v>
      </c>
      <c r="AX447" s="13" t="s">
        <v>78</v>
      </c>
      <c r="AY447" s="159" t="s">
        <v>163</v>
      </c>
    </row>
    <row r="448" spans="2:51" s="13" customFormat="1" ht="11.25">
      <c r="B448" s="158"/>
      <c r="D448" s="152" t="s">
        <v>172</v>
      </c>
      <c r="E448" s="159" t="s">
        <v>1</v>
      </c>
      <c r="F448" s="160" t="s">
        <v>323</v>
      </c>
      <c r="H448" s="161">
        <v>30.096</v>
      </c>
      <c r="I448" s="162"/>
      <c r="L448" s="158"/>
      <c r="M448" s="163"/>
      <c r="T448" s="164"/>
      <c r="AT448" s="159" t="s">
        <v>172</v>
      </c>
      <c r="AU448" s="159" t="s">
        <v>88</v>
      </c>
      <c r="AV448" s="13" t="s">
        <v>88</v>
      </c>
      <c r="AW448" s="13" t="s">
        <v>34</v>
      </c>
      <c r="AX448" s="13" t="s">
        <v>78</v>
      </c>
      <c r="AY448" s="159" t="s">
        <v>163</v>
      </c>
    </row>
    <row r="449" spans="2:51" s="13" customFormat="1" ht="11.25">
      <c r="B449" s="158"/>
      <c r="D449" s="152" t="s">
        <v>172</v>
      </c>
      <c r="E449" s="159" t="s">
        <v>1</v>
      </c>
      <c r="F449" s="160" t="s">
        <v>324</v>
      </c>
      <c r="H449" s="161">
        <v>30.096</v>
      </c>
      <c r="I449" s="162"/>
      <c r="L449" s="158"/>
      <c r="M449" s="163"/>
      <c r="T449" s="164"/>
      <c r="AT449" s="159" t="s">
        <v>172</v>
      </c>
      <c r="AU449" s="159" t="s">
        <v>88</v>
      </c>
      <c r="AV449" s="13" t="s">
        <v>88</v>
      </c>
      <c r="AW449" s="13" t="s">
        <v>34</v>
      </c>
      <c r="AX449" s="13" t="s">
        <v>78</v>
      </c>
      <c r="AY449" s="159" t="s">
        <v>163</v>
      </c>
    </row>
    <row r="450" spans="2:51" s="13" customFormat="1" ht="11.25">
      <c r="B450" s="158"/>
      <c r="D450" s="152" t="s">
        <v>172</v>
      </c>
      <c r="E450" s="159" t="s">
        <v>1</v>
      </c>
      <c r="F450" s="160" t="s">
        <v>325</v>
      </c>
      <c r="H450" s="161">
        <v>15.048</v>
      </c>
      <c r="I450" s="162"/>
      <c r="L450" s="158"/>
      <c r="M450" s="163"/>
      <c r="T450" s="164"/>
      <c r="AT450" s="159" t="s">
        <v>172</v>
      </c>
      <c r="AU450" s="159" t="s">
        <v>88</v>
      </c>
      <c r="AV450" s="13" t="s">
        <v>88</v>
      </c>
      <c r="AW450" s="13" t="s">
        <v>34</v>
      </c>
      <c r="AX450" s="13" t="s">
        <v>78</v>
      </c>
      <c r="AY450" s="159" t="s">
        <v>163</v>
      </c>
    </row>
    <row r="451" spans="2:51" s="13" customFormat="1" ht="11.25">
      <c r="B451" s="158"/>
      <c r="D451" s="152" t="s">
        <v>172</v>
      </c>
      <c r="E451" s="159" t="s">
        <v>1</v>
      </c>
      <c r="F451" s="160" t="s">
        <v>326</v>
      </c>
      <c r="H451" s="161">
        <v>4.3380000000000001</v>
      </c>
      <c r="I451" s="162"/>
      <c r="L451" s="158"/>
      <c r="M451" s="163"/>
      <c r="T451" s="164"/>
      <c r="AT451" s="159" t="s">
        <v>172</v>
      </c>
      <c r="AU451" s="159" t="s">
        <v>88</v>
      </c>
      <c r="AV451" s="13" t="s">
        <v>88</v>
      </c>
      <c r="AW451" s="13" t="s">
        <v>34</v>
      </c>
      <c r="AX451" s="13" t="s">
        <v>78</v>
      </c>
      <c r="AY451" s="159" t="s">
        <v>163</v>
      </c>
    </row>
    <row r="452" spans="2:51" s="13" customFormat="1" ht="11.25">
      <c r="B452" s="158"/>
      <c r="D452" s="152" t="s">
        <v>172</v>
      </c>
      <c r="E452" s="159" t="s">
        <v>1</v>
      </c>
      <c r="F452" s="160" t="s">
        <v>327</v>
      </c>
      <c r="H452" s="161">
        <v>8.8070000000000004</v>
      </c>
      <c r="I452" s="162"/>
      <c r="L452" s="158"/>
      <c r="M452" s="163"/>
      <c r="T452" s="164"/>
      <c r="AT452" s="159" t="s">
        <v>172</v>
      </c>
      <c r="AU452" s="159" t="s">
        <v>88</v>
      </c>
      <c r="AV452" s="13" t="s">
        <v>88</v>
      </c>
      <c r="AW452" s="13" t="s">
        <v>34</v>
      </c>
      <c r="AX452" s="13" t="s">
        <v>78</v>
      </c>
      <c r="AY452" s="159" t="s">
        <v>163</v>
      </c>
    </row>
    <row r="453" spans="2:51" s="15" customFormat="1" ht="11.25">
      <c r="B453" s="183"/>
      <c r="D453" s="152" t="s">
        <v>172</v>
      </c>
      <c r="E453" s="184" t="s">
        <v>1</v>
      </c>
      <c r="F453" s="185" t="s">
        <v>372</v>
      </c>
      <c r="H453" s="186">
        <v>140.32599999999999</v>
      </c>
      <c r="I453" s="187"/>
      <c r="L453" s="183"/>
      <c r="M453" s="188"/>
      <c r="T453" s="189"/>
      <c r="AT453" s="184" t="s">
        <v>172</v>
      </c>
      <c r="AU453" s="184" t="s">
        <v>88</v>
      </c>
      <c r="AV453" s="15" t="s">
        <v>182</v>
      </c>
      <c r="AW453" s="15" t="s">
        <v>34</v>
      </c>
      <c r="AX453" s="15" t="s">
        <v>78</v>
      </c>
      <c r="AY453" s="184" t="s">
        <v>163</v>
      </c>
    </row>
    <row r="454" spans="2:51" s="12" customFormat="1" ht="11.25">
      <c r="B454" s="151"/>
      <c r="D454" s="152" t="s">
        <v>172</v>
      </c>
      <c r="E454" s="153" t="s">
        <v>1</v>
      </c>
      <c r="F454" s="154" t="s">
        <v>391</v>
      </c>
      <c r="H454" s="153" t="s">
        <v>1</v>
      </c>
      <c r="I454" s="155"/>
      <c r="L454" s="151"/>
      <c r="M454" s="156"/>
      <c r="T454" s="157"/>
      <c r="AT454" s="153" t="s">
        <v>172</v>
      </c>
      <c r="AU454" s="153" t="s">
        <v>88</v>
      </c>
      <c r="AV454" s="12" t="s">
        <v>86</v>
      </c>
      <c r="AW454" s="12" t="s">
        <v>34</v>
      </c>
      <c r="AX454" s="12" t="s">
        <v>78</v>
      </c>
      <c r="AY454" s="153" t="s">
        <v>163</v>
      </c>
    </row>
    <row r="455" spans="2:51" s="12" customFormat="1" ht="11.25">
      <c r="B455" s="151"/>
      <c r="D455" s="152" t="s">
        <v>172</v>
      </c>
      <c r="E455" s="153" t="s">
        <v>1</v>
      </c>
      <c r="F455" s="154" t="s">
        <v>392</v>
      </c>
      <c r="H455" s="153" t="s">
        <v>1</v>
      </c>
      <c r="I455" s="155"/>
      <c r="L455" s="151"/>
      <c r="M455" s="156"/>
      <c r="T455" s="157"/>
      <c r="AT455" s="153" t="s">
        <v>172</v>
      </c>
      <c r="AU455" s="153" t="s">
        <v>88</v>
      </c>
      <c r="AV455" s="12" t="s">
        <v>86</v>
      </c>
      <c r="AW455" s="12" t="s">
        <v>34</v>
      </c>
      <c r="AX455" s="12" t="s">
        <v>78</v>
      </c>
      <c r="AY455" s="153" t="s">
        <v>163</v>
      </c>
    </row>
    <row r="456" spans="2:51" s="13" customFormat="1" ht="11.25">
      <c r="B456" s="158"/>
      <c r="D456" s="152" t="s">
        <v>172</v>
      </c>
      <c r="E456" s="159" t="s">
        <v>1</v>
      </c>
      <c r="F456" s="160" t="s">
        <v>393</v>
      </c>
      <c r="H456" s="161">
        <v>23.94</v>
      </c>
      <c r="I456" s="162"/>
      <c r="L456" s="158"/>
      <c r="M456" s="163"/>
      <c r="T456" s="164"/>
      <c r="AT456" s="159" t="s">
        <v>172</v>
      </c>
      <c r="AU456" s="159" t="s">
        <v>88</v>
      </c>
      <c r="AV456" s="13" t="s">
        <v>88</v>
      </c>
      <c r="AW456" s="13" t="s">
        <v>34</v>
      </c>
      <c r="AX456" s="13" t="s">
        <v>78</v>
      </c>
      <c r="AY456" s="159" t="s">
        <v>163</v>
      </c>
    </row>
    <row r="457" spans="2:51" s="13" customFormat="1" ht="11.25">
      <c r="B457" s="158"/>
      <c r="D457" s="152" t="s">
        <v>172</v>
      </c>
      <c r="E457" s="159" t="s">
        <v>1</v>
      </c>
      <c r="F457" s="160" t="s">
        <v>394</v>
      </c>
      <c r="H457" s="161">
        <v>1.8049999999999999</v>
      </c>
      <c r="I457" s="162"/>
      <c r="L457" s="158"/>
      <c r="M457" s="163"/>
      <c r="T457" s="164"/>
      <c r="AT457" s="159" t="s">
        <v>172</v>
      </c>
      <c r="AU457" s="159" t="s">
        <v>88</v>
      </c>
      <c r="AV457" s="13" t="s">
        <v>88</v>
      </c>
      <c r="AW457" s="13" t="s">
        <v>34</v>
      </c>
      <c r="AX457" s="13" t="s">
        <v>78</v>
      </c>
      <c r="AY457" s="159" t="s">
        <v>163</v>
      </c>
    </row>
    <row r="458" spans="2:51" s="13" customFormat="1" ht="11.25">
      <c r="B458" s="158"/>
      <c r="D458" s="152" t="s">
        <v>172</v>
      </c>
      <c r="E458" s="159" t="s">
        <v>1</v>
      </c>
      <c r="F458" s="160" t="s">
        <v>395</v>
      </c>
      <c r="H458" s="161">
        <v>-4.6779999999999999</v>
      </c>
      <c r="I458" s="162"/>
      <c r="L458" s="158"/>
      <c r="M458" s="163"/>
      <c r="T458" s="164"/>
      <c r="AT458" s="159" t="s">
        <v>172</v>
      </c>
      <c r="AU458" s="159" t="s">
        <v>88</v>
      </c>
      <c r="AV458" s="13" t="s">
        <v>88</v>
      </c>
      <c r="AW458" s="13" t="s">
        <v>34</v>
      </c>
      <c r="AX458" s="13" t="s">
        <v>78</v>
      </c>
      <c r="AY458" s="159" t="s">
        <v>163</v>
      </c>
    </row>
    <row r="459" spans="2:51" s="12" customFormat="1" ht="11.25">
      <c r="B459" s="151"/>
      <c r="D459" s="152" t="s">
        <v>172</v>
      </c>
      <c r="E459" s="153" t="s">
        <v>1</v>
      </c>
      <c r="F459" s="154" t="s">
        <v>396</v>
      </c>
      <c r="H459" s="153" t="s">
        <v>1</v>
      </c>
      <c r="I459" s="155"/>
      <c r="L459" s="151"/>
      <c r="M459" s="156"/>
      <c r="T459" s="157"/>
      <c r="AT459" s="153" t="s">
        <v>172</v>
      </c>
      <c r="AU459" s="153" t="s">
        <v>88</v>
      </c>
      <c r="AV459" s="12" t="s">
        <v>86</v>
      </c>
      <c r="AW459" s="12" t="s">
        <v>34</v>
      </c>
      <c r="AX459" s="12" t="s">
        <v>78</v>
      </c>
      <c r="AY459" s="153" t="s">
        <v>163</v>
      </c>
    </row>
    <row r="460" spans="2:51" s="13" customFormat="1" ht="11.25">
      <c r="B460" s="158"/>
      <c r="D460" s="152" t="s">
        <v>172</v>
      </c>
      <c r="E460" s="159" t="s">
        <v>1</v>
      </c>
      <c r="F460" s="160" t="s">
        <v>397</v>
      </c>
      <c r="H460" s="161">
        <v>12.797000000000001</v>
      </c>
      <c r="I460" s="162"/>
      <c r="L460" s="158"/>
      <c r="M460" s="163"/>
      <c r="T460" s="164"/>
      <c r="AT460" s="159" t="s">
        <v>172</v>
      </c>
      <c r="AU460" s="159" t="s">
        <v>88</v>
      </c>
      <c r="AV460" s="13" t="s">
        <v>88</v>
      </c>
      <c r="AW460" s="13" t="s">
        <v>34</v>
      </c>
      <c r="AX460" s="13" t="s">
        <v>78</v>
      </c>
      <c r="AY460" s="159" t="s">
        <v>163</v>
      </c>
    </row>
    <row r="461" spans="2:51" s="13" customFormat="1" ht="11.25">
      <c r="B461" s="158"/>
      <c r="D461" s="152" t="s">
        <v>172</v>
      </c>
      <c r="E461" s="159" t="s">
        <v>1</v>
      </c>
      <c r="F461" s="160" t="s">
        <v>398</v>
      </c>
      <c r="H461" s="161">
        <v>-1.379</v>
      </c>
      <c r="I461" s="162"/>
      <c r="L461" s="158"/>
      <c r="M461" s="163"/>
      <c r="T461" s="164"/>
      <c r="AT461" s="159" t="s">
        <v>172</v>
      </c>
      <c r="AU461" s="159" t="s">
        <v>88</v>
      </c>
      <c r="AV461" s="13" t="s">
        <v>88</v>
      </c>
      <c r="AW461" s="13" t="s">
        <v>34</v>
      </c>
      <c r="AX461" s="13" t="s">
        <v>78</v>
      </c>
      <c r="AY461" s="159" t="s">
        <v>163</v>
      </c>
    </row>
    <row r="462" spans="2:51" s="12" customFormat="1" ht="11.25">
      <c r="B462" s="151"/>
      <c r="D462" s="152" t="s">
        <v>172</v>
      </c>
      <c r="E462" s="153" t="s">
        <v>1</v>
      </c>
      <c r="F462" s="154" t="s">
        <v>399</v>
      </c>
      <c r="H462" s="153" t="s">
        <v>1</v>
      </c>
      <c r="I462" s="155"/>
      <c r="L462" s="151"/>
      <c r="M462" s="156"/>
      <c r="T462" s="157"/>
      <c r="AT462" s="153" t="s">
        <v>172</v>
      </c>
      <c r="AU462" s="153" t="s">
        <v>88</v>
      </c>
      <c r="AV462" s="12" t="s">
        <v>86</v>
      </c>
      <c r="AW462" s="12" t="s">
        <v>34</v>
      </c>
      <c r="AX462" s="12" t="s">
        <v>78</v>
      </c>
      <c r="AY462" s="153" t="s">
        <v>163</v>
      </c>
    </row>
    <row r="463" spans="2:51" s="13" customFormat="1" ht="11.25">
      <c r="B463" s="158"/>
      <c r="D463" s="152" t="s">
        <v>172</v>
      </c>
      <c r="E463" s="159" t="s">
        <v>1</v>
      </c>
      <c r="F463" s="160" t="s">
        <v>400</v>
      </c>
      <c r="H463" s="161">
        <v>13.025</v>
      </c>
      <c r="I463" s="162"/>
      <c r="L463" s="158"/>
      <c r="M463" s="163"/>
      <c r="T463" s="164"/>
      <c r="AT463" s="159" t="s">
        <v>172</v>
      </c>
      <c r="AU463" s="159" t="s">
        <v>88</v>
      </c>
      <c r="AV463" s="13" t="s">
        <v>88</v>
      </c>
      <c r="AW463" s="13" t="s">
        <v>34</v>
      </c>
      <c r="AX463" s="13" t="s">
        <v>78</v>
      </c>
      <c r="AY463" s="159" t="s">
        <v>163</v>
      </c>
    </row>
    <row r="464" spans="2:51" s="13" customFormat="1" ht="11.25">
      <c r="B464" s="158"/>
      <c r="D464" s="152" t="s">
        <v>172</v>
      </c>
      <c r="E464" s="159" t="s">
        <v>1</v>
      </c>
      <c r="F464" s="160" t="s">
        <v>398</v>
      </c>
      <c r="H464" s="161">
        <v>-1.379</v>
      </c>
      <c r="I464" s="162"/>
      <c r="L464" s="158"/>
      <c r="M464" s="163"/>
      <c r="T464" s="164"/>
      <c r="AT464" s="159" t="s">
        <v>172</v>
      </c>
      <c r="AU464" s="159" t="s">
        <v>88</v>
      </c>
      <c r="AV464" s="13" t="s">
        <v>88</v>
      </c>
      <c r="AW464" s="13" t="s">
        <v>34</v>
      </c>
      <c r="AX464" s="13" t="s">
        <v>78</v>
      </c>
      <c r="AY464" s="159" t="s">
        <v>163</v>
      </c>
    </row>
    <row r="465" spans="2:65" s="12" customFormat="1" ht="11.25">
      <c r="B465" s="151"/>
      <c r="D465" s="152" t="s">
        <v>172</v>
      </c>
      <c r="E465" s="153" t="s">
        <v>1</v>
      </c>
      <c r="F465" s="154" t="s">
        <v>401</v>
      </c>
      <c r="H465" s="153" t="s">
        <v>1</v>
      </c>
      <c r="I465" s="155"/>
      <c r="L465" s="151"/>
      <c r="M465" s="156"/>
      <c r="T465" s="157"/>
      <c r="AT465" s="153" t="s">
        <v>172</v>
      </c>
      <c r="AU465" s="153" t="s">
        <v>88</v>
      </c>
      <c r="AV465" s="12" t="s">
        <v>86</v>
      </c>
      <c r="AW465" s="12" t="s">
        <v>34</v>
      </c>
      <c r="AX465" s="12" t="s">
        <v>78</v>
      </c>
      <c r="AY465" s="153" t="s">
        <v>163</v>
      </c>
    </row>
    <row r="466" spans="2:65" s="13" customFormat="1" ht="11.25">
      <c r="B466" s="158"/>
      <c r="D466" s="152" t="s">
        <v>172</v>
      </c>
      <c r="E466" s="159" t="s">
        <v>1</v>
      </c>
      <c r="F466" s="160" t="s">
        <v>402</v>
      </c>
      <c r="H466" s="161">
        <v>23</v>
      </c>
      <c r="I466" s="162"/>
      <c r="L466" s="158"/>
      <c r="M466" s="163"/>
      <c r="T466" s="164"/>
      <c r="AT466" s="159" t="s">
        <v>172</v>
      </c>
      <c r="AU466" s="159" t="s">
        <v>88</v>
      </c>
      <c r="AV466" s="13" t="s">
        <v>88</v>
      </c>
      <c r="AW466" s="13" t="s">
        <v>34</v>
      </c>
      <c r="AX466" s="13" t="s">
        <v>78</v>
      </c>
      <c r="AY466" s="159" t="s">
        <v>163</v>
      </c>
    </row>
    <row r="467" spans="2:65" s="13" customFormat="1" ht="11.25">
      <c r="B467" s="158"/>
      <c r="D467" s="152" t="s">
        <v>172</v>
      </c>
      <c r="E467" s="159" t="s">
        <v>1</v>
      </c>
      <c r="F467" s="160" t="s">
        <v>403</v>
      </c>
      <c r="H467" s="161">
        <v>-1.92</v>
      </c>
      <c r="I467" s="162"/>
      <c r="L467" s="158"/>
      <c r="M467" s="163"/>
      <c r="T467" s="164"/>
      <c r="AT467" s="159" t="s">
        <v>172</v>
      </c>
      <c r="AU467" s="159" t="s">
        <v>88</v>
      </c>
      <c r="AV467" s="13" t="s">
        <v>88</v>
      </c>
      <c r="AW467" s="13" t="s">
        <v>34</v>
      </c>
      <c r="AX467" s="13" t="s">
        <v>78</v>
      </c>
      <c r="AY467" s="159" t="s">
        <v>163</v>
      </c>
    </row>
    <row r="468" spans="2:65" s="15" customFormat="1" ht="11.25">
      <c r="B468" s="183"/>
      <c r="D468" s="152" t="s">
        <v>172</v>
      </c>
      <c r="E468" s="184" t="s">
        <v>1</v>
      </c>
      <c r="F468" s="185" t="s">
        <v>372</v>
      </c>
      <c r="H468" s="186">
        <v>65.210999999999999</v>
      </c>
      <c r="I468" s="187"/>
      <c r="L468" s="183"/>
      <c r="M468" s="188"/>
      <c r="T468" s="189"/>
      <c r="AT468" s="184" t="s">
        <v>172</v>
      </c>
      <c r="AU468" s="184" t="s">
        <v>88</v>
      </c>
      <c r="AV468" s="15" t="s">
        <v>182</v>
      </c>
      <c r="AW468" s="15" t="s">
        <v>34</v>
      </c>
      <c r="AX468" s="15" t="s">
        <v>78</v>
      </c>
      <c r="AY468" s="184" t="s">
        <v>163</v>
      </c>
    </row>
    <row r="469" spans="2:65" s="14" customFormat="1" ht="11.25">
      <c r="B469" s="165"/>
      <c r="D469" s="152" t="s">
        <v>172</v>
      </c>
      <c r="E469" s="166" t="s">
        <v>1</v>
      </c>
      <c r="F469" s="167" t="s">
        <v>176</v>
      </c>
      <c r="H469" s="168">
        <v>456.964</v>
      </c>
      <c r="I469" s="169"/>
      <c r="L469" s="165"/>
      <c r="M469" s="170"/>
      <c r="T469" s="171"/>
      <c r="AT469" s="166" t="s">
        <v>172</v>
      </c>
      <c r="AU469" s="166" t="s">
        <v>88</v>
      </c>
      <c r="AV469" s="14" t="s">
        <v>170</v>
      </c>
      <c r="AW469" s="14" t="s">
        <v>34</v>
      </c>
      <c r="AX469" s="14" t="s">
        <v>86</v>
      </c>
      <c r="AY469" s="166" t="s">
        <v>163</v>
      </c>
    </row>
    <row r="470" spans="2:65" s="1" customFormat="1" ht="24.2" customHeight="1">
      <c r="B470" s="32"/>
      <c r="C470" s="137" t="s">
        <v>418</v>
      </c>
      <c r="D470" s="137" t="s">
        <v>166</v>
      </c>
      <c r="E470" s="138" t="s">
        <v>419</v>
      </c>
      <c r="F470" s="139" t="s">
        <v>420</v>
      </c>
      <c r="G470" s="140" t="s">
        <v>206</v>
      </c>
      <c r="H470" s="141">
        <v>26.84</v>
      </c>
      <c r="I470" s="142"/>
      <c r="J470" s="143">
        <f>ROUND(I470*H470,2)</f>
        <v>0</v>
      </c>
      <c r="K470" s="144"/>
      <c r="L470" s="32"/>
      <c r="M470" s="145" t="s">
        <v>1</v>
      </c>
      <c r="N470" s="146" t="s">
        <v>43</v>
      </c>
      <c r="P470" s="147">
        <f>O470*H470</f>
        <v>0</v>
      </c>
      <c r="Q470" s="147">
        <v>3.8899999999999997E-2</v>
      </c>
      <c r="R470" s="147">
        <f>Q470*H470</f>
        <v>1.044076</v>
      </c>
      <c r="S470" s="147">
        <v>0</v>
      </c>
      <c r="T470" s="148">
        <f>S470*H470</f>
        <v>0</v>
      </c>
      <c r="AR470" s="149" t="s">
        <v>170</v>
      </c>
      <c r="AT470" s="149" t="s">
        <v>166</v>
      </c>
      <c r="AU470" s="149" t="s">
        <v>88</v>
      </c>
      <c r="AY470" s="17" t="s">
        <v>163</v>
      </c>
      <c r="BE470" s="150">
        <f>IF(N470="základní",J470,0)</f>
        <v>0</v>
      </c>
      <c r="BF470" s="150">
        <f>IF(N470="snížená",J470,0)</f>
        <v>0</v>
      </c>
      <c r="BG470" s="150">
        <f>IF(N470="zákl. přenesená",J470,0)</f>
        <v>0</v>
      </c>
      <c r="BH470" s="150">
        <f>IF(N470="sníž. přenesená",J470,0)</f>
        <v>0</v>
      </c>
      <c r="BI470" s="150">
        <f>IF(N470="nulová",J470,0)</f>
        <v>0</v>
      </c>
      <c r="BJ470" s="17" t="s">
        <v>86</v>
      </c>
      <c r="BK470" s="150">
        <f>ROUND(I470*H470,2)</f>
        <v>0</v>
      </c>
      <c r="BL470" s="17" t="s">
        <v>170</v>
      </c>
      <c r="BM470" s="149" t="s">
        <v>421</v>
      </c>
    </row>
    <row r="471" spans="2:65" s="12" customFormat="1" ht="11.25">
      <c r="B471" s="151"/>
      <c r="D471" s="152" t="s">
        <v>172</v>
      </c>
      <c r="E471" s="153" t="s">
        <v>1</v>
      </c>
      <c r="F471" s="154" t="s">
        <v>173</v>
      </c>
      <c r="H471" s="153" t="s">
        <v>1</v>
      </c>
      <c r="I471" s="155"/>
      <c r="L471" s="151"/>
      <c r="M471" s="156"/>
      <c r="T471" s="157"/>
      <c r="AT471" s="153" t="s">
        <v>172</v>
      </c>
      <c r="AU471" s="153" t="s">
        <v>88</v>
      </c>
      <c r="AV471" s="12" t="s">
        <v>86</v>
      </c>
      <c r="AW471" s="12" t="s">
        <v>34</v>
      </c>
      <c r="AX471" s="12" t="s">
        <v>78</v>
      </c>
      <c r="AY471" s="153" t="s">
        <v>163</v>
      </c>
    </row>
    <row r="472" spans="2:65" s="12" customFormat="1" ht="11.25">
      <c r="B472" s="151"/>
      <c r="D472" s="152" t="s">
        <v>172</v>
      </c>
      <c r="E472" s="153" t="s">
        <v>1</v>
      </c>
      <c r="F472" s="154" t="s">
        <v>422</v>
      </c>
      <c r="H472" s="153" t="s">
        <v>1</v>
      </c>
      <c r="I472" s="155"/>
      <c r="L472" s="151"/>
      <c r="M472" s="156"/>
      <c r="T472" s="157"/>
      <c r="AT472" s="153" t="s">
        <v>172</v>
      </c>
      <c r="AU472" s="153" t="s">
        <v>88</v>
      </c>
      <c r="AV472" s="12" t="s">
        <v>86</v>
      </c>
      <c r="AW472" s="12" t="s">
        <v>34</v>
      </c>
      <c r="AX472" s="12" t="s">
        <v>78</v>
      </c>
      <c r="AY472" s="153" t="s">
        <v>163</v>
      </c>
    </row>
    <row r="473" spans="2:65" s="13" customFormat="1" ht="11.25">
      <c r="B473" s="158"/>
      <c r="D473" s="152" t="s">
        <v>172</v>
      </c>
      <c r="E473" s="159" t="s">
        <v>1</v>
      </c>
      <c r="F473" s="160" t="s">
        <v>423</v>
      </c>
      <c r="H473" s="161">
        <v>26.84</v>
      </c>
      <c r="I473" s="162"/>
      <c r="L473" s="158"/>
      <c r="M473" s="163"/>
      <c r="T473" s="164"/>
      <c r="AT473" s="159" t="s">
        <v>172</v>
      </c>
      <c r="AU473" s="159" t="s">
        <v>88</v>
      </c>
      <c r="AV473" s="13" t="s">
        <v>88</v>
      </c>
      <c r="AW473" s="13" t="s">
        <v>34</v>
      </c>
      <c r="AX473" s="13" t="s">
        <v>78</v>
      </c>
      <c r="AY473" s="159" t="s">
        <v>163</v>
      </c>
    </row>
    <row r="474" spans="2:65" s="14" customFormat="1" ht="11.25">
      <c r="B474" s="165"/>
      <c r="D474" s="152" t="s">
        <v>172</v>
      </c>
      <c r="E474" s="166" t="s">
        <v>1</v>
      </c>
      <c r="F474" s="167" t="s">
        <v>176</v>
      </c>
      <c r="H474" s="168">
        <v>26.84</v>
      </c>
      <c r="I474" s="169"/>
      <c r="L474" s="165"/>
      <c r="M474" s="170"/>
      <c r="T474" s="171"/>
      <c r="AT474" s="166" t="s">
        <v>172</v>
      </c>
      <c r="AU474" s="166" t="s">
        <v>88</v>
      </c>
      <c r="AV474" s="14" t="s">
        <v>170</v>
      </c>
      <c r="AW474" s="14" t="s">
        <v>34</v>
      </c>
      <c r="AX474" s="14" t="s">
        <v>86</v>
      </c>
      <c r="AY474" s="166" t="s">
        <v>163</v>
      </c>
    </row>
    <row r="475" spans="2:65" s="1" customFormat="1" ht="24.2" customHeight="1">
      <c r="B475" s="32"/>
      <c r="C475" s="137" t="s">
        <v>424</v>
      </c>
      <c r="D475" s="137" t="s">
        <v>166</v>
      </c>
      <c r="E475" s="138" t="s">
        <v>425</v>
      </c>
      <c r="F475" s="139" t="s">
        <v>426</v>
      </c>
      <c r="G475" s="140" t="s">
        <v>206</v>
      </c>
      <c r="H475" s="141">
        <v>26.84</v>
      </c>
      <c r="I475" s="142"/>
      <c r="J475" s="143">
        <f>ROUND(I475*H475,2)</f>
        <v>0</v>
      </c>
      <c r="K475" s="144"/>
      <c r="L475" s="32"/>
      <c r="M475" s="145" t="s">
        <v>1</v>
      </c>
      <c r="N475" s="146" t="s">
        <v>43</v>
      </c>
      <c r="P475" s="147">
        <f>O475*H475</f>
        <v>0</v>
      </c>
      <c r="Q475" s="147">
        <v>3.8199999999999998E-2</v>
      </c>
      <c r="R475" s="147">
        <f>Q475*H475</f>
        <v>1.025288</v>
      </c>
      <c r="S475" s="147">
        <v>0</v>
      </c>
      <c r="T475" s="148">
        <f>S475*H475</f>
        <v>0</v>
      </c>
      <c r="AR475" s="149" t="s">
        <v>170</v>
      </c>
      <c r="AT475" s="149" t="s">
        <v>166</v>
      </c>
      <c r="AU475" s="149" t="s">
        <v>88</v>
      </c>
      <c r="AY475" s="17" t="s">
        <v>163</v>
      </c>
      <c r="BE475" s="150">
        <f>IF(N475="základní",J475,0)</f>
        <v>0</v>
      </c>
      <c r="BF475" s="150">
        <f>IF(N475="snížená",J475,0)</f>
        <v>0</v>
      </c>
      <c r="BG475" s="150">
        <f>IF(N475="zákl. přenesená",J475,0)</f>
        <v>0</v>
      </c>
      <c r="BH475" s="150">
        <f>IF(N475="sníž. přenesená",J475,0)</f>
        <v>0</v>
      </c>
      <c r="BI475" s="150">
        <f>IF(N475="nulová",J475,0)</f>
        <v>0</v>
      </c>
      <c r="BJ475" s="17" t="s">
        <v>86</v>
      </c>
      <c r="BK475" s="150">
        <f>ROUND(I475*H475,2)</f>
        <v>0</v>
      </c>
      <c r="BL475" s="17" t="s">
        <v>170</v>
      </c>
      <c r="BM475" s="149" t="s">
        <v>427</v>
      </c>
    </row>
    <row r="476" spans="2:65" s="1" customFormat="1" ht="24.2" customHeight="1">
      <c r="B476" s="32"/>
      <c r="C476" s="137" t="s">
        <v>428</v>
      </c>
      <c r="D476" s="137" t="s">
        <v>166</v>
      </c>
      <c r="E476" s="138" t="s">
        <v>429</v>
      </c>
      <c r="F476" s="139" t="s">
        <v>430</v>
      </c>
      <c r="G476" s="140" t="s">
        <v>206</v>
      </c>
      <c r="H476" s="141">
        <v>580.58699999999999</v>
      </c>
      <c r="I476" s="142"/>
      <c r="J476" s="143">
        <f>ROUND(I476*H476,2)</f>
        <v>0</v>
      </c>
      <c r="K476" s="144"/>
      <c r="L476" s="32"/>
      <c r="M476" s="145" t="s">
        <v>1</v>
      </c>
      <c r="N476" s="146" t="s">
        <v>43</v>
      </c>
      <c r="P476" s="147">
        <f>O476*H476</f>
        <v>0</v>
      </c>
      <c r="Q476" s="147">
        <v>1.5599999999999999E-2</v>
      </c>
      <c r="R476" s="147">
        <f>Q476*H476</f>
        <v>9.0571571999999989</v>
      </c>
      <c r="S476" s="147">
        <v>0</v>
      </c>
      <c r="T476" s="148">
        <f>S476*H476</f>
        <v>0</v>
      </c>
      <c r="AR476" s="149" t="s">
        <v>170</v>
      </c>
      <c r="AT476" s="149" t="s">
        <v>166</v>
      </c>
      <c r="AU476" s="149" t="s">
        <v>88</v>
      </c>
      <c r="AY476" s="17" t="s">
        <v>163</v>
      </c>
      <c r="BE476" s="150">
        <f>IF(N476="základní",J476,0)</f>
        <v>0</v>
      </c>
      <c r="BF476" s="150">
        <f>IF(N476="snížená",J476,0)</f>
        <v>0</v>
      </c>
      <c r="BG476" s="150">
        <f>IF(N476="zákl. přenesená",J476,0)</f>
        <v>0</v>
      </c>
      <c r="BH476" s="150">
        <f>IF(N476="sníž. přenesená",J476,0)</f>
        <v>0</v>
      </c>
      <c r="BI476" s="150">
        <f>IF(N476="nulová",J476,0)</f>
        <v>0</v>
      </c>
      <c r="BJ476" s="17" t="s">
        <v>86</v>
      </c>
      <c r="BK476" s="150">
        <f>ROUND(I476*H476,2)</f>
        <v>0</v>
      </c>
      <c r="BL476" s="17" t="s">
        <v>170</v>
      </c>
      <c r="BM476" s="149" t="s">
        <v>431</v>
      </c>
    </row>
    <row r="477" spans="2:65" s="12" customFormat="1" ht="11.25">
      <c r="B477" s="151"/>
      <c r="D477" s="152" t="s">
        <v>172</v>
      </c>
      <c r="E477" s="153" t="s">
        <v>1</v>
      </c>
      <c r="F477" s="154" t="s">
        <v>173</v>
      </c>
      <c r="H477" s="153" t="s">
        <v>1</v>
      </c>
      <c r="I477" s="155"/>
      <c r="L477" s="151"/>
      <c r="M477" s="156"/>
      <c r="T477" s="157"/>
      <c r="AT477" s="153" t="s">
        <v>172</v>
      </c>
      <c r="AU477" s="153" t="s">
        <v>88</v>
      </c>
      <c r="AV477" s="12" t="s">
        <v>86</v>
      </c>
      <c r="AW477" s="12" t="s">
        <v>34</v>
      </c>
      <c r="AX477" s="12" t="s">
        <v>78</v>
      </c>
      <c r="AY477" s="153" t="s">
        <v>163</v>
      </c>
    </row>
    <row r="478" spans="2:65" s="12" customFormat="1" ht="11.25">
      <c r="B478" s="151"/>
      <c r="D478" s="152" t="s">
        <v>172</v>
      </c>
      <c r="E478" s="153" t="s">
        <v>1</v>
      </c>
      <c r="F478" s="154" t="s">
        <v>332</v>
      </c>
      <c r="H478" s="153" t="s">
        <v>1</v>
      </c>
      <c r="I478" s="155"/>
      <c r="L478" s="151"/>
      <c r="M478" s="156"/>
      <c r="T478" s="157"/>
      <c r="AT478" s="153" t="s">
        <v>172</v>
      </c>
      <c r="AU478" s="153" t="s">
        <v>88</v>
      </c>
      <c r="AV478" s="12" t="s">
        <v>86</v>
      </c>
      <c r="AW478" s="12" t="s">
        <v>34</v>
      </c>
      <c r="AX478" s="12" t="s">
        <v>78</v>
      </c>
      <c r="AY478" s="153" t="s">
        <v>163</v>
      </c>
    </row>
    <row r="479" spans="2:65" s="12" customFormat="1" ht="11.25">
      <c r="B479" s="151"/>
      <c r="D479" s="152" t="s">
        <v>172</v>
      </c>
      <c r="E479" s="153" t="s">
        <v>1</v>
      </c>
      <c r="F479" s="154" t="s">
        <v>333</v>
      </c>
      <c r="H479" s="153" t="s">
        <v>1</v>
      </c>
      <c r="I479" s="155"/>
      <c r="L479" s="151"/>
      <c r="M479" s="156"/>
      <c r="T479" s="157"/>
      <c r="AT479" s="153" t="s">
        <v>172</v>
      </c>
      <c r="AU479" s="153" t="s">
        <v>88</v>
      </c>
      <c r="AV479" s="12" t="s">
        <v>86</v>
      </c>
      <c r="AW479" s="12" t="s">
        <v>34</v>
      </c>
      <c r="AX479" s="12" t="s">
        <v>78</v>
      </c>
      <c r="AY479" s="153" t="s">
        <v>163</v>
      </c>
    </row>
    <row r="480" spans="2:65" s="13" customFormat="1" ht="11.25">
      <c r="B480" s="158"/>
      <c r="D480" s="152" t="s">
        <v>172</v>
      </c>
      <c r="E480" s="159" t="s">
        <v>1</v>
      </c>
      <c r="F480" s="160" t="s">
        <v>334</v>
      </c>
      <c r="H480" s="161">
        <v>56.43</v>
      </c>
      <c r="I480" s="162"/>
      <c r="L480" s="158"/>
      <c r="M480" s="163"/>
      <c r="T480" s="164"/>
      <c r="AT480" s="159" t="s">
        <v>172</v>
      </c>
      <c r="AU480" s="159" t="s">
        <v>88</v>
      </c>
      <c r="AV480" s="13" t="s">
        <v>88</v>
      </c>
      <c r="AW480" s="13" t="s">
        <v>34</v>
      </c>
      <c r="AX480" s="13" t="s">
        <v>78</v>
      </c>
      <c r="AY480" s="159" t="s">
        <v>163</v>
      </c>
    </row>
    <row r="481" spans="2:51" s="13" customFormat="1" ht="11.25">
      <c r="B481" s="158"/>
      <c r="D481" s="152" t="s">
        <v>172</v>
      </c>
      <c r="E481" s="159" t="s">
        <v>1</v>
      </c>
      <c r="F481" s="160" t="s">
        <v>335</v>
      </c>
      <c r="H481" s="161">
        <v>1.881</v>
      </c>
      <c r="I481" s="162"/>
      <c r="L481" s="158"/>
      <c r="M481" s="163"/>
      <c r="T481" s="164"/>
      <c r="AT481" s="159" t="s">
        <v>172</v>
      </c>
      <c r="AU481" s="159" t="s">
        <v>88</v>
      </c>
      <c r="AV481" s="13" t="s">
        <v>88</v>
      </c>
      <c r="AW481" s="13" t="s">
        <v>34</v>
      </c>
      <c r="AX481" s="13" t="s">
        <v>78</v>
      </c>
      <c r="AY481" s="159" t="s">
        <v>163</v>
      </c>
    </row>
    <row r="482" spans="2:51" s="13" customFormat="1" ht="11.25">
      <c r="B482" s="158"/>
      <c r="D482" s="152" t="s">
        <v>172</v>
      </c>
      <c r="E482" s="159" t="s">
        <v>1</v>
      </c>
      <c r="F482" s="160" t="s">
        <v>336</v>
      </c>
      <c r="H482" s="161">
        <v>1.831</v>
      </c>
      <c r="I482" s="162"/>
      <c r="L482" s="158"/>
      <c r="M482" s="163"/>
      <c r="T482" s="164"/>
      <c r="AT482" s="159" t="s">
        <v>172</v>
      </c>
      <c r="AU482" s="159" t="s">
        <v>88</v>
      </c>
      <c r="AV482" s="13" t="s">
        <v>88</v>
      </c>
      <c r="AW482" s="13" t="s">
        <v>34</v>
      </c>
      <c r="AX482" s="13" t="s">
        <v>78</v>
      </c>
      <c r="AY482" s="159" t="s">
        <v>163</v>
      </c>
    </row>
    <row r="483" spans="2:51" s="13" customFormat="1" ht="11.25">
      <c r="B483" s="158"/>
      <c r="D483" s="152" t="s">
        <v>172</v>
      </c>
      <c r="E483" s="159" t="s">
        <v>1</v>
      </c>
      <c r="F483" s="160" t="s">
        <v>337</v>
      </c>
      <c r="H483" s="161">
        <v>1.8440000000000001</v>
      </c>
      <c r="I483" s="162"/>
      <c r="L483" s="158"/>
      <c r="M483" s="163"/>
      <c r="T483" s="164"/>
      <c r="AT483" s="159" t="s">
        <v>172</v>
      </c>
      <c r="AU483" s="159" t="s">
        <v>88</v>
      </c>
      <c r="AV483" s="13" t="s">
        <v>88</v>
      </c>
      <c r="AW483" s="13" t="s">
        <v>34</v>
      </c>
      <c r="AX483" s="13" t="s">
        <v>78</v>
      </c>
      <c r="AY483" s="159" t="s">
        <v>163</v>
      </c>
    </row>
    <row r="484" spans="2:51" s="13" customFormat="1" ht="11.25">
      <c r="B484" s="158"/>
      <c r="D484" s="152" t="s">
        <v>172</v>
      </c>
      <c r="E484" s="159" t="s">
        <v>1</v>
      </c>
      <c r="F484" s="160" t="s">
        <v>338</v>
      </c>
      <c r="H484" s="161">
        <v>4.7789999999999999</v>
      </c>
      <c r="I484" s="162"/>
      <c r="L484" s="158"/>
      <c r="M484" s="163"/>
      <c r="T484" s="164"/>
      <c r="AT484" s="159" t="s">
        <v>172</v>
      </c>
      <c r="AU484" s="159" t="s">
        <v>88</v>
      </c>
      <c r="AV484" s="13" t="s">
        <v>88</v>
      </c>
      <c r="AW484" s="13" t="s">
        <v>34</v>
      </c>
      <c r="AX484" s="13" t="s">
        <v>78</v>
      </c>
      <c r="AY484" s="159" t="s">
        <v>163</v>
      </c>
    </row>
    <row r="485" spans="2:51" s="13" customFormat="1" ht="11.25">
      <c r="B485" s="158"/>
      <c r="D485" s="152" t="s">
        <v>172</v>
      </c>
      <c r="E485" s="159" t="s">
        <v>1</v>
      </c>
      <c r="F485" s="160" t="s">
        <v>339</v>
      </c>
      <c r="H485" s="161">
        <v>-6.7439999999999998</v>
      </c>
      <c r="I485" s="162"/>
      <c r="L485" s="158"/>
      <c r="M485" s="163"/>
      <c r="T485" s="164"/>
      <c r="AT485" s="159" t="s">
        <v>172</v>
      </c>
      <c r="AU485" s="159" t="s">
        <v>88</v>
      </c>
      <c r="AV485" s="13" t="s">
        <v>88</v>
      </c>
      <c r="AW485" s="13" t="s">
        <v>34</v>
      </c>
      <c r="AX485" s="13" t="s">
        <v>78</v>
      </c>
      <c r="AY485" s="159" t="s">
        <v>163</v>
      </c>
    </row>
    <row r="486" spans="2:51" s="12" customFormat="1" ht="11.25">
      <c r="B486" s="151"/>
      <c r="D486" s="152" t="s">
        <v>172</v>
      </c>
      <c r="E486" s="153" t="s">
        <v>1</v>
      </c>
      <c r="F486" s="154" t="s">
        <v>340</v>
      </c>
      <c r="H486" s="153" t="s">
        <v>1</v>
      </c>
      <c r="I486" s="155"/>
      <c r="L486" s="151"/>
      <c r="M486" s="156"/>
      <c r="T486" s="157"/>
      <c r="AT486" s="153" t="s">
        <v>172</v>
      </c>
      <c r="AU486" s="153" t="s">
        <v>88</v>
      </c>
      <c r="AV486" s="12" t="s">
        <v>86</v>
      </c>
      <c r="AW486" s="12" t="s">
        <v>34</v>
      </c>
      <c r="AX486" s="12" t="s">
        <v>78</v>
      </c>
      <c r="AY486" s="153" t="s">
        <v>163</v>
      </c>
    </row>
    <row r="487" spans="2:51" s="13" customFormat="1" ht="11.25">
      <c r="B487" s="158"/>
      <c r="D487" s="152" t="s">
        <v>172</v>
      </c>
      <c r="E487" s="159" t="s">
        <v>1</v>
      </c>
      <c r="F487" s="160" t="s">
        <v>341</v>
      </c>
      <c r="H487" s="161">
        <v>16.872</v>
      </c>
      <c r="I487" s="162"/>
      <c r="L487" s="158"/>
      <c r="M487" s="163"/>
      <c r="T487" s="164"/>
      <c r="AT487" s="159" t="s">
        <v>172</v>
      </c>
      <c r="AU487" s="159" t="s">
        <v>88</v>
      </c>
      <c r="AV487" s="13" t="s">
        <v>88</v>
      </c>
      <c r="AW487" s="13" t="s">
        <v>34</v>
      </c>
      <c r="AX487" s="13" t="s">
        <v>78</v>
      </c>
      <c r="AY487" s="159" t="s">
        <v>163</v>
      </c>
    </row>
    <row r="488" spans="2:51" s="13" customFormat="1" ht="11.25">
      <c r="B488" s="158"/>
      <c r="D488" s="152" t="s">
        <v>172</v>
      </c>
      <c r="E488" s="159" t="s">
        <v>1</v>
      </c>
      <c r="F488" s="160" t="s">
        <v>342</v>
      </c>
      <c r="H488" s="161">
        <v>0.94099999999999995</v>
      </c>
      <c r="I488" s="162"/>
      <c r="L488" s="158"/>
      <c r="M488" s="163"/>
      <c r="T488" s="164"/>
      <c r="AT488" s="159" t="s">
        <v>172</v>
      </c>
      <c r="AU488" s="159" t="s">
        <v>88</v>
      </c>
      <c r="AV488" s="13" t="s">
        <v>88</v>
      </c>
      <c r="AW488" s="13" t="s">
        <v>34</v>
      </c>
      <c r="AX488" s="13" t="s">
        <v>78</v>
      </c>
      <c r="AY488" s="159" t="s">
        <v>163</v>
      </c>
    </row>
    <row r="489" spans="2:51" s="13" customFormat="1" ht="11.25">
      <c r="B489" s="158"/>
      <c r="D489" s="152" t="s">
        <v>172</v>
      </c>
      <c r="E489" s="159" t="s">
        <v>1</v>
      </c>
      <c r="F489" s="160" t="s">
        <v>343</v>
      </c>
      <c r="H489" s="161">
        <v>1.8460000000000001</v>
      </c>
      <c r="I489" s="162"/>
      <c r="L489" s="158"/>
      <c r="M489" s="163"/>
      <c r="T489" s="164"/>
      <c r="AT489" s="159" t="s">
        <v>172</v>
      </c>
      <c r="AU489" s="159" t="s">
        <v>88</v>
      </c>
      <c r="AV489" s="13" t="s">
        <v>88</v>
      </c>
      <c r="AW489" s="13" t="s">
        <v>34</v>
      </c>
      <c r="AX489" s="13" t="s">
        <v>78</v>
      </c>
      <c r="AY489" s="159" t="s">
        <v>163</v>
      </c>
    </row>
    <row r="490" spans="2:51" s="13" customFormat="1" ht="11.25">
      <c r="B490" s="158"/>
      <c r="D490" s="152" t="s">
        <v>172</v>
      </c>
      <c r="E490" s="159" t="s">
        <v>1</v>
      </c>
      <c r="F490" s="160" t="s">
        <v>344</v>
      </c>
      <c r="H490" s="161">
        <v>0.89100000000000001</v>
      </c>
      <c r="I490" s="162"/>
      <c r="L490" s="158"/>
      <c r="M490" s="163"/>
      <c r="T490" s="164"/>
      <c r="AT490" s="159" t="s">
        <v>172</v>
      </c>
      <c r="AU490" s="159" t="s">
        <v>88</v>
      </c>
      <c r="AV490" s="13" t="s">
        <v>88</v>
      </c>
      <c r="AW490" s="13" t="s">
        <v>34</v>
      </c>
      <c r="AX490" s="13" t="s">
        <v>78</v>
      </c>
      <c r="AY490" s="159" t="s">
        <v>163</v>
      </c>
    </row>
    <row r="491" spans="2:51" s="13" customFormat="1" ht="11.25">
      <c r="B491" s="158"/>
      <c r="D491" s="152" t="s">
        <v>172</v>
      </c>
      <c r="E491" s="159" t="s">
        <v>1</v>
      </c>
      <c r="F491" s="160" t="s">
        <v>345</v>
      </c>
      <c r="H491" s="161">
        <v>-4.82</v>
      </c>
      <c r="I491" s="162"/>
      <c r="L491" s="158"/>
      <c r="M491" s="163"/>
      <c r="T491" s="164"/>
      <c r="AT491" s="159" t="s">
        <v>172</v>
      </c>
      <c r="AU491" s="159" t="s">
        <v>88</v>
      </c>
      <c r="AV491" s="13" t="s">
        <v>88</v>
      </c>
      <c r="AW491" s="13" t="s">
        <v>34</v>
      </c>
      <c r="AX491" s="13" t="s">
        <v>78</v>
      </c>
      <c r="AY491" s="159" t="s">
        <v>163</v>
      </c>
    </row>
    <row r="492" spans="2:51" s="12" customFormat="1" ht="11.25">
      <c r="B492" s="151"/>
      <c r="D492" s="152" t="s">
        <v>172</v>
      </c>
      <c r="E492" s="153" t="s">
        <v>1</v>
      </c>
      <c r="F492" s="154" t="s">
        <v>346</v>
      </c>
      <c r="H492" s="153" t="s">
        <v>1</v>
      </c>
      <c r="I492" s="155"/>
      <c r="L492" s="151"/>
      <c r="M492" s="156"/>
      <c r="T492" s="157"/>
      <c r="AT492" s="153" t="s">
        <v>172</v>
      </c>
      <c r="AU492" s="153" t="s">
        <v>88</v>
      </c>
      <c r="AV492" s="12" t="s">
        <v>86</v>
      </c>
      <c r="AW492" s="12" t="s">
        <v>34</v>
      </c>
      <c r="AX492" s="12" t="s">
        <v>78</v>
      </c>
      <c r="AY492" s="153" t="s">
        <v>163</v>
      </c>
    </row>
    <row r="493" spans="2:51" s="13" customFormat="1" ht="11.25">
      <c r="B493" s="158"/>
      <c r="D493" s="152" t="s">
        <v>172</v>
      </c>
      <c r="E493" s="159" t="s">
        <v>1</v>
      </c>
      <c r="F493" s="160" t="s">
        <v>347</v>
      </c>
      <c r="H493" s="161">
        <v>15.247999999999999</v>
      </c>
      <c r="I493" s="162"/>
      <c r="L493" s="158"/>
      <c r="M493" s="163"/>
      <c r="T493" s="164"/>
      <c r="AT493" s="159" t="s">
        <v>172</v>
      </c>
      <c r="AU493" s="159" t="s">
        <v>88</v>
      </c>
      <c r="AV493" s="13" t="s">
        <v>88</v>
      </c>
      <c r="AW493" s="13" t="s">
        <v>34</v>
      </c>
      <c r="AX493" s="13" t="s">
        <v>78</v>
      </c>
      <c r="AY493" s="159" t="s">
        <v>163</v>
      </c>
    </row>
    <row r="494" spans="2:51" s="13" customFormat="1" ht="11.25">
      <c r="B494" s="158"/>
      <c r="D494" s="152" t="s">
        <v>172</v>
      </c>
      <c r="E494" s="159" t="s">
        <v>1</v>
      </c>
      <c r="F494" s="160" t="s">
        <v>342</v>
      </c>
      <c r="H494" s="161">
        <v>0.94099999999999995</v>
      </c>
      <c r="I494" s="162"/>
      <c r="L494" s="158"/>
      <c r="M494" s="163"/>
      <c r="T494" s="164"/>
      <c r="AT494" s="159" t="s">
        <v>172</v>
      </c>
      <c r="AU494" s="159" t="s">
        <v>88</v>
      </c>
      <c r="AV494" s="13" t="s">
        <v>88</v>
      </c>
      <c r="AW494" s="13" t="s">
        <v>34</v>
      </c>
      <c r="AX494" s="13" t="s">
        <v>78</v>
      </c>
      <c r="AY494" s="159" t="s">
        <v>163</v>
      </c>
    </row>
    <row r="495" spans="2:51" s="13" customFormat="1" ht="11.25">
      <c r="B495" s="158"/>
      <c r="D495" s="152" t="s">
        <v>172</v>
      </c>
      <c r="E495" s="159" t="s">
        <v>1</v>
      </c>
      <c r="F495" s="160" t="s">
        <v>348</v>
      </c>
      <c r="H495" s="161">
        <v>1.8480000000000001</v>
      </c>
      <c r="I495" s="162"/>
      <c r="L495" s="158"/>
      <c r="M495" s="163"/>
      <c r="T495" s="164"/>
      <c r="AT495" s="159" t="s">
        <v>172</v>
      </c>
      <c r="AU495" s="159" t="s">
        <v>88</v>
      </c>
      <c r="AV495" s="13" t="s">
        <v>88</v>
      </c>
      <c r="AW495" s="13" t="s">
        <v>34</v>
      </c>
      <c r="AX495" s="13" t="s">
        <v>78</v>
      </c>
      <c r="AY495" s="159" t="s">
        <v>163</v>
      </c>
    </row>
    <row r="496" spans="2:51" s="13" customFormat="1" ht="11.25">
      <c r="B496" s="158"/>
      <c r="D496" s="152" t="s">
        <v>172</v>
      </c>
      <c r="E496" s="159" t="s">
        <v>1</v>
      </c>
      <c r="F496" s="160" t="s">
        <v>344</v>
      </c>
      <c r="H496" s="161">
        <v>0.89100000000000001</v>
      </c>
      <c r="I496" s="162"/>
      <c r="L496" s="158"/>
      <c r="M496" s="163"/>
      <c r="T496" s="164"/>
      <c r="AT496" s="159" t="s">
        <v>172</v>
      </c>
      <c r="AU496" s="159" t="s">
        <v>88</v>
      </c>
      <c r="AV496" s="13" t="s">
        <v>88</v>
      </c>
      <c r="AW496" s="13" t="s">
        <v>34</v>
      </c>
      <c r="AX496" s="13" t="s">
        <v>78</v>
      </c>
      <c r="AY496" s="159" t="s">
        <v>163</v>
      </c>
    </row>
    <row r="497" spans="2:51" s="13" customFormat="1" ht="11.25">
      <c r="B497" s="158"/>
      <c r="D497" s="152" t="s">
        <v>172</v>
      </c>
      <c r="E497" s="159" t="s">
        <v>1</v>
      </c>
      <c r="F497" s="160" t="s">
        <v>349</v>
      </c>
      <c r="H497" s="161">
        <v>-4.7069999999999999</v>
      </c>
      <c r="I497" s="162"/>
      <c r="L497" s="158"/>
      <c r="M497" s="163"/>
      <c r="T497" s="164"/>
      <c r="AT497" s="159" t="s">
        <v>172</v>
      </c>
      <c r="AU497" s="159" t="s">
        <v>88</v>
      </c>
      <c r="AV497" s="13" t="s">
        <v>88</v>
      </c>
      <c r="AW497" s="13" t="s">
        <v>34</v>
      </c>
      <c r="AX497" s="13" t="s">
        <v>78</v>
      </c>
      <c r="AY497" s="159" t="s">
        <v>163</v>
      </c>
    </row>
    <row r="498" spans="2:51" s="12" customFormat="1" ht="11.25">
      <c r="B498" s="151"/>
      <c r="D498" s="152" t="s">
        <v>172</v>
      </c>
      <c r="E498" s="153" t="s">
        <v>1</v>
      </c>
      <c r="F498" s="154" t="s">
        <v>350</v>
      </c>
      <c r="H498" s="153" t="s">
        <v>1</v>
      </c>
      <c r="I498" s="155"/>
      <c r="L498" s="151"/>
      <c r="M498" s="156"/>
      <c r="T498" s="157"/>
      <c r="AT498" s="153" t="s">
        <v>172</v>
      </c>
      <c r="AU498" s="153" t="s">
        <v>88</v>
      </c>
      <c r="AV498" s="12" t="s">
        <v>86</v>
      </c>
      <c r="AW498" s="12" t="s">
        <v>34</v>
      </c>
      <c r="AX498" s="12" t="s">
        <v>78</v>
      </c>
      <c r="AY498" s="153" t="s">
        <v>163</v>
      </c>
    </row>
    <row r="499" spans="2:51" s="13" customFormat="1" ht="11.25">
      <c r="B499" s="158"/>
      <c r="D499" s="152" t="s">
        <v>172</v>
      </c>
      <c r="E499" s="159" t="s">
        <v>1</v>
      </c>
      <c r="F499" s="160" t="s">
        <v>351</v>
      </c>
      <c r="H499" s="161">
        <v>15.675000000000001</v>
      </c>
      <c r="I499" s="162"/>
      <c r="L499" s="158"/>
      <c r="M499" s="163"/>
      <c r="T499" s="164"/>
      <c r="AT499" s="159" t="s">
        <v>172</v>
      </c>
      <c r="AU499" s="159" t="s">
        <v>88</v>
      </c>
      <c r="AV499" s="13" t="s">
        <v>88</v>
      </c>
      <c r="AW499" s="13" t="s">
        <v>34</v>
      </c>
      <c r="AX499" s="13" t="s">
        <v>78</v>
      </c>
      <c r="AY499" s="159" t="s">
        <v>163</v>
      </c>
    </row>
    <row r="500" spans="2:51" s="13" customFormat="1" ht="11.25">
      <c r="B500" s="158"/>
      <c r="D500" s="152" t="s">
        <v>172</v>
      </c>
      <c r="E500" s="159" t="s">
        <v>1</v>
      </c>
      <c r="F500" s="160" t="s">
        <v>342</v>
      </c>
      <c r="H500" s="161">
        <v>0.94099999999999995</v>
      </c>
      <c r="I500" s="162"/>
      <c r="L500" s="158"/>
      <c r="M500" s="163"/>
      <c r="T500" s="164"/>
      <c r="AT500" s="159" t="s">
        <v>172</v>
      </c>
      <c r="AU500" s="159" t="s">
        <v>88</v>
      </c>
      <c r="AV500" s="13" t="s">
        <v>88</v>
      </c>
      <c r="AW500" s="13" t="s">
        <v>34</v>
      </c>
      <c r="AX500" s="13" t="s">
        <v>78</v>
      </c>
      <c r="AY500" s="159" t="s">
        <v>163</v>
      </c>
    </row>
    <row r="501" spans="2:51" s="13" customFormat="1" ht="11.25">
      <c r="B501" s="158"/>
      <c r="D501" s="152" t="s">
        <v>172</v>
      </c>
      <c r="E501" s="159" t="s">
        <v>1</v>
      </c>
      <c r="F501" s="160" t="s">
        <v>352</v>
      </c>
      <c r="H501" s="161">
        <v>1.84</v>
      </c>
      <c r="I501" s="162"/>
      <c r="L501" s="158"/>
      <c r="M501" s="163"/>
      <c r="T501" s="164"/>
      <c r="AT501" s="159" t="s">
        <v>172</v>
      </c>
      <c r="AU501" s="159" t="s">
        <v>88</v>
      </c>
      <c r="AV501" s="13" t="s">
        <v>88</v>
      </c>
      <c r="AW501" s="13" t="s">
        <v>34</v>
      </c>
      <c r="AX501" s="13" t="s">
        <v>78</v>
      </c>
      <c r="AY501" s="159" t="s">
        <v>163</v>
      </c>
    </row>
    <row r="502" spans="2:51" s="13" customFormat="1" ht="11.25">
      <c r="B502" s="158"/>
      <c r="D502" s="152" t="s">
        <v>172</v>
      </c>
      <c r="E502" s="159" t="s">
        <v>1</v>
      </c>
      <c r="F502" s="160" t="s">
        <v>353</v>
      </c>
      <c r="H502" s="161">
        <v>0.81</v>
      </c>
      <c r="I502" s="162"/>
      <c r="L502" s="158"/>
      <c r="M502" s="163"/>
      <c r="T502" s="164"/>
      <c r="AT502" s="159" t="s">
        <v>172</v>
      </c>
      <c r="AU502" s="159" t="s">
        <v>88</v>
      </c>
      <c r="AV502" s="13" t="s">
        <v>88</v>
      </c>
      <c r="AW502" s="13" t="s">
        <v>34</v>
      </c>
      <c r="AX502" s="13" t="s">
        <v>78</v>
      </c>
      <c r="AY502" s="159" t="s">
        <v>163</v>
      </c>
    </row>
    <row r="503" spans="2:51" s="13" customFormat="1" ht="11.25">
      <c r="B503" s="158"/>
      <c r="D503" s="152" t="s">
        <v>172</v>
      </c>
      <c r="E503" s="159" t="s">
        <v>1</v>
      </c>
      <c r="F503" s="160" t="s">
        <v>354</v>
      </c>
      <c r="H503" s="161">
        <v>-4.4370000000000003</v>
      </c>
      <c r="I503" s="162"/>
      <c r="L503" s="158"/>
      <c r="M503" s="163"/>
      <c r="T503" s="164"/>
      <c r="AT503" s="159" t="s">
        <v>172</v>
      </c>
      <c r="AU503" s="159" t="s">
        <v>88</v>
      </c>
      <c r="AV503" s="13" t="s">
        <v>88</v>
      </c>
      <c r="AW503" s="13" t="s">
        <v>34</v>
      </c>
      <c r="AX503" s="13" t="s">
        <v>78</v>
      </c>
      <c r="AY503" s="159" t="s">
        <v>163</v>
      </c>
    </row>
    <row r="504" spans="2:51" s="12" customFormat="1" ht="11.25">
      <c r="B504" s="151"/>
      <c r="D504" s="152" t="s">
        <v>172</v>
      </c>
      <c r="E504" s="153" t="s">
        <v>1</v>
      </c>
      <c r="F504" s="154" t="s">
        <v>355</v>
      </c>
      <c r="H504" s="153" t="s">
        <v>1</v>
      </c>
      <c r="I504" s="155"/>
      <c r="L504" s="151"/>
      <c r="M504" s="156"/>
      <c r="T504" s="157"/>
      <c r="AT504" s="153" t="s">
        <v>172</v>
      </c>
      <c r="AU504" s="153" t="s">
        <v>88</v>
      </c>
      <c r="AV504" s="12" t="s">
        <v>86</v>
      </c>
      <c r="AW504" s="12" t="s">
        <v>34</v>
      </c>
      <c r="AX504" s="12" t="s">
        <v>78</v>
      </c>
      <c r="AY504" s="153" t="s">
        <v>163</v>
      </c>
    </row>
    <row r="505" spans="2:51" s="13" customFormat="1" ht="11.25">
      <c r="B505" s="158"/>
      <c r="D505" s="152" t="s">
        <v>172</v>
      </c>
      <c r="E505" s="159" t="s">
        <v>1</v>
      </c>
      <c r="F505" s="160" t="s">
        <v>356</v>
      </c>
      <c r="H505" s="161">
        <v>47.594999999999999</v>
      </c>
      <c r="I505" s="162"/>
      <c r="L505" s="158"/>
      <c r="M505" s="163"/>
      <c r="T505" s="164"/>
      <c r="AT505" s="159" t="s">
        <v>172</v>
      </c>
      <c r="AU505" s="159" t="s">
        <v>88</v>
      </c>
      <c r="AV505" s="13" t="s">
        <v>88</v>
      </c>
      <c r="AW505" s="13" t="s">
        <v>34</v>
      </c>
      <c r="AX505" s="13" t="s">
        <v>78</v>
      </c>
      <c r="AY505" s="159" t="s">
        <v>163</v>
      </c>
    </row>
    <row r="506" spans="2:51" s="13" customFormat="1" ht="11.25">
      <c r="B506" s="158"/>
      <c r="D506" s="152" t="s">
        <v>172</v>
      </c>
      <c r="E506" s="159" t="s">
        <v>1</v>
      </c>
      <c r="F506" s="160" t="s">
        <v>335</v>
      </c>
      <c r="H506" s="161">
        <v>1.881</v>
      </c>
      <c r="I506" s="162"/>
      <c r="L506" s="158"/>
      <c r="M506" s="163"/>
      <c r="T506" s="164"/>
      <c r="AT506" s="159" t="s">
        <v>172</v>
      </c>
      <c r="AU506" s="159" t="s">
        <v>88</v>
      </c>
      <c r="AV506" s="13" t="s">
        <v>88</v>
      </c>
      <c r="AW506" s="13" t="s">
        <v>34</v>
      </c>
      <c r="AX506" s="13" t="s">
        <v>78</v>
      </c>
      <c r="AY506" s="159" t="s">
        <v>163</v>
      </c>
    </row>
    <row r="507" spans="2:51" s="13" customFormat="1" ht="11.25">
      <c r="B507" s="158"/>
      <c r="D507" s="152" t="s">
        <v>172</v>
      </c>
      <c r="E507" s="159" t="s">
        <v>1</v>
      </c>
      <c r="F507" s="160" t="s">
        <v>357</v>
      </c>
      <c r="H507" s="161">
        <v>1.835</v>
      </c>
      <c r="I507" s="162"/>
      <c r="L507" s="158"/>
      <c r="M507" s="163"/>
      <c r="T507" s="164"/>
      <c r="AT507" s="159" t="s">
        <v>172</v>
      </c>
      <c r="AU507" s="159" t="s">
        <v>88</v>
      </c>
      <c r="AV507" s="13" t="s">
        <v>88</v>
      </c>
      <c r="AW507" s="13" t="s">
        <v>34</v>
      </c>
      <c r="AX507" s="13" t="s">
        <v>78</v>
      </c>
      <c r="AY507" s="159" t="s">
        <v>163</v>
      </c>
    </row>
    <row r="508" spans="2:51" s="13" customFormat="1" ht="11.25">
      <c r="B508" s="158"/>
      <c r="D508" s="152" t="s">
        <v>172</v>
      </c>
      <c r="E508" s="159" t="s">
        <v>1</v>
      </c>
      <c r="F508" s="160" t="s">
        <v>358</v>
      </c>
      <c r="H508" s="161">
        <v>1.5920000000000001</v>
      </c>
      <c r="I508" s="162"/>
      <c r="L508" s="158"/>
      <c r="M508" s="163"/>
      <c r="T508" s="164"/>
      <c r="AT508" s="159" t="s">
        <v>172</v>
      </c>
      <c r="AU508" s="159" t="s">
        <v>88</v>
      </c>
      <c r="AV508" s="13" t="s">
        <v>88</v>
      </c>
      <c r="AW508" s="13" t="s">
        <v>34</v>
      </c>
      <c r="AX508" s="13" t="s">
        <v>78</v>
      </c>
      <c r="AY508" s="159" t="s">
        <v>163</v>
      </c>
    </row>
    <row r="509" spans="2:51" s="13" customFormat="1" ht="11.25">
      <c r="B509" s="158"/>
      <c r="D509" s="152" t="s">
        <v>172</v>
      </c>
      <c r="E509" s="159" t="s">
        <v>1</v>
      </c>
      <c r="F509" s="160" t="s">
        <v>344</v>
      </c>
      <c r="H509" s="161">
        <v>0.89100000000000001</v>
      </c>
      <c r="I509" s="162"/>
      <c r="L509" s="158"/>
      <c r="M509" s="163"/>
      <c r="T509" s="164"/>
      <c r="AT509" s="159" t="s">
        <v>172</v>
      </c>
      <c r="AU509" s="159" t="s">
        <v>88</v>
      </c>
      <c r="AV509" s="13" t="s">
        <v>88</v>
      </c>
      <c r="AW509" s="13" t="s">
        <v>34</v>
      </c>
      <c r="AX509" s="13" t="s">
        <v>78</v>
      </c>
      <c r="AY509" s="159" t="s">
        <v>163</v>
      </c>
    </row>
    <row r="510" spans="2:51" s="13" customFormat="1" ht="11.25">
      <c r="B510" s="158"/>
      <c r="D510" s="152" t="s">
        <v>172</v>
      </c>
      <c r="E510" s="159" t="s">
        <v>1</v>
      </c>
      <c r="F510" s="160" t="s">
        <v>359</v>
      </c>
      <c r="H510" s="161">
        <v>-6.298</v>
      </c>
      <c r="I510" s="162"/>
      <c r="L510" s="158"/>
      <c r="M510" s="163"/>
      <c r="T510" s="164"/>
      <c r="AT510" s="159" t="s">
        <v>172</v>
      </c>
      <c r="AU510" s="159" t="s">
        <v>88</v>
      </c>
      <c r="AV510" s="13" t="s">
        <v>88</v>
      </c>
      <c r="AW510" s="13" t="s">
        <v>34</v>
      </c>
      <c r="AX510" s="13" t="s">
        <v>78</v>
      </c>
      <c r="AY510" s="159" t="s">
        <v>163</v>
      </c>
    </row>
    <row r="511" spans="2:51" s="12" customFormat="1" ht="11.25">
      <c r="B511" s="151"/>
      <c r="D511" s="152" t="s">
        <v>172</v>
      </c>
      <c r="E511" s="153" t="s">
        <v>1</v>
      </c>
      <c r="F511" s="154" t="s">
        <v>360</v>
      </c>
      <c r="H511" s="153" t="s">
        <v>1</v>
      </c>
      <c r="I511" s="155"/>
      <c r="L511" s="151"/>
      <c r="M511" s="156"/>
      <c r="T511" s="157"/>
      <c r="AT511" s="153" t="s">
        <v>172</v>
      </c>
      <c r="AU511" s="153" t="s">
        <v>88</v>
      </c>
      <c r="AV511" s="12" t="s">
        <v>86</v>
      </c>
      <c r="AW511" s="12" t="s">
        <v>34</v>
      </c>
      <c r="AX511" s="12" t="s">
        <v>78</v>
      </c>
      <c r="AY511" s="153" t="s">
        <v>163</v>
      </c>
    </row>
    <row r="512" spans="2:51" s="13" customFormat="1" ht="11.25">
      <c r="B512" s="158"/>
      <c r="D512" s="152" t="s">
        <v>172</v>
      </c>
      <c r="E512" s="159" t="s">
        <v>1</v>
      </c>
      <c r="F512" s="160" t="s">
        <v>361</v>
      </c>
      <c r="H512" s="161">
        <v>30.381</v>
      </c>
      <c r="I512" s="162"/>
      <c r="L512" s="158"/>
      <c r="M512" s="163"/>
      <c r="T512" s="164"/>
      <c r="AT512" s="159" t="s">
        <v>172</v>
      </c>
      <c r="AU512" s="159" t="s">
        <v>88</v>
      </c>
      <c r="AV512" s="13" t="s">
        <v>88</v>
      </c>
      <c r="AW512" s="13" t="s">
        <v>34</v>
      </c>
      <c r="AX512" s="13" t="s">
        <v>78</v>
      </c>
      <c r="AY512" s="159" t="s">
        <v>163</v>
      </c>
    </row>
    <row r="513" spans="2:51" s="13" customFormat="1" ht="11.25">
      <c r="B513" s="158"/>
      <c r="D513" s="152" t="s">
        <v>172</v>
      </c>
      <c r="E513" s="159" t="s">
        <v>1</v>
      </c>
      <c r="F513" s="160" t="s">
        <v>342</v>
      </c>
      <c r="H513" s="161">
        <v>0.94099999999999995</v>
      </c>
      <c r="I513" s="162"/>
      <c r="L513" s="158"/>
      <c r="M513" s="163"/>
      <c r="T513" s="164"/>
      <c r="AT513" s="159" t="s">
        <v>172</v>
      </c>
      <c r="AU513" s="159" t="s">
        <v>88</v>
      </c>
      <c r="AV513" s="13" t="s">
        <v>88</v>
      </c>
      <c r="AW513" s="13" t="s">
        <v>34</v>
      </c>
      <c r="AX513" s="13" t="s">
        <v>78</v>
      </c>
      <c r="AY513" s="159" t="s">
        <v>163</v>
      </c>
    </row>
    <row r="514" spans="2:51" s="13" customFormat="1" ht="11.25">
      <c r="B514" s="158"/>
      <c r="D514" s="152" t="s">
        <v>172</v>
      </c>
      <c r="E514" s="159" t="s">
        <v>1</v>
      </c>
      <c r="F514" s="160" t="s">
        <v>362</v>
      </c>
      <c r="H514" s="161">
        <v>1.579</v>
      </c>
      <c r="I514" s="162"/>
      <c r="L514" s="158"/>
      <c r="M514" s="163"/>
      <c r="T514" s="164"/>
      <c r="AT514" s="159" t="s">
        <v>172</v>
      </c>
      <c r="AU514" s="159" t="s">
        <v>88</v>
      </c>
      <c r="AV514" s="13" t="s">
        <v>88</v>
      </c>
      <c r="AW514" s="13" t="s">
        <v>34</v>
      </c>
      <c r="AX514" s="13" t="s">
        <v>78</v>
      </c>
      <c r="AY514" s="159" t="s">
        <v>163</v>
      </c>
    </row>
    <row r="515" spans="2:51" s="13" customFormat="1" ht="11.25">
      <c r="B515" s="158"/>
      <c r="D515" s="152" t="s">
        <v>172</v>
      </c>
      <c r="E515" s="159" t="s">
        <v>1</v>
      </c>
      <c r="F515" s="160" t="s">
        <v>363</v>
      </c>
      <c r="H515" s="161">
        <v>-1.599</v>
      </c>
      <c r="I515" s="162"/>
      <c r="L515" s="158"/>
      <c r="M515" s="163"/>
      <c r="T515" s="164"/>
      <c r="AT515" s="159" t="s">
        <v>172</v>
      </c>
      <c r="AU515" s="159" t="s">
        <v>88</v>
      </c>
      <c r="AV515" s="13" t="s">
        <v>88</v>
      </c>
      <c r="AW515" s="13" t="s">
        <v>34</v>
      </c>
      <c r="AX515" s="13" t="s">
        <v>78</v>
      </c>
      <c r="AY515" s="159" t="s">
        <v>163</v>
      </c>
    </row>
    <row r="516" spans="2:51" s="12" customFormat="1" ht="11.25">
      <c r="B516" s="151"/>
      <c r="D516" s="152" t="s">
        <v>172</v>
      </c>
      <c r="E516" s="153" t="s">
        <v>1</v>
      </c>
      <c r="F516" s="154" t="s">
        <v>364</v>
      </c>
      <c r="H516" s="153" t="s">
        <v>1</v>
      </c>
      <c r="I516" s="155"/>
      <c r="L516" s="151"/>
      <c r="M516" s="156"/>
      <c r="T516" s="157"/>
      <c r="AT516" s="153" t="s">
        <v>172</v>
      </c>
      <c r="AU516" s="153" t="s">
        <v>88</v>
      </c>
      <c r="AV516" s="12" t="s">
        <v>86</v>
      </c>
      <c r="AW516" s="12" t="s">
        <v>34</v>
      </c>
      <c r="AX516" s="12" t="s">
        <v>78</v>
      </c>
      <c r="AY516" s="153" t="s">
        <v>163</v>
      </c>
    </row>
    <row r="517" spans="2:51" s="13" customFormat="1" ht="11.25">
      <c r="B517" s="158"/>
      <c r="D517" s="152" t="s">
        <v>172</v>
      </c>
      <c r="E517" s="159" t="s">
        <v>1</v>
      </c>
      <c r="F517" s="160" t="s">
        <v>365</v>
      </c>
      <c r="H517" s="161">
        <v>45.999000000000002</v>
      </c>
      <c r="I517" s="162"/>
      <c r="L517" s="158"/>
      <c r="M517" s="163"/>
      <c r="T517" s="164"/>
      <c r="AT517" s="159" t="s">
        <v>172</v>
      </c>
      <c r="AU517" s="159" t="s">
        <v>88</v>
      </c>
      <c r="AV517" s="13" t="s">
        <v>88</v>
      </c>
      <c r="AW517" s="13" t="s">
        <v>34</v>
      </c>
      <c r="AX517" s="13" t="s">
        <v>78</v>
      </c>
      <c r="AY517" s="159" t="s">
        <v>163</v>
      </c>
    </row>
    <row r="518" spans="2:51" s="13" customFormat="1" ht="11.25">
      <c r="B518" s="158"/>
      <c r="D518" s="152" t="s">
        <v>172</v>
      </c>
      <c r="E518" s="159" t="s">
        <v>1</v>
      </c>
      <c r="F518" s="160" t="s">
        <v>342</v>
      </c>
      <c r="H518" s="161">
        <v>0.94099999999999995</v>
      </c>
      <c r="I518" s="162"/>
      <c r="L518" s="158"/>
      <c r="M518" s="163"/>
      <c r="T518" s="164"/>
      <c r="AT518" s="159" t="s">
        <v>172</v>
      </c>
      <c r="AU518" s="159" t="s">
        <v>88</v>
      </c>
      <c r="AV518" s="13" t="s">
        <v>88</v>
      </c>
      <c r="AW518" s="13" t="s">
        <v>34</v>
      </c>
      <c r="AX518" s="13" t="s">
        <v>78</v>
      </c>
      <c r="AY518" s="159" t="s">
        <v>163</v>
      </c>
    </row>
    <row r="519" spans="2:51" s="13" customFormat="1" ht="11.25">
      <c r="B519" s="158"/>
      <c r="D519" s="152" t="s">
        <v>172</v>
      </c>
      <c r="E519" s="159" t="s">
        <v>1</v>
      </c>
      <c r="F519" s="160" t="s">
        <v>336</v>
      </c>
      <c r="H519" s="161">
        <v>1.831</v>
      </c>
      <c r="I519" s="162"/>
      <c r="L519" s="158"/>
      <c r="M519" s="163"/>
      <c r="T519" s="164"/>
      <c r="AT519" s="159" t="s">
        <v>172</v>
      </c>
      <c r="AU519" s="159" t="s">
        <v>88</v>
      </c>
      <c r="AV519" s="13" t="s">
        <v>88</v>
      </c>
      <c r="AW519" s="13" t="s">
        <v>34</v>
      </c>
      <c r="AX519" s="13" t="s">
        <v>78</v>
      </c>
      <c r="AY519" s="159" t="s">
        <v>163</v>
      </c>
    </row>
    <row r="520" spans="2:51" s="13" customFormat="1" ht="11.25">
      <c r="B520" s="158"/>
      <c r="D520" s="152" t="s">
        <v>172</v>
      </c>
      <c r="E520" s="159" t="s">
        <v>1</v>
      </c>
      <c r="F520" s="160" t="s">
        <v>366</v>
      </c>
      <c r="H520" s="161">
        <v>1.774</v>
      </c>
      <c r="I520" s="162"/>
      <c r="L520" s="158"/>
      <c r="M520" s="163"/>
      <c r="T520" s="164"/>
      <c r="AT520" s="159" t="s">
        <v>172</v>
      </c>
      <c r="AU520" s="159" t="s">
        <v>88</v>
      </c>
      <c r="AV520" s="13" t="s">
        <v>88</v>
      </c>
      <c r="AW520" s="13" t="s">
        <v>34</v>
      </c>
      <c r="AX520" s="13" t="s">
        <v>78</v>
      </c>
      <c r="AY520" s="159" t="s">
        <v>163</v>
      </c>
    </row>
    <row r="521" spans="2:51" s="13" customFormat="1" ht="11.25">
      <c r="B521" s="158"/>
      <c r="D521" s="152" t="s">
        <v>172</v>
      </c>
      <c r="E521" s="159" t="s">
        <v>1</v>
      </c>
      <c r="F521" s="160" t="s">
        <v>367</v>
      </c>
      <c r="H521" s="161">
        <v>-7.3940000000000001</v>
      </c>
      <c r="I521" s="162"/>
      <c r="L521" s="158"/>
      <c r="M521" s="163"/>
      <c r="T521" s="164"/>
      <c r="AT521" s="159" t="s">
        <v>172</v>
      </c>
      <c r="AU521" s="159" t="s">
        <v>88</v>
      </c>
      <c r="AV521" s="13" t="s">
        <v>88</v>
      </c>
      <c r="AW521" s="13" t="s">
        <v>34</v>
      </c>
      <c r="AX521" s="13" t="s">
        <v>78</v>
      </c>
      <c r="AY521" s="159" t="s">
        <v>163</v>
      </c>
    </row>
    <row r="522" spans="2:51" s="12" customFormat="1" ht="11.25">
      <c r="B522" s="151"/>
      <c r="D522" s="152" t="s">
        <v>172</v>
      </c>
      <c r="E522" s="153" t="s">
        <v>1</v>
      </c>
      <c r="F522" s="154" t="s">
        <v>368</v>
      </c>
      <c r="H522" s="153" t="s">
        <v>1</v>
      </c>
      <c r="I522" s="155"/>
      <c r="L522" s="151"/>
      <c r="M522" s="156"/>
      <c r="T522" s="157"/>
      <c r="AT522" s="153" t="s">
        <v>172</v>
      </c>
      <c r="AU522" s="153" t="s">
        <v>88</v>
      </c>
      <c r="AV522" s="12" t="s">
        <v>86</v>
      </c>
      <c r="AW522" s="12" t="s">
        <v>34</v>
      </c>
      <c r="AX522" s="12" t="s">
        <v>78</v>
      </c>
      <c r="AY522" s="153" t="s">
        <v>163</v>
      </c>
    </row>
    <row r="523" spans="2:51" s="13" customFormat="1" ht="11.25">
      <c r="B523" s="158"/>
      <c r="D523" s="152" t="s">
        <v>172</v>
      </c>
      <c r="E523" s="159" t="s">
        <v>1</v>
      </c>
      <c r="F523" s="160" t="s">
        <v>369</v>
      </c>
      <c r="H523" s="161">
        <v>23.57</v>
      </c>
      <c r="I523" s="162"/>
      <c r="L523" s="158"/>
      <c r="M523" s="163"/>
      <c r="T523" s="164"/>
      <c r="AT523" s="159" t="s">
        <v>172</v>
      </c>
      <c r="AU523" s="159" t="s">
        <v>88</v>
      </c>
      <c r="AV523" s="13" t="s">
        <v>88</v>
      </c>
      <c r="AW523" s="13" t="s">
        <v>34</v>
      </c>
      <c r="AX523" s="13" t="s">
        <v>78</v>
      </c>
      <c r="AY523" s="159" t="s">
        <v>163</v>
      </c>
    </row>
    <row r="524" spans="2:51" s="13" customFormat="1" ht="11.25">
      <c r="B524" s="158"/>
      <c r="D524" s="152" t="s">
        <v>172</v>
      </c>
      <c r="E524" s="159" t="s">
        <v>1</v>
      </c>
      <c r="F524" s="160" t="s">
        <v>342</v>
      </c>
      <c r="H524" s="161">
        <v>0.94099999999999995</v>
      </c>
      <c r="I524" s="162"/>
      <c r="L524" s="158"/>
      <c r="M524" s="163"/>
      <c r="T524" s="164"/>
      <c r="AT524" s="159" t="s">
        <v>172</v>
      </c>
      <c r="AU524" s="159" t="s">
        <v>88</v>
      </c>
      <c r="AV524" s="13" t="s">
        <v>88</v>
      </c>
      <c r="AW524" s="13" t="s">
        <v>34</v>
      </c>
      <c r="AX524" s="13" t="s">
        <v>78</v>
      </c>
      <c r="AY524" s="159" t="s">
        <v>163</v>
      </c>
    </row>
    <row r="525" spans="2:51" s="13" customFormat="1" ht="11.25">
      <c r="B525" s="158"/>
      <c r="D525" s="152" t="s">
        <v>172</v>
      </c>
      <c r="E525" s="159" t="s">
        <v>1</v>
      </c>
      <c r="F525" s="160" t="s">
        <v>370</v>
      </c>
      <c r="H525" s="161">
        <v>1.7010000000000001</v>
      </c>
      <c r="I525" s="162"/>
      <c r="L525" s="158"/>
      <c r="M525" s="163"/>
      <c r="T525" s="164"/>
      <c r="AT525" s="159" t="s">
        <v>172</v>
      </c>
      <c r="AU525" s="159" t="s">
        <v>88</v>
      </c>
      <c r="AV525" s="13" t="s">
        <v>88</v>
      </c>
      <c r="AW525" s="13" t="s">
        <v>34</v>
      </c>
      <c r="AX525" s="13" t="s">
        <v>78</v>
      </c>
      <c r="AY525" s="159" t="s">
        <v>163</v>
      </c>
    </row>
    <row r="526" spans="2:51" s="13" customFormat="1" ht="11.25">
      <c r="B526" s="158"/>
      <c r="D526" s="152" t="s">
        <v>172</v>
      </c>
      <c r="E526" s="159" t="s">
        <v>1</v>
      </c>
      <c r="F526" s="160" t="s">
        <v>371</v>
      </c>
      <c r="H526" s="161">
        <v>-1.5349999999999999</v>
      </c>
      <c r="I526" s="162"/>
      <c r="L526" s="158"/>
      <c r="M526" s="163"/>
      <c r="T526" s="164"/>
      <c r="AT526" s="159" t="s">
        <v>172</v>
      </c>
      <c r="AU526" s="159" t="s">
        <v>88</v>
      </c>
      <c r="AV526" s="13" t="s">
        <v>88</v>
      </c>
      <c r="AW526" s="13" t="s">
        <v>34</v>
      </c>
      <c r="AX526" s="13" t="s">
        <v>78</v>
      </c>
      <c r="AY526" s="159" t="s">
        <v>163</v>
      </c>
    </row>
    <row r="527" spans="2:51" s="15" customFormat="1" ht="11.25">
      <c r="B527" s="183"/>
      <c r="D527" s="152" t="s">
        <v>172</v>
      </c>
      <c r="E527" s="184" t="s">
        <v>1</v>
      </c>
      <c r="F527" s="185" t="s">
        <v>372</v>
      </c>
      <c r="H527" s="186">
        <v>251.42699999999999</v>
      </c>
      <c r="I527" s="187"/>
      <c r="L527" s="183"/>
      <c r="M527" s="188"/>
      <c r="T527" s="189"/>
      <c r="AT527" s="184" t="s">
        <v>172</v>
      </c>
      <c r="AU527" s="184" t="s">
        <v>88</v>
      </c>
      <c r="AV527" s="15" t="s">
        <v>182</v>
      </c>
      <c r="AW527" s="15" t="s">
        <v>34</v>
      </c>
      <c r="AX527" s="15" t="s">
        <v>78</v>
      </c>
      <c r="AY527" s="184" t="s">
        <v>163</v>
      </c>
    </row>
    <row r="528" spans="2:51" s="12" customFormat="1" ht="11.25">
      <c r="B528" s="151"/>
      <c r="D528" s="152" t="s">
        <v>172</v>
      </c>
      <c r="E528" s="153" t="s">
        <v>1</v>
      </c>
      <c r="F528" s="154" t="s">
        <v>373</v>
      </c>
      <c r="H528" s="153" t="s">
        <v>1</v>
      </c>
      <c r="I528" s="155"/>
      <c r="L528" s="151"/>
      <c r="M528" s="156"/>
      <c r="T528" s="157"/>
      <c r="AT528" s="153" t="s">
        <v>172</v>
      </c>
      <c r="AU528" s="153" t="s">
        <v>88</v>
      </c>
      <c r="AV528" s="12" t="s">
        <v>86</v>
      </c>
      <c r="AW528" s="12" t="s">
        <v>34</v>
      </c>
      <c r="AX528" s="12" t="s">
        <v>78</v>
      </c>
      <c r="AY528" s="153" t="s">
        <v>163</v>
      </c>
    </row>
    <row r="529" spans="2:51" s="12" customFormat="1" ht="11.25">
      <c r="B529" s="151"/>
      <c r="D529" s="152" t="s">
        <v>172</v>
      </c>
      <c r="E529" s="153" t="s">
        <v>1</v>
      </c>
      <c r="F529" s="154" t="s">
        <v>374</v>
      </c>
      <c r="H529" s="153" t="s">
        <v>1</v>
      </c>
      <c r="I529" s="155"/>
      <c r="L529" s="151"/>
      <c r="M529" s="156"/>
      <c r="T529" s="157"/>
      <c r="AT529" s="153" t="s">
        <v>172</v>
      </c>
      <c r="AU529" s="153" t="s">
        <v>88</v>
      </c>
      <c r="AV529" s="12" t="s">
        <v>86</v>
      </c>
      <c r="AW529" s="12" t="s">
        <v>34</v>
      </c>
      <c r="AX529" s="12" t="s">
        <v>78</v>
      </c>
      <c r="AY529" s="153" t="s">
        <v>163</v>
      </c>
    </row>
    <row r="530" spans="2:51" s="13" customFormat="1" ht="11.25">
      <c r="B530" s="158"/>
      <c r="D530" s="152" t="s">
        <v>172</v>
      </c>
      <c r="E530" s="159" t="s">
        <v>1</v>
      </c>
      <c r="F530" s="160" t="s">
        <v>375</v>
      </c>
      <c r="H530" s="161">
        <v>72.358999999999995</v>
      </c>
      <c r="I530" s="162"/>
      <c r="L530" s="158"/>
      <c r="M530" s="163"/>
      <c r="T530" s="164"/>
      <c r="AT530" s="159" t="s">
        <v>172</v>
      </c>
      <c r="AU530" s="159" t="s">
        <v>88</v>
      </c>
      <c r="AV530" s="13" t="s">
        <v>88</v>
      </c>
      <c r="AW530" s="13" t="s">
        <v>34</v>
      </c>
      <c r="AX530" s="13" t="s">
        <v>78</v>
      </c>
      <c r="AY530" s="159" t="s">
        <v>163</v>
      </c>
    </row>
    <row r="531" spans="2:51" s="13" customFormat="1" ht="33.75">
      <c r="B531" s="158"/>
      <c r="D531" s="152" t="s">
        <v>172</v>
      </c>
      <c r="E531" s="159" t="s">
        <v>1</v>
      </c>
      <c r="F531" s="160" t="s">
        <v>376</v>
      </c>
      <c r="H531" s="161">
        <v>-16.004999999999999</v>
      </c>
      <c r="I531" s="162"/>
      <c r="L531" s="158"/>
      <c r="M531" s="163"/>
      <c r="T531" s="164"/>
      <c r="AT531" s="159" t="s">
        <v>172</v>
      </c>
      <c r="AU531" s="159" t="s">
        <v>88</v>
      </c>
      <c r="AV531" s="13" t="s">
        <v>88</v>
      </c>
      <c r="AW531" s="13" t="s">
        <v>34</v>
      </c>
      <c r="AX531" s="13" t="s">
        <v>78</v>
      </c>
      <c r="AY531" s="159" t="s">
        <v>163</v>
      </c>
    </row>
    <row r="532" spans="2:51" s="13" customFormat="1" ht="11.25">
      <c r="B532" s="158"/>
      <c r="D532" s="152" t="s">
        <v>172</v>
      </c>
      <c r="E532" s="159" t="s">
        <v>1</v>
      </c>
      <c r="F532" s="160" t="s">
        <v>377</v>
      </c>
      <c r="H532" s="161">
        <v>-5.3879999999999999</v>
      </c>
      <c r="I532" s="162"/>
      <c r="L532" s="158"/>
      <c r="M532" s="163"/>
      <c r="T532" s="164"/>
      <c r="AT532" s="159" t="s">
        <v>172</v>
      </c>
      <c r="AU532" s="159" t="s">
        <v>88</v>
      </c>
      <c r="AV532" s="13" t="s">
        <v>88</v>
      </c>
      <c r="AW532" s="13" t="s">
        <v>34</v>
      </c>
      <c r="AX532" s="13" t="s">
        <v>78</v>
      </c>
      <c r="AY532" s="159" t="s">
        <v>163</v>
      </c>
    </row>
    <row r="533" spans="2:51" s="15" customFormat="1" ht="11.25">
      <c r="B533" s="183"/>
      <c r="D533" s="152" t="s">
        <v>172</v>
      </c>
      <c r="E533" s="184" t="s">
        <v>1</v>
      </c>
      <c r="F533" s="185" t="s">
        <v>372</v>
      </c>
      <c r="H533" s="186">
        <v>50.966000000000001</v>
      </c>
      <c r="I533" s="187"/>
      <c r="L533" s="183"/>
      <c r="M533" s="188"/>
      <c r="T533" s="189"/>
      <c r="AT533" s="184" t="s">
        <v>172</v>
      </c>
      <c r="AU533" s="184" t="s">
        <v>88</v>
      </c>
      <c r="AV533" s="15" t="s">
        <v>182</v>
      </c>
      <c r="AW533" s="15" t="s">
        <v>34</v>
      </c>
      <c r="AX533" s="15" t="s">
        <v>78</v>
      </c>
      <c r="AY533" s="184" t="s">
        <v>163</v>
      </c>
    </row>
    <row r="534" spans="2:51" s="12" customFormat="1" ht="11.25">
      <c r="B534" s="151"/>
      <c r="D534" s="152" t="s">
        <v>172</v>
      </c>
      <c r="E534" s="153" t="s">
        <v>1</v>
      </c>
      <c r="F534" s="154" t="s">
        <v>381</v>
      </c>
      <c r="H534" s="153" t="s">
        <v>1</v>
      </c>
      <c r="I534" s="155"/>
      <c r="L534" s="151"/>
      <c r="M534" s="156"/>
      <c r="T534" s="157"/>
      <c r="AT534" s="153" t="s">
        <v>172</v>
      </c>
      <c r="AU534" s="153" t="s">
        <v>88</v>
      </c>
      <c r="AV534" s="12" t="s">
        <v>86</v>
      </c>
      <c r="AW534" s="12" t="s">
        <v>34</v>
      </c>
      <c r="AX534" s="12" t="s">
        <v>78</v>
      </c>
      <c r="AY534" s="153" t="s">
        <v>163</v>
      </c>
    </row>
    <row r="535" spans="2:51" s="12" customFormat="1" ht="11.25">
      <c r="B535" s="151"/>
      <c r="D535" s="152" t="s">
        <v>172</v>
      </c>
      <c r="E535" s="153" t="s">
        <v>1</v>
      </c>
      <c r="F535" s="154" t="s">
        <v>382</v>
      </c>
      <c r="H535" s="153" t="s">
        <v>1</v>
      </c>
      <c r="I535" s="155"/>
      <c r="L535" s="151"/>
      <c r="M535" s="156"/>
      <c r="T535" s="157"/>
      <c r="AT535" s="153" t="s">
        <v>172</v>
      </c>
      <c r="AU535" s="153" t="s">
        <v>88</v>
      </c>
      <c r="AV535" s="12" t="s">
        <v>86</v>
      </c>
      <c r="AW535" s="12" t="s">
        <v>34</v>
      </c>
      <c r="AX535" s="12" t="s">
        <v>78</v>
      </c>
      <c r="AY535" s="153" t="s">
        <v>163</v>
      </c>
    </row>
    <row r="536" spans="2:51" s="13" customFormat="1" ht="11.25">
      <c r="B536" s="158"/>
      <c r="D536" s="152" t="s">
        <v>172</v>
      </c>
      <c r="E536" s="159" t="s">
        <v>1</v>
      </c>
      <c r="F536" s="160" t="s">
        <v>383</v>
      </c>
      <c r="H536" s="161">
        <v>4.7789999999999999</v>
      </c>
      <c r="I536" s="162"/>
      <c r="L536" s="158"/>
      <c r="M536" s="163"/>
      <c r="T536" s="164"/>
      <c r="AT536" s="159" t="s">
        <v>172</v>
      </c>
      <c r="AU536" s="159" t="s">
        <v>88</v>
      </c>
      <c r="AV536" s="13" t="s">
        <v>88</v>
      </c>
      <c r="AW536" s="13" t="s">
        <v>34</v>
      </c>
      <c r="AX536" s="13" t="s">
        <v>78</v>
      </c>
      <c r="AY536" s="159" t="s">
        <v>163</v>
      </c>
    </row>
    <row r="537" spans="2:51" s="13" customFormat="1" ht="11.25">
      <c r="B537" s="158"/>
      <c r="D537" s="152" t="s">
        <v>172</v>
      </c>
      <c r="E537" s="159" t="s">
        <v>1</v>
      </c>
      <c r="F537" s="160" t="s">
        <v>384</v>
      </c>
      <c r="H537" s="161">
        <v>4.82</v>
      </c>
      <c r="I537" s="162"/>
      <c r="L537" s="158"/>
      <c r="M537" s="163"/>
      <c r="T537" s="164"/>
      <c r="AT537" s="159" t="s">
        <v>172</v>
      </c>
      <c r="AU537" s="159" t="s">
        <v>88</v>
      </c>
      <c r="AV537" s="13" t="s">
        <v>88</v>
      </c>
      <c r="AW537" s="13" t="s">
        <v>34</v>
      </c>
      <c r="AX537" s="13" t="s">
        <v>78</v>
      </c>
      <c r="AY537" s="159" t="s">
        <v>163</v>
      </c>
    </row>
    <row r="538" spans="2:51" s="13" customFormat="1" ht="11.25">
      <c r="B538" s="158"/>
      <c r="D538" s="152" t="s">
        <v>172</v>
      </c>
      <c r="E538" s="159" t="s">
        <v>1</v>
      </c>
      <c r="F538" s="160" t="s">
        <v>383</v>
      </c>
      <c r="H538" s="161">
        <v>4.7789999999999999</v>
      </c>
      <c r="I538" s="162"/>
      <c r="L538" s="158"/>
      <c r="M538" s="163"/>
      <c r="T538" s="164"/>
      <c r="AT538" s="159" t="s">
        <v>172</v>
      </c>
      <c r="AU538" s="159" t="s">
        <v>88</v>
      </c>
      <c r="AV538" s="13" t="s">
        <v>88</v>
      </c>
      <c r="AW538" s="13" t="s">
        <v>34</v>
      </c>
      <c r="AX538" s="13" t="s">
        <v>78</v>
      </c>
      <c r="AY538" s="159" t="s">
        <v>163</v>
      </c>
    </row>
    <row r="539" spans="2:51" s="13" customFormat="1" ht="11.25">
      <c r="B539" s="158"/>
      <c r="D539" s="152" t="s">
        <v>172</v>
      </c>
      <c r="E539" s="159" t="s">
        <v>1</v>
      </c>
      <c r="F539" s="160" t="s">
        <v>383</v>
      </c>
      <c r="H539" s="161">
        <v>4.7789999999999999</v>
      </c>
      <c r="I539" s="162"/>
      <c r="L539" s="158"/>
      <c r="M539" s="163"/>
      <c r="T539" s="164"/>
      <c r="AT539" s="159" t="s">
        <v>172</v>
      </c>
      <c r="AU539" s="159" t="s">
        <v>88</v>
      </c>
      <c r="AV539" s="13" t="s">
        <v>88</v>
      </c>
      <c r="AW539" s="13" t="s">
        <v>34</v>
      </c>
      <c r="AX539" s="13" t="s">
        <v>78</v>
      </c>
      <c r="AY539" s="159" t="s">
        <v>163</v>
      </c>
    </row>
    <row r="540" spans="2:51" s="13" customFormat="1" ht="11.25">
      <c r="B540" s="158"/>
      <c r="D540" s="152" t="s">
        <v>172</v>
      </c>
      <c r="E540" s="159" t="s">
        <v>1</v>
      </c>
      <c r="F540" s="160" t="s">
        <v>383</v>
      </c>
      <c r="H540" s="161">
        <v>4.7789999999999999</v>
      </c>
      <c r="I540" s="162"/>
      <c r="L540" s="158"/>
      <c r="M540" s="163"/>
      <c r="T540" s="164"/>
      <c r="AT540" s="159" t="s">
        <v>172</v>
      </c>
      <c r="AU540" s="159" t="s">
        <v>88</v>
      </c>
      <c r="AV540" s="13" t="s">
        <v>88</v>
      </c>
      <c r="AW540" s="13" t="s">
        <v>34</v>
      </c>
      <c r="AX540" s="13" t="s">
        <v>78</v>
      </c>
      <c r="AY540" s="159" t="s">
        <v>163</v>
      </c>
    </row>
    <row r="541" spans="2:51" s="13" customFormat="1" ht="11.25">
      <c r="B541" s="158"/>
      <c r="D541" s="152" t="s">
        <v>172</v>
      </c>
      <c r="E541" s="159" t="s">
        <v>1</v>
      </c>
      <c r="F541" s="160" t="s">
        <v>385</v>
      </c>
      <c r="H541" s="161">
        <v>4.641</v>
      </c>
      <c r="I541" s="162"/>
      <c r="L541" s="158"/>
      <c r="M541" s="163"/>
      <c r="T541" s="164"/>
      <c r="AT541" s="159" t="s">
        <v>172</v>
      </c>
      <c r="AU541" s="159" t="s">
        <v>88</v>
      </c>
      <c r="AV541" s="13" t="s">
        <v>88</v>
      </c>
      <c r="AW541" s="13" t="s">
        <v>34</v>
      </c>
      <c r="AX541" s="13" t="s">
        <v>78</v>
      </c>
      <c r="AY541" s="159" t="s">
        <v>163</v>
      </c>
    </row>
    <row r="542" spans="2:51" s="13" customFormat="1" ht="11.25">
      <c r="B542" s="158"/>
      <c r="D542" s="152" t="s">
        <v>172</v>
      </c>
      <c r="E542" s="159" t="s">
        <v>1</v>
      </c>
      <c r="F542" s="160" t="s">
        <v>386</v>
      </c>
      <c r="H542" s="161">
        <v>4.5979999999999999</v>
      </c>
      <c r="I542" s="162"/>
      <c r="L542" s="158"/>
      <c r="M542" s="163"/>
      <c r="T542" s="164"/>
      <c r="AT542" s="159" t="s">
        <v>172</v>
      </c>
      <c r="AU542" s="159" t="s">
        <v>88</v>
      </c>
      <c r="AV542" s="13" t="s">
        <v>88</v>
      </c>
      <c r="AW542" s="13" t="s">
        <v>34</v>
      </c>
      <c r="AX542" s="13" t="s">
        <v>78</v>
      </c>
      <c r="AY542" s="159" t="s">
        <v>163</v>
      </c>
    </row>
    <row r="543" spans="2:51" s="12" customFormat="1" ht="11.25">
      <c r="B543" s="151"/>
      <c r="D543" s="152" t="s">
        <v>172</v>
      </c>
      <c r="E543" s="153" t="s">
        <v>1</v>
      </c>
      <c r="F543" s="154" t="s">
        <v>374</v>
      </c>
      <c r="H543" s="153" t="s">
        <v>1</v>
      </c>
      <c r="I543" s="155"/>
      <c r="L543" s="151"/>
      <c r="M543" s="156"/>
      <c r="T543" s="157"/>
      <c r="AT543" s="153" t="s">
        <v>172</v>
      </c>
      <c r="AU543" s="153" t="s">
        <v>88</v>
      </c>
      <c r="AV543" s="12" t="s">
        <v>86</v>
      </c>
      <c r="AW543" s="12" t="s">
        <v>34</v>
      </c>
      <c r="AX543" s="12" t="s">
        <v>78</v>
      </c>
      <c r="AY543" s="153" t="s">
        <v>163</v>
      </c>
    </row>
    <row r="544" spans="2:51" s="13" customFormat="1" ht="11.25">
      <c r="B544" s="158"/>
      <c r="D544" s="152" t="s">
        <v>172</v>
      </c>
      <c r="E544" s="159" t="s">
        <v>1</v>
      </c>
      <c r="F544" s="160" t="s">
        <v>387</v>
      </c>
      <c r="H544" s="161">
        <v>35.939</v>
      </c>
      <c r="I544" s="162"/>
      <c r="L544" s="158"/>
      <c r="M544" s="163"/>
      <c r="T544" s="164"/>
      <c r="AT544" s="159" t="s">
        <v>172</v>
      </c>
      <c r="AU544" s="159" t="s">
        <v>88</v>
      </c>
      <c r="AV544" s="13" t="s">
        <v>88</v>
      </c>
      <c r="AW544" s="13" t="s">
        <v>34</v>
      </c>
      <c r="AX544" s="13" t="s">
        <v>78</v>
      </c>
      <c r="AY544" s="159" t="s">
        <v>163</v>
      </c>
    </row>
    <row r="545" spans="2:51" s="13" customFormat="1" ht="11.25">
      <c r="B545" s="158"/>
      <c r="D545" s="152" t="s">
        <v>172</v>
      </c>
      <c r="E545" s="159" t="s">
        <v>1</v>
      </c>
      <c r="F545" s="160" t="s">
        <v>388</v>
      </c>
      <c r="H545" s="161">
        <v>-3.6040000000000001</v>
      </c>
      <c r="I545" s="162"/>
      <c r="L545" s="158"/>
      <c r="M545" s="163"/>
      <c r="T545" s="164"/>
      <c r="AT545" s="159" t="s">
        <v>172</v>
      </c>
      <c r="AU545" s="159" t="s">
        <v>88</v>
      </c>
      <c r="AV545" s="13" t="s">
        <v>88</v>
      </c>
      <c r="AW545" s="13" t="s">
        <v>34</v>
      </c>
      <c r="AX545" s="13" t="s">
        <v>78</v>
      </c>
      <c r="AY545" s="159" t="s">
        <v>163</v>
      </c>
    </row>
    <row r="546" spans="2:51" s="12" customFormat="1" ht="11.25">
      <c r="B546" s="151"/>
      <c r="D546" s="152" t="s">
        <v>172</v>
      </c>
      <c r="E546" s="153" t="s">
        <v>1</v>
      </c>
      <c r="F546" s="154" t="s">
        <v>360</v>
      </c>
      <c r="H546" s="153" t="s">
        <v>1</v>
      </c>
      <c r="I546" s="155"/>
      <c r="L546" s="151"/>
      <c r="M546" s="156"/>
      <c r="T546" s="157"/>
      <c r="AT546" s="153" t="s">
        <v>172</v>
      </c>
      <c r="AU546" s="153" t="s">
        <v>88</v>
      </c>
      <c r="AV546" s="12" t="s">
        <v>86</v>
      </c>
      <c r="AW546" s="12" t="s">
        <v>34</v>
      </c>
      <c r="AX546" s="12" t="s">
        <v>78</v>
      </c>
      <c r="AY546" s="153" t="s">
        <v>163</v>
      </c>
    </row>
    <row r="547" spans="2:51" s="13" customFormat="1" ht="11.25">
      <c r="B547" s="158"/>
      <c r="D547" s="152" t="s">
        <v>172</v>
      </c>
      <c r="E547" s="159" t="s">
        <v>1</v>
      </c>
      <c r="F547" s="160" t="s">
        <v>389</v>
      </c>
      <c r="H547" s="161">
        <v>4.2530000000000001</v>
      </c>
      <c r="I547" s="162"/>
      <c r="L547" s="158"/>
      <c r="M547" s="163"/>
      <c r="T547" s="164"/>
      <c r="AT547" s="159" t="s">
        <v>172</v>
      </c>
      <c r="AU547" s="159" t="s">
        <v>88</v>
      </c>
      <c r="AV547" s="13" t="s">
        <v>88</v>
      </c>
      <c r="AW547" s="13" t="s">
        <v>34</v>
      </c>
      <c r="AX547" s="13" t="s">
        <v>78</v>
      </c>
      <c r="AY547" s="159" t="s">
        <v>163</v>
      </c>
    </row>
    <row r="548" spans="2:51" s="12" customFormat="1" ht="11.25">
      <c r="B548" s="151"/>
      <c r="D548" s="152" t="s">
        <v>172</v>
      </c>
      <c r="E548" s="153" t="s">
        <v>1</v>
      </c>
      <c r="F548" s="154" t="s">
        <v>368</v>
      </c>
      <c r="H548" s="153" t="s">
        <v>1</v>
      </c>
      <c r="I548" s="155"/>
      <c r="L548" s="151"/>
      <c r="M548" s="156"/>
      <c r="T548" s="157"/>
      <c r="AT548" s="153" t="s">
        <v>172</v>
      </c>
      <c r="AU548" s="153" t="s">
        <v>88</v>
      </c>
      <c r="AV548" s="12" t="s">
        <v>86</v>
      </c>
      <c r="AW548" s="12" t="s">
        <v>34</v>
      </c>
      <c r="AX548" s="12" t="s">
        <v>78</v>
      </c>
      <c r="AY548" s="153" t="s">
        <v>163</v>
      </c>
    </row>
    <row r="549" spans="2:51" s="13" customFormat="1" ht="11.25">
      <c r="B549" s="158"/>
      <c r="D549" s="152" t="s">
        <v>172</v>
      </c>
      <c r="E549" s="159" t="s">
        <v>1</v>
      </c>
      <c r="F549" s="160" t="s">
        <v>390</v>
      </c>
      <c r="H549" s="161">
        <v>6.4980000000000002</v>
      </c>
      <c r="I549" s="162"/>
      <c r="L549" s="158"/>
      <c r="M549" s="163"/>
      <c r="T549" s="164"/>
      <c r="AT549" s="159" t="s">
        <v>172</v>
      </c>
      <c r="AU549" s="159" t="s">
        <v>88</v>
      </c>
      <c r="AV549" s="13" t="s">
        <v>88</v>
      </c>
      <c r="AW549" s="13" t="s">
        <v>34</v>
      </c>
      <c r="AX549" s="13" t="s">
        <v>78</v>
      </c>
      <c r="AY549" s="159" t="s">
        <v>163</v>
      </c>
    </row>
    <row r="550" spans="2:51" s="13" customFormat="1" ht="11.25">
      <c r="B550" s="158"/>
      <c r="D550" s="152" t="s">
        <v>172</v>
      </c>
      <c r="E550" s="159" t="s">
        <v>1</v>
      </c>
      <c r="F550" s="160" t="s">
        <v>388</v>
      </c>
      <c r="H550" s="161">
        <v>-3.6040000000000001</v>
      </c>
      <c r="I550" s="162"/>
      <c r="L550" s="158"/>
      <c r="M550" s="163"/>
      <c r="T550" s="164"/>
      <c r="AT550" s="159" t="s">
        <v>172</v>
      </c>
      <c r="AU550" s="159" t="s">
        <v>88</v>
      </c>
      <c r="AV550" s="13" t="s">
        <v>88</v>
      </c>
      <c r="AW550" s="13" t="s">
        <v>34</v>
      </c>
      <c r="AX550" s="13" t="s">
        <v>78</v>
      </c>
      <c r="AY550" s="159" t="s">
        <v>163</v>
      </c>
    </row>
    <row r="551" spans="2:51" s="15" customFormat="1" ht="11.25">
      <c r="B551" s="183"/>
      <c r="D551" s="152" t="s">
        <v>172</v>
      </c>
      <c r="E551" s="184" t="s">
        <v>1</v>
      </c>
      <c r="F551" s="185" t="s">
        <v>372</v>
      </c>
      <c r="H551" s="186">
        <v>72.656999999999996</v>
      </c>
      <c r="I551" s="187"/>
      <c r="L551" s="183"/>
      <c r="M551" s="188"/>
      <c r="T551" s="189"/>
      <c r="AT551" s="184" t="s">
        <v>172</v>
      </c>
      <c r="AU551" s="184" t="s">
        <v>88</v>
      </c>
      <c r="AV551" s="15" t="s">
        <v>182</v>
      </c>
      <c r="AW551" s="15" t="s">
        <v>34</v>
      </c>
      <c r="AX551" s="15" t="s">
        <v>78</v>
      </c>
      <c r="AY551" s="184" t="s">
        <v>163</v>
      </c>
    </row>
    <row r="552" spans="2:51" s="12" customFormat="1" ht="11.25">
      <c r="B552" s="151"/>
      <c r="D552" s="152" t="s">
        <v>172</v>
      </c>
      <c r="E552" s="153" t="s">
        <v>1</v>
      </c>
      <c r="F552" s="154" t="s">
        <v>319</v>
      </c>
      <c r="H552" s="153" t="s">
        <v>1</v>
      </c>
      <c r="I552" s="155"/>
      <c r="L552" s="151"/>
      <c r="M552" s="156"/>
      <c r="T552" s="157"/>
      <c r="AT552" s="153" t="s">
        <v>172</v>
      </c>
      <c r="AU552" s="153" t="s">
        <v>88</v>
      </c>
      <c r="AV552" s="12" t="s">
        <v>86</v>
      </c>
      <c r="AW552" s="12" t="s">
        <v>34</v>
      </c>
      <c r="AX552" s="12" t="s">
        <v>78</v>
      </c>
      <c r="AY552" s="153" t="s">
        <v>163</v>
      </c>
    </row>
    <row r="553" spans="2:51" s="13" customFormat="1" ht="11.25">
      <c r="B553" s="158"/>
      <c r="D553" s="152" t="s">
        <v>172</v>
      </c>
      <c r="E553" s="159" t="s">
        <v>1</v>
      </c>
      <c r="F553" s="160" t="s">
        <v>320</v>
      </c>
      <c r="H553" s="161">
        <v>6.7969999999999997</v>
      </c>
      <c r="I553" s="162"/>
      <c r="L553" s="158"/>
      <c r="M553" s="163"/>
      <c r="T553" s="164"/>
      <c r="AT553" s="159" t="s">
        <v>172</v>
      </c>
      <c r="AU553" s="159" t="s">
        <v>88</v>
      </c>
      <c r="AV553" s="13" t="s">
        <v>88</v>
      </c>
      <c r="AW553" s="13" t="s">
        <v>34</v>
      </c>
      <c r="AX553" s="13" t="s">
        <v>78</v>
      </c>
      <c r="AY553" s="159" t="s">
        <v>163</v>
      </c>
    </row>
    <row r="554" spans="2:51" s="13" customFormat="1" ht="11.25">
      <c r="B554" s="158"/>
      <c r="D554" s="152" t="s">
        <v>172</v>
      </c>
      <c r="E554" s="159" t="s">
        <v>1</v>
      </c>
      <c r="F554" s="160" t="s">
        <v>321</v>
      </c>
      <c r="H554" s="161">
        <v>15.048</v>
      </c>
      <c r="I554" s="162"/>
      <c r="L554" s="158"/>
      <c r="M554" s="163"/>
      <c r="T554" s="164"/>
      <c r="AT554" s="159" t="s">
        <v>172</v>
      </c>
      <c r="AU554" s="159" t="s">
        <v>88</v>
      </c>
      <c r="AV554" s="13" t="s">
        <v>88</v>
      </c>
      <c r="AW554" s="13" t="s">
        <v>34</v>
      </c>
      <c r="AX554" s="13" t="s">
        <v>78</v>
      </c>
      <c r="AY554" s="159" t="s">
        <v>163</v>
      </c>
    </row>
    <row r="555" spans="2:51" s="13" customFormat="1" ht="11.25">
      <c r="B555" s="158"/>
      <c r="D555" s="152" t="s">
        <v>172</v>
      </c>
      <c r="E555" s="159" t="s">
        <v>1</v>
      </c>
      <c r="F555" s="160" t="s">
        <v>322</v>
      </c>
      <c r="H555" s="161">
        <v>30.096</v>
      </c>
      <c r="I555" s="162"/>
      <c r="L555" s="158"/>
      <c r="M555" s="163"/>
      <c r="T555" s="164"/>
      <c r="AT555" s="159" t="s">
        <v>172</v>
      </c>
      <c r="AU555" s="159" t="s">
        <v>88</v>
      </c>
      <c r="AV555" s="13" t="s">
        <v>88</v>
      </c>
      <c r="AW555" s="13" t="s">
        <v>34</v>
      </c>
      <c r="AX555" s="13" t="s">
        <v>78</v>
      </c>
      <c r="AY555" s="159" t="s">
        <v>163</v>
      </c>
    </row>
    <row r="556" spans="2:51" s="13" customFormat="1" ht="11.25">
      <c r="B556" s="158"/>
      <c r="D556" s="152" t="s">
        <v>172</v>
      </c>
      <c r="E556" s="159" t="s">
        <v>1</v>
      </c>
      <c r="F556" s="160" t="s">
        <v>323</v>
      </c>
      <c r="H556" s="161">
        <v>30.096</v>
      </c>
      <c r="I556" s="162"/>
      <c r="L556" s="158"/>
      <c r="M556" s="163"/>
      <c r="T556" s="164"/>
      <c r="AT556" s="159" t="s">
        <v>172</v>
      </c>
      <c r="AU556" s="159" t="s">
        <v>88</v>
      </c>
      <c r="AV556" s="13" t="s">
        <v>88</v>
      </c>
      <c r="AW556" s="13" t="s">
        <v>34</v>
      </c>
      <c r="AX556" s="13" t="s">
        <v>78</v>
      </c>
      <c r="AY556" s="159" t="s">
        <v>163</v>
      </c>
    </row>
    <row r="557" spans="2:51" s="13" customFormat="1" ht="11.25">
      <c r="B557" s="158"/>
      <c r="D557" s="152" t="s">
        <v>172</v>
      </c>
      <c r="E557" s="159" t="s">
        <v>1</v>
      </c>
      <c r="F557" s="160" t="s">
        <v>324</v>
      </c>
      <c r="H557" s="161">
        <v>30.096</v>
      </c>
      <c r="I557" s="162"/>
      <c r="L557" s="158"/>
      <c r="M557" s="163"/>
      <c r="T557" s="164"/>
      <c r="AT557" s="159" t="s">
        <v>172</v>
      </c>
      <c r="AU557" s="159" t="s">
        <v>88</v>
      </c>
      <c r="AV557" s="13" t="s">
        <v>88</v>
      </c>
      <c r="AW557" s="13" t="s">
        <v>34</v>
      </c>
      <c r="AX557" s="13" t="s">
        <v>78</v>
      </c>
      <c r="AY557" s="159" t="s">
        <v>163</v>
      </c>
    </row>
    <row r="558" spans="2:51" s="13" customFormat="1" ht="11.25">
      <c r="B558" s="158"/>
      <c r="D558" s="152" t="s">
        <v>172</v>
      </c>
      <c r="E558" s="159" t="s">
        <v>1</v>
      </c>
      <c r="F558" s="160" t="s">
        <v>325</v>
      </c>
      <c r="H558" s="161">
        <v>15.048</v>
      </c>
      <c r="I558" s="162"/>
      <c r="L558" s="158"/>
      <c r="M558" s="163"/>
      <c r="T558" s="164"/>
      <c r="AT558" s="159" t="s">
        <v>172</v>
      </c>
      <c r="AU558" s="159" t="s">
        <v>88</v>
      </c>
      <c r="AV558" s="13" t="s">
        <v>88</v>
      </c>
      <c r="AW558" s="13" t="s">
        <v>34</v>
      </c>
      <c r="AX558" s="13" t="s">
        <v>78</v>
      </c>
      <c r="AY558" s="159" t="s">
        <v>163</v>
      </c>
    </row>
    <row r="559" spans="2:51" s="13" customFormat="1" ht="11.25">
      <c r="B559" s="158"/>
      <c r="D559" s="152" t="s">
        <v>172</v>
      </c>
      <c r="E559" s="159" t="s">
        <v>1</v>
      </c>
      <c r="F559" s="160" t="s">
        <v>326</v>
      </c>
      <c r="H559" s="161">
        <v>4.3380000000000001</v>
      </c>
      <c r="I559" s="162"/>
      <c r="L559" s="158"/>
      <c r="M559" s="163"/>
      <c r="T559" s="164"/>
      <c r="AT559" s="159" t="s">
        <v>172</v>
      </c>
      <c r="AU559" s="159" t="s">
        <v>88</v>
      </c>
      <c r="AV559" s="13" t="s">
        <v>88</v>
      </c>
      <c r="AW559" s="13" t="s">
        <v>34</v>
      </c>
      <c r="AX559" s="13" t="s">
        <v>78</v>
      </c>
      <c r="AY559" s="159" t="s">
        <v>163</v>
      </c>
    </row>
    <row r="560" spans="2:51" s="13" customFormat="1" ht="11.25">
      <c r="B560" s="158"/>
      <c r="D560" s="152" t="s">
        <v>172</v>
      </c>
      <c r="E560" s="159" t="s">
        <v>1</v>
      </c>
      <c r="F560" s="160" t="s">
        <v>327</v>
      </c>
      <c r="H560" s="161">
        <v>8.8070000000000004</v>
      </c>
      <c r="I560" s="162"/>
      <c r="L560" s="158"/>
      <c r="M560" s="163"/>
      <c r="T560" s="164"/>
      <c r="AT560" s="159" t="s">
        <v>172</v>
      </c>
      <c r="AU560" s="159" t="s">
        <v>88</v>
      </c>
      <c r="AV560" s="13" t="s">
        <v>88</v>
      </c>
      <c r="AW560" s="13" t="s">
        <v>34</v>
      </c>
      <c r="AX560" s="13" t="s">
        <v>78</v>
      </c>
      <c r="AY560" s="159" t="s">
        <v>163</v>
      </c>
    </row>
    <row r="561" spans="2:51" s="15" customFormat="1" ht="11.25">
      <c r="B561" s="183"/>
      <c r="D561" s="152" t="s">
        <v>172</v>
      </c>
      <c r="E561" s="184" t="s">
        <v>1</v>
      </c>
      <c r="F561" s="185" t="s">
        <v>372</v>
      </c>
      <c r="H561" s="186">
        <v>140.32599999999999</v>
      </c>
      <c r="I561" s="187"/>
      <c r="L561" s="183"/>
      <c r="M561" s="188"/>
      <c r="T561" s="189"/>
      <c r="AT561" s="184" t="s">
        <v>172</v>
      </c>
      <c r="AU561" s="184" t="s">
        <v>88</v>
      </c>
      <c r="AV561" s="15" t="s">
        <v>182</v>
      </c>
      <c r="AW561" s="15" t="s">
        <v>34</v>
      </c>
      <c r="AX561" s="15" t="s">
        <v>78</v>
      </c>
      <c r="AY561" s="184" t="s">
        <v>163</v>
      </c>
    </row>
    <row r="562" spans="2:51" s="12" customFormat="1" ht="11.25">
      <c r="B562" s="151"/>
      <c r="D562" s="152" t="s">
        <v>172</v>
      </c>
      <c r="E562" s="153" t="s">
        <v>1</v>
      </c>
      <c r="F562" s="154" t="s">
        <v>391</v>
      </c>
      <c r="H562" s="153" t="s">
        <v>1</v>
      </c>
      <c r="I562" s="155"/>
      <c r="L562" s="151"/>
      <c r="M562" s="156"/>
      <c r="T562" s="157"/>
      <c r="AT562" s="153" t="s">
        <v>172</v>
      </c>
      <c r="AU562" s="153" t="s">
        <v>88</v>
      </c>
      <c r="AV562" s="12" t="s">
        <v>86</v>
      </c>
      <c r="AW562" s="12" t="s">
        <v>34</v>
      </c>
      <c r="AX562" s="12" t="s">
        <v>78</v>
      </c>
      <c r="AY562" s="153" t="s">
        <v>163</v>
      </c>
    </row>
    <row r="563" spans="2:51" s="12" customFormat="1" ht="11.25">
      <c r="B563" s="151"/>
      <c r="D563" s="152" t="s">
        <v>172</v>
      </c>
      <c r="E563" s="153" t="s">
        <v>1</v>
      </c>
      <c r="F563" s="154" t="s">
        <v>392</v>
      </c>
      <c r="H563" s="153" t="s">
        <v>1</v>
      </c>
      <c r="I563" s="155"/>
      <c r="L563" s="151"/>
      <c r="M563" s="156"/>
      <c r="T563" s="157"/>
      <c r="AT563" s="153" t="s">
        <v>172</v>
      </c>
      <c r="AU563" s="153" t="s">
        <v>88</v>
      </c>
      <c r="AV563" s="12" t="s">
        <v>86</v>
      </c>
      <c r="AW563" s="12" t="s">
        <v>34</v>
      </c>
      <c r="AX563" s="12" t="s">
        <v>78</v>
      </c>
      <c r="AY563" s="153" t="s">
        <v>163</v>
      </c>
    </row>
    <row r="564" spans="2:51" s="13" customFormat="1" ht="11.25">
      <c r="B564" s="158"/>
      <c r="D564" s="152" t="s">
        <v>172</v>
      </c>
      <c r="E564" s="159" t="s">
        <v>1</v>
      </c>
      <c r="F564" s="160" t="s">
        <v>393</v>
      </c>
      <c r="H564" s="161">
        <v>23.94</v>
      </c>
      <c r="I564" s="162"/>
      <c r="L564" s="158"/>
      <c r="M564" s="163"/>
      <c r="T564" s="164"/>
      <c r="AT564" s="159" t="s">
        <v>172</v>
      </c>
      <c r="AU564" s="159" t="s">
        <v>88</v>
      </c>
      <c r="AV564" s="13" t="s">
        <v>88</v>
      </c>
      <c r="AW564" s="13" t="s">
        <v>34</v>
      </c>
      <c r="AX564" s="13" t="s">
        <v>78</v>
      </c>
      <c r="AY564" s="159" t="s">
        <v>163</v>
      </c>
    </row>
    <row r="565" spans="2:51" s="13" customFormat="1" ht="11.25">
      <c r="B565" s="158"/>
      <c r="D565" s="152" t="s">
        <v>172</v>
      </c>
      <c r="E565" s="159" t="s">
        <v>1</v>
      </c>
      <c r="F565" s="160" t="s">
        <v>394</v>
      </c>
      <c r="H565" s="161">
        <v>1.8049999999999999</v>
      </c>
      <c r="I565" s="162"/>
      <c r="L565" s="158"/>
      <c r="M565" s="163"/>
      <c r="T565" s="164"/>
      <c r="AT565" s="159" t="s">
        <v>172</v>
      </c>
      <c r="AU565" s="159" t="s">
        <v>88</v>
      </c>
      <c r="AV565" s="13" t="s">
        <v>88</v>
      </c>
      <c r="AW565" s="13" t="s">
        <v>34</v>
      </c>
      <c r="AX565" s="13" t="s">
        <v>78</v>
      </c>
      <c r="AY565" s="159" t="s">
        <v>163</v>
      </c>
    </row>
    <row r="566" spans="2:51" s="13" customFormat="1" ht="11.25">
      <c r="B566" s="158"/>
      <c r="D566" s="152" t="s">
        <v>172</v>
      </c>
      <c r="E566" s="159" t="s">
        <v>1</v>
      </c>
      <c r="F566" s="160" t="s">
        <v>395</v>
      </c>
      <c r="H566" s="161">
        <v>-4.6779999999999999</v>
      </c>
      <c r="I566" s="162"/>
      <c r="L566" s="158"/>
      <c r="M566" s="163"/>
      <c r="T566" s="164"/>
      <c r="AT566" s="159" t="s">
        <v>172</v>
      </c>
      <c r="AU566" s="159" t="s">
        <v>88</v>
      </c>
      <c r="AV566" s="13" t="s">
        <v>88</v>
      </c>
      <c r="AW566" s="13" t="s">
        <v>34</v>
      </c>
      <c r="AX566" s="13" t="s">
        <v>78</v>
      </c>
      <c r="AY566" s="159" t="s">
        <v>163</v>
      </c>
    </row>
    <row r="567" spans="2:51" s="12" customFormat="1" ht="11.25">
      <c r="B567" s="151"/>
      <c r="D567" s="152" t="s">
        <v>172</v>
      </c>
      <c r="E567" s="153" t="s">
        <v>1</v>
      </c>
      <c r="F567" s="154" t="s">
        <v>396</v>
      </c>
      <c r="H567" s="153" t="s">
        <v>1</v>
      </c>
      <c r="I567" s="155"/>
      <c r="L567" s="151"/>
      <c r="M567" s="156"/>
      <c r="T567" s="157"/>
      <c r="AT567" s="153" t="s">
        <v>172</v>
      </c>
      <c r="AU567" s="153" t="s">
        <v>88</v>
      </c>
      <c r="AV567" s="12" t="s">
        <v>86</v>
      </c>
      <c r="AW567" s="12" t="s">
        <v>34</v>
      </c>
      <c r="AX567" s="12" t="s">
        <v>78</v>
      </c>
      <c r="AY567" s="153" t="s">
        <v>163</v>
      </c>
    </row>
    <row r="568" spans="2:51" s="13" customFormat="1" ht="11.25">
      <c r="B568" s="158"/>
      <c r="D568" s="152" t="s">
        <v>172</v>
      </c>
      <c r="E568" s="159" t="s">
        <v>1</v>
      </c>
      <c r="F568" s="160" t="s">
        <v>397</v>
      </c>
      <c r="H568" s="161">
        <v>12.797000000000001</v>
      </c>
      <c r="I568" s="162"/>
      <c r="L568" s="158"/>
      <c r="M568" s="163"/>
      <c r="T568" s="164"/>
      <c r="AT568" s="159" t="s">
        <v>172</v>
      </c>
      <c r="AU568" s="159" t="s">
        <v>88</v>
      </c>
      <c r="AV568" s="13" t="s">
        <v>88</v>
      </c>
      <c r="AW568" s="13" t="s">
        <v>34</v>
      </c>
      <c r="AX568" s="13" t="s">
        <v>78</v>
      </c>
      <c r="AY568" s="159" t="s">
        <v>163</v>
      </c>
    </row>
    <row r="569" spans="2:51" s="13" customFormat="1" ht="11.25">
      <c r="B569" s="158"/>
      <c r="D569" s="152" t="s">
        <v>172</v>
      </c>
      <c r="E569" s="159" t="s">
        <v>1</v>
      </c>
      <c r="F569" s="160" t="s">
        <v>398</v>
      </c>
      <c r="H569" s="161">
        <v>-1.379</v>
      </c>
      <c r="I569" s="162"/>
      <c r="L569" s="158"/>
      <c r="M569" s="163"/>
      <c r="T569" s="164"/>
      <c r="AT569" s="159" t="s">
        <v>172</v>
      </c>
      <c r="AU569" s="159" t="s">
        <v>88</v>
      </c>
      <c r="AV569" s="13" t="s">
        <v>88</v>
      </c>
      <c r="AW569" s="13" t="s">
        <v>34</v>
      </c>
      <c r="AX569" s="13" t="s">
        <v>78</v>
      </c>
      <c r="AY569" s="159" t="s">
        <v>163</v>
      </c>
    </row>
    <row r="570" spans="2:51" s="12" customFormat="1" ht="11.25">
      <c r="B570" s="151"/>
      <c r="D570" s="152" t="s">
        <v>172</v>
      </c>
      <c r="E570" s="153" t="s">
        <v>1</v>
      </c>
      <c r="F570" s="154" t="s">
        <v>399</v>
      </c>
      <c r="H570" s="153" t="s">
        <v>1</v>
      </c>
      <c r="I570" s="155"/>
      <c r="L570" s="151"/>
      <c r="M570" s="156"/>
      <c r="T570" s="157"/>
      <c r="AT570" s="153" t="s">
        <v>172</v>
      </c>
      <c r="AU570" s="153" t="s">
        <v>88</v>
      </c>
      <c r="AV570" s="12" t="s">
        <v>86</v>
      </c>
      <c r="AW570" s="12" t="s">
        <v>34</v>
      </c>
      <c r="AX570" s="12" t="s">
        <v>78</v>
      </c>
      <c r="AY570" s="153" t="s">
        <v>163</v>
      </c>
    </row>
    <row r="571" spans="2:51" s="13" customFormat="1" ht="11.25">
      <c r="B571" s="158"/>
      <c r="D571" s="152" t="s">
        <v>172</v>
      </c>
      <c r="E571" s="159" t="s">
        <v>1</v>
      </c>
      <c r="F571" s="160" t="s">
        <v>400</v>
      </c>
      <c r="H571" s="161">
        <v>13.025</v>
      </c>
      <c r="I571" s="162"/>
      <c r="L571" s="158"/>
      <c r="M571" s="163"/>
      <c r="T571" s="164"/>
      <c r="AT571" s="159" t="s">
        <v>172</v>
      </c>
      <c r="AU571" s="159" t="s">
        <v>88</v>
      </c>
      <c r="AV571" s="13" t="s">
        <v>88</v>
      </c>
      <c r="AW571" s="13" t="s">
        <v>34</v>
      </c>
      <c r="AX571" s="13" t="s">
        <v>78</v>
      </c>
      <c r="AY571" s="159" t="s">
        <v>163</v>
      </c>
    </row>
    <row r="572" spans="2:51" s="13" customFormat="1" ht="11.25">
      <c r="B572" s="158"/>
      <c r="D572" s="152" t="s">
        <v>172</v>
      </c>
      <c r="E572" s="159" t="s">
        <v>1</v>
      </c>
      <c r="F572" s="160" t="s">
        <v>398</v>
      </c>
      <c r="H572" s="161">
        <v>-1.379</v>
      </c>
      <c r="I572" s="162"/>
      <c r="L572" s="158"/>
      <c r="M572" s="163"/>
      <c r="T572" s="164"/>
      <c r="AT572" s="159" t="s">
        <v>172</v>
      </c>
      <c r="AU572" s="159" t="s">
        <v>88</v>
      </c>
      <c r="AV572" s="13" t="s">
        <v>88</v>
      </c>
      <c r="AW572" s="13" t="s">
        <v>34</v>
      </c>
      <c r="AX572" s="13" t="s">
        <v>78</v>
      </c>
      <c r="AY572" s="159" t="s">
        <v>163</v>
      </c>
    </row>
    <row r="573" spans="2:51" s="12" customFormat="1" ht="11.25">
      <c r="B573" s="151"/>
      <c r="D573" s="152" t="s">
        <v>172</v>
      </c>
      <c r="E573" s="153" t="s">
        <v>1</v>
      </c>
      <c r="F573" s="154" t="s">
        <v>401</v>
      </c>
      <c r="H573" s="153" t="s">
        <v>1</v>
      </c>
      <c r="I573" s="155"/>
      <c r="L573" s="151"/>
      <c r="M573" s="156"/>
      <c r="T573" s="157"/>
      <c r="AT573" s="153" t="s">
        <v>172</v>
      </c>
      <c r="AU573" s="153" t="s">
        <v>88</v>
      </c>
      <c r="AV573" s="12" t="s">
        <v>86</v>
      </c>
      <c r="AW573" s="12" t="s">
        <v>34</v>
      </c>
      <c r="AX573" s="12" t="s">
        <v>78</v>
      </c>
      <c r="AY573" s="153" t="s">
        <v>163</v>
      </c>
    </row>
    <row r="574" spans="2:51" s="13" customFormat="1" ht="11.25">
      <c r="B574" s="158"/>
      <c r="D574" s="152" t="s">
        <v>172</v>
      </c>
      <c r="E574" s="159" t="s">
        <v>1</v>
      </c>
      <c r="F574" s="160" t="s">
        <v>402</v>
      </c>
      <c r="H574" s="161">
        <v>23</v>
      </c>
      <c r="I574" s="162"/>
      <c r="L574" s="158"/>
      <c r="M574" s="163"/>
      <c r="T574" s="164"/>
      <c r="AT574" s="159" t="s">
        <v>172</v>
      </c>
      <c r="AU574" s="159" t="s">
        <v>88</v>
      </c>
      <c r="AV574" s="13" t="s">
        <v>88</v>
      </c>
      <c r="AW574" s="13" t="s">
        <v>34</v>
      </c>
      <c r="AX574" s="13" t="s">
        <v>78</v>
      </c>
      <c r="AY574" s="159" t="s">
        <v>163</v>
      </c>
    </row>
    <row r="575" spans="2:51" s="13" customFormat="1" ht="11.25">
      <c r="B575" s="158"/>
      <c r="D575" s="152" t="s">
        <v>172</v>
      </c>
      <c r="E575" s="159" t="s">
        <v>1</v>
      </c>
      <c r="F575" s="160" t="s">
        <v>403</v>
      </c>
      <c r="H575" s="161">
        <v>-1.92</v>
      </c>
      <c r="I575" s="162"/>
      <c r="L575" s="158"/>
      <c r="M575" s="163"/>
      <c r="T575" s="164"/>
      <c r="AT575" s="159" t="s">
        <v>172</v>
      </c>
      <c r="AU575" s="159" t="s">
        <v>88</v>
      </c>
      <c r="AV575" s="13" t="s">
        <v>88</v>
      </c>
      <c r="AW575" s="13" t="s">
        <v>34</v>
      </c>
      <c r="AX575" s="13" t="s">
        <v>78</v>
      </c>
      <c r="AY575" s="159" t="s">
        <v>163</v>
      </c>
    </row>
    <row r="576" spans="2:51" s="15" customFormat="1" ht="11.25">
      <c r="B576" s="183"/>
      <c r="D576" s="152" t="s">
        <v>172</v>
      </c>
      <c r="E576" s="184" t="s">
        <v>1</v>
      </c>
      <c r="F576" s="185" t="s">
        <v>372</v>
      </c>
      <c r="H576" s="186">
        <v>65.210999999999999</v>
      </c>
      <c r="I576" s="187"/>
      <c r="L576" s="183"/>
      <c r="M576" s="188"/>
      <c r="T576" s="189"/>
      <c r="AT576" s="184" t="s">
        <v>172</v>
      </c>
      <c r="AU576" s="184" t="s">
        <v>88</v>
      </c>
      <c r="AV576" s="15" t="s">
        <v>182</v>
      </c>
      <c r="AW576" s="15" t="s">
        <v>34</v>
      </c>
      <c r="AX576" s="15" t="s">
        <v>78</v>
      </c>
      <c r="AY576" s="184" t="s">
        <v>163</v>
      </c>
    </row>
    <row r="577" spans="2:65" s="14" customFormat="1" ht="11.25">
      <c r="B577" s="165"/>
      <c r="D577" s="152" t="s">
        <v>172</v>
      </c>
      <c r="E577" s="166" t="s">
        <v>1</v>
      </c>
      <c r="F577" s="167" t="s">
        <v>176</v>
      </c>
      <c r="H577" s="168">
        <v>580.58699999999999</v>
      </c>
      <c r="I577" s="169"/>
      <c r="L577" s="165"/>
      <c r="M577" s="170"/>
      <c r="T577" s="171"/>
      <c r="AT577" s="166" t="s">
        <v>172</v>
      </c>
      <c r="AU577" s="166" t="s">
        <v>88</v>
      </c>
      <c r="AV577" s="14" t="s">
        <v>170</v>
      </c>
      <c r="AW577" s="14" t="s">
        <v>34</v>
      </c>
      <c r="AX577" s="14" t="s">
        <v>86</v>
      </c>
      <c r="AY577" s="166" t="s">
        <v>163</v>
      </c>
    </row>
    <row r="578" spans="2:65" s="1" customFormat="1" ht="24.2" customHeight="1">
      <c r="B578" s="32"/>
      <c r="C578" s="137" t="s">
        <v>432</v>
      </c>
      <c r="D578" s="137" t="s">
        <v>166</v>
      </c>
      <c r="E578" s="138" t="s">
        <v>433</v>
      </c>
      <c r="F578" s="139" t="s">
        <v>434</v>
      </c>
      <c r="G578" s="140" t="s">
        <v>206</v>
      </c>
      <c r="H578" s="141">
        <v>278.392</v>
      </c>
      <c r="I578" s="142"/>
      <c r="J578" s="143">
        <f>ROUND(I578*H578,2)</f>
        <v>0</v>
      </c>
      <c r="K578" s="144"/>
      <c r="L578" s="32"/>
      <c r="M578" s="145" t="s">
        <v>1</v>
      </c>
      <c r="N578" s="146" t="s">
        <v>43</v>
      </c>
      <c r="P578" s="147">
        <f>O578*H578</f>
        <v>0</v>
      </c>
      <c r="Q578" s="147">
        <v>6.5599999999999999E-3</v>
      </c>
      <c r="R578" s="147">
        <f>Q578*H578</f>
        <v>1.82625152</v>
      </c>
      <c r="S578" s="147">
        <v>0</v>
      </c>
      <c r="T578" s="148">
        <f>S578*H578</f>
        <v>0</v>
      </c>
      <c r="AR578" s="149" t="s">
        <v>170</v>
      </c>
      <c r="AT578" s="149" t="s">
        <v>166</v>
      </c>
      <c r="AU578" s="149" t="s">
        <v>88</v>
      </c>
      <c r="AY578" s="17" t="s">
        <v>163</v>
      </c>
      <c r="BE578" s="150">
        <f>IF(N578="základní",J578,0)</f>
        <v>0</v>
      </c>
      <c r="BF578" s="150">
        <f>IF(N578="snížená",J578,0)</f>
        <v>0</v>
      </c>
      <c r="BG578" s="150">
        <f>IF(N578="zákl. přenesená",J578,0)</f>
        <v>0</v>
      </c>
      <c r="BH578" s="150">
        <f>IF(N578="sníž. přenesená",J578,0)</f>
        <v>0</v>
      </c>
      <c r="BI578" s="150">
        <f>IF(N578="nulová",J578,0)</f>
        <v>0</v>
      </c>
      <c r="BJ578" s="17" t="s">
        <v>86</v>
      </c>
      <c r="BK578" s="150">
        <f>ROUND(I578*H578,2)</f>
        <v>0</v>
      </c>
      <c r="BL578" s="17" t="s">
        <v>170</v>
      </c>
      <c r="BM578" s="149" t="s">
        <v>435</v>
      </c>
    </row>
    <row r="579" spans="2:65" s="12" customFormat="1" ht="11.25">
      <c r="B579" s="151"/>
      <c r="D579" s="152" t="s">
        <v>172</v>
      </c>
      <c r="E579" s="153" t="s">
        <v>1</v>
      </c>
      <c r="F579" s="154" t="s">
        <v>173</v>
      </c>
      <c r="H579" s="153" t="s">
        <v>1</v>
      </c>
      <c r="I579" s="155"/>
      <c r="L579" s="151"/>
      <c r="M579" s="156"/>
      <c r="T579" s="157"/>
      <c r="AT579" s="153" t="s">
        <v>172</v>
      </c>
      <c r="AU579" s="153" t="s">
        <v>88</v>
      </c>
      <c r="AV579" s="12" t="s">
        <v>86</v>
      </c>
      <c r="AW579" s="12" t="s">
        <v>34</v>
      </c>
      <c r="AX579" s="12" t="s">
        <v>78</v>
      </c>
      <c r="AY579" s="153" t="s">
        <v>163</v>
      </c>
    </row>
    <row r="580" spans="2:65" s="12" customFormat="1" ht="11.25">
      <c r="B580" s="151"/>
      <c r="D580" s="152" t="s">
        <v>172</v>
      </c>
      <c r="E580" s="153" t="s">
        <v>1</v>
      </c>
      <c r="F580" s="154" t="s">
        <v>381</v>
      </c>
      <c r="H580" s="153" t="s">
        <v>1</v>
      </c>
      <c r="I580" s="155"/>
      <c r="L580" s="151"/>
      <c r="M580" s="156"/>
      <c r="T580" s="157"/>
      <c r="AT580" s="153" t="s">
        <v>172</v>
      </c>
      <c r="AU580" s="153" t="s">
        <v>88</v>
      </c>
      <c r="AV580" s="12" t="s">
        <v>86</v>
      </c>
      <c r="AW580" s="12" t="s">
        <v>34</v>
      </c>
      <c r="AX580" s="12" t="s">
        <v>78</v>
      </c>
      <c r="AY580" s="153" t="s">
        <v>163</v>
      </c>
    </row>
    <row r="581" spans="2:65" s="12" customFormat="1" ht="11.25">
      <c r="B581" s="151"/>
      <c r="D581" s="152" t="s">
        <v>172</v>
      </c>
      <c r="E581" s="153" t="s">
        <v>1</v>
      </c>
      <c r="F581" s="154" t="s">
        <v>382</v>
      </c>
      <c r="H581" s="153" t="s">
        <v>1</v>
      </c>
      <c r="I581" s="155"/>
      <c r="L581" s="151"/>
      <c r="M581" s="156"/>
      <c r="T581" s="157"/>
      <c r="AT581" s="153" t="s">
        <v>172</v>
      </c>
      <c r="AU581" s="153" t="s">
        <v>88</v>
      </c>
      <c r="AV581" s="12" t="s">
        <v>86</v>
      </c>
      <c r="AW581" s="12" t="s">
        <v>34</v>
      </c>
      <c r="AX581" s="12" t="s">
        <v>78</v>
      </c>
      <c r="AY581" s="153" t="s">
        <v>163</v>
      </c>
    </row>
    <row r="582" spans="2:65" s="13" customFormat="1" ht="11.25">
      <c r="B582" s="158"/>
      <c r="D582" s="152" t="s">
        <v>172</v>
      </c>
      <c r="E582" s="159" t="s">
        <v>1</v>
      </c>
      <c r="F582" s="160" t="s">
        <v>383</v>
      </c>
      <c r="H582" s="161">
        <v>4.7789999999999999</v>
      </c>
      <c r="I582" s="162"/>
      <c r="L582" s="158"/>
      <c r="M582" s="163"/>
      <c r="T582" s="164"/>
      <c r="AT582" s="159" t="s">
        <v>172</v>
      </c>
      <c r="AU582" s="159" t="s">
        <v>88</v>
      </c>
      <c r="AV582" s="13" t="s">
        <v>88</v>
      </c>
      <c r="AW582" s="13" t="s">
        <v>34</v>
      </c>
      <c r="AX582" s="13" t="s">
        <v>78</v>
      </c>
      <c r="AY582" s="159" t="s">
        <v>163</v>
      </c>
    </row>
    <row r="583" spans="2:65" s="13" customFormat="1" ht="11.25">
      <c r="B583" s="158"/>
      <c r="D583" s="152" t="s">
        <v>172</v>
      </c>
      <c r="E583" s="159" t="s">
        <v>1</v>
      </c>
      <c r="F583" s="160" t="s">
        <v>384</v>
      </c>
      <c r="H583" s="161">
        <v>4.82</v>
      </c>
      <c r="I583" s="162"/>
      <c r="L583" s="158"/>
      <c r="M583" s="163"/>
      <c r="T583" s="164"/>
      <c r="AT583" s="159" t="s">
        <v>172</v>
      </c>
      <c r="AU583" s="159" t="s">
        <v>88</v>
      </c>
      <c r="AV583" s="13" t="s">
        <v>88</v>
      </c>
      <c r="AW583" s="13" t="s">
        <v>34</v>
      </c>
      <c r="AX583" s="13" t="s">
        <v>78</v>
      </c>
      <c r="AY583" s="159" t="s">
        <v>163</v>
      </c>
    </row>
    <row r="584" spans="2:65" s="13" customFormat="1" ht="11.25">
      <c r="B584" s="158"/>
      <c r="D584" s="152" t="s">
        <v>172</v>
      </c>
      <c r="E584" s="159" t="s">
        <v>1</v>
      </c>
      <c r="F584" s="160" t="s">
        <v>383</v>
      </c>
      <c r="H584" s="161">
        <v>4.7789999999999999</v>
      </c>
      <c r="I584" s="162"/>
      <c r="L584" s="158"/>
      <c r="M584" s="163"/>
      <c r="T584" s="164"/>
      <c r="AT584" s="159" t="s">
        <v>172</v>
      </c>
      <c r="AU584" s="159" t="s">
        <v>88</v>
      </c>
      <c r="AV584" s="13" t="s">
        <v>88</v>
      </c>
      <c r="AW584" s="13" t="s">
        <v>34</v>
      </c>
      <c r="AX584" s="13" t="s">
        <v>78</v>
      </c>
      <c r="AY584" s="159" t="s">
        <v>163</v>
      </c>
    </row>
    <row r="585" spans="2:65" s="13" customFormat="1" ht="11.25">
      <c r="B585" s="158"/>
      <c r="D585" s="152" t="s">
        <v>172</v>
      </c>
      <c r="E585" s="159" t="s">
        <v>1</v>
      </c>
      <c r="F585" s="160" t="s">
        <v>383</v>
      </c>
      <c r="H585" s="161">
        <v>4.7789999999999999</v>
      </c>
      <c r="I585" s="162"/>
      <c r="L585" s="158"/>
      <c r="M585" s="163"/>
      <c r="T585" s="164"/>
      <c r="AT585" s="159" t="s">
        <v>172</v>
      </c>
      <c r="AU585" s="159" t="s">
        <v>88</v>
      </c>
      <c r="AV585" s="13" t="s">
        <v>88</v>
      </c>
      <c r="AW585" s="13" t="s">
        <v>34</v>
      </c>
      <c r="AX585" s="13" t="s">
        <v>78</v>
      </c>
      <c r="AY585" s="159" t="s">
        <v>163</v>
      </c>
    </row>
    <row r="586" spans="2:65" s="13" customFormat="1" ht="11.25">
      <c r="B586" s="158"/>
      <c r="D586" s="152" t="s">
        <v>172</v>
      </c>
      <c r="E586" s="159" t="s">
        <v>1</v>
      </c>
      <c r="F586" s="160" t="s">
        <v>383</v>
      </c>
      <c r="H586" s="161">
        <v>4.7789999999999999</v>
      </c>
      <c r="I586" s="162"/>
      <c r="L586" s="158"/>
      <c r="M586" s="163"/>
      <c r="T586" s="164"/>
      <c r="AT586" s="159" t="s">
        <v>172</v>
      </c>
      <c r="AU586" s="159" t="s">
        <v>88</v>
      </c>
      <c r="AV586" s="13" t="s">
        <v>88</v>
      </c>
      <c r="AW586" s="13" t="s">
        <v>34</v>
      </c>
      <c r="AX586" s="13" t="s">
        <v>78</v>
      </c>
      <c r="AY586" s="159" t="s">
        <v>163</v>
      </c>
    </row>
    <row r="587" spans="2:65" s="13" customFormat="1" ht="11.25">
      <c r="B587" s="158"/>
      <c r="D587" s="152" t="s">
        <v>172</v>
      </c>
      <c r="E587" s="159" t="s">
        <v>1</v>
      </c>
      <c r="F587" s="160" t="s">
        <v>385</v>
      </c>
      <c r="H587" s="161">
        <v>4.641</v>
      </c>
      <c r="I587" s="162"/>
      <c r="L587" s="158"/>
      <c r="M587" s="163"/>
      <c r="T587" s="164"/>
      <c r="AT587" s="159" t="s">
        <v>172</v>
      </c>
      <c r="AU587" s="159" t="s">
        <v>88</v>
      </c>
      <c r="AV587" s="13" t="s">
        <v>88</v>
      </c>
      <c r="AW587" s="13" t="s">
        <v>34</v>
      </c>
      <c r="AX587" s="13" t="s">
        <v>78</v>
      </c>
      <c r="AY587" s="159" t="s">
        <v>163</v>
      </c>
    </row>
    <row r="588" spans="2:65" s="13" customFormat="1" ht="11.25">
      <c r="B588" s="158"/>
      <c r="D588" s="152" t="s">
        <v>172</v>
      </c>
      <c r="E588" s="159" t="s">
        <v>1</v>
      </c>
      <c r="F588" s="160" t="s">
        <v>386</v>
      </c>
      <c r="H588" s="161">
        <v>4.5979999999999999</v>
      </c>
      <c r="I588" s="162"/>
      <c r="L588" s="158"/>
      <c r="M588" s="163"/>
      <c r="T588" s="164"/>
      <c r="AT588" s="159" t="s">
        <v>172</v>
      </c>
      <c r="AU588" s="159" t="s">
        <v>88</v>
      </c>
      <c r="AV588" s="13" t="s">
        <v>88</v>
      </c>
      <c r="AW588" s="13" t="s">
        <v>34</v>
      </c>
      <c r="AX588" s="13" t="s">
        <v>78</v>
      </c>
      <c r="AY588" s="159" t="s">
        <v>163</v>
      </c>
    </row>
    <row r="589" spans="2:65" s="12" customFormat="1" ht="11.25">
      <c r="B589" s="151"/>
      <c r="D589" s="152" t="s">
        <v>172</v>
      </c>
      <c r="E589" s="153" t="s">
        <v>1</v>
      </c>
      <c r="F589" s="154" t="s">
        <v>374</v>
      </c>
      <c r="H589" s="153" t="s">
        <v>1</v>
      </c>
      <c r="I589" s="155"/>
      <c r="L589" s="151"/>
      <c r="M589" s="156"/>
      <c r="T589" s="157"/>
      <c r="AT589" s="153" t="s">
        <v>172</v>
      </c>
      <c r="AU589" s="153" t="s">
        <v>88</v>
      </c>
      <c r="AV589" s="12" t="s">
        <v>86</v>
      </c>
      <c r="AW589" s="12" t="s">
        <v>34</v>
      </c>
      <c r="AX589" s="12" t="s">
        <v>78</v>
      </c>
      <c r="AY589" s="153" t="s">
        <v>163</v>
      </c>
    </row>
    <row r="590" spans="2:65" s="13" customFormat="1" ht="11.25">
      <c r="B590" s="158"/>
      <c r="D590" s="152" t="s">
        <v>172</v>
      </c>
      <c r="E590" s="159" t="s">
        <v>1</v>
      </c>
      <c r="F590" s="160" t="s">
        <v>387</v>
      </c>
      <c r="H590" s="161">
        <v>35.939</v>
      </c>
      <c r="I590" s="162"/>
      <c r="L590" s="158"/>
      <c r="M590" s="163"/>
      <c r="T590" s="164"/>
      <c r="AT590" s="159" t="s">
        <v>172</v>
      </c>
      <c r="AU590" s="159" t="s">
        <v>88</v>
      </c>
      <c r="AV590" s="13" t="s">
        <v>88</v>
      </c>
      <c r="AW590" s="13" t="s">
        <v>34</v>
      </c>
      <c r="AX590" s="13" t="s">
        <v>78</v>
      </c>
      <c r="AY590" s="159" t="s">
        <v>163</v>
      </c>
    </row>
    <row r="591" spans="2:65" s="13" customFormat="1" ht="11.25">
      <c r="B591" s="158"/>
      <c r="D591" s="152" t="s">
        <v>172</v>
      </c>
      <c r="E591" s="159" t="s">
        <v>1</v>
      </c>
      <c r="F591" s="160" t="s">
        <v>436</v>
      </c>
      <c r="H591" s="161">
        <v>-3.4060000000000001</v>
      </c>
      <c r="I591" s="162"/>
      <c r="L591" s="158"/>
      <c r="M591" s="163"/>
      <c r="T591" s="164"/>
      <c r="AT591" s="159" t="s">
        <v>172</v>
      </c>
      <c r="AU591" s="159" t="s">
        <v>88</v>
      </c>
      <c r="AV591" s="13" t="s">
        <v>88</v>
      </c>
      <c r="AW591" s="13" t="s">
        <v>34</v>
      </c>
      <c r="AX591" s="13" t="s">
        <v>78</v>
      </c>
      <c r="AY591" s="159" t="s">
        <v>163</v>
      </c>
    </row>
    <row r="592" spans="2:65" s="12" customFormat="1" ht="11.25">
      <c r="B592" s="151"/>
      <c r="D592" s="152" t="s">
        <v>172</v>
      </c>
      <c r="E592" s="153" t="s">
        <v>1</v>
      </c>
      <c r="F592" s="154" t="s">
        <v>360</v>
      </c>
      <c r="H592" s="153" t="s">
        <v>1</v>
      </c>
      <c r="I592" s="155"/>
      <c r="L592" s="151"/>
      <c r="M592" s="156"/>
      <c r="T592" s="157"/>
      <c r="AT592" s="153" t="s">
        <v>172</v>
      </c>
      <c r="AU592" s="153" t="s">
        <v>88</v>
      </c>
      <c r="AV592" s="12" t="s">
        <v>86</v>
      </c>
      <c r="AW592" s="12" t="s">
        <v>34</v>
      </c>
      <c r="AX592" s="12" t="s">
        <v>78</v>
      </c>
      <c r="AY592" s="153" t="s">
        <v>163</v>
      </c>
    </row>
    <row r="593" spans="2:51" s="13" customFormat="1" ht="11.25">
      <c r="B593" s="158"/>
      <c r="D593" s="152" t="s">
        <v>172</v>
      </c>
      <c r="E593" s="159" t="s">
        <v>1</v>
      </c>
      <c r="F593" s="160" t="s">
        <v>389</v>
      </c>
      <c r="H593" s="161">
        <v>4.2530000000000001</v>
      </c>
      <c r="I593" s="162"/>
      <c r="L593" s="158"/>
      <c r="M593" s="163"/>
      <c r="T593" s="164"/>
      <c r="AT593" s="159" t="s">
        <v>172</v>
      </c>
      <c r="AU593" s="159" t="s">
        <v>88</v>
      </c>
      <c r="AV593" s="13" t="s">
        <v>88</v>
      </c>
      <c r="AW593" s="13" t="s">
        <v>34</v>
      </c>
      <c r="AX593" s="13" t="s">
        <v>78</v>
      </c>
      <c r="AY593" s="159" t="s">
        <v>163</v>
      </c>
    </row>
    <row r="594" spans="2:51" s="12" customFormat="1" ht="11.25">
      <c r="B594" s="151"/>
      <c r="D594" s="152" t="s">
        <v>172</v>
      </c>
      <c r="E594" s="153" t="s">
        <v>1</v>
      </c>
      <c r="F594" s="154" t="s">
        <v>368</v>
      </c>
      <c r="H594" s="153" t="s">
        <v>1</v>
      </c>
      <c r="I594" s="155"/>
      <c r="L594" s="151"/>
      <c r="M594" s="156"/>
      <c r="T594" s="157"/>
      <c r="AT594" s="153" t="s">
        <v>172</v>
      </c>
      <c r="AU594" s="153" t="s">
        <v>88</v>
      </c>
      <c r="AV594" s="12" t="s">
        <v>86</v>
      </c>
      <c r="AW594" s="12" t="s">
        <v>34</v>
      </c>
      <c r="AX594" s="12" t="s">
        <v>78</v>
      </c>
      <c r="AY594" s="153" t="s">
        <v>163</v>
      </c>
    </row>
    <row r="595" spans="2:51" s="13" customFormat="1" ht="11.25">
      <c r="B595" s="158"/>
      <c r="D595" s="152" t="s">
        <v>172</v>
      </c>
      <c r="E595" s="159" t="s">
        <v>1</v>
      </c>
      <c r="F595" s="160" t="s">
        <v>390</v>
      </c>
      <c r="H595" s="161">
        <v>6.4980000000000002</v>
      </c>
      <c r="I595" s="162"/>
      <c r="L595" s="158"/>
      <c r="M595" s="163"/>
      <c r="T595" s="164"/>
      <c r="AT595" s="159" t="s">
        <v>172</v>
      </c>
      <c r="AU595" s="159" t="s">
        <v>88</v>
      </c>
      <c r="AV595" s="13" t="s">
        <v>88</v>
      </c>
      <c r="AW595" s="13" t="s">
        <v>34</v>
      </c>
      <c r="AX595" s="13" t="s">
        <v>78</v>
      </c>
      <c r="AY595" s="159" t="s">
        <v>163</v>
      </c>
    </row>
    <row r="596" spans="2:51" s="13" customFormat="1" ht="11.25">
      <c r="B596" s="158"/>
      <c r="D596" s="152" t="s">
        <v>172</v>
      </c>
      <c r="E596" s="159" t="s">
        <v>1</v>
      </c>
      <c r="F596" s="160" t="s">
        <v>388</v>
      </c>
      <c r="H596" s="161">
        <v>-3.6040000000000001</v>
      </c>
      <c r="I596" s="162"/>
      <c r="L596" s="158"/>
      <c r="M596" s="163"/>
      <c r="T596" s="164"/>
      <c r="AT596" s="159" t="s">
        <v>172</v>
      </c>
      <c r="AU596" s="159" t="s">
        <v>88</v>
      </c>
      <c r="AV596" s="13" t="s">
        <v>88</v>
      </c>
      <c r="AW596" s="13" t="s">
        <v>34</v>
      </c>
      <c r="AX596" s="13" t="s">
        <v>78</v>
      </c>
      <c r="AY596" s="159" t="s">
        <v>163</v>
      </c>
    </row>
    <row r="597" spans="2:51" s="15" customFormat="1" ht="11.25">
      <c r="B597" s="183"/>
      <c r="D597" s="152" t="s">
        <v>172</v>
      </c>
      <c r="E597" s="184" t="s">
        <v>1</v>
      </c>
      <c r="F597" s="185" t="s">
        <v>372</v>
      </c>
      <c r="H597" s="186">
        <v>72.855000000000004</v>
      </c>
      <c r="I597" s="187"/>
      <c r="L597" s="183"/>
      <c r="M597" s="188"/>
      <c r="T597" s="189"/>
      <c r="AT597" s="184" t="s">
        <v>172</v>
      </c>
      <c r="AU597" s="184" t="s">
        <v>88</v>
      </c>
      <c r="AV597" s="15" t="s">
        <v>182</v>
      </c>
      <c r="AW597" s="15" t="s">
        <v>34</v>
      </c>
      <c r="AX597" s="15" t="s">
        <v>78</v>
      </c>
      <c r="AY597" s="184" t="s">
        <v>163</v>
      </c>
    </row>
    <row r="598" spans="2:51" s="12" customFormat="1" ht="11.25">
      <c r="B598" s="151"/>
      <c r="D598" s="152" t="s">
        <v>172</v>
      </c>
      <c r="E598" s="153" t="s">
        <v>1</v>
      </c>
      <c r="F598" s="154" t="s">
        <v>319</v>
      </c>
      <c r="H598" s="153" t="s">
        <v>1</v>
      </c>
      <c r="I598" s="155"/>
      <c r="L598" s="151"/>
      <c r="M598" s="156"/>
      <c r="T598" s="157"/>
      <c r="AT598" s="153" t="s">
        <v>172</v>
      </c>
      <c r="AU598" s="153" t="s">
        <v>88</v>
      </c>
      <c r="AV598" s="12" t="s">
        <v>86</v>
      </c>
      <c r="AW598" s="12" t="s">
        <v>34</v>
      </c>
      <c r="AX598" s="12" t="s">
        <v>78</v>
      </c>
      <c r="AY598" s="153" t="s">
        <v>163</v>
      </c>
    </row>
    <row r="599" spans="2:51" s="13" customFormat="1" ht="11.25">
      <c r="B599" s="158"/>
      <c r="D599" s="152" t="s">
        <v>172</v>
      </c>
      <c r="E599" s="159" t="s">
        <v>1</v>
      </c>
      <c r="F599" s="160" t="s">
        <v>320</v>
      </c>
      <c r="H599" s="161">
        <v>6.7969999999999997</v>
      </c>
      <c r="I599" s="162"/>
      <c r="L599" s="158"/>
      <c r="M599" s="163"/>
      <c r="T599" s="164"/>
      <c r="AT599" s="159" t="s">
        <v>172</v>
      </c>
      <c r="AU599" s="159" t="s">
        <v>88</v>
      </c>
      <c r="AV599" s="13" t="s">
        <v>88</v>
      </c>
      <c r="AW599" s="13" t="s">
        <v>34</v>
      </c>
      <c r="AX599" s="13" t="s">
        <v>78</v>
      </c>
      <c r="AY599" s="159" t="s">
        <v>163</v>
      </c>
    </row>
    <row r="600" spans="2:51" s="13" customFormat="1" ht="11.25">
      <c r="B600" s="158"/>
      <c r="D600" s="152" t="s">
        <v>172</v>
      </c>
      <c r="E600" s="159" t="s">
        <v>1</v>
      </c>
      <c r="F600" s="160" t="s">
        <v>321</v>
      </c>
      <c r="H600" s="161">
        <v>15.048</v>
      </c>
      <c r="I600" s="162"/>
      <c r="L600" s="158"/>
      <c r="M600" s="163"/>
      <c r="T600" s="164"/>
      <c r="AT600" s="159" t="s">
        <v>172</v>
      </c>
      <c r="AU600" s="159" t="s">
        <v>88</v>
      </c>
      <c r="AV600" s="13" t="s">
        <v>88</v>
      </c>
      <c r="AW600" s="13" t="s">
        <v>34</v>
      </c>
      <c r="AX600" s="13" t="s">
        <v>78</v>
      </c>
      <c r="AY600" s="159" t="s">
        <v>163</v>
      </c>
    </row>
    <row r="601" spans="2:51" s="13" customFormat="1" ht="11.25">
      <c r="B601" s="158"/>
      <c r="D601" s="152" t="s">
        <v>172</v>
      </c>
      <c r="E601" s="159" t="s">
        <v>1</v>
      </c>
      <c r="F601" s="160" t="s">
        <v>322</v>
      </c>
      <c r="H601" s="161">
        <v>30.096</v>
      </c>
      <c r="I601" s="162"/>
      <c r="L601" s="158"/>
      <c r="M601" s="163"/>
      <c r="T601" s="164"/>
      <c r="AT601" s="159" t="s">
        <v>172</v>
      </c>
      <c r="AU601" s="159" t="s">
        <v>88</v>
      </c>
      <c r="AV601" s="13" t="s">
        <v>88</v>
      </c>
      <c r="AW601" s="13" t="s">
        <v>34</v>
      </c>
      <c r="AX601" s="13" t="s">
        <v>78</v>
      </c>
      <c r="AY601" s="159" t="s">
        <v>163</v>
      </c>
    </row>
    <row r="602" spans="2:51" s="13" customFormat="1" ht="11.25">
      <c r="B602" s="158"/>
      <c r="D602" s="152" t="s">
        <v>172</v>
      </c>
      <c r="E602" s="159" t="s">
        <v>1</v>
      </c>
      <c r="F602" s="160" t="s">
        <v>323</v>
      </c>
      <c r="H602" s="161">
        <v>30.096</v>
      </c>
      <c r="I602" s="162"/>
      <c r="L602" s="158"/>
      <c r="M602" s="163"/>
      <c r="T602" s="164"/>
      <c r="AT602" s="159" t="s">
        <v>172</v>
      </c>
      <c r="AU602" s="159" t="s">
        <v>88</v>
      </c>
      <c r="AV602" s="13" t="s">
        <v>88</v>
      </c>
      <c r="AW602" s="13" t="s">
        <v>34</v>
      </c>
      <c r="AX602" s="13" t="s">
        <v>78</v>
      </c>
      <c r="AY602" s="159" t="s">
        <v>163</v>
      </c>
    </row>
    <row r="603" spans="2:51" s="13" customFormat="1" ht="11.25">
      <c r="B603" s="158"/>
      <c r="D603" s="152" t="s">
        <v>172</v>
      </c>
      <c r="E603" s="159" t="s">
        <v>1</v>
      </c>
      <c r="F603" s="160" t="s">
        <v>324</v>
      </c>
      <c r="H603" s="161">
        <v>30.096</v>
      </c>
      <c r="I603" s="162"/>
      <c r="L603" s="158"/>
      <c r="M603" s="163"/>
      <c r="T603" s="164"/>
      <c r="AT603" s="159" t="s">
        <v>172</v>
      </c>
      <c r="AU603" s="159" t="s">
        <v>88</v>
      </c>
      <c r="AV603" s="13" t="s">
        <v>88</v>
      </c>
      <c r="AW603" s="13" t="s">
        <v>34</v>
      </c>
      <c r="AX603" s="13" t="s">
        <v>78</v>
      </c>
      <c r="AY603" s="159" t="s">
        <v>163</v>
      </c>
    </row>
    <row r="604" spans="2:51" s="13" customFormat="1" ht="11.25">
      <c r="B604" s="158"/>
      <c r="D604" s="152" t="s">
        <v>172</v>
      </c>
      <c r="E604" s="159" t="s">
        <v>1</v>
      </c>
      <c r="F604" s="160" t="s">
        <v>325</v>
      </c>
      <c r="H604" s="161">
        <v>15.048</v>
      </c>
      <c r="I604" s="162"/>
      <c r="L604" s="158"/>
      <c r="M604" s="163"/>
      <c r="T604" s="164"/>
      <c r="AT604" s="159" t="s">
        <v>172</v>
      </c>
      <c r="AU604" s="159" t="s">
        <v>88</v>
      </c>
      <c r="AV604" s="13" t="s">
        <v>88</v>
      </c>
      <c r="AW604" s="13" t="s">
        <v>34</v>
      </c>
      <c r="AX604" s="13" t="s">
        <v>78</v>
      </c>
      <c r="AY604" s="159" t="s">
        <v>163</v>
      </c>
    </row>
    <row r="605" spans="2:51" s="13" customFormat="1" ht="11.25">
      <c r="B605" s="158"/>
      <c r="D605" s="152" t="s">
        <v>172</v>
      </c>
      <c r="E605" s="159" t="s">
        <v>1</v>
      </c>
      <c r="F605" s="160" t="s">
        <v>326</v>
      </c>
      <c r="H605" s="161">
        <v>4.3380000000000001</v>
      </c>
      <c r="I605" s="162"/>
      <c r="L605" s="158"/>
      <c r="M605" s="163"/>
      <c r="T605" s="164"/>
      <c r="AT605" s="159" t="s">
        <v>172</v>
      </c>
      <c r="AU605" s="159" t="s">
        <v>88</v>
      </c>
      <c r="AV605" s="13" t="s">
        <v>88</v>
      </c>
      <c r="AW605" s="13" t="s">
        <v>34</v>
      </c>
      <c r="AX605" s="13" t="s">
        <v>78</v>
      </c>
      <c r="AY605" s="159" t="s">
        <v>163</v>
      </c>
    </row>
    <row r="606" spans="2:51" s="13" customFormat="1" ht="11.25">
      <c r="B606" s="158"/>
      <c r="D606" s="152" t="s">
        <v>172</v>
      </c>
      <c r="E606" s="159" t="s">
        <v>1</v>
      </c>
      <c r="F606" s="160" t="s">
        <v>327</v>
      </c>
      <c r="H606" s="161">
        <v>8.8070000000000004</v>
      </c>
      <c r="I606" s="162"/>
      <c r="L606" s="158"/>
      <c r="M606" s="163"/>
      <c r="T606" s="164"/>
      <c r="AT606" s="159" t="s">
        <v>172</v>
      </c>
      <c r="AU606" s="159" t="s">
        <v>88</v>
      </c>
      <c r="AV606" s="13" t="s">
        <v>88</v>
      </c>
      <c r="AW606" s="13" t="s">
        <v>34</v>
      </c>
      <c r="AX606" s="13" t="s">
        <v>78</v>
      </c>
      <c r="AY606" s="159" t="s">
        <v>163</v>
      </c>
    </row>
    <row r="607" spans="2:51" s="15" customFormat="1" ht="11.25">
      <c r="B607" s="183"/>
      <c r="D607" s="152" t="s">
        <v>172</v>
      </c>
      <c r="E607" s="184" t="s">
        <v>1</v>
      </c>
      <c r="F607" s="185" t="s">
        <v>372</v>
      </c>
      <c r="H607" s="186">
        <v>140.32599999999999</v>
      </c>
      <c r="I607" s="187"/>
      <c r="L607" s="183"/>
      <c r="M607" s="188"/>
      <c r="T607" s="189"/>
      <c r="AT607" s="184" t="s">
        <v>172</v>
      </c>
      <c r="AU607" s="184" t="s">
        <v>88</v>
      </c>
      <c r="AV607" s="15" t="s">
        <v>182</v>
      </c>
      <c r="AW607" s="15" t="s">
        <v>34</v>
      </c>
      <c r="AX607" s="15" t="s">
        <v>78</v>
      </c>
      <c r="AY607" s="184" t="s">
        <v>163</v>
      </c>
    </row>
    <row r="608" spans="2:51" s="13" customFormat="1" ht="11.25">
      <c r="B608" s="158"/>
      <c r="D608" s="152" t="s">
        <v>172</v>
      </c>
      <c r="E608" s="159" t="s">
        <v>1</v>
      </c>
      <c r="F608" s="160" t="s">
        <v>412</v>
      </c>
      <c r="H608" s="161">
        <v>65.210999999999999</v>
      </c>
      <c r="I608" s="162"/>
      <c r="L608" s="158"/>
      <c r="M608" s="163"/>
      <c r="T608" s="164"/>
      <c r="AT608" s="159" t="s">
        <v>172</v>
      </c>
      <c r="AU608" s="159" t="s">
        <v>88</v>
      </c>
      <c r="AV608" s="13" t="s">
        <v>88</v>
      </c>
      <c r="AW608" s="13" t="s">
        <v>34</v>
      </c>
      <c r="AX608" s="13" t="s">
        <v>78</v>
      </c>
      <c r="AY608" s="159" t="s">
        <v>163</v>
      </c>
    </row>
    <row r="609" spans="2:65" s="15" customFormat="1" ht="11.25">
      <c r="B609" s="183"/>
      <c r="D609" s="152" t="s">
        <v>172</v>
      </c>
      <c r="E609" s="184" t="s">
        <v>1</v>
      </c>
      <c r="F609" s="185" t="s">
        <v>372</v>
      </c>
      <c r="H609" s="186">
        <v>65.210999999999999</v>
      </c>
      <c r="I609" s="187"/>
      <c r="L609" s="183"/>
      <c r="M609" s="188"/>
      <c r="T609" s="189"/>
      <c r="AT609" s="184" t="s">
        <v>172</v>
      </c>
      <c r="AU609" s="184" t="s">
        <v>88</v>
      </c>
      <c r="AV609" s="15" t="s">
        <v>182</v>
      </c>
      <c r="AW609" s="15" t="s">
        <v>34</v>
      </c>
      <c r="AX609" s="15" t="s">
        <v>78</v>
      </c>
      <c r="AY609" s="184" t="s">
        <v>163</v>
      </c>
    </row>
    <row r="610" spans="2:65" s="14" customFormat="1" ht="11.25">
      <c r="B610" s="165"/>
      <c r="D610" s="152" t="s">
        <v>172</v>
      </c>
      <c r="E610" s="166" t="s">
        <v>1</v>
      </c>
      <c r="F610" s="167" t="s">
        <v>176</v>
      </c>
      <c r="H610" s="168">
        <v>278.392</v>
      </c>
      <c r="I610" s="169"/>
      <c r="L610" s="165"/>
      <c r="M610" s="170"/>
      <c r="T610" s="171"/>
      <c r="AT610" s="166" t="s">
        <v>172</v>
      </c>
      <c r="AU610" s="166" t="s">
        <v>88</v>
      </c>
      <c r="AV610" s="14" t="s">
        <v>170</v>
      </c>
      <c r="AW610" s="14" t="s">
        <v>34</v>
      </c>
      <c r="AX610" s="14" t="s">
        <v>86</v>
      </c>
      <c r="AY610" s="166" t="s">
        <v>163</v>
      </c>
    </row>
    <row r="611" spans="2:65" s="1" customFormat="1" ht="16.5" customHeight="1">
      <c r="B611" s="32"/>
      <c r="C611" s="137" t="s">
        <v>164</v>
      </c>
      <c r="D611" s="137" t="s">
        <v>166</v>
      </c>
      <c r="E611" s="138" t="s">
        <v>437</v>
      </c>
      <c r="F611" s="139" t="s">
        <v>438</v>
      </c>
      <c r="G611" s="140" t="s">
        <v>206</v>
      </c>
      <c r="H611" s="141">
        <v>42.073999999999998</v>
      </c>
      <c r="I611" s="142"/>
      <c r="J611" s="143">
        <f>ROUND(I611*H611,2)</f>
        <v>0</v>
      </c>
      <c r="K611" s="144"/>
      <c r="L611" s="32"/>
      <c r="M611" s="145" t="s">
        <v>1</v>
      </c>
      <c r="N611" s="146" t="s">
        <v>43</v>
      </c>
      <c r="P611" s="147">
        <f>O611*H611</f>
        <v>0</v>
      </c>
      <c r="Q611" s="147">
        <v>1.6760000000000001E-2</v>
      </c>
      <c r="R611" s="147">
        <f>Q611*H611</f>
        <v>0.70516023999999999</v>
      </c>
      <c r="S611" s="147">
        <v>0</v>
      </c>
      <c r="T611" s="148">
        <f>S611*H611</f>
        <v>0</v>
      </c>
      <c r="AR611" s="149" t="s">
        <v>170</v>
      </c>
      <c r="AT611" s="149" t="s">
        <v>166</v>
      </c>
      <c r="AU611" s="149" t="s">
        <v>88</v>
      </c>
      <c r="AY611" s="17" t="s">
        <v>163</v>
      </c>
      <c r="BE611" s="150">
        <f>IF(N611="základní",J611,0)</f>
        <v>0</v>
      </c>
      <c r="BF611" s="150">
        <f>IF(N611="snížená",J611,0)</f>
        <v>0</v>
      </c>
      <c r="BG611" s="150">
        <f>IF(N611="zákl. přenesená",J611,0)</f>
        <v>0</v>
      </c>
      <c r="BH611" s="150">
        <f>IF(N611="sníž. přenesená",J611,0)</f>
        <v>0</v>
      </c>
      <c r="BI611" s="150">
        <f>IF(N611="nulová",J611,0)</f>
        <v>0</v>
      </c>
      <c r="BJ611" s="17" t="s">
        <v>86</v>
      </c>
      <c r="BK611" s="150">
        <f>ROUND(I611*H611,2)</f>
        <v>0</v>
      </c>
      <c r="BL611" s="17" t="s">
        <v>170</v>
      </c>
      <c r="BM611" s="149" t="s">
        <v>439</v>
      </c>
    </row>
    <row r="612" spans="2:65" s="12" customFormat="1" ht="11.25">
      <c r="B612" s="151"/>
      <c r="D612" s="152" t="s">
        <v>172</v>
      </c>
      <c r="E612" s="153" t="s">
        <v>1</v>
      </c>
      <c r="F612" s="154" t="s">
        <v>173</v>
      </c>
      <c r="H612" s="153" t="s">
        <v>1</v>
      </c>
      <c r="I612" s="155"/>
      <c r="L612" s="151"/>
      <c r="M612" s="156"/>
      <c r="T612" s="157"/>
      <c r="AT612" s="153" t="s">
        <v>172</v>
      </c>
      <c r="AU612" s="153" t="s">
        <v>88</v>
      </c>
      <c r="AV612" s="12" t="s">
        <v>86</v>
      </c>
      <c r="AW612" s="12" t="s">
        <v>34</v>
      </c>
      <c r="AX612" s="12" t="s">
        <v>78</v>
      </c>
      <c r="AY612" s="153" t="s">
        <v>163</v>
      </c>
    </row>
    <row r="613" spans="2:65" s="12" customFormat="1" ht="11.25">
      <c r="B613" s="151"/>
      <c r="D613" s="152" t="s">
        <v>172</v>
      </c>
      <c r="E613" s="153" t="s">
        <v>1</v>
      </c>
      <c r="F613" s="154" t="s">
        <v>440</v>
      </c>
      <c r="H613" s="153" t="s">
        <v>1</v>
      </c>
      <c r="I613" s="155"/>
      <c r="L613" s="151"/>
      <c r="M613" s="156"/>
      <c r="T613" s="157"/>
      <c r="AT613" s="153" t="s">
        <v>172</v>
      </c>
      <c r="AU613" s="153" t="s">
        <v>88</v>
      </c>
      <c r="AV613" s="12" t="s">
        <v>86</v>
      </c>
      <c r="AW613" s="12" t="s">
        <v>34</v>
      </c>
      <c r="AX613" s="12" t="s">
        <v>78</v>
      </c>
      <c r="AY613" s="153" t="s">
        <v>163</v>
      </c>
    </row>
    <row r="614" spans="2:65" s="12" customFormat="1" ht="11.25">
      <c r="B614" s="151"/>
      <c r="D614" s="152" t="s">
        <v>172</v>
      </c>
      <c r="E614" s="153" t="s">
        <v>1</v>
      </c>
      <c r="F614" s="154" t="s">
        <v>332</v>
      </c>
      <c r="H614" s="153" t="s">
        <v>1</v>
      </c>
      <c r="I614" s="155"/>
      <c r="L614" s="151"/>
      <c r="M614" s="156"/>
      <c r="T614" s="157"/>
      <c r="AT614" s="153" t="s">
        <v>172</v>
      </c>
      <c r="AU614" s="153" t="s">
        <v>88</v>
      </c>
      <c r="AV614" s="12" t="s">
        <v>86</v>
      </c>
      <c r="AW614" s="12" t="s">
        <v>34</v>
      </c>
      <c r="AX614" s="12" t="s">
        <v>78</v>
      </c>
      <c r="AY614" s="153" t="s">
        <v>163</v>
      </c>
    </row>
    <row r="615" spans="2:65" s="12" customFormat="1" ht="11.25">
      <c r="B615" s="151"/>
      <c r="D615" s="152" t="s">
        <v>172</v>
      </c>
      <c r="E615" s="153" t="s">
        <v>1</v>
      </c>
      <c r="F615" s="154" t="s">
        <v>374</v>
      </c>
      <c r="H615" s="153" t="s">
        <v>1</v>
      </c>
      <c r="I615" s="155"/>
      <c r="L615" s="151"/>
      <c r="M615" s="156"/>
      <c r="T615" s="157"/>
      <c r="AT615" s="153" t="s">
        <v>172</v>
      </c>
      <c r="AU615" s="153" t="s">
        <v>88</v>
      </c>
      <c r="AV615" s="12" t="s">
        <v>86</v>
      </c>
      <c r="AW615" s="12" t="s">
        <v>34</v>
      </c>
      <c r="AX615" s="12" t="s">
        <v>78</v>
      </c>
      <c r="AY615" s="153" t="s">
        <v>163</v>
      </c>
    </row>
    <row r="616" spans="2:65" s="13" customFormat="1" ht="11.25">
      <c r="B616" s="158"/>
      <c r="D616" s="152" t="s">
        <v>172</v>
      </c>
      <c r="E616" s="159" t="s">
        <v>1</v>
      </c>
      <c r="F616" s="160" t="s">
        <v>390</v>
      </c>
      <c r="H616" s="161">
        <v>6.4980000000000002</v>
      </c>
      <c r="I616" s="162"/>
      <c r="L616" s="158"/>
      <c r="M616" s="163"/>
      <c r="T616" s="164"/>
      <c r="AT616" s="159" t="s">
        <v>172</v>
      </c>
      <c r="AU616" s="159" t="s">
        <v>88</v>
      </c>
      <c r="AV616" s="13" t="s">
        <v>88</v>
      </c>
      <c r="AW616" s="13" t="s">
        <v>34</v>
      </c>
      <c r="AX616" s="13" t="s">
        <v>78</v>
      </c>
      <c r="AY616" s="159" t="s">
        <v>163</v>
      </c>
    </row>
    <row r="617" spans="2:65" s="13" customFormat="1" ht="11.25">
      <c r="B617" s="158"/>
      <c r="D617" s="152" t="s">
        <v>172</v>
      </c>
      <c r="E617" s="159" t="s">
        <v>1</v>
      </c>
      <c r="F617" s="160" t="s">
        <v>441</v>
      </c>
      <c r="H617" s="161">
        <v>-1.615</v>
      </c>
      <c r="I617" s="162"/>
      <c r="L617" s="158"/>
      <c r="M617" s="163"/>
      <c r="T617" s="164"/>
      <c r="AT617" s="159" t="s">
        <v>172</v>
      </c>
      <c r="AU617" s="159" t="s">
        <v>88</v>
      </c>
      <c r="AV617" s="13" t="s">
        <v>88</v>
      </c>
      <c r="AW617" s="13" t="s">
        <v>34</v>
      </c>
      <c r="AX617" s="13" t="s">
        <v>78</v>
      </c>
      <c r="AY617" s="159" t="s">
        <v>163</v>
      </c>
    </row>
    <row r="618" spans="2:65" s="12" customFormat="1" ht="11.25">
      <c r="B618" s="151"/>
      <c r="D618" s="152" t="s">
        <v>172</v>
      </c>
      <c r="E618" s="153" t="s">
        <v>1</v>
      </c>
      <c r="F618" s="154" t="s">
        <v>333</v>
      </c>
      <c r="H618" s="153" t="s">
        <v>1</v>
      </c>
      <c r="I618" s="155"/>
      <c r="L618" s="151"/>
      <c r="M618" s="156"/>
      <c r="T618" s="157"/>
      <c r="AT618" s="153" t="s">
        <v>172</v>
      </c>
      <c r="AU618" s="153" t="s">
        <v>88</v>
      </c>
      <c r="AV618" s="12" t="s">
        <v>86</v>
      </c>
      <c r="AW618" s="12" t="s">
        <v>34</v>
      </c>
      <c r="AX618" s="12" t="s">
        <v>78</v>
      </c>
      <c r="AY618" s="153" t="s">
        <v>163</v>
      </c>
    </row>
    <row r="619" spans="2:65" s="13" customFormat="1" ht="11.25">
      <c r="B619" s="158"/>
      <c r="D619" s="152" t="s">
        <v>172</v>
      </c>
      <c r="E619" s="159" t="s">
        <v>1</v>
      </c>
      <c r="F619" s="160" t="s">
        <v>335</v>
      </c>
      <c r="H619" s="161">
        <v>1.881</v>
      </c>
      <c r="I619" s="162"/>
      <c r="L619" s="158"/>
      <c r="M619" s="163"/>
      <c r="T619" s="164"/>
      <c r="AT619" s="159" t="s">
        <v>172</v>
      </c>
      <c r="AU619" s="159" t="s">
        <v>88</v>
      </c>
      <c r="AV619" s="13" t="s">
        <v>88</v>
      </c>
      <c r="AW619" s="13" t="s">
        <v>34</v>
      </c>
      <c r="AX619" s="13" t="s">
        <v>78</v>
      </c>
      <c r="AY619" s="159" t="s">
        <v>163</v>
      </c>
    </row>
    <row r="620" spans="2:65" s="13" customFormat="1" ht="11.25">
      <c r="B620" s="158"/>
      <c r="D620" s="152" t="s">
        <v>172</v>
      </c>
      <c r="E620" s="159" t="s">
        <v>1</v>
      </c>
      <c r="F620" s="160" t="s">
        <v>336</v>
      </c>
      <c r="H620" s="161">
        <v>1.831</v>
      </c>
      <c r="I620" s="162"/>
      <c r="L620" s="158"/>
      <c r="M620" s="163"/>
      <c r="T620" s="164"/>
      <c r="AT620" s="159" t="s">
        <v>172</v>
      </c>
      <c r="AU620" s="159" t="s">
        <v>88</v>
      </c>
      <c r="AV620" s="13" t="s">
        <v>88</v>
      </c>
      <c r="AW620" s="13" t="s">
        <v>34</v>
      </c>
      <c r="AX620" s="13" t="s">
        <v>78</v>
      </c>
      <c r="AY620" s="159" t="s">
        <v>163</v>
      </c>
    </row>
    <row r="621" spans="2:65" s="13" customFormat="1" ht="11.25">
      <c r="B621" s="158"/>
      <c r="D621" s="152" t="s">
        <v>172</v>
      </c>
      <c r="E621" s="159" t="s">
        <v>1</v>
      </c>
      <c r="F621" s="160" t="s">
        <v>337</v>
      </c>
      <c r="H621" s="161">
        <v>1.8440000000000001</v>
      </c>
      <c r="I621" s="162"/>
      <c r="L621" s="158"/>
      <c r="M621" s="163"/>
      <c r="T621" s="164"/>
      <c r="AT621" s="159" t="s">
        <v>172</v>
      </c>
      <c r="AU621" s="159" t="s">
        <v>88</v>
      </c>
      <c r="AV621" s="13" t="s">
        <v>88</v>
      </c>
      <c r="AW621" s="13" t="s">
        <v>34</v>
      </c>
      <c r="AX621" s="13" t="s">
        <v>78</v>
      </c>
      <c r="AY621" s="159" t="s">
        <v>163</v>
      </c>
    </row>
    <row r="622" spans="2:65" s="13" customFormat="1" ht="11.25">
      <c r="B622" s="158"/>
      <c r="D622" s="152" t="s">
        <v>172</v>
      </c>
      <c r="E622" s="159" t="s">
        <v>1</v>
      </c>
      <c r="F622" s="160" t="s">
        <v>338</v>
      </c>
      <c r="H622" s="161">
        <v>4.7789999999999999</v>
      </c>
      <c r="I622" s="162"/>
      <c r="L622" s="158"/>
      <c r="M622" s="163"/>
      <c r="T622" s="164"/>
      <c r="AT622" s="159" t="s">
        <v>172</v>
      </c>
      <c r="AU622" s="159" t="s">
        <v>88</v>
      </c>
      <c r="AV622" s="13" t="s">
        <v>88</v>
      </c>
      <c r="AW622" s="13" t="s">
        <v>34</v>
      </c>
      <c r="AX622" s="13" t="s">
        <v>78</v>
      </c>
      <c r="AY622" s="159" t="s">
        <v>163</v>
      </c>
    </row>
    <row r="623" spans="2:65" s="12" customFormat="1" ht="11.25">
      <c r="B623" s="151"/>
      <c r="D623" s="152" t="s">
        <v>172</v>
      </c>
      <c r="E623" s="153" t="s">
        <v>1</v>
      </c>
      <c r="F623" s="154" t="s">
        <v>340</v>
      </c>
      <c r="H623" s="153" t="s">
        <v>1</v>
      </c>
      <c r="I623" s="155"/>
      <c r="L623" s="151"/>
      <c r="M623" s="156"/>
      <c r="T623" s="157"/>
      <c r="AT623" s="153" t="s">
        <v>172</v>
      </c>
      <c r="AU623" s="153" t="s">
        <v>88</v>
      </c>
      <c r="AV623" s="12" t="s">
        <v>86</v>
      </c>
      <c r="AW623" s="12" t="s">
        <v>34</v>
      </c>
      <c r="AX623" s="12" t="s">
        <v>78</v>
      </c>
      <c r="AY623" s="153" t="s">
        <v>163</v>
      </c>
    </row>
    <row r="624" spans="2:65" s="13" customFormat="1" ht="11.25">
      <c r="B624" s="158"/>
      <c r="D624" s="152" t="s">
        <v>172</v>
      </c>
      <c r="E624" s="159" t="s">
        <v>1</v>
      </c>
      <c r="F624" s="160" t="s">
        <v>342</v>
      </c>
      <c r="H624" s="161">
        <v>0.94099999999999995</v>
      </c>
      <c r="I624" s="162"/>
      <c r="L624" s="158"/>
      <c r="M624" s="163"/>
      <c r="T624" s="164"/>
      <c r="AT624" s="159" t="s">
        <v>172</v>
      </c>
      <c r="AU624" s="159" t="s">
        <v>88</v>
      </c>
      <c r="AV624" s="13" t="s">
        <v>88</v>
      </c>
      <c r="AW624" s="13" t="s">
        <v>34</v>
      </c>
      <c r="AX624" s="13" t="s">
        <v>78</v>
      </c>
      <c r="AY624" s="159" t="s">
        <v>163</v>
      </c>
    </row>
    <row r="625" spans="2:51" s="13" customFormat="1" ht="11.25">
      <c r="B625" s="158"/>
      <c r="D625" s="152" t="s">
        <v>172</v>
      </c>
      <c r="E625" s="159" t="s">
        <v>1</v>
      </c>
      <c r="F625" s="160" t="s">
        <v>343</v>
      </c>
      <c r="H625" s="161">
        <v>1.8460000000000001</v>
      </c>
      <c r="I625" s="162"/>
      <c r="L625" s="158"/>
      <c r="M625" s="163"/>
      <c r="T625" s="164"/>
      <c r="AT625" s="159" t="s">
        <v>172</v>
      </c>
      <c r="AU625" s="159" t="s">
        <v>88</v>
      </c>
      <c r="AV625" s="13" t="s">
        <v>88</v>
      </c>
      <c r="AW625" s="13" t="s">
        <v>34</v>
      </c>
      <c r="AX625" s="13" t="s">
        <v>78</v>
      </c>
      <c r="AY625" s="159" t="s">
        <v>163</v>
      </c>
    </row>
    <row r="626" spans="2:51" s="13" customFormat="1" ht="11.25">
      <c r="B626" s="158"/>
      <c r="D626" s="152" t="s">
        <v>172</v>
      </c>
      <c r="E626" s="159" t="s">
        <v>1</v>
      </c>
      <c r="F626" s="160" t="s">
        <v>344</v>
      </c>
      <c r="H626" s="161">
        <v>0.89100000000000001</v>
      </c>
      <c r="I626" s="162"/>
      <c r="L626" s="158"/>
      <c r="M626" s="163"/>
      <c r="T626" s="164"/>
      <c r="AT626" s="159" t="s">
        <v>172</v>
      </c>
      <c r="AU626" s="159" t="s">
        <v>88</v>
      </c>
      <c r="AV626" s="13" t="s">
        <v>88</v>
      </c>
      <c r="AW626" s="13" t="s">
        <v>34</v>
      </c>
      <c r="AX626" s="13" t="s">
        <v>78</v>
      </c>
      <c r="AY626" s="159" t="s">
        <v>163</v>
      </c>
    </row>
    <row r="627" spans="2:51" s="12" customFormat="1" ht="11.25">
      <c r="B627" s="151"/>
      <c r="D627" s="152" t="s">
        <v>172</v>
      </c>
      <c r="E627" s="153" t="s">
        <v>1</v>
      </c>
      <c r="F627" s="154" t="s">
        <v>346</v>
      </c>
      <c r="H627" s="153" t="s">
        <v>1</v>
      </c>
      <c r="I627" s="155"/>
      <c r="L627" s="151"/>
      <c r="M627" s="156"/>
      <c r="T627" s="157"/>
      <c r="AT627" s="153" t="s">
        <v>172</v>
      </c>
      <c r="AU627" s="153" t="s">
        <v>88</v>
      </c>
      <c r="AV627" s="12" t="s">
        <v>86</v>
      </c>
      <c r="AW627" s="12" t="s">
        <v>34</v>
      </c>
      <c r="AX627" s="12" t="s">
        <v>78</v>
      </c>
      <c r="AY627" s="153" t="s">
        <v>163</v>
      </c>
    </row>
    <row r="628" spans="2:51" s="13" customFormat="1" ht="11.25">
      <c r="B628" s="158"/>
      <c r="D628" s="152" t="s">
        <v>172</v>
      </c>
      <c r="E628" s="159" t="s">
        <v>1</v>
      </c>
      <c r="F628" s="160" t="s">
        <v>342</v>
      </c>
      <c r="H628" s="161">
        <v>0.94099999999999995</v>
      </c>
      <c r="I628" s="162"/>
      <c r="L628" s="158"/>
      <c r="M628" s="163"/>
      <c r="T628" s="164"/>
      <c r="AT628" s="159" t="s">
        <v>172</v>
      </c>
      <c r="AU628" s="159" t="s">
        <v>88</v>
      </c>
      <c r="AV628" s="13" t="s">
        <v>88</v>
      </c>
      <c r="AW628" s="13" t="s">
        <v>34</v>
      </c>
      <c r="AX628" s="13" t="s">
        <v>78</v>
      </c>
      <c r="AY628" s="159" t="s">
        <v>163</v>
      </c>
    </row>
    <row r="629" spans="2:51" s="13" customFormat="1" ht="11.25">
      <c r="B629" s="158"/>
      <c r="D629" s="152" t="s">
        <v>172</v>
      </c>
      <c r="E629" s="159" t="s">
        <v>1</v>
      </c>
      <c r="F629" s="160" t="s">
        <v>348</v>
      </c>
      <c r="H629" s="161">
        <v>1.8480000000000001</v>
      </c>
      <c r="I629" s="162"/>
      <c r="L629" s="158"/>
      <c r="M629" s="163"/>
      <c r="T629" s="164"/>
      <c r="AT629" s="159" t="s">
        <v>172</v>
      </c>
      <c r="AU629" s="159" t="s">
        <v>88</v>
      </c>
      <c r="AV629" s="13" t="s">
        <v>88</v>
      </c>
      <c r="AW629" s="13" t="s">
        <v>34</v>
      </c>
      <c r="AX629" s="13" t="s">
        <v>78</v>
      </c>
      <c r="AY629" s="159" t="s">
        <v>163</v>
      </c>
    </row>
    <row r="630" spans="2:51" s="13" customFormat="1" ht="11.25">
      <c r="B630" s="158"/>
      <c r="D630" s="152" t="s">
        <v>172</v>
      </c>
      <c r="E630" s="159" t="s">
        <v>1</v>
      </c>
      <c r="F630" s="160" t="s">
        <v>344</v>
      </c>
      <c r="H630" s="161">
        <v>0.89100000000000001</v>
      </c>
      <c r="I630" s="162"/>
      <c r="L630" s="158"/>
      <c r="M630" s="163"/>
      <c r="T630" s="164"/>
      <c r="AT630" s="159" t="s">
        <v>172</v>
      </c>
      <c r="AU630" s="159" t="s">
        <v>88</v>
      </c>
      <c r="AV630" s="13" t="s">
        <v>88</v>
      </c>
      <c r="AW630" s="13" t="s">
        <v>34</v>
      </c>
      <c r="AX630" s="13" t="s">
        <v>78</v>
      </c>
      <c r="AY630" s="159" t="s">
        <v>163</v>
      </c>
    </row>
    <row r="631" spans="2:51" s="12" customFormat="1" ht="11.25">
      <c r="B631" s="151"/>
      <c r="D631" s="152" t="s">
        <v>172</v>
      </c>
      <c r="E631" s="153" t="s">
        <v>1</v>
      </c>
      <c r="F631" s="154" t="s">
        <v>350</v>
      </c>
      <c r="H631" s="153" t="s">
        <v>1</v>
      </c>
      <c r="I631" s="155"/>
      <c r="L631" s="151"/>
      <c r="M631" s="156"/>
      <c r="T631" s="157"/>
      <c r="AT631" s="153" t="s">
        <v>172</v>
      </c>
      <c r="AU631" s="153" t="s">
        <v>88</v>
      </c>
      <c r="AV631" s="12" t="s">
        <v>86</v>
      </c>
      <c r="AW631" s="12" t="s">
        <v>34</v>
      </c>
      <c r="AX631" s="12" t="s">
        <v>78</v>
      </c>
      <c r="AY631" s="153" t="s">
        <v>163</v>
      </c>
    </row>
    <row r="632" spans="2:51" s="13" customFormat="1" ht="11.25">
      <c r="B632" s="158"/>
      <c r="D632" s="152" t="s">
        <v>172</v>
      </c>
      <c r="E632" s="159" t="s">
        <v>1</v>
      </c>
      <c r="F632" s="160" t="s">
        <v>342</v>
      </c>
      <c r="H632" s="161">
        <v>0.94099999999999995</v>
      </c>
      <c r="I632" s="162"/>
      <c r="L632" s="158"/>
      <c r="M632" s="163"/>
      <c r="T632" s="164"/>
      <c r="AT632" s="159" t="s">
        <v>172</v>
      </c>
      <c r="AU632" s="159" t="s">
        <v>88</v>
      </c>
      <c r="AV632" s="13" t="s">
        <v>88</v>
      </c>
      <c r="AW632" s="13" t="s">
        <v>34</v>
      </c>
      <c r="AX632" s="13" t="s">
        <v>78</v>
      </c>
      <c r="AY632" s="159" t="s">
        <v>163</v>
      </c>
    </row>
    <row r="633" spans="2:51" s="13" customFormat="1" ht="11.25">
      <c r="B633" s="158"/>
      <c r="D633" s="152" t="s">
        <v>172</v>
      </c>
      <c r="E633" s="159" t="s">
        <v>1</v>
      </c>
      <c r="F633" s="160" t="s">
        <v>352</v>
      </c>
      <c r="H633" s="161">
        <v>1.84</v>
      </c>
      <c r="I633" s="162"/>
      <c r="L633" s="158"/>
      <c r="M633" s="163"/>
      <c r="T633" s="164"/>
      <c r="AT633" s="159" t="s">
        <v>172</v>
      </c>
      <c r="AU633" s="159" t="s">
        <v>88</v>
      </c>
      <c r="AV633" s="13" t="s">
        <v>88</v>
      </c>
      <c r="AW633" s="13" t="s">
        <v>34</v>
      </c>
      <c r="AX633" s="13" t="s">
        <v>78</v>
      </c>
      <c r="AY633" s="159" t="s">
        <v>163</v>
      </c>
    </row>
    <row r="634" spans="2:51" s="13" customFormat="1" ht="11.25">
      <c r="B634" s="158"/>
      <c r="D634" s="152" t="s">
        <v>172</v>
      </c>
      <c r="E634" s="159" t="s">
        <v>1</v>
      </c>
      <c r="F634" s="160" t="s">
        <v>353</v>
      </c>
      <c r="H634" s="161">
        <v>0.81</v>
      </c>
      <c r="I634" s="162"/>
      <c r="L634" s="158"/>
      <c r="M634" s="163"/>
      <c r="T634" s="164"/>
      <c r="AT634" s="159" t="s">
        <v>172</v>
      </c>
      <c r="AU634" s="159" t="s">
        <v>88</v>
      </c>
      <c r="AV634" s="13" t="s">
        <v>88</v>
      </c>
      <c r="AW634" s="13" t="s">
        <v>34</v>
      </c>
      <c r="AX634" s="13" t="s">
        <v>78</v>
      </c>
      <c r="AY634" s="159" t="s">
        <v>163</v>
      </c>
    </row>
    <row r="635" spans="2:51" s="12" customFormat="1" ht="11.25">
      <c r="B635" s="151"/>
      <c r="D635" s="152" t="s">
        <v>172</v>
      </c>
      <c r="E635" s="153" t="s">
        <v>1</v>
      </c>
      <c r="F635" s="154" t="s">
        <v>355</v>
      </c>
      <c r="H635" s="153" t="s">
        <v>1</v>
      </c>
      <c r="I635" s="155"/>
      <c r="L635" s="151"/>
      <c r="M635" s="156"/>
      <c r="T635" s="157"/>
      <c r="AT635" s="153" t="s">
        <v>172</v>
      </c>
      <c r="AU635" s="153" t="s">
        <v>88</v>
      </c>
      <c r="AV635" s="12" t="s">
        <v>86</v>
      </c>
      <c r="AW635" s="12" t="s">
        <v>34</v>
      </c>
      <c r="AX635" s="12" t="s">
        <v>78</v>
      </c>
      <c r="AY635" s="153" t="s">
        <v>163</v>
      </c>
    </row>
    <row r="636" spans="2:51" s="13" customFormat="1" ht="11.25">
      <c r="B636" s="158"/>
      <c r="D636" s="152" t="s">
        <v>172</v>
      </c>
      <c r="E636" s="159" t="s">
        <v>1</v>
      </c>
      <c r="F636" s="160" t="s">
        <v>335</v>
      </c>
      <c r="H636" s="161">
        <v>1.881</v>
      </c>
      <c r="I636" s="162"/>
      <c r="L636" s="158"/>
      <c r="M636" s="163"/>
      <c r="T636" s="164"/>
      <c r="AT636" s="159" t="s">
        <v>172</v>
      </c>
      <c r="AU636" s="159" t="s">
        <v>88</v>
      </c>
      <c r="AV636" s="13" t="s">
        <v>88</v>
      </c>
      <c r="AW636" s="13" t="s">
        <v>34</v>
      </c>
      <c r="AX636" s="13" t="s">
        <v>78</v>
      </c>
      <c r="AY636" s="159" t="s">
        <v>163</v>
      </c>
    </row>
    <row r="637" spans="2:51" s="13" customFormat="1" ht="11.25">
      <c r="B637" s="158"/>
      <c r="D637" s="152" t="s">
        <v>172</v>
      </c>
      <c r="E637" s="159" t="s">
        <v>1</v>
      </c>
      <c r="F637" s="160" t="s">
        <v>357</v>
      </c>
      <c r="H637" s="161">
        <v>1.835</v>
      </c>
      <c r="I637" s="162"/>
      <c r="L637" s="158"/>
      <c r="M637" s="163"/>
      <c r="T637" s="164"/>
      <c r="AT637" s="159" t="s">
        <v>172</v>
      </c>
      <c r="AU637" s="159" t="s">
        <v>88</v>
      </c>
      <c r="AV637" s="13" t="s">
        <v>88</v>
      </c>
      <c r="AW637" s="13" t="s">
        <v>34</v>
      </c>
      <c r="AX637" s="13" t="s">
        <v>78</v>
      </c>
      <c r="AY637" s="159" t="s">
        <v>163</v>
      </c>
    </row>
    <row r="638" spans="2:51" s="13" customFormat="1" ht="11.25">
      <c r="B638" s="158"/>
      <c r="D638" s="152" t="s">
        <v>172</v>
      </c>
      <c r="E638" s="159" t="s">
        <v>1</v>
      </c>
      <c r="F638" s="160" t="s">
        <v>358</v>
      </c>
      <c r="H638" s="161">
        <v>1.5920000000000001</v>
      </c>
      <c r="I638" s="162"/>
      <c r="L638" s="158"/>
      <c r="M638" s="163"/>
      <c r="T638" s="164"/>
      <c r="AT638" s="159" t="s">
        <v>172</v>
      </c>
      <c r="AU638" s="159" t="s">
        <v>88</v>
      </c>
      <c r="AV638" s="13" t="s">
        <v>88</v>
      </c>
      <c r="AW638" s="13" t="s">
        <v>34</v>
      </c>
      <c r="AX638" s="13" t="s">
        <v>78</v>
      </c>
      <c r="AY638" s="159" t="s">
        <v>163</v>
      </c>
    </row>
    <row r="639" spans="2:51" s="13" customFormat="1" ht="11.25">
      <c r="B639" s="158"/>
      <c r="D639" s="152" t="s">
        <v>172</v>
      </c>
      <c r="E639" s="159" t="s">
        <v>1</v>
      </c>
      <c r="F639" s="160" t="s">
        <v>344</v>
      </c>
      <c r="H639" s="161">
        <v>0.89100000000000001</v>
      </c>
      <c r="I639" s="162"/>
      <c r="L639" s="158"/>
      <c r="M639" s="163"/>
      <c r="T639" s="164"/>
      <c r="AT639" s="159" t="s">
        <v>172</v>
      </c>
      <c r="AU639" s="159" t="s">
        <v>88</v>
      </c>
      <c r="AV639" s="13" t="s">
        <v>88</v>
      </c>
      <c r="AW639" s="13" t="s">
        <v>34</v>
      </c>
      <c r="AX639" s="13" t="s">
        <v>78</v>
      </c>
      <c r="AY639" s="159" t="s">
        <v>163</v>
      </c>
    </row>
    <row r="640" spans="2:51" s="12" customFormat="1" ht="11.25">
      <c r="B640" s="151"/>
      <c r="D640" s="152" t="s">
        <v>172</v>
      </c>
      <c r="E640" s="153" t="s">
        <v>1</v>
      </c>
      <c r="F640" s="154" t="s">
        <v>360</v>
      </c>
      <c r="H640" s="153" t="s">
        <v>1</v>
      </c>
      <c r="I640" s="155"/>
      <c r="L640" s="151"/>
      <c r="M640" s="156"/>
      <c r="T640" s="157"/>
      <c r="AT640" s="153" t="s">
        <v>172</v>
      </c>
      <c r="AU640" s="153" t="s">
        <v>88</v>
      </c>
      <c r="AV640" s="12" t="s">
        <v>86</v>
      </c>
      <c r="AW640" s="12" t="s">
        <v>34</v>
      </c>
      <c r="AX640" s="12" t="s">
        <v>78</v>
      </c>
      <c r="AY640" s="153" t="s">
        <v>163</v>
      </c>
    </row>
    <row r="641" spans="2:65" s="13" customFormat="1" ht="11.25">
      <c r="B641" s="158"/>
      <c r="D641" s="152" t="s">
        <v>172</v>
      </c>
      <c r="E641" s="159" t="s">
        <v>1</v>
      </c>
      <c r="F641" s="160" t="s">
        <v>342</v>
      </c>
      <c r="H641" s="161">
        <v>0.94099999999999995</v>
      </c>
      <c r="I641" s="162"/>
      <c r="L641" s="158"/>
      <c r="M641" s="163"/>
      <c r="T641" s="164"/>
      <c r="AT641" s="159" t="s">
        <v>172</v>
      </c>
      <c r="AU641" s="159" t="s">
        <v>88</v>
      </c>
      <c r="AV641" s="13" t="s">
        <v>88</v>
      </c>
      <c r="AW641" s="13" t="s">
        <v>34</v>
      </c>
      <c r="AX641" s="13" t="s">
        <v>78</v>
      </c>
      <c r="AY641" s="159" t="s">
        <v>163</v>
      </c>
    </row>
    <row r="642" spans="2:65" s="13" customFormat="1" ht="11.25">
      <c r="B642" s="158"/>
      <c r="D642" s="152" t="s">
        <v>172</v>
      </c>
      <c r="E642" s="159" t="s">
        <v>1</v>
      </c>
      <c r="F642" s="160" t="s">
        <v>362</v>
      </c>
      <c r="H642" s="161">
        <v>1.579</v>
      </c>
      <c r="I642" s="162"/>
      <c r="L642" s="158"/>
      <c r="M642" s="163"/>
      <c r="T642" s="164"/>
      <c r="AT642" s="159" t="s">
        <v>172</v>
      </c>
      <c r="AU642" s="159" t="s">
        <v>88</v>
      </c>
      <c r="AV642" s="13" t="s">
        <v>88</v>
      </c>
      <c r="AW642" s="13" t="s">
        <v>34</v>
      </c>
      <c r="AX642" s="13" t="s">
        <v>78</v>
      </c>
      <c r="AY642" s="159" t="s">
        <v>163</v>
      </c>
    </row>
    <row r="643" spans="2:65" s="12" customFormat="1" ht="11.25">
      <c r="B643" s="151"/>
      <c r="D643" s="152" t="s">
        <v>172</v>
      </c>
      <c r="E643" s="153" t="s">
        <v>1</v>
      </c>
      <c r="F643" s="154" t="s">
        <v>364</v>
      </c>
      <c r="H643" s="153" t="s">
        <v>1</v>
      </c>
      <c r="I643" s="155"/>
      <c r="L643" s="151"/>
      <c r="M643" s="156"/>
      <c r="T643" s="157"/>
      <c r="AT643" s="153" t="s">
        <v>172</v>
      </c>
      <c r="AU643" s="153" t="s">
        <v>88</v>
      </c>
      <c r="AV643" s="12" t="s">
        <v>86</v>
      </c>
      <c r="AW643" s="12" t="s">
        <v>34</v>
      </c>
      <c r="AX643" s="12" t="s">
        <v>78</v>
      </c>
      <c r="AY643" s="153" t="s">
        <v>163</v>
      </c>
    </row>
    <row r="644" spans="2:65" s="13" customFormat="1" ht="11.25">
      <c r="B644" s="158"/>
      <c r="D644" s="152" t="s">
        <v>172</v>
      </c>
      <c r="E644" s="159" t="s">
        <v>1</v>
      </c>
      <c r="F644" s="160" t="s">
        <v>342</v>
      </c>
      <c r="H644" s="161">
        <v>0.94099999999999995</v>
      </c>
      <c r="I644" s="162"/>
      <c r="L644" s="158"/>
      <c r="M644" s="163"/>
      <c r="T644" s="164"/>
      <c r="AT644" s="159" t="s">
        <v>172</v>
      </c>
      <c r="AU644" s="159" t="s">
        <v>88</v>
      </c>
      <c r="AV644" s="13" t="s">
        <v>88</v>
      </c>
      <c r="AW644" s="13" t="s">
        <v>34</v>
      </c>
      <c r="AX644" s="13" t="s">
        <v>78</v>
      </c>
      <c r="AY644" s="159" t="s">
        <v>163</v>
      </c>
    </row>
    <row r="645" spans="2:65" s="13" customFormat="1" ht="11.25">
      <c r="B645" s="158"/>
      <c r="D645" s="152" t="s">
        <v>172</v>
      </c>
      <c r="E645" s="159" t="s">
        <v>1</v>
      </c>
      <c r="F645" s="160" t="s">
        <v>336</v>
      </c>
      <c r="H645" s="161">
        <v>1.831</v>
      </c>
      <c r="I645" s="162"/>
      <c r="L645" s="158"/>
      <c r="M645" s="163"/>
      <c r="T645" s="164"/>
      <c r="AT645" s="159" t="s">
        <v>172</v>
      </c>
      <c r="AU645" s="159" t="s">
        <v>88</v>
      </c>
      <c r="AV645" s="13" t="s">
        <v>88</v>
      </c>
      <c r="AW645" s="13" t="s">
        <v>34</v>
      </c>
      <c r="AX645" s="13" t="s">
        <v>78</v>
      </c>
      <c r="AY645" s="159" t="s">
        <v>163</v>
      </c>
    </row>
    <row r="646" spans="2:65" s="13" customFormat="1" ht="11.25">
      <c r="B646" s="158"/>
      <c r="D646" s="152" t="s">
        <v>172</v>
      </c>
      <c r="E646" s="159" t="s">
        <v>1</v>
      </c>
      <c r="F646" s="160" t="s">
        <v>366</v>
      </c>
      <c r="H646" s="161">
        <v>1.774</v>
      </c>
      <c r="I646" s="162"/>
      <c r="L646" s="158"/>
      <c r="M646" s="163"/>
      <c r="T646" s="164"/>
      <c r="AT646" s="159" t="s">
        <v>172</v>
      </c>
      <c r="AU646" s="159" t="s">
        <v>88</v>
      </c>
      <c r="AV646" s="13" t="s">
        <v>88</v>
      </c>
      <c r="AW646" s="13" t="s">
        <v>34</v>
      </c>
      <c r="AX646" s="13" t="s">
        <v>78</v>
      </c>
      <c r="AY646" s="159" t="s">
        <v>163</v>
      </c>
    </row>
    <row r="647" spans="2:65" s="12" customFormat="1" ht="11.25">
      <c r="B647" s="151"/>
      <c r="D647" s="152" t="s">
        <v>172</v>
      </c>
      <c r="E647" s="153" t="s">
        <v>1</v>
      </c>
      <c r="F647" s="154" t="s">
        <v>368</v>
      </c>
      <c r="H647" s="153" t="s">
        <v>1</v>
      </c>
      <c r="I647" s="155"/>
      <c r="L647" s="151"/>
      <c r="M647" s="156"/>
      <c r="T647" s="157"/>
      <c r="AT647" s="153" t="s">
        <v>172</v>
      </c>
      <c r="AU647" s="153" t="s">
        <v>88</v>
      </c>
      <c r="AV647" s="12" t="s">
        <v>86</v>
      </c>
      <c r="AW647" s="12" t="s">
        <v>34</v>
      </c>
      <c r="AX647" s="12" t="s">
        <v>78</v>
      </c>
      <c r="AY647" s="153" t="s">
        <v>163</v>
      </c>
    </row>
    <row r="648" spans="2:65" s="13" customFormat="1" ht="11.25">
      <c r="B648" s="158"/>
      <c r="D648" s="152" t="s">
        <v>172</v>
      </c>
      <c r="E648" s="159" t="s">
        <v>1</v>
      </c>
      <c r="F648" s="160" t="s">
        <v>342</v>
      </c>
      <c r="H648" s="161">
        <v>0.94099999999999995</v>
      </c>
      <c r="I648" s="162"/>
      <c r="L648" s="158"/>
      <c r="M648" s="163"/>
      <c r="T648" s="164"/>
      <c r="AT648" s="159" t="s">
        <v>172</v>
      </c>
      <c r="AU648" s="159" t="s">
        <v>88</v>
      </c>
      <c r="AV648" s="13" t="s">
        <v>88</v>
      </c>
      <c r="AW648" s="13" t="s">
        <v>34</v>
      </c>
      <c r="AX648" s="13" t="s">
        <v>78</v>
      </c>
      <c r="AY648" s="159" t="s">
        <v>163</v>
      </c>
    </row>
    <row r="649" spans="2:65" s="13" customFormat="1" ht="11.25">
      <c r="B649" s="158"/>
      <c r="D649" s="152" t="s">
        <v>172</v>
      </c>
      <c r="E649" s="159" t="s">
        <v>1</v>
      </c>
      <c r="F649" s="160" t="s">
        <v>370</v>
      </c>
      <c r="H649" s="161">
        <v>1.7010000000000001</v>
      </c>
      <c r="I649" s="162"/>
      <c r="L649" s="158"/>
      <c r="M649" s="163"/>
      <c r="T649" s="164"/>
      <c r="AT649" s="159" t="s">
        <v>172</v>
      </c>
      <c r="AU649" s="159" t="s">
        <v>88</v>
      </c>
      <c r="AV649" s="13" t="s">
        <v>88</v>
      </c>
      <c r="AW649" s="13" t="s">
        <v>34</v>
      </c>
      <c r="AX649" s="13" t="s">
        <v>78</v>
      </c>
      <c r="AY649" s="159" t="s">
        <v>163</v>
      </c>
    </row>
    <row r="650" spans="2:65" s="14" customFormat="1" ht="11.25">
      <c r="B650" s="165"/>
      <c r="D650" s="152" t="s">
        <v>172</v>
      </c>
      <c r="E650" s="166" t="s">
        <v>1</v>
      </c>
      <c r="F650" s="167" t="s">
        <v>176</v>
      </c>
      <c r="H650" s="168">
        <v>42.073999999999998</v>
      </c>
      <c r="I650" s="169"/>
      <c r="L650" s="165"/>
      <c r="M650" s="170"/>
      <c r="T650" s="171"/>
      <c r="AT650" s="166" t="s">
        <v>172</v>
      </c>
      <c r="AU650" s="166" t="s">
        <v>88</v>
      </c>
      <c r="AV650" s="14" t="s">
        <v>170</v>
      </c>
      <c r="AW650" s="14" t="s">
        <v>34</v>
      </c>
      <c r="AX650" s="14" t="s">
        <v>86</v>
      </c>
      <c r="AY650" s="166" t="s">
        <v>163</v>
      </c>
    </row>
    <row r="651" spans="2:65" s="1" customFormat="1" ht="24.2" customHeight="1">
      <c r="B651" s="32"/>
      <c r="C651" s="137" t="s">
        <v>442</v>
      </c>
      <c r="D651" s="137" t="s">
        <v>166</v>
      </c>
      <c r="E651" s="138" t="s">
        <v>443</v>
      </c>
      <c r="F651" s="139" t="s">
        <v>444</v>
      </c>
      <c r="G651" s="140" t="s">
        <v>206</v>
      </c>
      <c r="H651" s="141">
        <v>376.64400000000001</v>
      </c>
      <c r="I651" s="142"/>
      <c r="J651" s="143">
        <f>ROUND(I651*H651,2)</f>
        <v>0</v>
      </c>
      <c r="K651" s="144"/>
      <c r="L651" s="32"/>
      <c r="M651" s="145" t="s">
        <v>1</v>
      </c>
      <c r="N651" s="146" t="s">
        <v>43</v>
      </c>
      <c r="P651" s="147">
        <f>O651*H651</f>
        <v>0</v>
      </c>
      <c r="Q651" s="147">
        <v>1.103E-2</v>
      </c>
      <c r="R651" s="147">
        <f>Q651*H651</f>
        <v>4.15438332</v>
      </c>
      <c r="S651" s="147">
        <v>0</v>
      </c>
      <c r="T651" s="148">
        <f>S651*H651</f>
        <v>0</v>
      </c>
      <c r="AR651" s="149" t="s">
        <v>170</v>
      </c>
      <c r="AT651" s="149" t="s">
        <v>166</v>
      </c>
      <c r="AU651" s="149" t="s">
        <v>88</v>
      </c>
      <c r="AY651" s="17" t="s">
        <v>163</v>
      </c>
      <c r="BE651" s="150">
        <f>IF(N651="základní",J651,0)</f>
        <v>0</v>
      </c>
      <c r="BF651" s="150">
        <f>IF(N651="snížená",J651,0)</f>
        <v>0</v>
      </c>
      <c r="BG651" s="150">
        <f>IF(N651="zákl. přenesená",J651,0)</f>
        <v>0</v>
      </c>
      <c r="BH651" s="150">
        <f>IF(N651="sníž. přenesená",J651,0)</f>
        <v>0</v>
      </c>
      <c r="BI651" s="150">
        <f>IF(N651="nulová",J651,0)</f>
        <v>0</v>
      </c>
      <c r="BJ651" s="17" t="s">
        <v>86</v>
      </c>
      <c r="BK651" s="150">
        <f>ROUND(I651*H651,2)</f>
        <v>0</v>
      </c>
      <c r="BL651" s="17" t="s">
        <v>170</v>
      </c>
      <c r="BM651" s="149" t="s">
        <v>445</v>
      </c>
    </row>
    <row r="652" spans="2:65" s="12" customFormat="1" ht="11.25">
      <c r="B652" s="151"/>
      <c r="D652" s="152" t="s">
        <v>172</v>
      </c>
      <c r="E652" s="153" t="s">
        <v>1</v>
      </c>
      <c r="F652" s="154" t="s">
        <v>173</v>
      </c>
      <c r="H652" s="153" t="s">
        <v>1</v>
      </c>
      <c r="I652" s="155"/>
      <c r="L652" s="151"/>
      <c r="M652" s="156"/>
      <c r="T652" s="157"/>
      <c r="AT652" s="153" t="s">
        <v>172</v>
      </c>
      <c r="AU652" s="153" t="s">
        <v>88</v>
      </c>
      <c r="AV652" s="12" t="s">
        <v>86</v>
      </c>
      <c r="AW652" s="12" t="s">
        <v>34</v>
      </c>
      <c r="AX652" s="12" t="s">
        <v>78</v>
      </c>
      <c r="AY652" s="153" t="s">
        <v>163</v>
      </c>
    </row>
    <row r="653" spans="2:65" s="12" customFormat="1" ht="22.5">
      <c r="B653" s="151"/>
      <c r="D653" s="152" t="s">
        <v>172</v>
      </c>
      <c r="E653" s="153" t="s">
        <v>1</v>
      </c>
      <c r="F653" s="154" t="s">
        <v>446</v>
      </c>
      <c r="H653" s="153" t="s">
        <v>1</v>
      </c>
      <c r="I653" s="155"/>
      <c r="L653" s="151"/>
      <c r="M653" s="156"/>
      <c r="T653" s="157"/>
      <c r="AT653" s="153" t="s">
        <v>172</v>
      </c>
      <c r="AU653" s="153" t="s">
        <v>88</v>
      </c>
      <c r="AV653" s="12" t="s">
        <v>86</v>
      </c>
      <c r="AW653" s="12" t="s">
        <v>34</v>
      </c>
      <c r="AX653" s="12" t="s">
        <v>78</v>
      </c>
      <c r="AY653" s="153" t="s">
        <v>163</v>
      </c>
    </row>
    <row r="654" spans="2:65" s="12" customFormat="1" ht="11.25">
      <c r="B654" s="151"/>
      <c r="D654" s="152" t="s">
        <v>172</v>
      </c>
      <c r="E654" s="153" t="s">
        <v>1</v>
      </c>
      <c r="F654" s="154" t="s">
        <v>447</v>
      </c>
      <c r="H654" s="153" t="s">
        <v>1</v>
      </c>
      <c r="I654" s="155"/>
      <c r="L654" s="151"/>
      <c r="M654" s="156"/>
      <c r="T654" s="157"/>
      <c r="AT654" s="153" t="s">
        <v>172</v>
      </c>
      <c r="AU654" s="153" t="s">
        <v>88</v>
      </c>
      <c r="AV654" s="12" t="s">
        <v>86</v>
      </c>
      <c r="AW654" s="12" t="s">
        <v>34</v>
      </c>
      <c r="AX654" s="12" t="s">
        <v>78</v>
      </c>
      <c r="AY654" s="153" t="s">
        <v>163</v>
      </c>
    </row>
    <row r="655" spans="2:65" s="13" customFormat="1" ht="11.25">
      <c r="B655" s="158"/>
      <c r="D655" s="152" t="s">
        <v>172</v>
      </c>
      <c r="E655" s="159" t="s">
        <v>1</v>
      </c>
      <c r="F655" s="160" t="s">
        <v>448</v>
      </c>
      <c r="H655" s="161">
        <v>236.31800000000001</v>
      </c>
      <c r="I655" s="162"/>
      <c r="L655" s="158"/>
      <c r="M655" s="163"/>
      <c r="T655" s="164"/>
      <c r="AT655" s="159" t="s">
        <v>172</v>
      </c>
      <c r="AU655" s="159" t="s">
        <v>88</v>
      </c>
      <c r="AV655" s="13" t="s">
        <v>88</v>
      </c>
      <c r="AW655" s="13" t="s">
        <v>34</v>
      </c>
      <c r="AX655" s="13" t="s">
        <v>78</v>
      </c>
      <c r="AY655" s="159" t="s">
        <v>163</v>
      </c>
    </row>
    <row r="656" spans="2:65" s="13" customFormat="1" ht="11.25">
      <c r="B656" s="158"/>
      <c r="D656" s="152" t="s">
        <v>172</v>
      </c>
      <c r="E656" s="159" t="s">
        <v>1</v>
      </c>
      <c r="F656" s="160" t="s">
        <v>449</v>
      </c>
      <c r="H656" s="161">
        <v>140.32599999999999</v>
      </c>
      <c r="I656" s="162"/>
      <c r="L656" s="158"/>
      <c r="M656" s="163"/>
      <c r="T656" s="164"/>
      <c r="AT656" s="159" t="s">
        <v>172</v>
      </c>
      <c r="AU656" s="159" t="s">
        <v>88</v>
      </c>
      <c r="AV656" s="13" t="s">
        <v>88</v>
      </c>
      <c r="AW656" s="13" t="s">
        <v>34</v>
      </c>
      <c r="AX656" s="13" t="s">
        <v>78</v>
      </c>
      <c r="AY656" s="159" t="s">
        <v>163</v>
      </c>
    </row>
    <row r="657" spans="2:65" s="14" customFormat="1" ht="11.25">
      <c r="B657" s="165"/>
      <c r="D657" s="152" t="s">
        <v>172</v>
      </c>
      <c r="E657" s="166" t="s">
        <v>1</v>
      </c>
      <c r="F657" s="167" t="s">
        <v>176</v>
      </c>
      <c r="H657" s="168">
        <v>376.64400000000001</v>
      </c>
      <c r="I657" s="169"/>
      <c r="L657" s="165"/>
      <c r="M657" s="170"/>
      <c r="T657" s="171"/>
      <c r="AT657" s="166" t="s">
        <v>172</v>
      </c>
      <c r="AU657" s="166" t="s">
        <v>88</v>
      </c>
      <c r="AV657" s="14" t="s">
        <v>170</v>
      </c>
      <c r="AW657" s="14" t="s">
        <v>34</v>
      </c>
      <c r="AX657" s="14" t="s">
        <v>86</v>
      </c>
      <c r="AY657" s="166" t="s">
        <v>163</v>
      </c>
    </row>
    <row r="658" spans="2:65" s="1" customFormat="1" ht="24.2" customHeight="1">
      <c r="B658" s="32"/>
      <c r="C658" s="137" t="s">
        <v>450</v>
      </c>
      <c r="D658" s="137" t="s">
        <v>166</v>
      </c>
      <c r="E658" s="138" t="s">
        <v>451</v>
      </c>
      <c r="F658" s="139" t="s">
        <v>452</v>
      </c>
      <c r="G658" s="140" t="s">
        <v>206</v>
      </c>
      <c r="H658" s="141">
        <v>376.64400000000001</v>
      </c>
      <c r="I658" s="142"/>
      <c r="J658" s="143">
        <f>ROUND(I658*H658,2)</f>
        <v>0</v>
      </c>
      <c r="K658" s="144"/>
      <c r="L658" s="32"/>
      <c r="M658" s="145" t="s">
        <v>1</v>
      </c>
      <c r="N658" s="146" t="s">
        <v>43</v>
      </c>
      <c r="P658" s="147">
        <f>O658*H658</f>
        <v>0</v>
      </c>
      <c r="Q658" s="147">
        <v>5.5199999999999997E-3</v>
      </c>
      <c r="R658" s="147">
        <f>Q658*H658</f>
        <v>2.0790748799999998</v>
      </c>
      <c r="S658" s="147">
        <v>0</v>
      </c>
      <c r="T658" s="148">
        <f>S658*H658</f>
        <v>0</v>
      </c>
      <c r="AR658" s="149" t="s">
        <v>170</v>
      </c>
      <c r="AT658" s="149" t="s">
        <v>166</v>
      </c>
      <c r="AU658" s="149" t="s">
        <v>88</v>
      </c>
      <c r="AY658" s="17" t="s">
        <v>163</v>
      </c>
      <c r="BE658" s="150">
        <f>IF(N658="základní",J658,0)</f>
        <v>0</v>
      </c>
      <c r="BF658" s="150">
        <f>IF(N658="snížená",J658,0)</f>
        <v>0</v>
      </c>
      <c r="BG658" s="150">
        <f>IF(N658="zákl. přenesená",J658,0)</f>
        <v>0</v>
      </c>
      <c r="BH658" s="150">
        <f>IF(N658="sníž. přenesená",J658,0)</f>
        <v>0</v>
      </c>
      <c r="BI658" s="150">
        <f>IF(N658="nulová",J658,0)</f>
        <v>0</v>
      </c>
      <c r="BJ658" s="17" t="s">
        <v>86</v>
      </c>
      <c r="BK658" s="150">
        <f>ROUND(I658*H658,2)</f>
        <v>0</v>
      </c>
      <c r="BL658" s="17" t="s">
        <v>170</v>
      </c>
      <c r="BM658" s="149" t="s">
        <v>453</v>
      </c>
    </row>
    <row r="659" spans="2:65" s="12" customFormat="1" ht="11.25">
      <c r="B659" s="151"/>
      <c r="D659" s="152" t="s">
        <v>172</v>
      </c>
      <c r="E659" s="153" t="s">
        <v>1</v>
      </c>
      <c r="F659" s="154" t="s">
        <v>173</v>
      </c>
      <c r="H659" s="153" t="s">
        <v>1</v>
      </c>
      <c r="I659" s="155"/>
      <c r="L659" s="151"/>
      <c r="M659" s="156"/>
      <c r="T659" s="157"/>
      <c r="AT659" s="153" t="s">
        <v>172</v>
      </c>
      <c r="AU659" s="153" t="s">
        <v>88</v>
      </c>
      <c r="AV659" s="12" t="s">
        <v>86</v>
      </c>
      <c r="AW659" s="12" t="s">
        <v>34</v>
      </c>
      <c r="AX659" s="12" t="s">
        <v>78</v>
      </c>
      <c r="AY659" s="153" t="s">
        <v>163</v>
      </c>
    </row>
    <row r="660" spans="2:65" s="12" customFormat="1" ht="22.5">
      <c r="B660" s="151"/>
      <c r="D660" s="152" t="s">
        <v>172</v>
      </c>
      <c r="E660" s="153" t="s">
        <v>1</v>
      </c>
      <c r="F660" s="154" t="s">
        <v>446</v>
      </c>
      <c r="H660" s="153" t="s">
        <v>1</v>
      </c>
      <c r="I660" s="155"/>
      <c r="L660" s="151"/>
      <c r="M660" s="156"/>
      <c r="T660" s="157"/>
      <c r="AT660" s="153" t="s">
        <v>172</v>
      </c>
      <c r="AU660" s="153" t="s">
        <v>88</v>
      </c>
      <c r="AV660" s="12" t="s">
        <v>86</v>
      </c>
      <c r="AW660" s="12" t="s">
        <v>34</v>
      </c>
      <c r="AX660" s="12" t="s">
        <v>78</v>
      </c>
      <c r="AY660" s="153" t="s">
        <v>163</v>
      </c>
    </row>
    <row r="661" spans="2:65" s="12" customFormat="1" ht="11.25">
      <c r="B661" s="151"/>
      <c r="D661" s="152" t="s">
        <v>172</v>
      </c>
      <c r="E661" s="153" t="s">
        <v>1</v>
      </c>
      <c r="F661" s="154" t="s">
        <v>447</v>
      </c>
      <c r="H661" s="153" t="s">
        <v>1</v>
      </c>
      <c r="I661" s="155"/>
      <c r="L661" s="151"/>
      <c r="M661" s="156"/>
      <c r="T661" s="157"/>
      <c r="AT661" s="153" t="s">
        <v>172</v>
      </c>
      <c r="AU661" s="153" t="s">
        <v>88</v>
      </c>
      <c r="AV661" s="12" t="s">
        <v>86</v>
      </c>
      <c r="AW661" s="12" t="s">
        <v>34</v>
      </c>
      <c r="AX661" s="12" t="s">
        <v>78</v>
      </c>
      <c r="AY661" s="153" t="s">
        <v>163</v>
      </c>
    </row>
    <row r="662" spans="2:65" s="13" customFormat="1" ht="11.25">
      <c r="B662" s="158"/>
      <c r="D662" s="152" t="s">
        <v>172</v>
      </c>
      <c r="E662" s="159" t="s">
        <v>1</v>
      </c>
      <c r="F662" s="160" t="s">
        <v>454</v>
      </c>
      <c r="H662" s="161">
        <v>236.31800000000001</v>
      </c>
      <c r="I662" s="162"/>
      <c r="L662" s="158"/>
      <c r="M662" s="163"/>
      <c r="T662" s="164"/>
      <c r="AT662" s="159" t="s">
        <v>172</v>
      </c>
      <c r="AU662" s="159" t="s">
        <v>88</v>
      </c>
      <c r="AV662" s="13" t="s">
        <v>88</v>
      </c>
      <c r="AW662" s="13" t="s">
        <v>34</v>
      </c>
      <c r="AX662" s="13" t="s">
        <v>78</v>
      </c>
      <c r="AY662" s="159" t="s">
        <v>163</v>
      </c>
    </row>
    <row r="663" spans="2:65" s="13" customFormat="1" ht="11.25">
      <c r="B663" s="158"/>
      <c r="D663" s="152" t="s">
        <v>172</v>
      </c>
      <c r="E663" s="159" t="s">
        <v>1</v>
      </c>
      <c r="F663" s="160" t="s">
        <v>449</v>
      </c>
      <c r="H663" s="161">
        <v>140.32599999999999</v>
      </c>
      <c r="I663" s="162"/>
      <c r="L663" s="158"/>
      <c r="M663" s="163"/>
      <c r="T663" s="164"/>
      <c r="AT663" s="159" t="s">
        <v>172</v>
      </c>
      <c r="AU663" s="159" t="s">
        <v>88</v>
      </c>
      <c r="AV663" s="13" t="s">
        <v>88</v>
      </c>
      <c r="AW663" s="13" t="s">
        <v>34</v>
      </c>
      <c r="AX663" s="13" t="s">
        <v>78</v>
      </c>
      <c r="AY663" s="159" t="s">
        <v>163</v>
      </c>
    </row>
    <row r="664" spans="2:65" s="14" customFormat="1" ht="11.25">
      <c r="B664" s="165"/>
      <c r="D664" s="152" t="s">
        <v>172</v>
      </c>
      <c r="E664" s="166" t="s">
        <v>1</v>
      </c>
      <c r="F664" s="167" t="s">
        <v>176</v>
      </c>
      <c r="H664" s="168">
        <v>376.64400000000001</v>
      </c>
      <c r="I664" s="169"/>
      <c r="L664" s="165"/>
      <c r="M664" s="170"/>
      <c r="T664" s="171"/>
      <c r="AT664" s="166" t="s">
        <v>172</v>
      </c>
      <c r="AU664" s="166" t="s">
        <v>88</v>
      </c>
      <c r="AV664" s="14" t="s">
        <v>170</v>
      </c>
      <c r="AW664" s="14" t="s">
        <v>34</v>
      </c>
      <c r="AX664" s="14" t="s">
        <v>86</v>
      </c>
      <c r="AY664" s="166" t="s">
        <v>163</v>
      </c>
    </row>
    <row r="665" spans="2:65" s="1" customFormat="1" ht="16.5" customHeight="1">
      <c r="B665" s="32"/>
      <c r="C665" s="137" t="s">
        <v>201</v>
      </c>
      <c r="D665" s="137" t="s">
        <v>166</v>
      </c>
      <c r="E665" s="138" t="s">
        <v>455</v>
      </c>
      <c r="F665" s="139" t="s">
        <v>456</v>
      </c>
      <c r="G665" s="140" t="s">
        <v>206</v>
      </c>
      <c r="H665" s="141">
        <v>19.036000000000001</v>
      </c>
      <c r="I665" s="142"/>
      <c r="J665" s="143">
        <f>ROUND(I665*H665,2)</f>
        <v>0</v>
      </c>
      <c r="K665" s="144"/>
      <c r="L665" s="32"/>
      <c r="M665" s="145" t="s">
        <v>1</v>
      </c>
      <c r="N665" s="146" t="s">
        <v>43</v>
      </c>
      <c r="P665" s="147">
        <f>O665*H665</f>
        <v>0</v>
      </c>
      <c r="Q665" s="147">
        <v>1.1E-4</v>
      </c>
      <c r="R665" s="147">
        <f>Q665*H665</f>
        <v>2.0939600000000002E-3</v>
      </c>
      <c r="S665" s="147">
        <v>6.0000000000000002E-5</v>
      </c>
      <c r="T665" s="148">
        <f>S665*H665</f>
        <v>1.1421600000000001E-3</v>
      </c>
      <c r="AR665" s="149" t="s">
        <v>170</v>
      </c>
      <c r="AT665" s="149" t="s">
        <v>166</v>
      </c>
      <c r="AU665" s="149" t="s">
        <v>88</v>
      </c>
      <c r="AY665" s="17" t="s">
        <v>163</v>
      </c>
      <c r="BE665" s="150">
        <f>IF(N665="základní",J665,0)</f>
        <v>0</v>
      </c>
      <c r="BF665" s="150">
        <f>IF(N665="snížená",J665,0)</f>
        <v>0</v>
      </c>
      <c r="BG665" s="150">
        <f>IF(N665="zákl. přenesená",J665,0)</f>
        <v>0</v>
      </c>
      <c r="BH665" s="150">
        <f>IF(N665="sníž. přenesená",J665,0)</f>
        <v>0</v>
      </c>
      <c r="BI665" s="150">
        <f>IF(N665="nulová",J665,0)</f>
        <v>0</v>
      </c>
      <c r="BJ665" s="17" t="s">
        <v>86</v>
      </c>
      <c r="BK665" s="150">
        <f>ROUND(I665*H665,2)</f>
        <v>0</v>
      </c>
      <c r="BL665" s="17" t="s">
        <v>170</v>
      </c>
      <c r="BM665" s="149" t="s">
        <v>457</v>
      </c>
    </row>
    <row r="666" spans="2:65" s="12" customFormat="1" ht="11.25">
      <c r="B666" s="151"/>
      <c r="D666" s="152" t="s">
        <v>172</v>
      </c>
      <c r="E666" s="153" t="s">
        <v>1</v>
      </c>
      <c r="F666" s="154" t="s">
        <v>173</v>
      </c>
      <c r="H666" s="153" t="s">
        <v>1</v>
      </c>
      <c r="I666" s="155"/>
      <c r="L666" s="151"/>
      <c r="M666" s="156"/>
      <c r="T666" s="157"/>
      <c r="AT666" s="153" t="s">
        <v>172</v>
      </c>
      <c r="AU666" s="153" t="s">
        <v>88</v>
      </c>
      <c r="AV666" s="12" t="s">
        <v>86</v>
      </c>
      <c r="AW666" s="12" t="s">
        <v>34</v>
      </c>
      <c r="AX666" s="12" t="s">
        <v>78</v>
      </c>
      <c r="AY666" s="153" t="s">
        <v>163</v>
      </c>
    </row>
    <row r="667" spans="2:65" s="12" customFormat="1" ht="11.25">
      <c r="B667" s="151"/>
      <c r="D667" s="152" t="s">
        <v>172</v>
      </c>
      <c r="E667" s="153" t="s">
        <v>1</v>
      </c>
      <c r="F667" s="154" t="s">
        <v>458</v>
      </c>
      <c r="H667" s="153" t="s">
        <v>1</v>
      </c>
      <c r="I667" s="155"/>
      <c r="L667" s="151"/>
      <c r="M667" s="156"/>
      <c r="T667" s="157"/>
      <c r="AT667" s="153" t="s">
        <v>172</v>
      </c>
      <c r="AU667" s="153" t="s">
        <v>88</v>
      </c>
      <c r="AV667" s="12" t="s">
        <v>86</v>
      </c>
      <c r="AW667" s="12" t="s">
        <v>34</v>
      </c>
      <c r="AX667" s="12" t="s">
        <v>78</v>
      </c>
      <c r="AY667" s="153" t="s">
        <v>163</v>
      </c>
    </row>
    <row r="668" spans="2:65" s="13" customFormat="1" ht="22.5">
      <c r="B668" s="158"/>
      <c r="D668" s="152" t="s">
        <v>172</v>
      </c>
      <c r="E668" s="159" t="s">
        <v>1</v>
      </c>
      <c r="F668" s="160" t="s">
        <v>459</v>
      </c>
      <c r="H668" s="161">
        <v>13.779</v>
      </c>
      <c r="I668" s="162"/>
      <c r="L668" s="158"/>
      <c r="M668" s="163"/>
      <c r="T668" s="164"/>
      <c r="AT668" s="159" t="s">
        <v>172</v>
      </c>
      <c r="AU668" s="159" t="s">
        <v>88</v>
      </c>
      <c r="AV668" s="13" t="s">
        <v>88</v>
      </c>
      <c r="AW668" s="13" t="s">
        <v>34</v>
      </c>
      <c r="AX668" s="13" t="s">
        <v>78</v>
      </c>
      <c r="AY668" s="159" t="s">
        <v>163</v>
      </c>
    </row>
    <row r="669" spans="2:65" s="13" customFormat="1" ht="11.25">
      <c r="B669" s="158"/>
      <c r="D669" s="152" t="s">
        <v>172</v>
      </c>
      <c r="E669" s="159" t="s">
        <v>1</v>
      </c>
      <c r="F669" s="160" t="s">
        <v>460</v>
      </c>
      <c r="H669" s="161">
        <v>5.2569999999999997</v>
      </c>
      <c r="I669" s="162"/>
      <c r="L669" s="158"/>
      <c r="M669" s="163"/>
      <c r="T669" s="164"/>
      <c r="AT669" s="159" t="s">
        <v>172</v>
      </c>
      <c r="AU669" s="159" t="s">
        <v>88</v>
      </c>
      <c r="AV669" s="13" t="s">
        <v>88</v>
      </c>
      <c r="AW669" s="13" t="s">
        <v>34</v>
      </c>
      <c r="AX669" s="13" t="s">
        <v>78</v>
      </c>
      <c r="AY669" s="159" t="s">
        <v>163</v>
      </c>
    </row>
    <row r="670" spans="2:65" s="14" customFormat="1" ht="11.25">
      <c r="B670" s="165"/>
      <c r="D670" s="152" t="s">
        <v>172</v>
      </c>
      <c r="E670" s="166" t="s">
        <v>1</v>
      </c>
      <c r="F670" s="167" t="s">
        <v>176</v>
      </c>
      <c r="H670" s="168">
        <v>19.036000000000001</v>
      </c>
      <c r="I670" s="169"/>
      <c r="L670" s="165"/>
      <c r="M670" s="170"/>
      <c r="T670" s="171"/>
      <c r="AT670" s="166" t="s">
        <v>172</v>
      </c>
      <c r="AU670" s="166" t="s">
        <v>88</v>
      </c>
      <c r="AV670" s="14" t="s">
        <v>170</v>
      </c>
      <c r="AW670" s="14" t="s">
        <v>34</v>
      </c>
      <c r="AX670" s="14" t="s">
        <v>86</v>
      </c>
      <c r="AY670" s="166" t="s">
        <v>163</v>
      </c>
    </row>
    <row r="671" spans="2:65" s="1" customFormat="1" ht="24.2" customHeight="1">
      <c r="B671" s="32"/>
      <c r="C671" s="137" t="s">
        <v>461</v>
      </c>
      <c r="D671" s="137" t="s">
        <v>166</v>
      </c>
      <c r="E671" s="138" t="s">
        <v>462</v>
      </c>
      <c r="F671" s="139" t="s">
        <v>463</v>
      </c>
      <c r="G671" s="140" t="s">
        <v>251</v>
      </c>
      <c r="H671" s="141">
        <v>110.367</v>
      </c>
      <c r="I671" s="142"/>
      <c r="J671" s="143">
        <f>ROUND(I671*H671,2)</f>
        <v>0</v>
      </c>
      <c r="K671" s="144"/>
      <c r="L671" s="32"/>
      <c r="M671" s="145" t="s">
        <v>1</v>
      </c>
      <c r="N671" s="146" t="s">
        <v>43</v>
      </c>
      <c r="P671" s="147">
        <f>O671*H671</f>
        <v>0</v>
      </c>
      <c r="Q671" s="147">
        <v>1.5E-3</v>
      </c>
      <c r="R671" s="147">
        <f>Q671*H671</f>
        <v>0.16555050000000002</v>
      </c>
      <c r="S671" s="147">
        <v>0</v>
      </c>
      <c r="T671" s="148">
        <f>S671*H671</f>
        <v>0</v>
      </c>
      <c r="AR671" s="149" t="s">
        <v>170</v>
      </c>
      <c r="AT671" s="149" t="s">
        <v>166</v>
      </c>
      <c r="AU671" s="149" t="s">
        <v>88</v>
      </c>
      <c r="AY671" s="17" t="s">
        <v>163</v>
      </c>
      <c r="BE671" s="150">
        <f>IF(N671="základní",J671,0)</f>
        <v>0</v>
      </c>
      <c r="BF671" s="150">
        <f>IF(N671="snížená",J671,0)</f>
        <v>0</v>
      </c>
      <c r="BG671" s="150">
        <f>IF(N671="zákl. přenesená",J671,0)</f>
        <v>0</v>
      </c>
      <c r="BH671" s="150">
        <f>IF(N671="sníž. přenesená",J671,0)</f>
        <v>0</v>
      </c>
      <c r="BI671" s="150">
        <f>IF(N671="nulová",J671,0)</f>
        <v>0</v>
      </c>
      <c r="BJ671" s="17" t="s">
        <v>86</v>
      </c>
      <c r="BK671" s="150">
        <f>ROUND(I671*H671,2)</f>
        <v>0</v>
      </c>
      <c r="BL671" s="17" t="s">
        <v>170</v>
      </c>
      <c r="BM671" s="149" t="s">
        <v>464</v>
      </c>
    </row>
    <row r="672" spans="2:65" s="12" customFormat="1" ht="11.25">
      <c r="B672" s="151"/>
      <c r="D672" s="152" t="s">
        <v>172</v>
      </c>
      <c r="E672" s="153" t="s">
        <v>1</v>
      </c>
      <c r="F672" s="154" t="s">
        <v>173</v>
      </c>
      <c r="H672" s="153" t="s">
        <v>1</v>
      </c>
      <c r="I672" s="155"/>
      <c r="L672" s="151"/>
      <c r="M672" s="156"/>
      <c r="T672" s="157"/>
      <c r="AT672" s="153" t="s">
        <v>172</v>
      </c>
      <c r="AU672" s="153" t="s">
        <v>88</v>
      </c>
      <c r="AV672" s="12" t="s">
        <v>86</v>
      </c>
      <c r="AW672" s="12" t="s">
        <v>34</v>
      </c>
      <c r="AX672" s="12" t="s">
        <v>78</v>
      </c>
      <c r="AY672" s="153" t="s">
        <v>163</v>
      </c>
    </row>
    <row r="673" spans="2:51" s="12" customFormat="1" ht="11.25">
      <c r="B673" s="151"/>
      <c r="D673" s="152" t="s">
        <v>172</v>
      </c>
      <c r="E673" s="153" t="s">
        <v>1</v>
      </c>
      <c r="F673" s="154" t="s">
        <v>465</v>
      </c>
      <c r="H673" s="153" t="s">
        <v>1</v>
      </c>
      <c r="I673" s="155"/>
      <c r="L673" s="151"/>
      <c r="M673" s="156"/>
      <c r="T673" s="157"/>
      <c r="AT673" s="153" t="s">
        <v>172</v>
      </c>
      <c r="AU673" s="153" t="s">
        <v>88</v>
      </c>
      <c r="AV673" s="12" t="s">
        <v>86</v>
      </c>
      <c r="AW673" s="12" t="s">
        <v>34</v>
      </c>
      <c r="AX673" s="12" t="s">
        <v>78</v>
      </c>
      <c r="AY673" s="153" t="s">
        <v>163</v>
      </c>
    </row>
    <row r="674" spans="2:51" s="13" customFormat="1" ht="11.25">
      <c r="B674" s="158"/>
      <c r="D674" s="152" t="s">
        <v>172</v>
      </c>
      <c r="E674" s="159" t="s">
        <v>1</v>
      </c>
      <c r="F674" s="160" t="s">
        <v>466</v>
      </c>
      <c r="H674" s="161">
        <v>4.3600000000000003</v>
      </c>
      <c r="I674" s="162"/>
      <c r="L674" s="158"/>
      <c r="M674" s="163"/>
      <c r="T674" s="164"/>
      <c r="AT674" s="159" t="s">
        <v>172</v>
      </c>
      <c r="AU674" s="159" t="s">
        <v>88</v>
      </c>
      <c r="AV674" s="13" t="s">
        <v>88</v>
      </c>
      <c r="AW674" s="13" t="s">
        <v>34</v>
      </c>
      <c r="AX674" s="13" t="s">
        <v>78</v>
      </c>
      <c r="AY674" s="159" t="s">
        <v>163</v>
      </c>
    </row>
    <row r="675" spans="2:51" s="13" customFormat="1" ht="11.25">
      <c r="B675" s="158"/>
      <c r="D675" s="152" t="s">
        <v>172</v>
      </c>
      <c r="E675" s="159" t="s">
        <v>1</v>
      </c>
      <c r="F675" s="160" t="s">
        <v>467</v>
      </c>
      <c r="H675" s="161">
        <v>4.3899999999999997</v>
      </c>
      <c r="I675" s="162"/>
      <c r="L675" s="158"/>
      <c r="M675" s="163"/>
      <c r="T675" s="164"/>
      <c r="AT675" s="159" t="s">
        <v>172</v>
      </c>
      <c r="AU675" s="159" t="s">
        <v>88</v>
      </c>
      <c r="AV675" s="13" t="s">
        <v>88</v>
      </c>
      <c r="AW675" s="13" t="s">
        <v>34</v>
      </c>
      <c r="AX675" s="13" t="s">
        <v>78</v>
      </c>
      <c r="AY675" s="159" t="s">
        <v>163</v>
      </c>
    </row>
    <row r="676" spans="2:51" s="13" customFormat="1" ht="11.25">
      <c r="B676" s="158"/>
      <c r="D676" s="152" t="s">
        <v>172</v>
      </c>
      <c r="E676" s="159" t="s">
        <v>1</v>
      </c>
      <c r="F676" s="160" t="s">
        <v>468</v>
      </c>
      <c r="H676" s="161">
        <v>4.3949999999999996</v>
      </c>
      <c r="I676" s="162"/>
      <c r="L676" s="158"/>
      <c r="M676" s="163"/>
      <c r="T676" s="164"/>
      <c r="AT676" s="159" t="s">
        <v>172</v>
      </c>
      <c r="AU676" s="159" t="s">
        <v>88</v>
      </c>
      <c r="AV676" s="13" t="s">
        <v>88</v>
      </c>
      <c r="AW676" s="13" t="s">
        <v>34</v>
      </c>
      <c r="AX676" s="13" t="s">
        <v>78</v>
      </c>
      <c r="AY676" s="159" t="s">
        <v>163</v>
      </c>
    </row>
    <row r="677" spans="2:51" s="13" customFormat="1" ht="11.25">
      <c r="B677" s="158"/>
      <c r="D677" s="152" t="s">
        <v>172</v>
      </c>
      <c r="E677" s="159" t="s">
        <v>1</v>
      </c>
      <c r="F677" s="160" t="s">
        <v>469</v>
      </c>
      <c r="H677" s="161">
        <v>4.4000000000000004</v>
      </c>
      <c r="I677" s="162"/>
      <c r="L677" s="158"/>
      <c r="M677" s="163"/>
      <c r="T677" s="164"/>
      <c r="AT677" s="159" t="s">
        <v>172</v>
      </c>
      <c r="AU677" s="159" t="s">
        <v>88</v>
      </c>
      <c r="AV677" s="13" t="s">
        <v>88</v>
      </c>
      <c r="AW677" s="13" t="s">
        <v>34</v>
      </c>
      <c r="AX677" s="13" t="s">
        <v>78</v>
      </c>
      <c r="AY677" s="159" t="s">
        <v>163</v>
      </c>
    </row>
    <row r="678" spans="2:51" s="13" customFormat="1" ht="11.25">
      <c r="B678" s="158"/>
      <c r="D678" s="152" t="s">
        <v>172</v>
      </c>
      <c r="E678" s="159" t="s">
        <v>1</v>
      </c>
      <c r="F678" s="160" t="s">
        <v>470</v>
      </c>
      <c r="H678" s="161">
        <v>4.38</v>
      </c>
      <c r="I678" s="162"/>
      <c r="L678" s="158"/>
      <c r="M678" s="163"/>
      <c r="T678" s="164"/>
      <c r="AT678" s="159" t="s">
        <v>172</v>
      </c>
      <c r="AU678" s="159" t="s">
        <v>88</v>
      </c>
      <c r="AV678" s="13" t="s">
        <v>88</v>
      </c>
      <c r="AW678" s="13" t="s">
        <v>34</v>
      </c>
      <c r="AX678" s="13" t="s">
        <v>78</v>
      </c>
      <c r="AY678" s="159" t="s">
        <v>163</v>
      </c>
    </row>
    <row r="679" spans="2:51" s="13" customFormat="1" ht="11.25">
      <c r="B679" s="158"/>
      <c r="D679" s="152" t="s">
        <v>172</v>
      </c>
      <c r="E679" s="159" t="s">
        <v>1</v>
      </c>
      <c r="F679" s="160" t="s">
        <v>342</v>
      </c>
      <c r="H679" s="161">
        <v>0.94099999999999995</v>
      </c>
      <c r="I679" s="162"/>
      <c r="L679" s="158"/>
      <c r="M679" s="163"/>
      <c r="T679" s="164"/>
      <c r="AT679" s="159" t="s">
        <v>172</v>
      </c>
      <c r="AU679" s="159" t="s">
        <v>88</v>
      </c>
      <c r="AV679" s="13" t="s">
        <v>88</v>
      </c>
      <c r="AW679" s="13" t="s">
        <v>34</v>
      </c>
      <c r="AX679" s="13" t="s">
        <v>78</v>
      </c>
      <c r="AY679" s="159" t="s">
        <v>163</v>
      </c>
    </row>
    <row r="680" spans="2:51" s="13" customFormat="1" ht="11.25">
      <c r="B680" s="158"/>
      <c r="D680" s="152" t="s">
        <v>172</v>
      </c>
      <c r="E680" s="159" t="s">
        <v>1</v>
      </c>
      <c r="F680" s="160" t="s">
        <v>471</v>
      </c>
      <c r="H680" s="161">
        <v>4.37</v>
      </c>
      <c r="I680" s="162"/>
      <c r="L680" s="158"/>
      <c r="M680" s="163"/>
      <c r="T680" s="164"/>
      <c r="AT680" s="159" t="s">
        <v>172</v>
      </c>
      <c r="AU680" s="159" t="s">
        <v>88</v>
      </c>
      <c r="AV680" s="13" t="s">
        <v>88</v>
      </c>
      <c r="AW680" s="13" t="s">
        <v>34</v>
      </c>
      <c r="AX680" s="13" t="s">
        <v>78</v>
      </c>
      <c r="AY680" s="159" t="s">
        <v>163</v>
      </c>
    </row>
    <row r="681" spans="2:51" s="13" customFormat="1" ht="11.25">
      <c r="B681" s="158"/>
      <c r="D681" s="152" t="s">
        <v>172</v>
      </c>
      <c r="E681" s="159" t="s">
        <v>1</v>
      </c>
      <c r="F681" s="160" t="s">
        <v>472</v>
      </c>
      <c r="H681" s="161">
        <v>3.79</v>
      </c>
      <c r="I681" s="162"/>
      <c r="L681" s="158"/>
      <c r="M681" s="163"/>
      <c r="T681" s="164"/>
      <c r="AT681" s="159" t="s">
        <v>172</v>
      </c>
      <c r="AU681" s="159" t="s">
        <v>88</v>
      </c>
      <c r="AV681" s="13" t="s">
        <v>88</v>
      </c>
      <c r="AW681" s="13" t="s">
        <v>34</v>
      </c>
      <c r="AX681" s="13" t="s">
        <v>78</v>
      </c>
      <c r="AY681" s="159" t="s">
        <v>163</v>
      </c>
    </row>
    <row r="682" spans="2:51" s="13" customFormat="1" ht="11.25">
      <c r="B682" s="158"/>
      <c r="D682" s="152" t="s">
        <v>172</v>
      </c>
      <c r="E682" s="159" t="s">
        <v>1</v>
      </c>
      <c r="F682" s="160" t="s">
        <v>344</v>
      </c>
      <c r="H682" s="161">
        <v>0.89100000000000001</v>
      </c>
      <c r="I682" s="162"/>
      <c r="L682" s="158"/>
      <c r="M682" s="163"/>
      <c r="T682" s="164"/>
      <c r="AT682" s="159" t="s">
        <v>172</v>
      </c>
      <c r="AU682" s="159" t="s">
        <v>88</v>
      </c>
      <c r="AV682" s="13" t="s">
        <v>88</v>
      </c>
      <c r="AW682" s="13" t="s">
        <v>34</v>
      </c>
      <c r="AX682" s="13" t="s">
        <v>78</v>
      </c>
      <c r="AY682" s="159" t="s">
        <v>163</v>
      </c>
    </row>
    <row r="683" spans="2:51" s="13" customFormat="1" ht="11.25">
      <c r="B683" s="158"/>
      <c r="D683" s="152" t="s">
        <v>172</v>
      </c>
      <c r="E683" s="159" t="s">
        <v>1</v>
      </c>
      <c r="F683" s="160" t="s">
        <v>473</v>
      </c>
      <c r="H683" s="161">
        <v>3.76</v>
      </c>
      <c r="I683" s="162"/>
      <c r="L683" s="158"/>
      <c r="M683" s="163"/>
      <c r="T683" s="164"/>
      <c r="AT683" s="159" t="s">
        <v>172</v>
      </c>
      <c r="AU683" s="159" t="s">
        <v>88</v>
      </c>
      <c r="AV683" s="13" t="s">
        <v>88</v>
      </c>
      <c r="AW683" s="13" t="s">
        <v>34</v>
      </c>
      <c r="AX683" s="13" t="s">
        <v>78</v>
      </c>
      <c r="AY683" s="159" t="s">
        <v>163</v>
      </c>
    </row>
    <row r="684" spans="2:51" s="13" customFormat="1" ht="11.25">
      <c r="B684" s="158"/>
      <c r="D684" s="152" t="s">
        <v>172</v>
      </c>
      <c r="E684" s="159" t="s">
        <v>1</v>
      </c>
      <c r="F684" s="160" t="s">
        <v>466</v>
      </c>
      <c r="H684" s="161">
        <v>4.3600000000000003</v>
      </c>
      <c r="I684" s="162"/>
      <c r="L684" s="158"/>
      <c r="M684" s="163"/>
      <c r="T684" s="164"/>
      <c r="AT684" s="159" t="s">
        <v>172</v>
      </c>
      <c r="AU684" s="159" t="s">
        <v>88</v>
      </c>
      <c r="AV684" s="13" t="s">
        <v>88</v>
      </c>
      <c r="AW684" s="13" t="s">
        <v>34</v>
      </c>
      <c r="AX684" s="13" t="s">
        <v>78</v>
      </c>
      <c r="AY684" s="159" t="s">
        <v>163</v>
      </c>
    </row>
    <row r="685" spans="2:51" s="13" customFormat="1" ht="11.25">
      <c r="B685" s="158"/>
      <c r="D685" s="152" t="s">
        <v>172</v>
      </c>
      <c r="E685" s="159" t="s">
        <v>1</v>
      </c>
      <c r="F685" s="160" t="s">
        <v>474</v>
      </c>
      <c r="H685" s="161">
        <v>4.05</v>
      </c>
      <c r="I685" s="162"/>
      <c r="L685" s="158"/>
      <c r="M685" s="163"/>
      <c r="T685" s="164"/>
      <c r="AT685" s="159" t="s">
        <v>172</v>
      </c>
      <c r="AU685" s="159" t="s">
        <v>88</v>
      </c>
      <c r="AV685" s="13" t="s">
        <v>88</v>
      </c>
      <c r="AW685" s="13" t="s">
        <v>34</v>
      </c>
      <c r="AX685" s="13" t="s">
        <v>78</v>
      </c>
      <c r="AY685" s="159" t="s">
        <v>163</v>
      </c>
    </row>
    <row r="686" spans="2:51" s="15" customFormat="1" ht="11.25">
      <c r="B686" s="183"/>
      <c r="D686" s="152" t="s">
        <v>172</v>
      </c>
      <c r="E686" s="184" t="s">
        <v>1</v>
      </c>
      <c r="F686" s="185" t="s">
        <v>372</v>
      </c>
      <c r="H686" s="186">
        <v>44.087000000000003</v>
      </c>
      <c r="I686" s="187"/>
      <c r="L686" s="183"/>
      <c r="M686" s="188"/>
      <c r="T686" s="189"/>
      <c r="AT686" s="184" t="s">
        <v>172</v>
      </c>
      <c r="AU686" s="184" t="s">
        <v>88</v>
      </c>
      <c r="AV686" s="15" t="s">
        <v>182</v>
      </c>
      <c r="AW686" s="15" t="s">
        <v>34</v>
      </c>
      <c r="AX686" s="15" t="s">
        <v>78</v>
      </c>
      <c r="AY686" s="184" t="s">
        <v>163</v>
      </c>
    </row>
    <row r="687" spans="2:51" s="12" customFormat="1" ht="11.25">
      <c r="B687" s="151"/>
      <c r="D687" s="152" t="s">
        <v>172</v>
      </c>
      <c r="E687" s="153" t="s">
        <v>1</v>
      </c>
      <c r="F687" s="154" t="s">
        <v>475</v>
      </c>
      <c r="H687" s="153" t="s">
        <v>1</v>
      </c>
      <c r="I687" s="155"/>
      <c r="L687" s="151"/>
      <c r="M687" s="156"/>
      <c r="T687" s="157"/>
      <c r="AT687" s="153" t="s">
        <v>172</v>
      </c>
      <c r="AU687" s="153" t="s">
        <v>88</v>
      </c>
      <c r="AV687" s="12" t="s">
        <v>86</v>
      </c>
      <c r="AW687" s="12" t="s">
        <v>34</v>
      </c>
      <c r="AX687" s="12" t="s">
        <v>78</v>
      </c>
      <c r="AY687" s="153" t="s">
        <v>163</v>
      </c>
    </row>
    <row r="688" spans="2:51" s="13" customFormat="1" ht="11.25">
      <c r="B688" s="158"/>
      <c r="D688" s="152" t="s">
        <v>172</v>
      </c>
      <c r="E688" s="159" t="s">
        <v>1</v>
      </c>
      <c r="F688" s="160" t="s">
        <v>476</v>
      </c>
      <c r="H688" s="161">
        <v>34.200000000000003</v>
      </c>
      <c r="I688" s="162"/>
      <c r="L688" s="158"/>
      <c r="M688" s="163"/>
      <c r="T688" s="164"/>
      <c r="AT688" s="159" t="s">
        <v>172</v>
      </c>
      <c r="AU688" s="159" t="s">
        <v>88</v>
      </c>
      <c r="AV688" s="13" t="s">
        <v>88</v>
      </c>
      <c r="AW688" s="13" t="s">
        <v>34</v>
      </c>
      <c r="AX688" s="13" t="s">
        <v>78</v>
      </c>
      <c r="AY688" s="159" t="s">
        <v>163</v>
      </c>
    </row>
    <row r="689" spans="2:65" s="13" customFormat="1" ht="11.25">
      <c r="B689" s="158"/>
      <c r="D689" s="152" t="s">
        <v>172</v>
      </c>
      <c r="E689" s="159" t="s">
        <v>1</v>
      </c>
      <c r="F689" s="160" t="s">
        <v>477</v>
      </c>
      <c r="H689" s="161">
        <v>5.7</v>
      </c>
      <c r="I689" s="162"/>
      <c r="L689" s="158"/>
      <c r="M689" s="163"/>
      <c r="T689" s="164"/>
      <c r="AT689" s="159" t="s">
        <v>172</v>
      </c>
      <c r="AU689" s="159" t="s">
        <v>88</v>
      </c>
      <c r="AV689" s="13" t="s">
        <v>88</v>
      </c>
      <c r="AW689" s="13" t="s">
        <v>34</v>
      </c>
      <c r="AX689" s="13" t="s">
        <v>78</v>
      </c>
      <c r="AY689" s="159" t="s">
        <v>163</v>
      </c>
    </row>
    <row r="690" spans="2:65" s="13" customFormat="1" ht="11.25">
      <c r="B690" s="158"/>
      <c r="D690" s="152" t="s">
        <v>172</v>
      </c>
      <c r="E690" s="159" t="s">
        <v>1</v>
      </c>
      <c r="F690" s="160" t="s">
        <v>478</v>
      </c>
      <c r="H690" s="161">
        <v>11.4</v>
      </c>
      <c r="I690" s="162"/>
      <c r="L690" s="158"/>
      <c r="M690" s="163"/>
      <c r="T690" s="164"/>
      <c r="AT690" s="159" t="s">
        <v>172</v>
      </c>
      <c r="AU690" s="159" t="s">
        <v>88</v>
      </c>
      <c r="AV690" s="13" t="s">
        <v>88</v>
      </c>
      <c r="AW690" s="13" t="s">
        <v>34</v>
      </c>
      <c r="AX690" s="13" t="s">
        <v>78</v>
      </c>
      <c r="AY690" s="159" t="s">
        <v>163</v>
      </c>
    </row>
    <row r="691" spans="2:65" s="13" customFormat="1" ht="11.25">
      <c r="B691" s="158"/>
      <c r="D691" s="152" t="s">
        <v>172</v>
      </c>
      <c r="E691" s="159" t="s">
        <v>1</v>
      </c>
      <c r="F691" s="160" t="s">
        <v>477</v>
      </c>
      <c r="H691" s="161">
        <v>5.7</v>
      </c>
      <c r="I691" s="162"/>
      <c r="L691" s="158"/>
      <c r="M691" s="163"/>
      <c r="T691" s="164"/>
      <c r="AT691" s="159" t="s">
        <v>172</v>
      </c>
      <c r="AU691" s="159" t="s">
        <v>88</v>
      </c>
      <c r="AV691" s="13" t="s">
        <v>88</v>
      </c>
      <c r="AW691" s="13" t="s">
        <v>34</v>
      </c>
      <c r="AX691" s="13" t="s">
        <v>78</v>
      </c>
      <c r="AY691" s="159" t="s">
        <v>163</v>
      </c>
    </row>
    <row r="692" spans="2:65" s="13" customFormat="1" ht="11.25">
      <c r="B692" s="158"/>
      <c r="D692" s="152" t="s">
        <v>172</v>
      </c>
      <c r="E692" s="159" t="s">
        <v>1</v>
      </c>
      <c r="F692" s="160" t="s">
        <v>479</v>
      </c>
      <c r="H692" s="161">
        <v>9.2799999999999994</v>
      </c>
      <c r="I692" s="162"/>
      <c r="L692" s="158"/>
      <c r="M692" s="163"/>
      <c r="T692" s="164"/>
      <c r="AT692" s="159" t="s">
        <v>172</v>
      </c>
      <c r="AU692" s="159" t="s">
        <v>88</v>
      </c>
      <c r="AV692" s="13" t="s">
        <v>88</v>
      </c>
      <c r="AW692" s="13" t="s">
        <v>34</v>
      </c>
      <c r="AX692" s="13" t="s">
        <v>78</v>
      </c>
      <c r="AY692" s="159" t="s">
        <v>163</v>
      </c>
    </row>
    <row r="693" spans="2:65" s="15" customFormat="1" ht="11.25">
      <c r="B693" s="183"/>
      <c r="D693" s="152" t="s">
        <v>172</v>
      </c>
      <c r="E693" s="184" t="s">
        <v>1</v>
      </c>
      <c r="F693" s="185" t="s">
        <v>372</v>
      </c>
      <c r="H693" s="186">
        <v>66.28</v>
      </c>
      <c r="I693" s="187"/>
      <c r="L693" s="183"/>
      <c r="M693" s="188"/>
      <c r="T693" s="189"/>
      <c r="AT693" s="184" t="s">
        <v>172</v>
      </c>
      <c r="AU693" s="184" t="s">
        <v>88</v>
      </c>
      <c r="AV693" s="15" t="s">
        <v>182</v>
      </c>
      <c r="AW693" s="15" t="s">
        <v>34</v>
      </c>
      <c r="AX693" s="15" t="s">
        <v>78</v>
      </c>
      <c r="AY693" s="184" t="s">
        <v>163</v>
      </c>
    </row>
    <row r="694" spans="2:65" s="14" customFormat="1" ht="11.25">
      <c r="B694" s="165"/>
      <c r="D694" s="152" t="s">
        <v>172</v>
      </c>
      <c r="E694" s="166" t="s">
        <v>1</v>
      </c>
      <c r="F694" s="167" t="s">
        <v>176</v>
      </c>
      <c r="H694" s="168">
        <v>110.367</v>
      </c>
      <c r="I694" s="169"/>
      <c r="L694" s="165"/>
      <c r="M694" s="170"/>
      <c r="T694" s="171"/>
      <c r="AT694" s="166" t="s">
        <v>172</v>
      </c>
      <c r="AU694" s="166" t="s">
        <v>88</v>
      </c>
      <c r="AV694" s="14" t="s">
        <v>170</v>
      </c>
      <c r="AW694" s="14" t="s">
        <v>34</v>
      </c>
      <c r="AX694" s="14" t="s">
        <v>86</v>
      </c>
      <c r="AY694" s="166" t="s">
        <v>163</v>
      </c>
    </row>
    <row r="695" spans="2:65" s="1" customFormat="1" ht="16.5" customHeight="1">
      <c r="B695" s="32"/>
      <c r="C695" s="137" t="s">
        <v>480</v>
      </c>
      <c r="D695" s="137" t="s">
        <v>166</v>
      </c>
      <c r="E695" s="138" t="s">
        <v>481</v>
      </c>
      <c r="F695" s="139" t="s">
        <v>482</v>
      </c>
      <c r="G695" s="140" t="s">
        <v>206</v>
      </c>
      <c r="H695" s="141">
        <v>19.125</v>
      </c>
      <c r="I695" s="142"/>
      <c r="J695" s="143">
        <f>ROUND(I695*H695,2)</f>
        <v>0</v>
      </c>
      <c r="K695" s="144"/>
      <c r="L695" s="32"/>
      <c r="M695" s="145" t="s">
        <v>1</v>
      </c>
      <c r="N695" s="146" t="s">
        <v>43</v>
      </c>
      <c r="P695" s="147">
        <f>O695*H695</f>
        <v>0</v>
      </c>
      <c r="Q695" s="147">
        <v>2.6440000000000002E-2</v>
      </c>
      <c r="R695" s="147">
        <f>Q695*H695</f>
        <v>0.50566500000000003</v>
      </c>
      <c r="S695" s="147">
        <v>2.5999999999999999E-2</v>
      </c>
      <c r="T695" s="148">
        <f>S695*H695</f>
        <v>0.49724999999999997</v>
      </c>
      <c r="AR695" s="149" t="s">
        <v>170</v>
      </c>
      <c r="AT695" s="149" t="s">
        <v>166</v>
      </c>
      <c r="AU695" s="149" t="s">
        <v>88</v>
      </c>
      <c r="AY695" s="17" t="s">
        <v>163</v>
      </c>
      <c r="BE695" s="150">
        <f>IF(N695="základní",J695,0)</f>
        <v>0</v>
      </c>
      <c r="BF695" s="150">
        <f>IF(N695="snížená",J695,0)</f>
        <v>0</v>
      </c>
      <c r="BG695" s="150">
        <f>IF(N695="zákl. přenesená",J695,0)</f>
        <v>0</v>
      </c>
      <c r="BH695" s="150">
        <f>IF(N695="sníž. přenesená",J695,0)</f>
        <v>0</v>
      </c>
      <c r="BI695" s="150">
        <f>IF(N695="nulová",J695,0)</f>
        <v>0</v>
      </c>
      <c r="BJ695" s="17" t="s">
        <v>86</v>
      </c>
      <c r="BK695" s="150">
        <f>ROUND(I695*H695,2)</f>
        <v>0</v>
      </c>
      <c r="BL695" s="17" t="s">
        <v>170</v>
      </c>
      <c r="BM695" s="149" t="s">
        <v>483</v>
      </c>
    </row>
    <row r="696" spans="2:65" s="12" customFormat="1" ht="11.25">
      <c r="B696" s="151"/>
      <c r="D696" s="152" t="s">
        <v>172</v>
      </c>
      <c r="E696" s="153" t="s">
        <v>1</v>
      </c>
      <c r="F696" s="154" t="s">
        <v>173</v>
      </c>
      <c r="H696" s="153" t="s">
        <v>1</v>
      </c>
      <c r="I696" s="155"/>
      <c r="L696" s="151"/>
      <c r="M696" s="156"/>
      <c r="T696" s="157"/>
      <c r="AT696" s="153" t="s">
        <v>172</v>
      </c>
      <c r="AU696" s="153" t="s">
        <v>88</v>
      </c>
      <c r="AV696" s="12" t="s">
        <v>86</v>
      </c>
      <c r="AW696" s="12" t="s">
        <v>34</v>
      </c>
      <c r="AX696" s="12" t="s">
        <v>78</v>
      </c>
      <c r="AY696" s="153" t="s">
        <v>163</v>
      </c>
    </row>
    <row r="697" spans="2:65" s="12" customFormat="1" ht="11.25">
      <c r="B697" s="151"/>
      <c r="D697" s="152" t="s">
        <v>172</v>
      </c>
      <c r="E697" s="153" t="s">
        <v>1</v>
      </c>
      <c r="F697" s="154" t="s">
        <v>484</v>
      </c>
      <c r="H697" s="153" t="s">
        <v>1</v>
      </c>
      <c r="I697" s="155"/>
      <c r="L697" s="151"/>
      <c r="M697" s="156"/>
      <c r="T697" s="157"/>
      <c r="AT697" s="153" t="s">
        <v>172</v>
      </c>
      <c r="AU697" s="153" t="s">
        <v>88</v>
      </c>
      <c r="AV697" s="12" t="s">
        <v>86</v>
      </c>
      <c r="AW697" s="12" t="s">
        <v>34</v>
      </c>
      <c r="AX697" s="12" t="s">
        <v>78</v>
      </c>
      <c r="AY697" s="153" t="s">
        <v>163</v>
      </c>
    </row>
    <row r="698" spans="2:65" s="13" customFormat="1" ht="11.25">
      <c r="B698" s="158"/>
      <c r="D698" s="152" t="s">
        <v>172</v>
      </c>
      <c r="E698" s="159" t="s">
        <v>1</v>
      </c>
      <c r="F698" s="160" t="s">
        <v>485</v>
      </c>
      <c r="H698" s="161">
        <v>19.125</v>
      </c>
      <c r="I698" s="162"/>
      <c r="L698" s="158"/>
      <c r="M698" s="163"/>
      <c r="T698" s="164"/>
      <c r="AT698" s="159" t="s">
        <v>172</v>
      </c>
      <c r="AU698" s="159" t="s">
        <v>88</v>
      </c>
      <c r="AV698" s="13" t="s">
        <v>88</v>
      </c>
      <c r="AW698" s="13" t="s">
        <v>34</v>
      </c>
      <c r="AX698" s="13" t="s">
        <v>78</v>
      </c>
      <c r="AY698" s="159" t="s">
        <v>163</v>
      </c>
    </row>
    <row r="699" spans="2:65" s="14" customFormat="1" ht="11.25">
      <c r="B699" s="165"/>
      <c r="D699" s="152" t="s">
        <v>172</v>
      </c>
      <c r="E699" s="166" t="s">
        <v>1</v>
      </c>
      <c r="F699" s="167" t="s">
        <v>176</v>
      </c>
      <c r="H699" s="168">
        <v>19.125</v>
      </c>
      <c r="I699" s="169"/>
      <c r="L699" s="165"/>
      <c r="M699" s="170"/>
      <c r="T699" s="171"/>
      <c r="AT699" s="166" t="s">
        <v>172</v>
      </c>
      <c r="AU699" s="166" t="s">
        <v>88</v>
      </c>
      <c r="AV699" s="14" t="s">
        <v>170</v>
      </c>
      <c r="AW699" s="14" t="s">
        <v>34</v>
      </c>
      <c r="AX699" s="14" t="s">
        <v>86</v>
      </c>
      <c r="AY699" s="166" t="s">
        <v>163</v>
      </c>
    </row>
    <row r="700" spans="2:65" s="1" customFormat="1" ht="24.2" customHeight="1">
      <c r="B700" s="32"/>
      <c r="C700" s="137" t="s">
        <v>486</v>
      </c>
      <c r="D700" s="137" t="s">
        <v>166</v>
      </c>
      <c r="E700" s="138" t="s">
        <v>487</v>
      </c>
      <c r="F700" s="139" t="s">
        <v>488</v>
      </c>
      <c r="G700" s="140" t="s">
        <v>206</v>
      </c>
      <c r="H700" s="141">
        <v>19.036000000000001</v>
      </c>
      <c r="I700" s="142"/>
      <c r="J700" s="143">
        <f>ROUND(I700*H700,2)</f>
        <v>0</v>
      </c>
      <c r="K700" s="144"/>
      <c r="L700" s="32"/>
      <c r="M700" s="145" t="s">
        <v>1</v>
      </c>
      <c r="N700" s="146" t="s">
        <v>43</v>
      </c>
      <c r="P700" s="147">
        <f>O700*H700</f>
        <v>0</v>
      </c>
      <c r="Q700" s="147">
        <v>1.9290000000000002E-2</v>
      </c>
      <c r="R700" s="147">
        <f>Q700*H700</f>
        <v>0.36720444000000008</v>
      </c>
      <c r="S700" s="147">
        <v>0.02</v>
      </c>
      <c r="T700" s="148">
        <f>S700*H700</f>
        <v>0.38072000000000006</v>
      </c>
      <c r="AR700" s="149" t="s">
        <v>170</v>
      </c>
      <c r="AT700" s="149" t="s">
        <v>166</v>
      </c>
      <c r="AU700" s="149" t="s">
        <v>88</v>
      </c>
      <c r="AY700" s="17" t="s">
        <v>163</v>
      </c>
      <c r="BE700" s="150">
        <f>IF(N700="základní",J700,0)</f>
        <v>0</v>
      </c>
      <c r="BF700" s="150">
        <f>IF(N700="snížená",J700,0)</f>
        <v>0</v>
      </c>
      <c r="BG700" s="150">
        <f>IF(N700="zákl. přenesená",J700,0)</f>
        <v>0</v>
      </c>
      <c r="BH700" s="150">
        <f>IF(N700="sníž. přenesená",J700,0)</f>
        <v>0</v>
      </c>
      <c r="BI700" s="150">
        <f>IF(N700="nulová",J700,0)</f>
        <v>0</v>
      </c>
      <c r="BJ700" s="17" t="s">
        <v>86</v>
      </c>
      <c r="BK700" s="150">
        <f>ROUND(I700*H700,2)</f>
        <v>0</v>
      </c>
      <c r="BL700" s="17" t="s">
        <v>170</v>
      </c>
      <c r="BM700" s="149" t="s">
        <v>489</v>
      </c>
    </row>
    <row r="701" spans="2:65" s="12" customFormat="1" ht="11.25">
      <c r="B701" s="151"/>
      <c r="D701" s="152" t="s">
        <v>172</v>
      </c>
      <c r="E701" s="153" t="s">
        <v>1</v>
      </c>
      <c r="F701" s="154" t="s">
        <v>173</v>
      </c>
      <c r="H701" s="153" t="s">
        <v>1</v>
      </c>
      <c r="I701" s="155"/>
      <c r="L701" s="151"/>
      <c r="M701" s="156"/>
      <c r="T701" s="157"/>
      <c r="AT701" s="153" t="s">
        <v>172</v>
      </c>
      <c r="AU701" s="153" t="s">
        <v>88</v>
      </c>
      <c r="AV701" s="12" t="s">
        <v>86</v>
      </c>
      <c r="AW701" s="12" t="s">
        <v>34</v>
      </c>
      <c r="AX701" s="12" t="s">
        <v>78</v>
      </c>
      <c r="AY701" s="153" t="s">
        <v>163</v>
      </c>
    </row>
    <row r="702" spans="2:65" s="12" customFormat="1" ht="11.25">
      <c r="B702" s="151"/>
      <c r="D702" s="152" t="s">
        <v>172</v>
      </c>
      <c r="E702" s="153" t="s">
        <v>1</v>
      </c>
      <c r="F702" s="154" t="s">
        <v>490</v>
      </c>
      <c r="H702" s="153" t="s">
        <v>1</v>
      </c>
      <c r="I702" s="155"/>
      <c r="L702" s="151"/>
      <c r="M702" s="156"/>
      <c r="T702" s="157"/>
      <c r="AT702" s="153" t="s">
        <v>172</v>
      </c>
      <c r="AU702" s="153" t="s">
        <v>88</v>
      </c>
      <c r="AV702" s="12" t="s">
        <v>86</v>
      </c>
      <c r="AW702" s="12" t="s">
        <v>34</v>
      </c>
      <c r="AX702" s="12" t="s">
        <v>78</v>
      </c>
      <c r="AY702" s="153" t="s">
        <v>163</v>
      </c>
    </row>
    <row r="703" spans="2:65" s="13" customFormat="1" ht="22.5">
      <c r="B703" s="158"/>
      <c r="D703" s="152" t="s">
        <v>172</v>
      </c>
      <c r="E703" s="159" t="s">
        <v>1</v>
      </c>
      <c r="F703" s="160" t="s">
        <v>459</v>
      </c>
      <c r="H703" s="161">
        <v>13.779</v>
      </c>
      <c r="I703" s="162"/>
      <c r="L703" s="158"/>
      <c r="M703" s="163"/>
      <c r="T703" s="164"/>
      <c r="AT703" s="159" t="s">
        <v>172</v>
      </c>
      <c r="AU703" s="159" t="s">
        <v>88</v>
      </c>
      <c r="AV703" s="13" t="s">
        <v>88</v>
      </c>
      <c r="AW703" s="13" t="s">
        <v>34</v>
      </c>
      <c r="AX703" s="13" t="s">
        <v>78</v>
      </c>
      <c r="AY703" s="159" t="s">
        <v>163</v>
      </c>
    </row>
    <row r="704" spans="2:65" s="13" customFormat="1" ht="11.25">
      <c r="B704" s="158"/>
      <c r="D704" s="152" t="s">
        <v>172</v>
      </c>
      <c r="E704" s="159" t="s">
        <v>1</v>
      </c>
      <c r="F704" s="160" t="s">
        <v>460</v>
      </c>
      <c r="H704" s="161">
        <v>5.2569999999999997</v>
      </c>
      <c r="I704" s="162"/>
      <c r="L704" s="158"/>
      <c r="M704" s="163"/>
      <c r="T704" s="164"/>
      <c r="AT704" s="159" t="s">
        <v>172</v>
      </c>
      <c r="AU704" s="159" t="s">
        <v>88</v>
      </c>
      <c r="AV704" s="13" t="s">
        <v>88</v>
      </c>
      <c r="AW704" s="13" t="s">
        <v>34</v>
      </c>
      <c r="AX704" s="13" t="s">
        <v>78</v>
      </c>
      <c r="AY704" s="159" t="s">
        <v>163</v>
      </c>
    </row>
    <row r="705" spans="2:65" s="14" customFormat="1" ht="11.25">
      <c r="B705" s="165"/>
      <c r="D705" s="152" t="s">
        <v>172</v>
      </c>
      <c r="E705" s="166" t="s">
        <v>1</v>
      </c>
      <c r="F705" s="167" t="s">
        <v>176</v>
      </c>
      <c r="H705" s="168">
        <v>19.036000000000001</v>
      </c>
      <c r="I705" s="169"/>
      <c r="L705" s="165"/>
      <c r="M705" s="170"/>
      <c r="T705" s="171"/>
      <c r="AT705" s="166" t="s">
        <v>172</v>
      </c>
      <c r="AU705" s="166" t="s">
        <v>88</v>
      </c>
      <c r="AV705" s="14" t="s">
        <v>170</v>
      </c>
      <c r="AW705" s="14" t="s">
        <v>34</v>
      </c>
      <c r="AX705" s="14" t="s">
        <v>86</v>
      </c>
      <c r="AY705" s="166" t="s">
        <v>163</v>
      </c>
    </row>
    <row r="706" spans="2:65" s="1" customFormat="1" ht="24.2" customHeight="1">
      <c r="B706" s="32"/>
      <c r="C706" s="137" t="s">
        <v>491</v>
      </c>
      <c r="D706" s="137" t="s">
        <v>166</v>
      </c>
      <c r="E706" s="138" t="s">
        <v>492</v>
      </c>
      <c r="F706" s="139" t="s">
        <v>493</v>
      </c>
      <c r="G706" s="140" t="s">
        <v>206</v>
      </c>
      <c r="H706" s="141">
        <v>19.125</v>
      </c>
      <c r="I706" s="142"/>
      <c r="J706" s="143">
        <f>ROUND(I706*H706,2)</f>
        <v>0</v>
      </c>
      <c r="K706" s="144"/>
      <c r="L706" s="32"/>
      <c r="M706" s="145" t="s">
        <v>1</v>
      </c>
      <c r="N706" s="146" t="s">
        <v>43</v>
      </c>
      <c r="P706" s="147">
        <f>O706*H706</f>
        <v>0</v>
      </c>
      <c r="Q706" s="147">
        <v>2.2000000000000001E-4</v>
      </c>
      <c r="R706" s="147">
        <f>Q706*H706</f>
        <v>4.2075000000000003E-3</v>
      </c>
      <c r="S706" s="147">
        <v>2E-3</v>
      </c>
      <c r="T706" s="148">
        <f>S706*H706</f>
        <v>3.8249999999999999E-2</v>
      </c>
      <c r="AR706" s="149" t="s">
        <v>170</v>
      </c>
      <c r="AT706" s="149" t="s">
        <v>166</v>
      </c>
      <c r="AU706" s="149" t="s">
        <v>88</v>
      </c>
      <c r="AY706" s="17" t="s">
        <v>163</v>
      </c>
      <c r="BE706" s="150">
        <f>IF(N706="základní",J706,0)</f>
        <v>0</v>
      </c>
      <c r="BF706" s="150">
        <f>IF(N706="snížená",J706,0)</f>
        <v>0</v>
      </c>
      <c r="BG706" s="150">
        <f>IF(N706="zákl. přenesená",J706,0)</f>
        <v>0</v>
      </c>
      <c r="BH706" s="150">
        <f>IF(N706="sníž. přenesená",J706,0)</f>
        <v>0</v>
      </c>
      <c r="BI706" s="150">
        <f>IF(N706="nulová",J706,0)</f>
        <v>0</v>
      </c>
      <c r="BJ706" s="17" t="s">
        <v>86</v>
      </c>
      <c r="BK706" s="150">
        <f>ROUND(I706*H706,2)</f>
        <v>0</v>
      </c>
      <c r="BL706" s="17" t="s">
        <v>170</v>
      </c>
      <c r="BM706" s="149" t="s">
        <v>494</v>
      </c>
    </row>
    <row r="707" spans="2:65" s="11" customFormat="1" ht="22.9" customHeight="1">
      <c r="B707" s="125"/>
      <c r="D707" s="126" t="s">
        <v>77</v>
      </c>
      <c r="E707" s="135" t="s">
        <v>495</v>
      </c>
      <c r="F707" s="135" t="s">
        <v>496</v>
      </c>
      <c r="I707" s="128"/>
      <c r="J707" s="136">
        <f>BK707</f>
        <v>0</v>
      </c>
      <c r="L707" s="125"/>
      <c r="M707" s="130"/>
      <c r="P707" s="131">
        <f>SUM(P708:P757)</f>
        <v>0</v>
      </c>
      <c r="R707" s="131">
        <f>SUM(R708:R757)</f>
        <v>24.517740653999997</v>
      </c>
      <c r="T707" s="132">
        <f>SUM(T708:T757)</f>
        <v>0</v>
      </c>
      <c r="AR707" s="126" t="s">
        <v>86</v>
      </c>
      <c r="AT707" s="133" t="s">
        <v>77</v>
      </c>
      <c r="AU707" s="133" t="s">
        <v>86</v>
      </c>
      <c r="AY707" s="126" t="s">
        <v>163</v>
      </c>
      <c r="BK707" s="134">
        <f>SUM(BK708:BK757)</f>
        <v>0</v>
      </c>
    </row>
    <row r="708" spans="2:65" s="1" customFormat="1" ht="24.2" customHeight="1">
      <c r="B708" s="32"/>
      <c r="C708" s="137" t="s">
        <v>497</v>
      </c>
      <c r="D708" s="137" t="s">
        <v>166</v>
      </c>
      <c r="E708" s="138" t="s">
        <v>498</v>
      </c>
      <c r="F708" s="139" t="s">
        <v>499</v>
      </c>
      <c r="G708" s="140" t="s">
        <v>206</v>
      </c>
      <c r="H708" s="141">
        <v>186.5</v>
      </c>
      <c r="I708" s="142"/>
      <c r="J708" s="143">
        <f>ROUND(I708*H708,2)</f>
        <v>0</v>
      </c>
      <c r="K708" s="144"/>
      <c r="L708" s="32"/>
      <c r="M708" s="145" t="s">
        <v>1</v>
      </c>
      <c r="N708" s="146" t="s">
        <v>43</v>
      </c>
      <c r="P708" s="147">
        <f>O708*H708</f>
        <v>0</v>
      </c>
      <c r="Q708" s="147">
        <v>0.1173</v>
      </c>
      <c r="R708" s="147">
        <f>Q708*H708</f>
        <v>21.876450000000002</v>
      </c>
      <c r="S708" s="147">
        <v>0</v>
      </c>
      <c r="T708" s="148">
        <f>S708*H708</f>
        <v>0</v>
      </c>
      <c r="AR708" s="149" t="s">
        <v>170</v>
      </c>
      <c r="AT708" s="149" t="s">
        <v>166</v>
      </c>
      <c r="AU708" s="149" t="s">
        <v>88</v>
      </c>
      <c r="AY708" s="17" t="s">
        <v>163</v>
      </c>
      <c r="BE708" s="150">
        <f>IF(N708="základní",J708,0)</f>
        <v>0</v>
      </c>
      <c r="BF708" s="150">
        <f>IF(N708="snížená",J708,0)</f>
        <v>0</v>
      </c>
      <c r="BG708" s="150">
        <f>IF(N708="zákl. přenesená",J708,0)</f>
        <v>0</v>
      </c>
      <c r="BH708" s="150">
        <f>IF(N708="sníž. přenesená",J708,0)</f>
        <v>0</v>
      </c>
      <c r="BI708" s="150">
        <f>IF(N708="nulová",J708,0)</f>
        <v>0</v>
      </c>
      <c r="BJ708" s="17" t="s">
        <v>86</v>
      </c>
      <c r="BK708" s="150">
        <f>ROUND(I708*H708,2)</f>
        <v>0</v>
      </c>
      <c r="BL708" s="17" t="s">
        <v>170</v>
      </c>
      <c r="BM708" s="149" t="s">
        <v>500</v>
      </c>
    </row>
    <row r="709" spans="2:65" s="12" customFormat="1" ht="11.25">
      <c r="B709" s="151"/>
      <c r="D709" s="152" t="s">
        <v>172</v>
      </c>
      <c r="E709" s="153" t="s">
        <v>1</v>
      </c>
      <c r="F709" s="154" t="s">
        <v>173</v>
      </c>
      <c r="H709" s="153" t="s">
        <v>1</v>
      </c>
      <c r="I709" s="155"/>
      <c r="L709" s="151"/>
      <c r="M709" s="156"/>
      <c r="T709" s="157"/>
      <c r="AT709" s="153" t="s">
        <v>172</v>
      </c>
      <c r="AU709" s="153" t="s">
        <v>88</v>
      </c>
      <c r="AV709" s="12" t="s">
        <v>86</v>
      </c>
      <c r="AW709" s="12" t="s">
        <v>34</v>
      </c>
      <c r="AX709" s="12" t="s">
        <v>78</v>
      </c>
      <c r="AY709" s="153" t="s">
        <v>163</v>
      </c>
    </row>
    <row r="710" spans="2:65" s="12" customFormat="1" ht="22.5">
      <c r="B710" s="151"/>
      <c r="D710" s="152" t="s">
        <v>172</v>
      </c>
      <c r="E710" s="153" t="s">
        <v>1</v>
      </c>
      <c r="F710" s="154" t="s">
        <v>501</v>
      </c>
      <c r="H710" s="153" t="s">
        <v>1</v>
      </c>
      <c r="I710" s="155"/>
      <c r="L710" s="151"/>
      <c r="M710" s="156"/>
      <c r="T710" s="157"/>
      <c r="AT710" s="153" t="s">
        <v>172</v>
      </c>
      <c r="AU710" s="153" t="s">
        <v>88</v>
      </c>
      <c r="AV710" s="12" t="s">
        <v>86</v>
      </c>
      <c r="AW710" s="12" t="s">
        <v>34</v>
      </c>
      <c r="AX710" s="12" t="s">
        <v>78</v>
      </c>
      <c r="AY710" s="153" t="s">
        <v>163</v>
      </c>
    </row>
    <row r="711" spans="2:65" s="12" customFormat="1" ht="22.5">
      <c r="B711" s="151"/>
      <c r="D711" s="152" t="s">
        <v>172</v>
      </c>
      <c r="E711" s="153" t="s">
        <v>1</v>
      </c>
      <c r="F711" s="154" t="s">
        <v>502</v>
      </c>
      <c r="H711" s="153" t="s">
        <v>1</v>
      </c>
      <c r="I711" s="155"/>
      <c r="L711" s="151"/>
      <c r="M711" s="156"/>
      <c r="T711" s="157"/>
      <c r="AT711" s="153" t="s">
        <v>172</v>
      </c>
      <c r="AU711" s="153" t="s">
        <v>88</v>
      </c>
      <c r="AV711" s="12" t="s">
        <v>86</v>
      </c>
      <c r="AW711" s="12" t="s">
        <v>34</v>
      </c>
      <c r="AX711" s="12" t="s">
        <v>78</v>
      </c>
      <c r="AY711" s="153" t="s">
        <v>163</v>
      </c>
    </row>
    <row r="712" spans="2:65" s="12" customFormat="1" ht="11.25">
      <c r="B712" s="151"/>
      <c r="D712" s="152" t="s">
        <v>172</v>
      </c>
      <c r="E712" s="153" t="s">
        <v>1</v>
      </c>
      <c r="F712" s="154" t="s">
        <v>503</v>
      </c>
      <c r="H712" s="153" t="s">
        <v>1</v>
      </c>
      <c r="I712" s="155"/>
      <c r="L712" s="151"/>
      <c r="M712" s="156"/>
      <c r="T712" s="157"/>
      <c r="AT712" s="153" t="s">
        <v>172</v>
      </c>
      <c r="AU712" s="153" t="s">
        <v>88</v>
      </c>
      <c r="AV712" s="12" t="s">
        <v>86</v>
      </c>
      <c r="AW712" s="12" t="s">
        <v>34</v>
      </c>
      <c r="AX712" s="12" t="s">
        <v>78</v>
      </c>
      <c r="AY712" s="153" t="s">
        <v>163</v>
      </c>
    </row>
    <row r="713" spans="2:65" s="13" customFormat="1" ht="11.25">
      <c r="B713" s="158"/>
      <c r="D713" s="152" t="s">
        <v>172</v>
      </c>
      <c r="E713" s="159" t="s">
        <v>1</v>
      </c>
      <c r="F713" s="160" t="s">
        <v>504</v>
      </c>
      <c r="H713" s="161">
        <v>11.2</v>
      </c>
      <c r="I713" s="162"/>
      <c r="L713" s="158"/>
      <c r="M713" s="163"/>
      <c r="T713" s="164"/>
      <c r="AT713" s="159" t="s">
        <v>172</v>
      </c>
      <c r="AU713" s="159" t="s">
        <v>88</v>
      </c>
      <c r="AV713" s="13" t="s">
        <v>88</v>
      </c>
      <c r="AW713" s="13" t="s">
        <v>34</v>
      </c>
      <c r="AX713" s="13" t="s">
        <v>78</v>
      </c>
      <c r="AY713" s="159" t="s">
        <v>163</v>
      </c>
    </row>
    <row r="714" spans="2:65" s="13" customFormat="1" ht="11.25">
      <c r="B714" s="158"/>
      <c r="D714" s="152" t="s">
        <v>172</v>
      </c>
      <c r="E714" s="159" t="s">
        <v>1</v>
      </c>
      <c r="F714" s="160" t="s">
        <v>505</v>
      </c>
      <c r="H714" s="161">
        <v>175.3</v>
      </c>
      <c r="I714" s="162"/>
      <c r="L714" s="158"/>
      <c r="M714" s="163"/>
      <c r="T714" s="164"/>
      <c r="AT714" s="159" t="s">
        <v>172</v>
      </c>
      <c r="AU714" s="159" t="s">
        <v>88</v>
      </c>
      <c r="AV714" s="13" t="s">
        <v>88</v>
      </c>
      <c r="AW714" s="13" t="s">
        <v>34</v>
      </c>
      <c r="AX714" s="13" t="s">
        <v>78</v>
      </c>
      <c r="AY714" s="159" t="s">
        <v>163</v>
      </c>
    </row>
    <row r="715" spans="2:65" s="14" customFormat="1" ht="11.25">
      <c r="B715" s="165"/>
      <c r="D715" s="152" t="s">
        <v>172</v>
      </c>
      <c r="E715" s="166" t="s">
        <v>1</v>
      </c>
      <c r="F715" s="167" t="s">
        <v>176</v>
      </c>
      <c r="H715" s="168">
        <v>186.5</v>
      </c>
      <c r="I715" s="169"/>
      <c r="L715" s="165"/>
      <c r="M715" s="170"/>
      <c r="T715" s="171"/>
      <c r="AT715" s="166" t="s">
        <v>172</v>
      </c>
      <c r="AU715" s="166" t="s">
        <v>88</v>
      </c>
      <c r="AV715" s="14" t="s">
        <v>170</v>
      </c>
      <c r="AW715" s="14" t="s">
        <v>34</v>
      </c>
      <c r="AX715" s="14" t="s">
        <v>86</v>
      </c>
      <c r="AY715" s="166" t="s">
        <v>163</v>
      </c>
    </row>
    <row r="716" spans="2:65" s="1" customFormat="1" ht="24.2" customHeight="1">
      <c r="B716" s="32"/>
      <c r="C716" s="137" t="s">
        <v>506</v>
      </c>
      <c r="D716" s="137" t="s">
        <v>166</v>
      </c>
      <c r="E716" s="138" t="s">
        <v>507</v>
      </c>
      <c r="F716" s="139" t="s">
        <v>508</v>
      </c>
      <c r="G716" s="140" t="s">
        <v>206</v>
      </c>
      <c r="H716" s="141">
        <v>186.5</v>
      </c>
      <c r="I716" s="142"/>
      <c r="J716" s="143">
        <f>ROUND(I716*H716,2)</f>
        <v>0</v>
      </c>
      <c r="K716" s="144"/>
      <c r="L716" s="32"/>
      <c r="M716" s="145" t="s">
        <v>1</v>
      </c>
      <c r="N716" s="146" t="s">
        <v>43</v>
      </c>
      <c r="P716" s="147">
        <f>O716*H716</f>
        <v>0</v>
      </c>
      <c r="Q716" s="147">
        <v>1.1730000000000001E-2</v>
      </c>
      <c r="R716" s="147">
        <f>Q716*H716</f>
        <v>2.1876450000000003</v>
      </c>
      <c r="S716" s="147">
        <v>0</v>
      </c>
      <c r="T716" s="148">
        <f>S716*H716</f>
        <v>0</v>
      </c>
      <c r="AR716" s="149" t="s">
        <v>170</v>
      </c>
      <c r="AT716" s="149" t="s">
        <v>166</v>
      </c>
      <c r="AU716" s="149" t="s">
        <v>88</v>
      </c>
      <c r="AY716" s="17" t="s">
        <v>163</v>
      </c>
      <c r="BE716" s="150">
        <f>IF(N716="základní",J716,0)</f>
        <v>0</v>
      </c>
      <c r="BF716" s="150">
        <f>IF(N716="snížená",J716,0)</f>
        <v>0</v>
      </c>
      <c r="BG716" s="150">
        <f>IF(N716="zákl. přenesená",J716,0)</f>
        <v>0</v>
      </c>
      <c r="BH716" s="150">
        <f>IF(N716="sníž. přenesená",J716,0)</f>
        <v>0</v>
      </c>
      <c r="BI716" s="150">
        <f>IF(N716="nulová",J716,0)</f>
        <v>0</v>
      </c>
      <c r="BJ716" s="17" t="s">
        <v>86</v>
      </c>
      <c r="BK716" s="150">
        <f>ROUND(I716*H716,2)</f>
        <v>0</v>
      </c>
      <c r="BL716" s="17" t="s">
        <v>170</v>
      </c>
      <c r="BM716" s="149" t="s">
        <v>509</v>
      </c>
    </row>
    <row r="717" spans="2:65" s="1" customFormat="1" ht="24.2" customHeight="1">
      <c r="B717" s="32"/>
      <c r="C717" s="137" t="s">
        <v>510</v>
      </c>
      <c r="D717" s="137" t="s">
        <v>166</v>
      </c>
      <c r="E717" s="138" t="s">
        <v>511</v>
      </c>
      <c r="F717" s="139" t="s">
        <v>512</v>
      </c>
      <c r="G717" s="140" t="s">
        <v>206</v>
      </c>
      <c r="H717" s="141">
        <v>6.3869999999999996</v>
      </c>
      <c r="I717" s="142"/>
      <c r="J717" s="143">
        <f>ROUND(I717*H717,2)</f>
        <v>0</v>
      </c>
      <c r="K717" s="144"/>
      <c r="L717" s="32"/>
      <c r="M717" s="145" t="s">
        <v>1</v>
      </c>
      <c r="N717" s="146" t="s">
        <v>43</v>
      </c>
      <c r="P717" s="147">
        <f>O717*H717</f>
        <v>0</v>
      </c>
      <c r="Q717" s="147">
        <v>6.3E-2</v>
      </c>
      <c r="R717" s="147">
        <f>Q717*H717</f>
        <v>0.40238099999999999</v>
      </c>
      <c r="S717" s="147">
        <v>0</v>
      </c>
      <c r="T717" s="148">
        <f>S717*H717</f>
        <v>0</v>
      </c>
      <c r="AR717" s="149" t="s">
        <v>170</v>
      </c>
      <c r="AT717" s="149" t="s">
        <v>166</v>
      </c>
      <c r="AU717" s="149" t="s">
        <v>88</v>
      </c>
      <c r="AY717" s="17" t="s">
        <v>163</v>
      </c>
      <c r="BE717" s="150">
        <f>IF(N717="základní",J717,0)</f>
        <v>0</v>
      </c>
      <c r="BF717" s="150">
        <f>IF(N717="snížená",J717,0)</f>
        <v>0</v>
      </c>
      <c r="BG717" s="150">
        <f>IF(N717="zákl. přenesená",J717,0)</f>
        <v>0</v>
      </c>
      <c r="BH717" s="150">
        <f>IF(N717="sníž. přenesená",J717,0)</f>
        <v>0</v>
      </c>
      <c r="BI717" s="150">
        <f>IF(N717="nulová",J717,0)</f>
        <v>0</v>
      </c>
      <c r="BJ717" s="17" t="s">
        <v>86</v>
      </c>
      <c r="BK717" s="150">
        <f>ROUND(I717*H717,2)</f>
        <v>0</v>
      </c>
      <c r="BL717" s="17" t="s">
        <v>170</v>
      </c>
      <c r="BM717" s="149" t="s">
        <v>513</v>
      </c>
    </row>
    <row r="718" spans="2:65" s="12" customFormat="1" ht="11.25">
      <c r="B718" s="151"/>
      <c r="D718" s="152" t="s">
        <v>172</v>
      </c>
      <c r="E718" s="153" t="s">
        <v>1</v>
      </c>
      <c r="F718" s="154" t="s">
        <v>173</v>
      </c>
      <c r="H718" s="153" t="s">
        <v>1</v>
      </c>
      <c r="I718" s="155"/>
      <c r="L718" s="151"/>
      <c r="M718" s="156"/>
      <c r="T718" s="157"/>
      <c r="AT718" s="153" t="s">
        <v>172</v>
      </c>
      <c r="AU718" s="153" t="s">
        <v>88</v>
      </c>
      <c r="AV718" s="12" t="s">
        <v>86</v>
      </c>
      <c r="AW718" s="12" t="s">
        <v>34</v>
      </c>
      <c r="AX718" s="12" t="s">
        <v>78</v>
      </c>
      <c r="AY718" s="153" t="s">
        <v>163</v>
      </c>
    </row>
    <row r="719" spans="2:65" s="12" customFormat="1" ht="11.25">
      <c r="B719" s="151"/>
      <c r="D719" s="152" t="s">
        <v>172</v>
      </c>
      <c r="E719" s="153" t="s">
        <v>1</v>
      </c>
      <c r="F719" s="154" t="s">
        <v>514</v>
      </c>
      <c r="H719" s="153" t="s">
        <v>1</v>
      </c>
      <c r="I719" s="155"/>
      <c r="L719" s="151"/>
      <c r="M719" s="156"/>
      <c r="T719" s="157"/>
      <c r="AT719" s="153" t="s">
        <v>172</v>
      </c>
      <c r="AU719" s="153" t="s">
        <v>88</v>
      </c>
      <c r="AV719" s="12" t="s">
        <v>86</v>
      </c>
      <c r="AW719" s="12" t="s">
        <v>34</v>
      </c>
      <c r="AX719" s="12" t="s">
        <v>78</v>
      </c>
      <c r="AY719" s="153" t="s">
        <v>163</v>
      </c>
    </row>
    <row r="720" spans="2:65" s="13" customFormat="1" ht="22.5">
      <c r="B720" s="158"/>
      <c r="D720" s="152" t="s">
        <v>172</v>
      </c>
      <c r="E720" s="159" t="s">
        <v>1</v>
      </c>
      <c r="F720" s="160" t="s">
        <v>515</v>
      </c>
      <c r="H720" s="161">
        <v>6.3869999999999996</v>
      </c>
      <c r="I720" s="162"/>
      <c r="L720" s="158"/>
      <c r="M720" s="163"/>
      <c r="T720" s="164"/>
      <c r="AT720" s="159" t="s">
        <v>172</v>
      </c>
      <c r="AU720" s="159" t="s">
        <v>88</v>
      </c>
      <c r="AV720" s="13" t="s">
        <v>88</v>
      </c>
      <c r="AW720" s="13" t="s">
        <v>34</v>
      </c>
      <c r="AX720" s="13" t="s">
        <v>78</v>
      </c>
      <c r="AY720" s="159" t="s">
        <v>163</v>
      </c>
    </row>
    <row r="721" spans="2:65" s="14" customFormat="1" ht="11.25">
      <c r="B721" s="165"/>
      <c r="D721" s="152" t="s">
        <v>172</v>
      </c>
      <c r="E721" s="166" t="s">
        <v>1</v>
      </c>
      <c r="F721" s="167" t="s">
        <v>176</v>
      </c>
      <c r="H721" s="168">
        <v>6.3869999999999996</v>
      </c>
      <c r="I721" s="169"/>
      <c r="L721" s="165"/>
      <c r="M721" s="170"/>
      <c r="T721" s="171"/>
      <c r="AT721" s="166" t="s">
        <v>172</v>
      </c>
      <c r="AU721" s="166" t="s">
        <v>88</v>
      </c>
      <c r="AV721" s="14" t="s">
        <v>170</v>
      </c>
      <c r="AW721" s="14" t="s">
        <v>34</v>
      </c>
      <c r="AX721" s="14" t="s">
        <v>86</v>
      </c>
      <c r="AY721" s="166" t="s">
        <v>163</v>
      </c>
    </row>
    <row r="722" spans="2:65" s="1" customFormat="1" ht="33" customHeight="1">
      <c r="B722" s="32"/>
      <c r="C722" s="137" t="s">
        <v>516</v>
      </c>
      <c r="D722" s="137" t="s">
        <v>166</v>
      </c>
      <c r="E722" s="138" t="s">
        <v>517</v>
      </c>
      <c r="F722" s="139" t="s">
        <v>518</v>
      </c>
      <c r="G722" s="140" t="s">
        <v>251</v>
      </c>
      <c r="H722" s="141">
        <v>203.17400000000001</v>
      </c>
      <c r="I722" s="142"/>
      <c r="J722" s="143">
        <f>ROUND(I722*H722,2)</f>
        <v>0</v>
      </c>
      <c r="K722" s="144"/>
      <c r="L722" s="32"/>
      <c r="M722" s="145" t="s">
        <v>1</v>
      </c>
      <c r="N722" s="146" t="s">
        <v>43</v>
      </c>
      <c r="P722" s="147">
        <f>O722*H722</f>
        <v>0</v>
      </c>
      <c r="Q722" s="147">
        <v>2.0999999999999999E-5</v>
      </c>
      <c r="R722" s="147">
        <f>Q722*H722</f>
        <v>4.2666539999999999E-3</v>
      </c>
      <c r="S722" s="147">
        <v>0</v>
      </c>
      <c r="T722" s="148">
        <f>S722*H722</f>
        <v>0</v>
      </c>
      <c r="AR722" s="149" t="s">
        <v>170</v>
      </c>
      <c r="AT722" s="149" t="s">
        <v>166</v>
      </c>
      <c r="AU722" s="149" t="s">
        <v>88</v>
      </c>
      <c r="AY722" s="17" t="s">
        <v>163</v>
      </c>
      <c r="BE722" s="150">
        <f>IF(N722="základní",J722,0)</f>
        <v>0</v>
      </c>
      <c r="BF722" s="150">
        <f>IF(N722="snížená",J722,0)</f>
        <v>0</v>
      </c>
      <c r="BG722" s="150">
        <f>IF(N722="zákl. přenesená",J722,0)</f>
        <v>0</v>
      </c>
      <c r="BH722" s="150">
        <f>IF(N722="sníž. přenesená",J722,0)</f>
        <v>0</v>
      </c>
      <c r="BI722" s="150">
        <f>IF(N722="nulová",J722,0)</f>
        <v>0</v>
      </c>
      <c r="BJ722" s="17" t="s">
        <v>86</v>
      </c>
      <c r="BK722" s="150">
        <f>ROUND(I722*H722,2)</f>
        <v>0</v>
      </c>
      <c r="BL722" s="17" t="s">
        <v>170</v>
      </c>
      <c r="BM722" s="149" t="s">
        <v>519</v>
      </c>
    </row>
    <row r="723" spans="2:65" s="12" customFormat="1" ht="11.25">
      <c r="B723" s="151"/>
      <c r="D723" s="152" t="s">
        <v>172</v>
      </c>
      <c r="E723" s="153" t="s">
        <v>1</v>
      </c>
      <c r="F723" s="154" t="s">
        <v>173</v>
      </c>
      <c r="H723" s="153" t="s">
        <v>1</v>
      </c>
      <c r="I723" s="155"/>
      <c r="L723" s="151"/>
      <c r="M723" s="156"/>
      <c r="T723" s="157"/>
      <c r="AT723" s="153" t="s">
        <v>172</v>
      </c>
      <c r="AU723" s="153" t="s">
        <v>88</v>
      </c>
      <c r="AV723" s="12" t="s">
        <v>86</v>
      </c>
      <c r="AW723" s="12" t="s">
        <v>34</v>
      </c>
      <c r="AX723" s="12" t="s">
        <v>78</v>
      </c>
      <c r="AY723" s="153" t="s">
        <v>163</v>
      </c>
    </row>
    <row r="724" spans="2:65" s="12" customFormat="1" ht="22.5">
      <c r="B724" s="151"/>
      <c r="D724" s="152" t="s">
        <v>172</v>
      </c>
      <c r="E724" s="153" t="s">
        <v>1</v>
      </c>
      <c r="F724" s="154" t="s">
        <v>520</v>
      </c>
      <c r="H724" s="153" t="s">
        <v>1</v>
      </c>
      <c r="I724" s="155"/>
      <c r="L724" s="151"/>
      <c r="M724" s="156"/>
      <c r="T724" s="157"/>
      <c r="AT724" s="153" t="s">
        <v>172</v>
      </c>
      <c r="AU724" s="153" t="s">
        <v>88</v>
      </c>
      <c r="AV724" s="12" t="s">
        <v>86</v>
      </c>
      <c r="AW724" s="12" t="s">
        <v>34</v>
      </c>
      <c r="AX724" s="12" t="s">
        <v>78</v>
      </c>
      <c r="AY724" s="153" t="s">
        <v>163</v>
      </c>
    </row>
    <row r="725" spans="2:65" s="12" customFormat="1" ht="11.25">
      <c r="B725" s="151"/>
      <c r="D725" s="152" t="s">
        <v>172</v>
      </c>
      <c r="E725" s="153" t="s">
        <v>1</v>
      </c>
      <c r="F725" s="154" t="s">
        <v>374</v>
      </c>
      <c r="H725" s="153" t="s">
        <v>1</v>
      </c>
      <c r="I725" s="155"/>
      <c r="L725" s="151"/>
      <c r="M725" s="156"/>
      <c r="T725" s="157"/>
      <c r="AT725" s="153" t="s">
        <v>172</v>
      </c>
      <c r="AU725" s="153" t="s">
        <v>88</v>
      </c>
      <c r="AV725" s="12" t="s">
        <v>86</v>
      </c>
      <c r="AW725" s="12" t="s">
        <v>34</v>
      </c>
      <c r="AX725" s="12" t="s">
        <v>78</v>
      </c>
      <c r="AY725" s="153" t="s">
        <v>163</v>
      </c>
    </row>
    <row r="726" spans="2:65" s="13" customFormat="1" ht="11.25">
      <c r="B726" s="158"/>
      <c r="D726" s="152" t="s">
        <v>172</v>
      </c>
      <c r="E726" s="159" t="s">
        <v>1</v>
      </c>
      <c r="F726" s="160" t="s">
        <v>521</v>
      </c>
      <c r="H726" s="161">
        <v>41.624000000000002</v>
      </c>
      <c r="I726" s="162"/>
      <c r="L726" s="158"/>
      <c r="M726" s="163"/>
      <c r="T726" s="164"/>
      <c r="AT726" s="159" t="s">
        <v>172</v>
      </c>
      <c r="AU726" s="159" t="s">
        <v>88</v>
      </c>
      <c r="AV726" s="13" t="s">
        <v>88</v>
      </c>
      <c r="AW726" s="13" t="s">
        <v>34</v>
      </c>
      <c r="AX726" s="13" t="s">
        <v>78</v>
      </c>
      <c r="AY726" s="159" t="s">
        <v>163</v>
      </c>
    </row>
    <row r="727" spans="2:65" s="12" customFormat="1" ht="11.25">
      <c r="B727" s="151"/>
      <c r="D727" s="152" t="s">
        <v>172</v>
      </c>
      <c r="E727" s="153" t="s">
        <v>1</v>
      </c>
      <c r="F727" s="154" t="s">
        <v>333</v>
      </c>
      <c r="H727" s="153" t="s">
        <v>1</v>
      </c>
      <c r="I727" s="155"/>
      <c r="L727" s="151"/>
      <c r="M727" s="156"/>
      <c r="T727" s="157"/>
      <c r="AT727" s="153" t="s">
        <v>172</v>
      </c>
      <c r="AU727" s="153" t="s">
        <v>88</v>
      </c>
      <c r="AV727" s="12" t="s">
        <v>86</v>
      </c>
      <c r="AW727" s="12" t="s">
        <v>34</v>
      </c>
      <c r="AX727" s="12" t="s">
        <v>78</v>
      </c>
      <c r="AY727" s="153" t="s">
        <v>163</v>
      </c>
    </row>
    <row r="728" spans="2:65" s="13" customFormat="1" ht="11.25">
      <c r="B728" s="158"/>
      <c r="D728" s="152" t="s">
        <v>172</v>
      </c>
      <c r="E728" s="159" t="s">
        <v>1</v>
      </c>
      <c r="F728" s="160" t="s">
        <v>522</v>
      </c>
      <c r="H728" s="161">
        <v>21.42</v>
      </c>
      <c r="I728" s="162"/>
      <c r="L728" s="158"/>
      <c r="M728" s="163"/>
      <c r="T728" s="164"/>
      <c r="AT728" s="159" t="s">
        <v>172</v>
      </c>
      <c r="AU728" s="159" t="s">
        <v>88</v>
      </c>
      <c r="AV728" s="13" t="s">
        <v>88</v>
      </c>
      <c r="AW728" s="13" t="s">
        <v>34</v>
      </c>
      <c r="AX728" s="13" t="s">
        <v>78</v>
      </c>
      <c r="AY728" s="159" t="s">
        <v>163</v>
      </c>
    </row>
    <row r="729" spans="2:65" s="12" customFormat="1" ht="11.25">
      <c r="B729" s="151"/>
      <c r="D729" s="152" t="s">
        <v>172</v>
      </c>
      <c r="E729" s="153" t="s">
        <v>1</v>
      </c>
      <c r="F729" s="154" t="s">
        <v>340</v>
      </c>
      <c r="H729" s="153" t="s">
        <v>1</v>
      </c>
      <c r="I729" s="155"/>
      <c r="L729" s="151"/>
      <c r="M729" s="156"/>
      <c r="T729" s="157"/>
      <c r="AT729" s="153" t="s">
        <v>172</v>
      </c>
      <c r="AU729" s="153" t="s">
        <v>88</v>
      </c>
      <c r="AV729" s="12" t="s">
        <v>86</v>
      </c>
      <c r="AW729" s="12" t="s">
        <v>34</v>
      </c>
      <c r="AX729" s="12" t="s">
        <v>78</v>
      </c>
      <c r="AY729" s="153" t="s">
        <v>163</v>
      </c>
    </row>
    <row r="730" spans="2:65" s="13" customFormat="1" ht="11.25">
      <c r="B730" s="158"/>
      <c r="D730" s="152" t="s">
        <v>172</v>
      </c>
      <c r="E730" s="159" t="s">
        <v>1</v>
      </c>
      <c r="F730" s="160" t="s">
        <v>523</v>
      </c>
      <c r="H730" s="161">
        <v>18.14</v>
      </c>
      <c r="I730" s="162"/>
      <c r="L730" s="158"/>
      <c r="M730" s="163"/>
      <c r="T730" s="164"/>
      <c r="AT730" s="159" t="s">
        <v>172</v>
      </c>
      <c r="AU730" s="159" t="s">
        <v>88</v>
      </c>
      <c r="AV730" s="13" t="s">
        <v>88</v>
      </c>
      <c r="AW730" s="13" t="s">
        <v>34</v>
      </c>
      <c r="AX730" s="13" t="s">
        <v>78</v>
      </c>
      <c r="AY730" s="159" t="s">
        <v>163</v>
      </c>
    </row>
    <row r="731" spans="2:65" s="12" customFormat="1" ht="11.25">
      <c r="B731" s="151"/>
      <c r="D731" s="152" t="s">
        <v>172</v>
      </c>
      <c r="E731" s="153" t="s">
        <v>1</v>
      </c>
      <c r="F731" s="154" t="s">
        <v>346</v>
      </c>
      <c r="H731" s="153" t="s">
        <v>1</v>
      </c>
      <c r="I731" s="155"/>
      <c r="L731" s="151"/>
      <c r="M731" s="156"/>
      <c r="T731" s="157"/>
      <c r="AT731" s="153" t="s">
        <v>172</v>
      </c>
      <c r="AU731" s="153" t="s">
        <v>88</v>
      </c>
      <c r="AV731" s="12" t="s">
        <v>86</v>
      </c>
      <c r="AW731" s="12" t="s">
        <v>34</v>
      </c>
      <c r="AX731" s="12" t="s">
        <v>78</v>
      </c>
      <c r="AY731" s="153" t="s">
        <v>163</v>
      </c>
    </row>
    <row r="732" spans="2:65" s="13" customFormat="1" ht="11.25">
      <c r="B732" s="158"/>
      <c r="D732" s="152" t="s">
        <v>172</v>
      </c>
      <c r="E732" s="159" t="s">
        <v>1</v>
      </c>
      <c r="F732" s="160" t="s">
        <v>524</v>
      </c>
      <c r="H732" s="161">
        <v>17.53</v>
      </c>
      <c r="I732" s="162"/>
      <c r="L732" s="158"/>
      <c r="M732" s="163"/>
      <c r="T732" s="164"/>
      <c r="AT732" s="159" t="s">
        <v>172</v>
      </c>
      <c r="AU732" s="159" t="s">
        <v>88</v>
      </c>
      <c r="AV732" s="13" t="s">
        <v>88</v>
      </c>
      <c r="AW732" s="13" t="s">
        <v>34</v>
      </c>
      <c r="AX732" s="13" t="s">
        <v>78</v>
      </c>
      <c r="AY732" s="159" t="s">
        <v>163</v>
      </c>
    </row>
    <row r="733" spans="2:65" s="12" customFormat="1" ht="11.25">
      <c r="B733" s="151"/>
      <c r="D733" s="152" t="s">
        <v>172</v>
      </c>
      <c r="E733" s="153" t="s">
        <v>1</v>
      </c>
      <c r="F733" s="154" t="s">
        <v>525</v>
      </c>
      <c r="H733" s="153" t="s">
        <v>1</v>
      </c>
      <c r="I733" s="155"/>
      <c r="L733" s="151"/>
      <c r="M733" s="156"/>
      <c r="T733" s="157"/>
      <c r="AT733" s="153" t="s">
        <v>172</v>
      </c>
      <c r="AU733" s="153" t="s">
        <v>88</v>
      </c>
      <c r="AV733" s="12" t="s">
        <v>86</v>
      </c>
      <c r="AW733" s="12" t="s">
        <v>34</v>
      </c>
      <c r="AX733" s="12" t="s">
        <v>78</v>
      </c>
      <c r="AY733" s="153" t="s">
        <v>163</v>
      </c>
    </row>
    <row r="734" spans="2:65" s="13" customFormat="1" ht="11.25">
      <c r="B734" s="158"/>
      <c r="D734" s="152" t="s">
        <v>172</v>
      </c>
      <c r="E734" s="159" t="s">
        <v>1</v>
      </c>
      <c r="F734" s="160" t="s">
        <v>526</v>
      </c>
      <c r="H734" s="161">
        <v>17.68</v>
      </c>
      <c r="I734" s="162"/>
      <c r="L734" s="158"/>
      <c r="M734" s="163"/>
      <c r="T734" s="164"/>
      <c r="AT734" s="159" t="s">
        <v>172</v>
      </c>
      <c r="AU734" s="159" t="s">
        <v>88</v>
      </c>
      <c r="AV734" s="13" t="s">
        <v>88</v>
      </c>
      <c r="AW734" s="13" t="s">
        <v>34</v>
      </c>
      <c r="AX734" s="13" t="s">
        <v>78</v>
      </c>
      <c r="AY734" s="159" t="s">
        <v>163</v>
      </c>
    </row>
    <row r="735" spans="2:65" s="12" customFormat="1" ht="11.25">
      <c r="B735" s="151"/>
      <c r="D735" s="152" t="s">
        <v>172</v>
      </c>
      <c r="E735" s="153" t="s">
        <v>1</v>
      </c>
      <c r="F735" s="154" t="s">
        <v>355</v>
      </c>
      <c r="H735" s="153" t="s">
        <v>1</v>
      </c>
      <c r="I735" s="155"/>
      <c r="L735" s="151"/>
      <c r="M735" s="156"/>
      <c r="T735" s="157"/>
      <c r="AT735" s="153" t="s">
        <v>172</v>
      </c>
      <c r="AU735" s="153" t="s">
        <v>88</v>
      </c>
      <c r="AV735" s="12" t="s">
        <v>86</v>
      </c>
      <c r="AW735" s="12" t="s">
        <v>34</v>
      </c>
      <c r="AX735" s="12" t="s">
        <v>78</v>
      </c>
      <c r="AY735" s="153" t="s">
        <v>163</v>
      </c>
    </row>
    <row r="736" spans="2:65" s="13" customFormat="1" ht="11.25">
      <c r="B736" s="158"/>
      <c r="D736" s="152" t="s">
        <v>172</v>
      </c>
      <c r="E736" s="159" t="s">
        <v>1</v>
      </c>
      <c r="F736" s="160" t="s">
        <v>527</v>
      </c>
      <c r="H736" s="161">
        <v>23.6</v>
      </c>
      <c r="I736" s="162"/>
      <c r="L736" s="158"/>
      <c r="M736" s="163"/>
      <c r="T736" s="164"/>
      <c r="AT736" s="159" t="s">
        <v>172</v>
      </c>
      <c r="AU736" s="159" t="s">
        <v>88</v>
      </c>
      <c r="AV736" s="13" t="s">
        <v>88</v>
      </c>
      <c r="AW736" s="13" t="s">
        <v>34</v>
      </c>
      <c r="AX736" s="13" t="s">
        <v>78</v>
      </c>
      <c r="AY736" s="159" t="s">
        <v>163</v>
      </c>
    </row>
    <row r="737" spans="2:65" s="12" customFormat="1" ht="11.25">
      <c r="B737" s="151"/>
      <c r="D737" s="152" t="s">
        <v>172</v>
      </c>
      <c r="E737" s="153" t="s">
        <v>1</v>
      </c>
      <c r="F737" s="154" t="s">
        <v>360</v>
      </c>
      <c r="H737" s="153" t="s">
        <v>1</v>
      </c>
      <c r="I737" s="155"/>
      <c r="L737" s="151"/>
      <c r="M737" s="156"/>
      <c r="T737" s="157"/>
      <c r="AT737" s="153" t="s">
        <v>172</v>
      </c>
      <c r="AU737" s="153" t="s">
        <v>88</v>
      </c>
      <c r="AV737" s="12" t="s">
        <v>86</v>
      </c>
      <c r="AW737" s="12" t="s">
        <v>34</v>
      </c>
      <c r="AX737" s="12" t="s">
        <v>78</v>
      </c>
      <c r="AY737" s="153" t="s">
        <v>163</v>
      </c>
    </row>
    <row r="738" spans="2:65" s="13" customFormat="1" ht="11.25">
      <c r="B738" s="158"/>
      <c r="D738" s="152" t="s">
        <v>172</v>
      </c>
      <c r="E738" s="159" t="s">
        <v>1</v>
      </c>
      <c r="F738" s="160" t="s">
        <v>528</v>
      </c>
      <c r="H738" s="161">
        <v>12.47</v>
      </c>
      <c r="I738" s="162"/>
      <c r="L738" s="158"/>
      <c r="M738" s="163"/>
      <c r="T738" s="164"/>
      <c r="AT738" s="159" t="s">
        <v>172</v>
      </c>
      <c r="AU738" s="159" t="s">
        <v>88</v>
      </c>
      <c r="AV738" s="13" t="s">
        <v>88</v>
      </c>
      <c r="AW738" s="13" t="s">
        <v>34</v>
      </c>
      <c r="AX738" s="13" t="s">
        <v>78</v>
      </c>
      <c r="AY738" s="159" t="s">
        <v>163</v>
      </c>
    </row>
    <row r="739" spans="2:65" s="12" customFormat="1" ht="11.25">
      <c r="B739" s="151"/>
      <c r="D739" s="152" t="s">
        <v>172</v>
      </c>
      <c r="E739" s="153" t="s">
        <v>1</v>
      </c>
      <c r="F739" s="154" t="s">
        <v>364</v>
      </c>
      <c r="H739" s="153" t="s">
        <v>1</v>
      </c>
      <c r="I739" s="155"/>
      <c r="L739" s="151"/>
      <c r="M739" s="156"/>
      <c r="T739" s="157"/>
      <c r="AT739" s="153" t="s">
        <v>172</v>
      </c>
      <c r="AU739" s="153" t="s">
        <v>88</v>
      </c>
      <c r="AV739" s="12" t="s">
        <v>86</v>
      </c>
      <c r="AW739" s="12" t="s">
        <v>34</v>
      </c>
      <c r="AX739" s="12" t="s">
        <v>78</v>
      </c>
      <c r="AY739" s="153" t="s">
        <v>163</v>
      </c>
    </row>
    <row r="740" spans="2:65" s="13" customFormat="1" ht="11.25">
      <c r="B740" s="158"/>
      <c r="D740" s="152" t="s">
        <v>172</v>
      </c>
      <c r="E740" s="159" t="s">
        <v>1</v>
      </c>
      <c r="F740" s="160" t="s">
        <v>529</v>
      </c>
      <c r="H740" s="161">
        <v>15.824999999999999</v>
      </c>
      <c r="I740" s="162"/>
      <c r="L740" s="158"/>
      <c r="M740" s="163"/>
      <c r="T740" s="164"/>
      <c r="AT740" s="159" t="s">
        <v>172</v>
      </c>
      <c r="AU740" s="159" t="s">
        <v>88</v>
      </c>
      <c r="AV740" s="13" t="s">
        <v>88</v>
      </c>
      <c r="AW740" s="13" t="s">
        <v>34</v>
      </c>
      <c r="AX740" s="13" t="s">
        <v>78</v>
      </c>
      <c r="AY740" s="159" t="s">
        <v>163</v>
      </c>
    </row>
    <row r="741" spans="2:65" s="12" customFormat="1" ht="11.25">
      <c r="B741" s="151"/>
      <c r="D741" s="152" t="s">
        <v>172</v>
      </c>
      <c r="E741" s="153" t="s">
        <v>1</v>
      </c>
      <c r="F741" s="154" t="s">
        <v>368</v>
      </c>
      <c r="H741" s="153" t="s">
        <v>1</v>
      </c>
      <c r="I741" s="155"/>
      <c r="L741" s="151"/>
      <c r="M741" s="156"/>
      <c r="T741" s="157"/>
      <c r="AT741" s="153" t="s">
        <v>172</v>
      </c>
      <c r="AU741" s="153" t="s">
        <v>88</v>
      </c>
      <c r="AV741" s="12" t="s">
        <v>86</v>
      </c>
      <c r="AW741" s="12" t="s">
        <v>34</v>
      </c>
      <c r="AX741" s="12" t="s">
        <v>78</v>
      </c>
      <c r="AY741" s="153" t="s">
        <v>163</v>
      </c>
    </row>
    <row r="742" spans="2:65" s="13" customFormat="1" ht="11.25">
      <c r="B742" s="158"/>
      <c r="D742" s="152" t="s">
        <v>172</v>
      </c>
      <c r="E742" s="159" t="s">
        <v>1</v>
      </c>
      <c r="F742" s="160" t="s">
        <v>530</v>
      </c>
      <c r="H742" s="161">
        <v>9.09</v>
      </c>
      <c r="I742" s="162"/>
      <c r="L742" s="158"/>
      <c r="M742" s="163"/>
      <c r="T742" s="164"/>
      <c r="AT742" s="159" t="s">
        <v>172</v>
      </c>
      <c r="AU742" s="159" t="s">
        <v>88</v>
      </c>
      <c r="AV742" s="13" t="s">
        <v>88</v>
      </c>
      <c r="AW742" s="13" t="s">
        <v>34</v>
      </c>
      <c r="AX742" s="13" t="s">
        <v>78</v>
      </c>
      <c r="AY742" s="159" t="s">
        <v>163</v>
      </c>
    </row>
    <row r="743" spans="2:65" s="12" customFormat="1" ht="11.25">
      <c r="B743" s="151"/>
      <c r="D743" s="152" t="s">
        <v>172</v>
      </c>
      <c r="E743" s="153" t="s">
        <v>1</v>
      </c>
      <c r="F743" s="154" t="s">
        <v>392</v>
      </c>
      <c r="H743" s="153" t="s">
        <v>1</v>
      </c>
      <c r="I743" s="155"/>
      <c r="L743" s="151"/>
      <c r="M743" s="156"/>
      <c r="T743" s="157"/>
      <c r="AT743" s="153" t="s">
        <v>172</v>
      </c>
      <c r="AU743" s="153" t="s">
        <v>88</v>
      </c>
      <c r="AV743" s="12" t="s">
        <v>86</v>
      </c>
      <c r="AW743" s="12" t="s">
        <v>34</v>
      </c>
      <c r="AX743" s="12" t="s">
        <v>78</v>
      </c>
      <c r="AY743" s="153" t="s">
        <v>163</v>
      </c>
    </row>
    <row r="744" spans="2:65" s="13" customFormat="1" ht="11.25">
      <c r="B744" s="158"/>
      <c r="D744" s="152" t="s">
        <v>172</v>
      </c>
      <c r="E744" s="159" t="s">
        <v>1</v>
      </c>
      <c r="F744" s="160" t="s">
        <v>531</v>
      </c>
      <c r="H744" s="161">
        <v>8.9</v>
      </c>
      <c r="I744" s="162"/>
      <c r="L744" s="158"/>
      <c r="M744" s="163"/>
      <c r="T744" s="164"/>
      <c r="AT744" s="159" t="s">
        <v>172</v>
      </c>
      <c r="AU744" s="159" t="s">
        <v>88</v>
      </c>
      <c r="AV744" s="13" t="s">
        <v>88</v>
      </c>
      <c r="AW744" s="13" t="s">
        <v>34</v>
      </c>
      <c r="AX744" s="13" t="s">
        <v>78</v>
      </c>
      <c r="AY744" s="159" t="s">
        <v>163</v>
      </c>
    </row>
    <row r="745" spans="2:65" s="12" customFormat="1" ht="11.25">
      <c r="B745" s="151"/>
      <c r="D745" s="152" t="s">
        <v>172</v>
      </c>
      <c r="E745" s="153" t="s">
        <v>1</v>
      </c>
      <c r="F745" s="154" t="s">
        <v>396</v>
      </c>
      <c r="H745" s="153" t="s">
        <v>1</v>
      </c>
      <c r="I745" s="155"/>
      <c r="L745" s="151"/>
      <c r="M745" s="156"/>
      <c r="T745" s="157"/>
      <c r="AT745" s="153" t="s">
        <v>172</v>
      </c>
      <c r="AU745" s="153" t="s">
        <v>88</v>
      </c>
      <c r="AV745" s="12" t="s">
        <v>86</v>
      </c>
      <c r="AW745" s="12" t="s">
        <v>34</v>
      </c>
      <c r="AX745" s="12" t="s">
        <v>78</v>
      </c>
      <c r="AY745" s="153" t="s">
        <v>163</v>
      </c>
    </row>
    <row r="746" spans="2:65" s="13" customFormat="1" ht="11.25">
      <c r="B746" s="158"/>
      <c r="D746" s="152" t="s">
        <v>172</v>
      </c>
      <c r="E746" s="159" t="s">
        <v>1</v>
      </c>
      <c r="F746" s="160" t="s">
        <v>532</v>
      </c>
      <c r="H746" s="161">
        <v>4.1900000000000004</v>
      </c>
      <c r="I746" s="162"/>
      <c r="L746" s="158"/>
      <c r="M746" s="163"/>
      <c r="T746" s="164"/>
      <c r="AT746" s="159" t="s">
        <v>172</v>
      </c>
      <c r="AU746" s="159" t="s">
        <v>88</v>
      </c>
      <c r="AV746" s="13" t="s">
        <v>88</v>
      </c>
      <c r="AW746" s="13" t="s">
        <v>34</v>
      </c>
      <c r="AX746" s="13" t="s">
        <v>78</v>
      </c>
      <c r="AY746" s="159" t="s">
        <v>163</v>
      </c>
    </row>
    <row r="747" spans="2:65" s="12" customFormat="1" ht="11.25">
      <c r="B747" s="151"/>
      <c r="D747" s="152" t="s">
        <v>172</v>
      </c>
      <c r="E747" s="153" t="s">
        <v>1</v>
      </c>
      <c r="F747" s="154" t="s">
        <v>399</v>
      </c>
      <c r="H747" s="153" t="s">
        <v>1</v>
      </c>
      <c r="I747" s="155"/>
      <c r="L747" s="151"/>
      <c r="M747" s="156"/>
      <c r="T747" s="157"/>
      <c r="AT747" s="153" t="s">
        <v>172</v>
      </c>
      <c r="AU747" s="153" t="s">
        <v>88</v>
      </c>
      <c r="AV747" s="12" t="s">
        <v>86</v>
      </c>
      <c r="AW747" s="12" t="s">
        <v>34</v>
      </c>
      <c r="AX747" s="12" t="s">
        <v>78</v>
      </c>
      <c r="AY747" s="153" t="s">
        <v>163</v>
      </c>
    </row>
    <row r="748" spans="2:65" s="13" customFormat="1" ht="11.25">
      <c r="B748" s="158"/>
      <c r="D748" s="152" t="s">
        <v>172</v>
      </c>
      <c r="E748" s="159" t="s">
        <v>1</v>
      </c>
      <c r="F748" s="160" t="s">
        <v>533</v>
      </c>
      <c r="H748" s="161">
        <v>4.2699999999999996</v>
      </c>
      <c r="I748" s="162"/>
      <c r="L748" s="158"/>
      <c r="M748" s="163"/>
      <c r="T748" s="164"/>
      <c r="AT748" s="159" t="s">
        <v>172</v>
      </c>
      <c r="AU748" s="159" t="s">
        <v>88</v>
      </c>
      <c r="AV748" s="13" t="s">
        <v>88</v>
      </c>
      <c r="AW748" s="13" t="s">
        <v>34</v>
      </c>
      <c r="AX748" s="13" t="s">
        <v>78</v>
      </c>
      <c r="AY748" s="159" t="s">
        <v>163</v>
      </c>
    </row>
    <row r="749" spans="2:65" s="12" customFormat="1" ht="11.25">
      <c r="B749" s="151"/>
      <c r="D749" s="152" t="s">
        <v>172</v>
      </c>
      <c r="E749" s="153" t="s">
        <v>1</v>
      </c>
      <c r="F749" s="154" t="s">
        <v>401</v>
      </c>
      <c r="H749" s="153" t="s">
        <v>1</v>
      </c>
      <c r="I749" s="155"/>
      <c r="L749" s="151"/>
      <c r="M749" s="156"/>
      <c r="T749" s="157"/>
      <c r="AT749" s="153" t="s">
        <v>172</v>
      </c>
      <c r="AU749" s="153" t="s">
        <v>88</v>
      </c>
      <c r="AV749" s="12" t="s">
        <v>86</v>
      </c>
      <c r="AW749" s="12" t="s">
        <v>34</v>
      </c>
      <c r="AX749" s="12" t="s">
        <v>78</v>
      </c>
      <c r="AY749" s="153" t="s">
        <v>163</v>
      </c>
    </row>
    <row r="750" spans="2:65" s="13" customFormat="1" ht="11.25">
      <c r="B750" s="158"/>
      <c r="D750" s="152" t="s">
        <v>172</v>
      </c>
      <c r="E750" s="159" t="s">
        <v>1</v>
      </c>
      <c r="F750" s="160" t="s">
        <v>534</v>
      </c>
      <c r="H750" s="161">
        <v>8.4350000000000005</v>
      </c>
      <c r="I750" s="162"/>
      <c r="L750" s="158"/>
      <c r="M750" s="163"/>
      <c r="T750" s="164"/>
      <c r="AT750" s="159" t="s">
        <v>172</v>
      </c>
      <c r="AU750" s="159" t="s">
        <v>88</v>
      </c>
      <c r="AV750" s="13" t="s">
        <v>88</v>
      </c>
      <c r="AW750" s="13" t="s">
        <v>34</v>
      </c>
      <c r="AX750" s="13" t="s">
        <v>78</v>
      </c>
      <c r="AY750" s="159" t="s">
        <v>163</v>
      </c>
    </row>
    <row r="751" spans="2:65" s="14" customFormat="1" ht="11.25">
      <c r="B751" s="165"/>
      <c r="D751" s="152" t="s">
        <v>172</v>
      </c>
      <c r="E751" s="166" t="s">
        <v>1</v>
      </c>
      <c r="F751" s="167" t="s">
        <v>176</v>
      </c>
      <c r="H751" s="168">
        <v>203.17400000000001</v>
      </c>
      <c r="I751" s="169"/>
      <c r="L751" s="165"/>
      <c r="M751" s="170"/>
      <c r="T751" s="171"/>
      <c r="AT751" s="166" t="s">
        <v>172</v>
      </c>
      <c r="AU751" s="166" t="s">
        <v>88</v>
      </c>
      <c r="AV751" s="14" t="s">
        <v>170</v>
      </c>
      <c r="AW751" s="14" t="s">
        <v>34</v>
      </c>
      <c r="AX751" s="14" t="s">
        <v>86</v>
      </c>
      <c r="AY751" s="166" t="s">
        <v>163</v>
      </c>
    </row>
    <row r="752" spans="2:65" s="1" customFormat="1" ht="21.75" customHeight="1">
      <c r="B752" s="32"/>
      <c r="C752" s="137" t="s">
        <v>535</v>
      </c>
      <c r="D752" s="137" t="s">
        <v>166</v>
      </c>
      <c r="E752" s="138" t="s">
        <v>536</v>
      </c>
      <c r="F752" s="139" t="s">
        <v>537</v>
      </c>
      <c r="G752" s="140" t="s">
        <v>206</v>
      </c>
      <c r="H752" s="141">
        <v>186.5</v>
      </c>
      <c r="I752" s="142"/>
      <c r="J752" s="143">
        <f>ROUND(I752*H752,2)</f>
        <v>0</v>
      </c>
      <c r="K752" s="144"/>
      <c r="L752" s="32"/>
      <c r="M752" s="145" t="s">
        <v>1</v>
      </c>
      <c r="N752" s="146" t="s">
        <v>43</v>
      </c>
      <c r="P752" s="147">
        <f>O752*H752</f>
        <v>0</v>
      </c>
      <c r="Q752" s="147">
        <v>2.52E-4</v>
      </c>
      <c r="R752" s="147">
        <f>Q752*H752</f>
        <v>4.6997999999999998E-2</v>
      </c>
      <c r="S752" s="147">
        <v>0</v>
      </c>
      <c r="T752" s="148">
        <f>S752*H752</f>
        <v>0</v>
      </c>
      <c r="AR752" s="149" t="s">
        <v>170</v>
      </c>
      <c r="AT752" s="149" t="s">
        <v>166</v>
      </c>
      <c r="AU752" s="149" t="s">
        <v>88</v>
      </c>
      <c r="AY752" s="17" t="s">
        <v>163</v>
      </c>
      <c r="BE752" s="150">
        <f>IF(N752="základní",J752,0)</f>
        <v>0</v>
      </c>
      <c r="BF752" s="150">
        <f>IF(N752="snížená",J752,0)</f>
        <v>0</v>
      </c>
      <c r="BG752" s="150">
        <f>IF(N752="zákl. přenesená",J752,0)</f>
        <v>0</v>
      </c>
      <c r="BH752" s="150">
        <f>IF(N752="sníž. přenesená",J752,0)</f>
        <v>0</v>
      </c>
      <c r="BI752" s="150">
        <f>IF(N752="nulová",J752,0)</f>
        <v>0</v>
      </c>
      <c r="BJ752" s="17" t="s">
        <v>86</v>
      </c>
      <c r="BK752" s="150">
        <f>ROUND(I752*H752,2)</f>
        <v>0</v>
      </c>
      <c r="BL752" s="17" t="s">
        <v>170</v>
      </c>
      <c r="BM752" s="149" t="s">
        <v>538</v>
      </c>
    </row>
    <row r="753" spans="2:65" s="12" customFormat="1" ht="11.25">
      <c r="B753" s="151"/>
      <c r="D753" s="152" t="s">
        <v>172</v>
      </c>
      <c r="E753" s="153" t="s">
        <v>1</v>
      </c>
      <c r="F753" s="154" t="s">
        <v>173</v>
      </c>
      <c r="H753" s="153" t="s">
        <v>1</v>
      </c>
      <c r="I753" s="155"/>
      <c r="L753" s="151"/>
      <c r="M753" s="156"/>
      <c r="T753" s="157"/>
      <c r="AT753" s="153" t="s">
        <v>172</v>
      </c>
      <c r="AU753" s="153" t="s">
        <v>88</v>
      </c>
      <c r="AV753" s="12" t="s">
        <v>86</v>
      </c>
      <c r="AW753" s="12" t="s">
        <v>34</v>
      </c>
      <c r="AX753" s="12" t="s">
        <v>78</v>
      </c>
      <c r="AY753" s="153" t="s">
        <v>163</v>
      </c>
    </row>
    <row r="754" spans="2:65" s="12" customFormat="1" ht="11.25">
      <c r="B754" s="151"/>
      <c r="D754" s="152" t="s">
        <v>172</v>
      </c>
      <c r="E754" s="153" t="s">
        <v>1</v>
      </c>
      <c r="F754" s="154" t="s">
        <v>539</v>
      </c>
      <c r="H754" s="153" t="s">
        <v>1</v>
      </c>
      <c r="I754" s="155"/>
      <c r="L754" s="151"/>
      <c r="M754" s="156"/>
      <c r="T754" s="157"/>
      <c r="AT754" s="153" t="s">
        <v>172</v>
      </c>
      <c r="AU754" s="153" t="s">
        <v>88</v>
      </c>
      <c r="AV754" s="12" t="s">
        <v>86</v>
      </c>
      <c r="AW754" s="12" t="s">
        <v>34</v>
      </c>
      <c r="AX754" s="12" t="s">
        <v>78</v>
      </c>
      <c r="AY754" s="153" t="s">
        <v>163</v>
      </c>
    </row>
    <row r="755" spans="2:65" s="13" customFormat="1" ht="11.25">
      <c r="B755" s="158"/>
      <c r="D755" s="152" t="s">
        <v>172</v>
      </c>
      <c r="E755" s="159" t="s">
        <v>1</v>
      </c>
      <c r="F755" s="160" t="s">
        <v>504</v>
      </c>
      <c r="H755" s="161">
        <v>11.2</v>
      </c>
      <c r="I755" s="162"/>
      <c r="L755" s="158"/>
      <c r="M755" s="163"/>
      <c r="T755" s="164"/>
      <c r="AT755" s="159" t="s">
        <v>172</v>
      </c>
      <c r="AU755" s="159" t="s">
        <v>88</v>
      </c>
      <c r="AV755" s="13" t="s">
        <v>88</v>
      </c>
      <c r="AW755" s="13" t="s">
        <v>34</v>
      </c>
      <c r="AX755" s="13" t="s">
        <v>78</v>
      </c>
      <c r="AY755" s="159" t="s">
        <v>163</v>
      </c>
    </row>
    <row r="756" spans="2:65" s="13" customFormat="1" ht="11.25">
      <c r="B756" s="158"/>
      <c r="D756" s="152" t="s">
        <v>172</v>
      </c>
      <c r="E756" s="159" t="s">
        <v>1</v>
      </c>
      <c r="F756" s="160" t="s">
        <v>505</v>
      </c>
      <c r="H756" s="161">
        <v>175.3</v>
      </c>
      <c r="I756" s="162"/>
      <c r="L756" s="158"/>
      <c r="M756" s="163"/>
      <c r="T756" s="164"/>
      <c r="AT756" s="159" t="s">
        <v>172</v>
      </c>
      <c r="AU756" s="159" t="s">
        <v>88</v>
      </c>
      <c r="AV756" s="13" t="s">
        <v>88</v>
      </c>
      <c r="AW756" s="13" t="s">
        <v>34</v>
      </c>
      <c r="AX756" s="13" t="s">
        <v>78</v>
      </c>
      <c r="AY756" s="159" t="s">
        <v>163</v>
      </c>
    </row>
    <row r="757" spans="2:65" s="14" customFormat="1" ht="11.25">
      <c r="B757" s="165"/>
      <c r="D757" s="152" t="s">
        <v>172</v>
      </c>
      <c r="E757" s="166" t="s">
        <v>1</v>
      </c>
      <c r="F757" s="167" t="s">
        <v>176</v>
      </c>
      <c r="H757" s="168">
        <v>186.5</v>
      </c>
      <c r="I757" s="169"/>
      <c r="L757" s="165"/>
      <c r="M757" s="170"/>
      <c r="T757" s="171"/>
      <c r="AT757" s="166" t="s">
        <v>172</v>
      </c>
      <c r="AU757" s="166" t="s">
        <v>88</v>
      </c>
      <c r="AV757" s="14" t="s">
        <v>170</v>
      </c>
      <c r="AW757" s="14" t="s">
        <v>34</v>
      </c>
      <c r="AX757" s="14" t="s">
        <v>86</v>
      </c>
      <c r="AY757" s="166" t="s">
        <v>163</v>
      </c>
    </row>
    <row r="758" spans="2:65" s="11" customFormat="1" ht="22.9" customHeight="1">
      <c r="B758" s="125"/>
      <c r="D758" s="126" t="s">
        <v>77</v>
      </c>
      <c r="E758" s="135" t="s">
        <v>540</v>
      </c>
      <c r="F758" s="135" t="s">
        <v>541</v>
      </c>
      <c r="I758" s="128"/>
      <c r="J758" s="136">
        <f>BK758</f>
        <v>0</v>
      </c>
      <c r="L758" s="125"/>
      <c r="M758" s="130"/>
      <c r="P758" s="131">
        <f>SUM(P759:P778)</f>
        <v>0</v>
      </c>
      <c r="R758" s="131">
        <f>SUM(R759:R778)</f>
        <v>0.11362</v>
      </c>
      <c r="T758" s="132">
        <f>SUM(T759:T778)</f>
        <v>0</v>
      </c>
      <c r="AR758" s="126" t="s">
        <v>86</v>
      </c>
      <c r="AT758" s="133" t="s">
        <v>77</v>
      </c>
      <c r="AU758" s="133" t="s">
        <v>86</v>
      </c>
      <c r="AY758" s="126" t="s">
        <v>163</v>
      </c>
      <c r="BK758" s="134">
        <f>SUM(BK759:BK778)</f>
        <v>0</v>
      </c>
    </row>
    <row r="759" spans="2:65" s="1" customFormat="1" ht="37.9" customHeight="1">
      <c r="B759" s="32"/>
      <c r="C759" s="137" t="s">
        <v>542</v>
      </c>
      <c r="D759" s="137" t="s">
        <v>166</v>
      </c>
      <c r="E759" s="138" t="s">
        <v>543</v>
      </c>
      <c r="F759" s="139" t="s">
        <v>544</v>
      </c>
      <c r="G759" s="140" t="s">
        <v>169</v>
      </c>
      <c r="H759" s="141">
        <v>1</v>
      </c>
      <c r="I759" s="142"/>
      <c r="J759" s="143">
        <f>ROUND(I759*H759,2)</f>
        <v>0</v>
      </c>
      <c r="K759" s="144"/>
      <c r="L759" s="32"/>
      <c r="M759" s="145" t="s">
        <v>1</v>
      </c>
      <c r="N759" s="146" t="s">
        <v>43</v>
      </c>
      <c r="P759" s="147">
        <f>O759*H759</f>
        <v>0</v>
      </c>
      <c r="Q759" s="147">
        <v>5.3620000000000001E-2</v>
      </c>
      <c r="R759" s="147">
        <f>Q759*H759</f>
        <v>5.3620000000000001E-2</v>
      </c>
      <c r="S759" s="147">
        <v>0</v>
      </c>
      <c r="T759" s="148">
        <f>S759*H759</f>
        <v>0</v>
      </c>
      <c r="AR759" s="149" t="s">
        <v>170</v>
      </c>
      <c r="AT759" s="149" t="s">
        <v>166</v>
      </c>
      <c r="AU759" s="149" t="s">
        <v>88</v>
      </c>
      <c r="AY759" s="17" t="s">
        <v>163</v>
      </c>
      <c r="BE759" s="150">
        <f>IF(N759="základní",J759,0)</f>
        <v>0</v>
      </c>
      <c r="BF759" s="150">
        <f>IF(N759="snížená",J759,0)</f>
        <v>0</v>
      </c>
      <c r="BG759" s="150">
        <f>IF(N759="zákl. přenesená",J759,0)</f>
        <v>0</v>
      </c>
      <c r="BH759" s="150">
        <f>IF(N759="sníž. přenesená",J759,0)</f>
        <v>0</v>
      </c>
      <c r="BI759" s="150">
        <f>IF(N759="nulová",J759,0)</f>
        <v>0</v>
      </c>
      <c r="BJ759" s="17" t="s">
        <v>86</v>
      </c>
      <c r="BK759" s="150">
        <f>ROUND(I759*H759,2)</f>
        <v>0</v>
      </c>
      <c r="BL759" s="17" t="s">
        <v>170</v>
      </c>
      <c r="BM759" s="149" t="s">
        <v>545</v>
      </c>
    </row>
    <row r="760" spans="2:65" s="12" customFormat="1" ht="11.25">
      <c r="B760" s="151"/>
      <c r="D760" s="152" t="s">
        <v>172</v>
      </c>
      <c r="E760" s="153" t="s">
        <v>1</v>
      </c>
      <c r="F760" s="154" t="s">
        <v>546</v>
      </c>
      <c r="H760" s="153" t="s">
        <v>1</v>
      </c>
      <c r="I760" s="155"/>
      <c r="L760" s="151"/>
      <c r="M760" s="156"/>
      <c r="T760" s="157"/>
      <c r="AT760" s="153" t="s">
        <v>172</v>
      </c>
      <c r="AU760" s="153" t="s">
        <v>88</v>
      </c>
      <c r="AV760" s="12" t="s">
        <v>86</v>
      </c>
      <c r="AW760" s="12" t="s">
        <v>34</v>
      </c>
      <c r="AX760" s="12" t="s">
        <v>78</v>
      </c>
      <c r="AY760" s="153" t="s">
        <v>163</v>
      </c>
    </row>
    <row r="761" spans="2:65" s="12" customFormat="1" ht="11.25">
      <c r="B761" s="151"/>
      <c r="D761" s="152" t="s">
        <v>172</v>
      </c>
      <c r="E761" s="153" t="s">
        <v>1</v>
      </c>
      <c r="F761" s="154" t="s">
        <v>547</v>
      </c>
      <c r="H761" s="153" t="s">
        <v>1</v>
      </c>
      <c r="I761" s="155"/>
      <c r="L761" s="151"/>
      <c r="M761" s="156"/>
      <c r="T761" s="157"/>
      <c r="AT761" s="153" t="s">
        <v>172</v>
      </c>
      <c r="AU761" s="153" t="s">
        <v>88</v>
      </c>
      <c r="AV761" s="12" t="s">
        <v>86</v>
      </c>
      <c r="AW761" s="12" t="s">
        <v>34</v>
      </c>
      <c r="AX761" s="12" t="s">
        <v>78</v>
      </c>
      <c r="AY761" s="153" t="s">
        <v>163</v>
      </c>
    </row>
    <row r="762" spans="2:65" s="12" customFormat="1" ht="22.5">
      <c r="B762" s="151"/>
      <c r="D762" s="152" t="s">
        <v>172</v>
      </c>
      <c r="E762" s="153" t="s">
        <v>1</v>
      </c>
      <c r="F762" s="154" t="s">
        <v>548</v>
      </c>
      <c r="H762" s="153" t="s">
        <v>1</v>
      </c>
      <c r="I762" s="155"/>
      <c r="L762" s="151"/>
      <c r="M762" s="156"/>
      <c r="T762" s="157"/>
      <c r="AT762" s="153" t="s">
        <v>172</v>
      </c>
      <c r="AU762" s="153" t="s">
        <v>88</v>
      </c>
      <c r="AV762" s="12" t="s">
        <v>86</v>
      </c>
      <c r="AW762" s="12" t="s">
        <v>34</v>
      </c>
      <c r="AX762" s="12" t="s">
        <v>78</v>
      </c>
      <c r="AY762" s="153" t="s">
        <v>163</v>
      </c>
    </row>
    <row r="763" spans="2:65" s="12" customFormat="1" ht="11.25">
      <c r="B763" s="151"/>
      <c r="D763" s="152" t="s">
        <v>172</v>
      </c>
      <c r="E763" s="153" t="s">
        <v>1</v>
      </c>
      <c r="F763" s="154" t="s">
        <v>549</v>
      </c>
      <c r="H763" s="153" t="s">
        <v>1</v>
      </c>
      <c r="I763" s="155"/>
      <c r="L763" s="151"/>
      <c r="M763" s="156"/>
      <c r="T763" s="157"/>
      <c r="AT763" s="153" t="s">
        <v>172</v>
      </c>
      <c r="AU763" s="153" t="s">
        <v>88</v>
      </c>
      <c r="AV763" s="12" t="s">
        <v>86</v>
      </c>
      <c r="AW763" s="12" t="s">
        <v>34</v>
      </c>
      <c r="AX763" s="12" t="s">
        <v>78</v>
      </c>
      <c r="AY763" s="153" t="s">
        <v>163</v>
      </c>
    </row>
    <row r="764" spans="2:65" s="12" customFormat="1" ht="11.25">
      <c r="B764" s="151"/>
      <c r="D764" s="152" t="s">
        <v>172</v>
      </c>
      <c r="E764" s="153" t="s">
        <v>1</v>
      </c>
      <c r="F764" s="154" t="s">
        <v>550</v>
      </c>
      <c r="H764" s="153" t="s">
        <v>1</v>
      </c>
      <c r="I764" s="155"/>
      <c r="L764" s="151"/>
      <c r="M764" s="156"/>
      <c r="T764" s="157"/>
      <c r="AT764" s="153" t="s">
        <v>172</v>
      </c>
      <c r="AU764" s="153" t="s">
        <v>88</v>
      </c>
      <c r="AV764" s="12" t="s">
        <v>86</v>
      </c>
      <c r="AW764" s="12" t="s">
        <v>34</v>
      </c>
      <c r="AX764" s="12" t="s">
        <v>78</v>
      </c>
      <c r="AY764" s="153" t="s">
        <v>163</v>
      </c>
    </row>
    <row r="765" spans="2:65" s="12" customFormat="1" ht="22.5">
      <c r="B765" s="151"/>
      <c r="D765" s="152" t="s">
        <v>172</v>
      </c>
      <c r="E765" s="153" t="s">
        <v>1</v>
      </c>
      <c r="F765" s="154" t="s">
        <v>551</v>
      </c>
      <c r="H765" s="153" t="s">
        <v>1</v>
      </c>
      <c r="I765" s="155"/>
      <c r="L765" s="151"/>
      <c r="M765" s="156"/>
      <c r="T765" s="157"/>
      <c r="AT765" s="153" t="s">
        <v>172</v>
      </c>
      <c r="AU765" s="153" t="s">
        <v>88</v>
      </c>
      <c r="AV765" s="12" t="s">
        <v>86</v>
      </c>
      <c r="AW765" s="12" t="s">
        <v>34</v>
      </c>
      <c r="AX765" s="12" t="s">
        <v>78</v>
      </c>
      <c r="AY765" s="153" t="s">
        <v>163</v>
      </c>
    </row>
    <row r="766" spans="2:65" s="12" customFormat="1" ht="11.25">
      <c r="B766" s="151"/>
      <c r="D766" s="152" t="s">
        <v>172</v>
      </c>
      <c r="E766" s="153" t="s">
        <v>1</v>
      </c>
      <c r="F766" s="154" t="s">
        <v>552</v>
      </c>
      <c r="H766" s="153" t="s">
        <v>1</v>
      </c>
      <c r="I766" s="155"/>
      <c r="L766" s="151"/>
      <c r="M766" s="156"/>
      <c r="T766" s="157"/>
      <c r="AT766" s="153" t="s">
        <v>172</v>
      </c>
      <c r="AU766" s="153" t="s">
        <v>88</v>
      </c>
      <c r="AV766" s="12" t="s">
        <v>86</v>
      </c>
      <c r="AW766" s="12" t="s">
        <v>34</v>
      </c>
      <c r="AX766" s="12" t="s">
        <v>78</v>
      </c>
      <c r="AY766" s="153" t="s">
        <v>163</v>
      </c>
    </row>
    <row r="767" spans="2:65" s="13" customFormat="1" ht="11.25">
      <c r="B767" s="158"/>
      <c r="D767" s="152" t="s">
        <v>172</v>
      </c>
      <c r="E767" s="159" t="s">
        <v>1</v>
      </c>
      <c r="F767" s="160" t="s">
        <v>553</v>
      </c>
      <c r="H767" s="161">
        <v>1</v>
      </c>
      <c r="I767" s="162"/>
      <c r="L767" s="158"/>
      <c r="M767" s="163"/>
      <c r="T767" s="164"/>
      <c r="AT767" s="159" t="s">
        <v>172</v>
      </c>
      <c r="AU767" s="159" t="s">
        <v>88</v>
      </c>
      <c r="AV767" s="13" t="s">
        <v>88</v>
      </c>
      <c r="AW767" s="13" t="s">
        <v>34</v>
      </c>
      <c r="AX767" s="13" t="s">
        <v>78</v>
      </c>
      <c r="AY767" s="159" t="s">
        <v>163</v>
      </c>
    </row>
    <row r="768" spans="2:65" s="14" customFormat="1" ht="11.25">
      <c r="B768" s="165"/>
      <c r="D768" s="152" t="s">
        <v>172</v>
      </c>
      <c r="E768" s="166" t="s">
        <v>1</v>
      </c>
      <c r="F768" s="167" t="s">
        <v>176</v>
      </c>
      <c r="H768" s="168">
        <v>1</v>
      </c>
      <c r="I768" s="169"/>
      <c r="L768" s="165"/>
      <c r="M768" s="170"/>
      <c r="T768" s="171"/>
      <c r="AT768" s="166" t="s">
        <v>172</v>
      </c>
      <c r="AU768" s="166" t="s">
        <v>88</v>
      </c>
      <c r="AV768" s="14" t="s">
        <v>170</v>
      </c>
      <c r="AW768" s="14" t="s">
        <v>34</v>
      </c>
      <c r="AX768" s="14" t="s">
        <v>86</v>
      </c>
      <c r="AY768" s="166" t="s">
        <v>163</v>
      </c>
    </row>
    <row r="769" spans="2:65" s="1" customFormat="1" ht="49.15" customHeight="1">
      <c r="B769" s="32"/>
      <c r="C769" s="172" t="s">
        <v>554</v>
      </c>
      <c r="D769" s="172" t="s">
        <v>194</v>
      </c>
      <c r="E769" s="173" t="s">
        <v>555</v>
      </c>
      <c r="F769" s="174" t="s">
        <v>556</v>
      </c>
      <c r="G769" s="175" t="s">
        <v>169</v>
      </c>
      <c r="H769" s="176">
        <v>1</v>
      </c>
      <c r="I769" s="177"/>
      <c r="J769" s="178">
        <f>ROUND(I769*H769,2)</f>
        <v>0</v>
      </c>
      <c r="K769" s="179"/>
      <c r="L769" s="180"/>
      <c r="M769" s="181" t="s">
        <v>1</v>
      </c>
      <c r="N769" s="182" t="s">
        <v>43</v>
      </c>
      <c r="P769" s="147">
        <f>O769*H769</f>
        <v>0</v>
      </c>
      <c r="Q769" s="147">
        <v>0.06</v>
      </c>
      <c r="R769" s="147">
        <f>Q769*H769</f>
        <v>0.06</v>
      </c>
      <c r="S769" s="147">
        <v>0</v>
      </c>
      <c r="T769" s="148">
        <f>S769*H769</f>
        <v>0</v>
      </c>
      <c r="AR769" s="149" t="s">
        <v>197</v>
      </c>
      <c r="AT769" s="149" t="s">
        <v>194</v>
      </c>
      <c r="AU769" s="149" t="s">
        <v>88</v>
      </c>
      <c r="AY769" s="17" t="s">
        <v>163</v>
      </c>
      <c r="BE769" s="150">
        <f>IF(N769="základní",J769,0)</f>
        <v>0</v>
      </c>
      <c r="BF769" s="150">
        <f>IF(N769="snížená",J769,0)</f>
        <v>0</v>
      </c>
      <c r="BG769" s="150">
        <f>IF(N769="zákl. přenesená",J769,0)</f>
        <v>0</v>
      </c>
      <c r="BH769" s="150">
        <f>IF(N769="sníž. přenesená",J769,0)</f>
        <v>0</v>
      </c>
      <c r="BI769" s="150">
        <f>IF(N769="nulová",J769,0)</f>
        <v>0</v>
      </c>
      <c r="BJ769" s="17" t="s">
        <v>86</v>
      </c>
      <c r="BK769" s="150">
        <f>ROUND(I769*H769,2)</f>
        <v>0</v>
      </c>
      <c r="BL769" s="17" t="s">
        <v>170</v>
      </c>
      <c r="BM769" s="149" t="s">
        <v>557</v>
      </c>
    </row>
    <row r="770" spans="2:65" s="12" customFormat="1" ht="11.25">
      <c r="B770" s="151"/>
      <c r="D770" s="152" t="s">
        <v>172</v>
      </c>
      <c r="E770" s="153" t="s">
        <v>1</v>
      </c>
      <c r="F770" s="154" t="s">
        <v>546</v>
      </c>
      <c r="H770" s="153" t="s">
        <v>1</v>
      </c>
      <c r="I770" s="155"/>
      <c r="L770" s="151"/>
      <c r="M770" s="156"/>
      <c r="T770" s="157"/>
      <c r="AT770" s="153" t="s">
        <v>172</v>
      </c>
      <c r="AU770" s="153" t="s">
        <v>88</v>
      </c>
      <c r="AV770" s="12" t="s">
        <v>86</v>
      </c>
      <c r="AW770" s="12" t="s">
        <v>34</v>
      </c>
      <c r="AX770" s="12" t="s">
        <v>78</v>
      </c>
      <c r="AY770" s="153" t="s">
        <v>163</v>
      </c>
    </row>
    <row r="771" spans="2:65" s="12" customFormat="1" ht="11.25">
      <c r="B771" s="151"/>
      <c r="D771" s="152" t="s">
        <v>172</v>
      </c>
      <c r="E771" s="153" t="s">
        <v>1</v>
      </c>
      <c r="F771" s="154" t="s">
        <v>547</v>
      </c>
      <c r="H771" s="153" t="s">
        <v>1</v>
      </c>
      <c r="I771" s="155"/>
      <c r="L771" s="151"/>
      <c r="M771" s="156"/>
      <c r="T771" s="157"/>
      <c r="AT771" s="153" t="s">
        <v>172</v>
      </c>
      <c r="AU771" s="153" t="s">
        <v>88</v>
      </c>
      <c r="AV771" s="12" t="s">
        <v>86</v>
      </c>
      <c r="AW771" s="12" t="s">
        <v>34</v>
      </c>
      <c r="AX771" s="12" t="s">
        <v>78</v>
      </c>
      <c r="AY771" s="153" t="s">
        <v>163</v>
      </c>
    </row>
    <row r="772" spans="2:65" s="12" customFormat="1" ht="22.5">
      <c r="B772" s="151"/>
      <c r="D772" s="152" t="s">
        <v>172</v>
      </c>
      <c r="E772" s="153" t="s">
        <v>1</v>
      </c>
      <c r="F772" s="154" t="s">
        <v>548</v>
      </c>
      <c r="H772" s="153" t="s">
        <v>1</v>
      </c>
      <c r="I772" s="155"/>
      <c r="L772" s="151"/>
      <c r="M772" s="156"/>
      <c r="T772" s="157"/>
      <c r="AT772" s="153" t="s">
        <v>172</v>
      </c>
      <c r="AU772" s="153" t="s">
        <v>88</v>
      </c>
      <c r="AV772" s="12" t="s">
        <v>86</v>
      </c>
      <c r="AW772" s="12" t="s">
        <v>34</v>
      </c>
      <c r="AX772" s="12" t="s">
        <v>78</v>
      </c>
      <c r="AY772" s="153" t="s">
        <v>163</v>
      </c>
    </row>
    <row r="773" spans="2:65" s="12" customFormat="1" ht="11.25">
      <c r="B773" s="151"/>
      <c r="D773" s="152" t="s">
        <v>172</v>
      </c>
      <c r="E773" s="153" t="s">
        <v>1</v>
      </c>
      <c r="F773" s="154" t="s">
        <v>549</v>
      </c>
      <c r="H773" s="153" t="s">
        <v>1</v>
      </c>
      <c r="I773" s="155"/>
      <c r="L773" s="151"/>
      <c r="M773" s="156"/>
      <c r="T773" s="157"/>
      <c r="AT773" s="153" t="s">
        <v>172</v>
      </c>
      <c r="AU773" s="153" t="s">
        <v>88</v>
      </c>
      <c r="AV773" s="12" t="s">
        <v>86</v>
      </c>
      <c r="AW773" s="12" t="s">
        <v>34</v>
      </c>
      <c r="AX773" s="12" t="s">
        <v>78</v>
      </c>
      <c r="AY773" s="153" t="s">
        <v>163</v>
      </c>
    </row>
    <row r="774" spans="2:65" s="12" customFormat="1" ht="11.25">
      <c r="B774" s="151"/>
      <c r="D774" s="152" t="s">
        <v>172</v>
      </c>
      <c r="E774" s="153" t="s">
        <v>1</v>
      </c>
      <c r="F774" s="154" t="s">
        <v>550</v>
      </c>
      <c r="H774" s="153" t="s">
        <v>1</v>
      </c>
      <c r="I774" s="155"/>
      <c r="L774" s="151"/>
      <c r="M774" s="156"/>
      <c r="T774" s="157"/>
      <c r="AT774" s="153" t="s">
        <v>172</v>
      </c>
      <c r="AU774" s="153" t="s">
        <v>88</v>
      </c>
      <c r="AV774" s="12" t="s">
        <v>86</v>
      </c>
      <c r="AW774" s="12" t="s">
        <v>34</v>
      </c>
      <c r="AX774" s="12" t="s">
        <v>78</v>
      </c>
      <c r="AY774" s="153" t="s">
        <v>163</v>
      </c>
    </row>
    <row r="775" spans="2:65" s="12" customFormat="1" ht="22.5">
      <c r="B775" s="151"/>
      <c r="D775" s="152" t="s">
        <v>172</v>
      </c>
      <c r="E775" s="153" t="s">
        <v>1</v>
      </c>
      <c r="F775" s="154" t="s">
        <v>551</v>
      </c>
      <c r="H775" s="153" t="s">
        <v>1</v>
      </c>
      <c r="I775" s="155"/>
      <c r="L775" s="151"/>
      <c r="M775" s="156"/>
      <c r="T775" s="157"/>
      <c r="AT775" s="153" t="s">
        <v>172</v>
      </c>
      <c r="AU775" s="153" t="s">
        <v>88</v>
      </c>
      <c r="AV775" s="12" t="s">
        <v>86</v>
      </c>
      <c r="AW775" s="12" t="s">
        <v>34</v>
      </c>
      <c r="AX775" s="12" t="s">
        <v>78</v>
      </c>
      <c r="AY775" s="153" t="s">
        <v>163</v>
      </c>
    </row>
    <row r="776" spans="2:65" s="12" customFormat="1" ht="11.25">
      <c r="B776" s="151"/>
      <c r="D776" s="152" t="s">
        <v>172</v>
      </c>
      <c r="E776" s="153" t="s">
        <v>1</v>
      </c>
      <c r="F776" s="154" t="s">
        <v>552</v>
      </c>
      <c r="H776" s="153" t="s">
        <v>1</v>
      </c>
      <c r="I776" s="155"/>
      <c r="L776" s="151"/>
      <c r="M776" s="156"/>
      <c r="T776" s="157"/>
      <c r="AT776" s="153" t="s">
        <v>172</v>
      </c>
      <c r="AU776" s="153" t="s">
        <v>88</v>
      </c>
      <c r="AV776" s="12" t="s">
        <v>86</v>
      </c>
      <c r="AW776" s="12" t="s">
        <v>34</v>
      </c>
      <c r="AX776" s="12" t="s">
        <v>78</v>
      </c>
      <c r="AY776" s="153" t="s">
        <v>163</v>
      </c>
    </row>
    <row r="777" spans="2:65" s="13" customFormat="1" ht="11.25">
      <c r="B777" s="158"/>
      <c r="D777" s="152" t="s">
        <v>172</v>
      </c>
      <c r="E777" s="159" t="s">
        <v>1</v>
      </c>
      <c r="F777" s="160" t="s">
        <v>553</v>
      </c>
      <c r="H777" s="161">
        <v>1</v>
      </c>
      <c r="I777" s="162"/>
      <c r="L777" s="158"/>
      <c r="M777" s="163"/>
      <c r="T777" s="164"/>
      <c r="AT777" s="159" t="s">
        <v>172</v>
      </c>
      <c r="AU777" s="159" t="s">
        <v>88</v>
      </c>
      <c r="AV777" s="13" t="s">
        <v>88</v>
      </c>
      <c r="AW777" s="13" t="s">
        <v>34</v>
      </c>
      <c r="AX777" s="13" t="s">
        <v>78</v>
      </c>
      <c r="AY777" s="159" t="s">
        <v>163</v>
      </c>
    </row>
    <row r="778" spans="2:65" s="14" customFormat="1" ht="11.25">
      <c r="B778" s="165"/>
      <c r="D778" s="152" t="s">
        <v>172</v>
      </c>
      <c r="E778" s="166" t="s">
        <v>1</v>
      </c>
      <c r="F778" s="167" t="s">
        <v>176</v>
      </c>
      <c r="H778" s="168">
        <v>1</v>
      </c>
      <c r="I778" s="169"/>
      <c r="L778" s="165"/>
      <c r="M778" s="170"/>
      <c r="T778" s="171"/>
      <c r="AT778" s="166" t="s">
        <v>172</v>
      </c>
      <c r="AU778" s="166" t="s">
        <v>88</v>
      </c>
      <c r="AV778" s="14" t="s">
        <v>170</v>
      </c>
      <c r="AW778" s="14" t="s">
        <v>34</v>
      </c>
      <c r="AX778" s="14" t="s">
        <v>86</v>
      </c>
      <c r="AY778" s="166" t="s">
        <v>163</v>
      </c>
    </row>
    <row r="779" spans="2:65" s="11" customFormat="1" ht="22.9" customHeight="1">
      <c r="B779" s="125"/>
      <c r="D779" s="126" t="s">
        <v>77</v>
      </c>
      <c r="E779" s="135" t="s">
        <v>558</v>
      </c>
      <c r="F779" s="135" t="s">
        <v>559</v>
      </c>
      <c r="I779" s="128"/>
      <c r="J779" s="136">
        <f>BK779</f>
        <v>0</v>
      </c>
      <c r="L779" s="125"/>
      <c r="M779" s="130"/>
      <c r="P779" s="131">
        <f>SUM(P780:P796)</f>
        <v>0</v>
      </c>
      <c r="R779" s="131">
        <f>SUM(R780:R796)</f>
        <v>2.4244999999999999E-2</v>
      </c>
      <c r="T779" s="132">
        <f>SUM(T780:T796)</f>
        <v>0</v>
      </c>
      <c r="AR779" s="126" t="s">
        <v>86</v>
      </c>
      <c r="AT779" s="133" t="s">
        <v>77</v>
      </c>
      <c r="AU779" s="133" t="s">
        <v>86</v>
      </c>
      <c r="AY779" s="126" t="s">
        <v>163</v>
      </c>
      <c r="BK779" s="134">
        <f>SUM(BK780:BK796)</f>
        <v>0</v>
      </c>
    </row>
    <row r="780" spans="2:65" s="1" customFormat="1" ht="33" customHeight="1">
      <c r="B780" s="32"/>
      <c r="C780" s="137" t="s">
        <v>560</v>
      </c>
      <c r="D780" s="137" t="s">
        <v>166</v>
      </c>
      <c r="E780" s="138" t="s">
        <v>561</v>
      </c>
      <c r="F780" s="139" t="s">
        <v>562</v>
      </c>
      <c r="G780" s="140" t="s">
        <v>206</v>
      </c>
      <c r="H780" s="141">
        <v>186.5</v>
      </c>
      <c r="I780" s="142"/>
      <c r="J780" s="143">
        <f>ROUND(I780*H780,2)</f>
        <v>0</v>
      </c>
      <c r="K780" s="144"/>
      <c r="L780" s="32"/>
      <c r="M780" s="145" t="s">
        <v>1</v>
      </c>
      <c r="N780" s="146" t="s">
        <v>43</v>
      </c>
      <c r="P780" s="147">
        <f>O780*H780</f>
        <v>0</v>
      </c>
      <c r="Q780" s="147">
        <v>1.2999999999999999E-4</v>
      </c>
      <c r="R780" s="147">
        <f>Q780*H780</f>
        <v>2.4244999999999999E-2</v>
      </c>
      <c r="S780" s="147">
        <v>0</v>
      </c>
      <c r="T780" s="148">
        <f>S780*H780</f>
        <v>0</v>
      </c>
      <c r="AR780" s="149" t="s">
        <v>170</v>
      </c>
      <c r="AT780" s="149" t="s">
        <v>166</v>
      </c>
      <c r="AU780" s="149" t="s">
        <v>88</v>
      </c>
      <c r="AY780" s="17" t="s">
        <v>163</v>
      </c>
      <c r="BE780" s="150">
        <f>IF(N780="základní",J780,0)</f>
        <v>0</v>
      </c>
      <c r="BF780" s="150">
        <f>IF(N780="snížená",J780,0)</f>
        <v>0</v>
      </c>
      <c r="BG780" s="150">
        <f>IF(N780="zákl. přenesená",J780,0)</f>
        <v>0</v>
      </c>
      <c r="BH780" s="150">
        <f>IF(N780="sníž. přenesená",J780,0)</f>
        <v>0</v>
      </c>
      <c r="BI780" s="150">
        <f>IF(N780="nulová",J780,0)</f>
        <v>0</v>
      </c>
      <c r="BJ780" s="17" t="s">
        <v>86</v>
      </c>
      <c r="BK780" s="150">
        <f>ROUND(I780*H780,2)</f>
        <v>0</v>
      </c>
      <c r="BL780" s="17" t="s">
        <v>170</v>
      </c>
      <c r="BM780" s="149" t="s">
        <v>563</v>
      </c>
    </row>
    <row r="781" spans="2:65" s="12" customFormat="1" ht="11.25">
      <c r="B781" s="151"/>
      <c r="D781" s="152" t="s">
        <v>172</v>
      </c>
      <c r="E781" s="153" t="s">
        <v>1</v>
      </c>
      <c r="F781" s="154" t="s">
        <v>173</v>
      </c>
      <c r="H781" s="153" t="s">
        <v>1</v>
      </c>
      <c r="I781" s="155"/>
      <c r="L781" s="151"/>
      <c r="M781" s="156"/>
      <c r="T781" s="157"/>
      <c r="AT781" s="153" t="s">
        <v>172</v>
      </c>
      <c r="AU781" s="153" t="s">
        <v>88</v>
      </c>
      <c r="AV781" s="12" t="s">
        <v>86</v>
      </c>
      <c r="AW781" s="12" t="s">
        <v>34</v>
      </c>
      <c r="AX781" s="12" t="s">
        <v>78</v>
      </c>
      <c r="AY781" s="153" t="s">
        <v>163</v>
      </c>
    </row>
    <row r="782" spans="2:65" s="12" customFormat="1" ht="11.25">
      <c r="B782" s="151"/>
      <c r="D782" s="152" t="s">
        <v>172</v>
      </c>
      <c r="E782" s="153" t="s">
        <v>1</v>
      </c>
      <c r="F782" s="154" t="s">
        <v>564</v>
      </c>
      <c r="H782" s="153" t="s">
        <v>1</v>
      </c>
      <c r="I782" s="155"/>
      <c r="L782" s="151"/>
      <c r="M782" s="156"/>
      <c r="T782" s="157"/>
      <c r="AT782" s="153" t="s">
        <v>172</v>
      </c>
      <c r="AU782" s="153" t="s">
        <v>88</v>
      </c>
      <c r="AV782" s="12" t="s">
        <v>86</v>
      </c>
      <c r="AW782" s="12" t="s">
        <v>34</v>
      </c>
      <c r="AX782" s="12" t="s">
        <v>78</v>
      </c>
      <c r="AY782" s="153" t="s">
        <v>163</v>
      </c>
    </row>
    <row r="783" spans="2:65" s="13" customFormat="1" ht="11.25">
      <c r="B783" s="158"/>
      <c r="D783" s="152" t="s">
        <v>172</v>
      </c>
      <c r="E783" s="159" t="s">
        <v>1</v>
      </c>
      <c r="F783" s="160" t="s">
        <v>565</v>
      </c>
      <c r="H783" s="161">
        <v>41.5</v>
      </c>
      <c r="I783" s="162"/>
      <c r="L783" s="158"/>
      <c r="M783" s="163"/>
      <c r="T783" s="164"/>
      <c r="AT783" s="159" t="s">
        <v>172</v>
      </c>
      <c r="AU783" s="159" t="s">
        <v>88</v>
      </c>
      <c r="AV783" s="13" t="s">
        <v>88</v>
      </c>
      <c r="AW783" s="13" t="s">
        <v>34</v>
      </c>
      <c r="AX783" s="13" t="s">
        <v>78</v>
      </c>
      <c r="AY783" s="159" t="s">
        <v>163</v>
      </c>
    </row>
    <row r="784" spans="2:65" s="13" customFormat="1" ht="11.25">
      <c r="B784" s="158"/>
      <c r="D784" s="152" t="s">
        <v>172</v>
      </c>
      <c r="E784" s="159" t="s">
        <v>1</v>
      </c>
      <c r="F784" s="160" t="s">
        <v>566</v>
      </c>
      <c r="H784" s="161">
        <v>25.5</v>
      </c>
      <c r="I784" s="162"/>
      <c r="L784" s="158"/>
      <c r="M784" s="163"/>
      <c r="T784" s="164"/>
      <c r="AT784" s="159" t="s">
        <v>172</v>
      </c>
      <c r="AU784" s="159" t="s">
        <v>88</v>
      </c>
      <c r="AV784" s="13" t="s">
        <v>88</v>
      </c>
      <c r="AW784" s="13" t="s">
        <v>34</v>
      </c>
      <c r="AX784" s="13" t="s">
        <v>78</v>
      </c>
      <c r="AY784" s="159" t="s">
        <v>163</v>
      </c>
    </row>
    <row r="785" spans="2:65" s="13" customFormat="1" ht="11.25">
      <c r="B785" s="158"/>
      <c r="D785" s="152" t="s">
        <v>172</v>
      </c>
      <c r="E785" s="159" t="s">
        <v>1</v>
      </c>
      <c r="F785" s="160" t="s">
        <v>567</v>
      </c>
      <c r="H785" s="161">
        <v>16.600000000000001</v>
      </c>
      <c r="I785" s="162"/>
      <c r="L785" s="158"/>
      <c r="M785" s="163"/>
      <c r="T785" s="164"/>
      <c r="AT785" s="159" t="s">
        <v>172</v>
      </c>
      <c r="AU785" s="159" t="s">
        <v>88</v>
      </c>
      <c r="AV785" s="13" t="s">
        <v>88</v>
      </c>
      <c r="AW785" s="13" t="s">
        <v>34</v>
      </c>
      <c r="AX785" s="13" t="s">
        <v>78</v>
      </c>
      <c r="AY785" s="159" t="s">
        <v>163</v>
      </c>
    </row>
    <row r="786" spans="2:65" s="13" customFormat="1" ht="11.25">
      <c r="B786" s="158"/>
      <c r="D786" s="152" t="s">
        <v>172</v>
      </c>
      <c r="E786" s="159" t="s">
        <v>1</v>
      </c>
      <c r="F786" s="160" t="s">
        <v>568</v>
      </c>
      <c r="H786" s="161">
        <v>15</v>
      </c>
      <c r="I786" s="162"/>
      <c r="L786" s="158"/>
      <c r="M786" s="163"/>
      <c r="T786" s="164"/>
      <c r="AT786" s="159" t="s">
        <v>172</v>
      </c>
      <c r="AU786" s="159" t="s">
        <v>88</v>
      </c>
      <c r="AV786" s="13" t="s">
        <v>88</v>
      </c>
      <c r="AW786" s="13" t="s">
        <v>34</v>
      </c>
      <c r="AX786" s="13" t="s">
        <v>78</v>
      </c>
      <c r="AY786" s="159" t="s">
        <v>163</v>
      </c>
    </row>
    <row r="787" spans="2:65" s="13" customFormat="1" ht="11.25">
      <c r="B787" s="158"/>
      <c r="D787" s="152" t="s">
        <v>172</v>
      </c>
      <c r="E787" s="159" t="s">
        <v>1</v>
      </c>
      <c r="F787" s="160" t="s">
        <v>569</v>
      </c>
      <c r="H787" s="161">
        <v>15.1</v>
      </c>
      <c r="I787" s="162"/>
      <c r="L787" s="158"/>
      <c r="M787" s="163"/>
      <c r="T787" s="164"/>
      <c r="AT787" s="159" t="s">
        <v>172</v>
      </c>
      <c r="AU787" s="159" t="s">
        <v>88</v>
      </c>
      <c r="AV787" s="13" t="s">
        <v>88</v>
      </c>
      <c r="AW787" s="13" t="s">
        <v>34</v>
      </c>
      <c r="AX787" s="13" t="s">
        <v>78</v>
      </c>
      <c r="AY787" s="159" t="s">
        <v>163</v>
      </c>
    </row>
    <row r="788" spans="2:65" s="13" customFormat="1" ht="11.25">
      <c r="B788" s="158"/>
      <c r="D788" s="152" t="s">
        <v>172</v>
      </c>
      <c r="E788" s="159" t="s">
        <v>1</v>
      </c>
      <c r="F788" s="160" t="s">
        <v>570</v>
      </c>
      <c r="H788" s="161">
        <v>31.2</v>
      </c>
      <c r="I788" s="162"/>
      <c r="L788" s="158"/>
      <c r="M788" s="163"/>
      <c r="T788" s="164"/>
      <c r="AT788" s="159" t="s">
        <v>172</v>
      </c>
      <c r="AU788" s="159" t="s">
        <v>88</v>
      </c>
      <c r="AV788" s="13" t="s">
        <v>88</v>
      </c>
      <c r="AW788" s="13" t="s">
        <v>34</v>
      </c>
      <c r="AX788" s="13" t="s">
        <v>78</v>
      </c>
      <c r="AY788" s="159" t="s">
        <v>163</v>
      </c>
    </row>
    <row r="789" spans="2:65" s="13" customFormat="1" ht="11.25">
      <c r="B789" s="158"/>
      <c r="D789" s="152" t="s">
        <v>172</v>
      </c>
      <c r="E789" s="159" t="s">
        <v>1</v>
      </c>
      <c r="F789" s="160" t="s">
        <v>571</v>
      </c>
      <c r="H789" s="161">
        <v>8.9</v>
      </c>
      <c r="I789" s="162"/>
      <c r="L789" s="158"/>
      <c r="M789" s="163"/>
      <c r="T789" s="164"/>
      <c r="AT789" s="159" t="s">
        <v>172</v>
      </c>
      <c r="AU789" s="159" t="s">
        <v>88</v>
      </c>
      <c r="AV789" s="13" t="s">
        <v>88</v>
      </c>
      <c r="AW789" s="13" t="s">
        <v>34</v>
      </c>
      <c r="AX789" s="13" t="s">
        <v>78</v>
      </c>
      <c r="AY789" s="159" t="s">
        <v>163</v>
      </c>
    </row>
    <row r="790" spans="2:65" s="13" customFormat="1" ht="11.25">
      <c r="B790" s="158"/>
      <c r="D790" s="152" t="s">
        <v>172</v>
      </c>
      <c r="E790" s="159" t="s">
        <v>1</v>
      </c>
      <c r="F790" s="160" t="s">
        <v>572</v>
      </c>
      <c r="H790" s="161">
        <v>16.600000000000001</v>
      </c>
      <c r="I790" s="162"/>
      <c r="L790" s="158"/>
      <c r="M790" s="163"/>
      <c r="T790" s="164"/>
      <c r="AT790" s="159" t="s">
        <v>172</v>
      </c>
      <c r="AU790" s="159" t="s">
        <v>88</v>
      </c>
      <c r="AV790" s="13" t="s">
        <v>88</v>
      </c>
      <c r="AW790" s="13" t="s">
        <v>34</v>
      </c>
      <c r="AX790" s="13" t="s">
        <v>78</v>
      </c>
      <c r="AY790" s="159" t="s">
        <v>163</v>
      </c>
    </row>
    <row r="791" spans="2:65" s="13" customFormat="1" ht="11.25">
      <c r="B791" s="158"/>
      <c r="D791" s="152" t="s">
        <v>172</v>
      </c>
      <c r="E791" s="159" t="s">
        <v>1</v>
      </c>
      <c r="F791" s="160" t="s">
        <v>573</v>
      </c>
      <c r="H791" s="161">
        <v>4.9000000000000004</v>
      </c>
      <c r="I791" s="162"/>
      <c r="L791" s="158"/>
      <c r="M791" s="163"/>
      <c r="T791" s="164"/>
      <c r="AT791" s="159" t="s">
        <v>172</v>
      </c>
      <c r="AU791" s="159" t="s">
        <v>88</v>
      </c>
      <c r="AV791" s="13" t="s">
        <v>88</v>
      </c>
      <c r="AW791" s="13" t="s">
        <v>34</v>
      </c>
      <c r="AX791" s="13" t="s">
        <v>78</v>
      </c>
      <c r="AY791" s="159" t="s">
        <v>163</v>
      </c>
    </row>
    <row r="792" spans="2:65" s="13" customFormat="1" ht="11.25">
      <c r="B792" s="158"/>
      <c r="D792" s="152" t="s">
        <v>172</v>
      </c>
      <c r="E792" s="159" t="s">
        <v>1</v>
      </c>
      <c r="F792" s="160" t="s">
        <v>574</v>
      </c>
      <c r="H792" s="161">
        <v>4</v>
      </c>
      <c r="I792" s="162"/>
      <c r="L792" s="158"/>
      <c r="M792" s="163"/>
      <c r="T792" s="164"/>
      <c r="AT792" s="159" t="s">
        <v>172</v>
      </c>
      <c r="AU792" s="159" t="s">
        <v>88</v>
      </c>
      <c r="AV792" s="13" t="s">
        <v>88</v>
      </c>
      <c r="AW792" s="13" t="s">
        <v>34</v>
      </c>
      <c r="AX792" s="13" t="s">
        <v>78</v>
      </c>
      <c r="AY792" s="159" t="s">
        <v>163</v>
      </c>
    </row>
    <row r="793" spans="2:65" s="13" customFormat="1" ht="11.25">
      <c r="B793" s="158"/>
      <c r="D793" s="152" t="s">
        <v>172</v>
      </c>
      <c r="E793" s="159" t="s">
        <v>1</v>
      </c>
      <c r="F793" s="160" t="s">
        <v>575</v>
      </c>
      <c r="H793" s="161">
        <v>1.2</v>
      </c>
      <c r="I793" s="162"/>
      <c r="L793" s="158"/>
      <c r="M793" s="163"/>
      <c r="T793" s="164"/>
      <c r="AT793" s="159" t="s">
        <v>172</v>
      </c>
      <c r="AU793" s="159" t="s">
        <v>88</v>
      </c>
      <c r="AV793" s="13" t="s">
        <v>88</v>
      </c>
      <c r="AW793" s="13" t="s">
        <v>34</v>
      </c>
      <c r="AX793" s="13" t="s">
        <v>78</v>
      </c>
      <c r="AY793" s="159" t="s">
        <v>163</v>
      </c>
    </row>
    <row r="794" spans="2:65" s="13" customFormat="1" ht="11.25">
      <c r="B794" s="158"/>
      <c r="D794" s="152" t="s">
        <v>172</v>
      </c>
      <c r="E794" s="159" t="s">
        <v>1</v>
      </c>
      <c r="F794" s="160" t="s">
        <v>576</v>
      </c>
      <c r="H794" s="161">
        <v>1.5</v>
      </c>
      <c r="I794" s="162"/>
      <c r="L794" s="158"/>
      <c r="M794" s="163"/>
      <c r="T794" s="164"/>
      <c r="AT794" s="159" t="s">
        <v>172</v>
      </c>
      <c r="AU794" s="159" t="s">
        <v>88</v>
      </c>
      <c r="AV794" s="13" t="s">
        <v>88</v>
      </c>
      <c r="AW794" s="13" t="s">
        <v>34</v>
      </c>
      <c r="AX794" s="13" t="s">
        <v>78</v>
      </c>
      <c r="AY794" s="159" t="s">
        <v>163</v>
      </c>
    </row>
    <row r="795" spans="2:65" s="13" customFormat="1" ht="11.25">
      <c r="B795" s="158"/>
      <c r="D795" s="152" t="s">
        <v>172</v>
      </c>
      <c r="E795" s="159" t="s">
        <v>1</v>
      </c>
      <c r="F795" s="160" t="s">
        <v>577</v>
      </c>
      <c r="H795" s="161">
        <v>4.5</v>
      </c>
      <c r="I795" s="162"/>
      <c r="L795" s="158"/>
      <c r="M795" s="163"/>
      <c r="T795" s="164"/>
      <c r="AT795" s="159" t="s">
        <v>172</v>
      </c>
      <c r="AU795" s="159" t="s">
        <v>88</v>
      </c>
      <c r="AV795" s="13" t="s">
        <v>88</v>
      </c>
      <c r="AW795" s="13" t="s">
        <v>34</v>
      </c>
      <c r="AX795" s="13" t="s">
        <v>78</v>
      </c>
      <c r="AY795" s="159" t="s">
        <v>163</v>
      </c>
    </row>
    <row r="796" spans="2:65" s="14" customFormat="1" ht="11.25">
      <c r="B796" s="165"/>
      <c r="D796" s="152" t="s">
        <v>172</v>
      </c>
      <c r="E796" s="166" t="s">
        <v>1</v>
      </c>
      <c r="F796" s="167" t="s">
        <v>176</v>
      </c>
      <c r="H796" s="168">
        <v>186.5</v>
      </c>
      <c r="I796" s="169"/>
      <c r="L796" s="165"/>
      <c r="M796" s="170"/>
      <c r="T796" s="171"/>
      <c r="AT796" s="166" t="s">
        <v>172</v>
      </c>
      <c r="AU796" s="166" t="s">
        <v>88</v>
      </c>
      <c r="AV796" s="14" t="s">
        <v>170</v>
      </c>
      <c r="AW796" s="14" t="s">
        <v>34</v>
      </c>
      <c r="AX796" s="14" t="s">
        <v>86</v>
      </c>
      <c r="AY796" s="166" t="s">
        <v>163</v>
      </c>
    </row>
    <row r="797" spans="2:65" s="11" customFormat="1" ht="22.9" customHeight="1">
      <c r="B797" s="125"/>
      <c r="D797" s="126" t="s">
        <v>77</v>
      </c>
      <c r="E797" s="135" t="s">
        <v>578</v>
      </c>
      <c r="F797" s="135" t="s">
        <v>579</v>
      </c>
      <c r="I797" s="128"/>
      <c r="J797" s="136">
        <f>BK797</f>
        <v>0</v>
      </c>
      <c r="L797" s="125"/>
      <c r="M797" s="130"/>
      <c r="P797" s="131">
        <f>SUM(P798:P827)</f>
        <v>0</v>
      </c>
      <c r="R797" s="131">
        <f>SUM(R798:R827)</f>
        <v>3.0887499999999998E-2</v>
      </c>
      <c r="T797" s="132">
        <f>SUM(T798:T827)</f>
        <v>0</v>
      </c>
      <c r="AR797" s="126" t="s">
        <v>86</v>
      </c>
      <c r="AT797" s="133" t="s">
        <v>77</v>
      </c>
      <c r="AU797" s="133" t="s">
        <v>86</v>
      </c>
      <c r="AY797" s="126" t="s">
        <v>163</v>
      </c>
      <c r="BK797" s="134">
        <f>SUM(BK798:BK827)</f>
        <v>0</v>
      </c>
    </row>
    <row r="798" spans="2:65" s="1" customFormat="1" ht="24.2" customHeight="1">
      <c r="B798" s="32"/>
      <c r="C798" s="137" t="s">
        <v>580</v>
      </c>
      <c r="D798" s="137" t="s">
        <v>166</v>
      </c>
      <c r="E798" s="138" t="s">
        <v>581</v>
      </c>
      <c r="F798" s="139" t="s">
        <v>582</v>
      </c>
      <c r="G798" s="140" t="s">
        <v>206</v>
      </c>
      <c r="H798" s="141">
        <v>186.5</v>
      </c>
      <c r="I798" s="142"/>
      <c r="J798" s="143">
        <f>ROUND(I798*H798,2)</f>
        <v>0</v>
      </c>
      <c r="K798" s="144"/>
      <c r="L798" s="32"/>
      <c r="M798" s="145" t="s">
        <v>1</v>
      </c>
      <c r="N798" s="146" t="s">
        <v>43</v>
      </c>
      <c r="P798" s="147">
        <f>O798*H798</f>
        <v>0</v>
      </c>
      <c r="Q798" s="147">
        <v>3.4999999999999997E-5</v>
      </c>
      <c r="R798" s="147">
        <f>Q798*H798</f>
        <v>6.5274999999999994E-3</v>
      </c>
      <c r="S798" s="147">
        <v>0</v>
      </c>
      <c r="T798" s="148">
        <f>S798*H798</f>
        <v>0</v>
      </c>
      <c r="AR798" s="149" t="s">
        <v>170</v>
      </c>
      <c r="AT798" s="149" t="s">
        <v>166</v>
      </c>
      <c r="AU798" s="149" t="s">
        <v>88</v>
      </c>
      <c r="AY798" s="17" t="s">
        <v>163</v>
      </c>
      <c r="BE798" s="150">
        <f>IF(N798="základní",J798,0)</f>
        <v>0</v>
      </c>
      <c r="BF798" s="150">
        <f>IF(N798="snížená",J798,0)</f>
        <v>0</v>
      </c>
      <c r="BG798" s="150">
        <f>IF(N798="zákl. přenesená",J798,0)</f>
        <v>0</v>
      </c>
      <c r="BH798" s="150">
        <f>IF(N798="sníž. přenesená",J798,0)</f>
        <v>0</v>
      </c>
      <c r="BI798" s="150">
        <f>IF(N798="nulová",J798,0)</f>
        <v>0</v>
      </c>
      <c r="BJ798" s="17" t="s">
        <v>86</v>
      </c>
      <c r="BK798" s="150">
        <f>ROUND(I798*H798,2)</f>
        <v>0</v>
      </c>
      <c r="BL798" s="17" t="s">
        <v>170</v>
      </c>
      <c r="BM798" s="149" t="s">
        <v>583</v>
      </c>
    </row>
    <row r="799" spans="2:65" s="12" customFormat="1" ht="11.25">
      <c r="B799" s="151"/>
      <c r="D799" s="152" t="s">
        <v>172</v>
      </c>
      <c r="E799" s="153" t="s">
        <v>1</v>
      </c>
      <c r="F799" s="154" t="s">
        <v>173</v>
      </c>
      <c r="H799" s="153" t="s">
        <v>1</v>
      </c>
      <c r="I799" s="155"/>
      <c r="L799" s="151"/>
      <c r="M799" s="156"/>
      <c r="T799" s="157"/>
      <c r="AT799" s="153" t="s">
        <v>172</v>
      </c>
      <c r="AU799" s="153" t="s">
        <v>88</v>
      </c>
      <c r="AV799" s="12" t="s">
        <v>86</v>
      </c>
      <c r="AW799" s="12" t="s">
        <v>34</v>
      </c>
      <c r="AX799" s="12" t="s">
        <v>78</v>
      </c>
      <c r="AY799" s="153" t="s">
        <v>163</v>
      </c>
    </row>
    <row r="800" spans="2:65" s="12" customFormat="1" ht="11.25">
      <c r="B800" s="151"/>
      <c r="D800" s="152" t="s">
        <v>172</v>
      </c>
      <c r="E800" s="153" t="s">
        <v>1</v>
      </c>
      <c r="F800" s="154" t="s">
        <v>584</v>
      </c>
      <c r="H800" s="153" t="s">
        <v>1</v>
      </c>
      <c r="I800" s="155"/>
      <c r="L800" s="151"/>
      <c r="M800" s="156"/>
      <c r="T800" s="157"/>
      <c r="AT800" s="153" t="s">
        <v>172</v>
      </c>
      <c r="AU800" s="153" t="s">
        <v>88</v>
      </c>
      <c r="AV800" s="12" t="s">
        <v>86</v>
      </c>
      <c r="AW800" s="12" t="s">
        <v>34</v>
      </c>
      <c r="AX800" s="12" t="s">
        <v>78</v>
      </c>
      <c r="AY800" s="153" t="s">
        <v>163</v>
      </c>
    </row>
    <row r="801" spans="2:65" s="13" customFormat="1" ht="11.25">
      <c r="B801" s="158"/>
      <c r="D801" s="152" t="s">
        <v>172</v>
      </c>
      <c r="E801" s="159" t="s">
        <v>1</v>
      </c>
      <c r="F801" s="160" t="s">
        <v>585</v>
      </c>
      <c r="H801" s="161">
        <v>186.5</v>
      </c>
      <c r="I801" s="162"/>
      <c r="L801" s="158"/>
      <c r="M801" s="163"/>
      <c r="T801" s="164"/>
      <c r="AT801" s="159" t="s">
        <v>172</v>
      </c>
      <c r="AU801" s="159" t="s">
        <v>88</v>
      </c>
      <c r="AV801" s="13" t="s">
        <v>88</v>
      </c>
      <c r="AW801" s="13" t="s">
        <v>34</v>
      </c>
      <c r="AX801" s="13" t="s">
        <v>78</v>
      </c>
      <c r="AY801" s="159" t="s">
        <v>163</v>
      </c>
    </row>
    <row r="802" spans="2:65" s="14" customFormat="1" ht="11.25">
      <c r="B802" s="165"/>
      <c r="D802" s="152" t="s">
        <v>172</v>
      </c>
      <c r="E802" s="166" t="s">
        <v>1</v>
      </c>
      <c r="F802" s="167" t="s">
        <v>176</v>
      </c>
      <c r="H802" s="168">
        <v>186.5</v>
      </c>
      <c r="I802" s="169"/>
      <c r="L802" s="165"/>
      <c r="M802" s="170"/>
      <c r="T802" s="171"/>
      <c r="AT802" s="166" t="s">
        <v>172</v>
      </c>
      <c r="AU802" s="166" t="s">
        <v>88</v>
      </c>
      <c r="AV802" s="14" t="s">
        <v>170</v>
      </c>
      <c r="AW802" s="14" t="s">
        <v>34</v>
      </c>
      <c r="AX802" s="14" t="s">
        <v>86</v>
      </c>
      <c r="AY802" s="166" t="s">
        <v>163</v>
      </c>
    </row>
    <row r="803" spans="2:65" s="1" customFormat="1" ht="16.5" customHeight="1">
      <c r="B803" s="32"/>
      <c r="C803" s="137" t="s">
        <v>586</v>
      </c>
      <c r="D803" s="137" t="s">
        <v>166</v>
      </c>
      <c r="E803" s="138" t="s">
        <v>587</v>
      </c>
      <c r="F803" s="139" t="s">
        <v>588</v>
      </c>
      <c r="G803" s="140" t="s">
        <v>206</v>
      </c>
      <c r="H803" s="141">
        <v>932.5</v>
      </c>
      <c r="I803" s="142"/>
      <c r="J803" s="143">
        <f>ROUND(I803*H803,2)</f>
        <v>0</v>
      </c>
      <c r="K803" s="144"/>
      <c r="L803" s="32"/>
      <c r="M803" s="145" t="s">
        <v>1</v>
      </c>
      <c r="N803" s="146" t="s">
        <v>43</v>
      </c>
      <c r="P803" s="147">
        <f>O803*H803</f>
        <v>0</v>
      </c>
      <c r="Q803" s="147">
        <v>0</v>
      </c>
      <c r="R803" s="147">
        <f>Q803*H803</f>
        <v>0</v>
      </c>
      <c r="S803" s="147">
        <v>0</v>
      </c>
      <c r="T803" s="148">
        <f>S803*H803</f>
        <v>0</v>
      </c>
      <c r="AR803" s="149" t="s">
        <v>170</v>
      </c>
      <c r="AT803" s="149" t="s">
        <v>166</v>
      </c>
      <c r="AU803" s="149" t="s">
        <v>88</v>
      </c>
      <c r="AY803" s="17" t="s">
        <v>163</v>
      </c>
      <c r="BE803" s="150">
        <f>IF(N803="základní",J803,0)</f>
        <v>0</v>
      </c>
      <c r="BF803" s="150">
        <f>IF(N803="snížená",J803,0)</f>
        <v>0</v>
      </c>
      <c r="BG803" s="150">
        <f>IF(N803="zákl. přenesená",J803,0)</f>
        <v>0</v>
      </c>
      <c r="BH803" s="150">
        <f>IF(N803="sníž. přenesená",J803,0)</f>
        <v>0</v>
      </c>
      <c r="BI803" s="150">
        <f>IF(N803="nulová",J803,0)</f>
        <v>0</v>
      </c>
      <c r="BJ803" s="17" t="s">
        <v>86</v>
      </c>
      <c r="BK803" s="150">
        <f>ROUND(I803*H803,2)</f>
        <v>0</v>
      </c>
      <c r="BL803" s="17" t="s">
        <v>170</v>
      </c>
      <c r="BM803" s="149" t="s">
        <v>589</v>
      </c>
    </row>
    <row r="804" spans="2:65" s="12" customFormat="1" ht="11.25">
      <c r="B804" s="151"/>
      <c r="D804" s="152" t="s">
        <v>172</v>
      </c>
      <c r="E804" s="153" t="s">
        <v>1</v>
      </c>
      <c r="F804" s="154" t="s">
        <v>173</v>
      </c>
      <c r="H804" s="153" t="s">
        <v>1</v>
      </c>
      <c r="I804" s="155"/>
      <c r="L804" s="151"/>
      <c r="M804" s="156"/>
      <c r="T804" s="157"/>
      <c r="AT804" s="153" t="s">
        <v>172</v>
      </c>
      <c r="AU804" s="153" t="s">
        <v>88</v>
      </c>
      <c r="AV804" s="12" t="s">
        <v>86</v>
      </c>
      <c r="AW804" s="12" t="s">
        <v>34</v>
      </c>
      <c r="AX804" s="12" t="s">
        <v>78</v>
      </c>
      <c r="AY804" s="153" t="s">
        <v>163</v>
      </c>
    </row>
    <row r="805" spans="2:65" s="12" customFormat="1" ht="11.25">
      <c r="B805" s="151"/>
      <c r="D805" s="152" t="s">
        <v>172</v>
      </c>
      <c r="E805" s="153" t="s">
        <v>1</v>
      </c>
      <c r="F805" s="154" t="s">
        <v>590</v>
      </c>
      <c r="H805" s="153" t="s">
        <v>1</v>
      </c>
      <c r="I805" s="155"/>
      <c r="L805" s="151"/>
      <c r="M805" s="156"/>
      <c r="T805" s="157"/>
      <c r="AT805" s="153" t="s">
        <v>172</v>
      </c>
      <c r="AU805" s="153" t="s">
        <v>88</v>
      </c>
      <c r="AV805" s="12" t="s">
        <v>86</v>
      </c>
      <c r="AW805" s="12" t="s">
        <v>34</v>
      </c>
      <c r="AX805" s="12" t="s">
        <v>78</v>
      </c>
      <c r="AY805" s="153" t="s">
        <v>163</v>
      </c>
    </row>
    <row r="806" spans="2:65" s="13" customFormat="1" ht="11.25">
      <c r="B806" s="158"/>
      <c r="D806" s="152" t="s">
        <v>172</v>
      </c>
      <c r="E806" s="159" t="s">
        <v>1</v>
      </c>
      <c r="F806" s="160" t="s">
        <v>591</v>
      </c>
      <c r="H806" s="161">
        <v>932.5</v>
      </c>
      <c r="I806" s="162"/>
      <c r="L806" s="158"/>
      <c r="M806" s="163"/>
      <c r="T806" s="164"/>
      <c r="AT806" s="159" t="s">
        <v>172</v>
      </c>
      <c r="AU806" s="159" t="s">
        <v>88</v>
      </c>
      <c r="AV806" s="13" t="s">
        <v>88</v>
      </c>
      <c r="AW806" s="13" t="s">
        <v>34</v>
      </c>
      <c r="AX806" s="13" t="s">
        <v>78</v>
      </c>
      <c r="AY806" s="159" t="s">
        <v>163</v>
      </c>
    </row>
    <row r="807" spans="2:65" s="14" customFormat="1" ht="11.25">
      <c r="B807" s="165"/>
      <c r="D807" s="152" t="s">
        <v>172</v>
      </c>
      <c r="E807" s="166" t="s">
        <v>1</v>
      </c>
      <c r="F807" s="167" t="s">
        <v>176</v>
      </c>
      <c r="H807" s="168">
        <v>932.5</v>
      </c>
      <c r="I807" s="169"/>
      <c r="L807" s="165"/>
      <c r="M807" s="170"/>
      <c r="T807" s="171"/>
      <c r="AT807" s="166" t="s">
        <v>172</v>
      </c>
      <c r="AU807" s="166" t="s">
        <v>88</v>
      </c>
      <c r="AV807" s="14" t="s">
        <v>170</v>
      </c>
      <c r="AW807" s="14" t="s">
        <v>34</v>
      </c>
      <c r="AX807" s="14" t="s">
        <v>86</v>
      </c>
      <c r="AY807" s="166" t="s">
        <v>163</v>
      </c>
    </row>
    <row r="808" spans="2:65" s="1" customFormat="1" ht="16.5" customHeight="1">
      <c r="B808" s="32"/>
      <c r="C808" s="137" t="s">
        <v>592</v>
      </c>
      <c r="D808" s="137" t="s">
        <v>166</v>
      </c>
      <c r="E808" s="138" t="s">
        <v>593</v>
      </c>
      <c r="F808" s="139" t="s">
        <v>594</v>
      </c>
      <c r="G808" s="140" t="s">
        <v>169</v>
      </c>
      <c r="H808" s="141">
        <v>2</v>
      </c>
      <c r="I808" s="142"/>
      <c r="J808" s="143">
        <f>ROUND(I808*H808,2)</f>
        <v>0</v>
      </c>
      <c r="K808" s="144"/>
      <c r="L808" s="32"/>
      <c r="M808" s="145" t="s">
        <v>1</v>
      </c>
      <c r="N808" s="146" t="s">
        <v>43</v>
      </c>
      <c r="P808" s="147">
        <f>O808*H808</f>
        <v>0</v>
      </c>
      <c r="Q808" s="147">
        <v>1.8000000000000001E-4</v>
      </c>
      <c r="R808" s="147">
        <f>Q808*H808</f>
        <v>3.6000000000000002E-4</v>
      </c>
      <c r="S808" s="147">
        <v>0</v>
      </c>
      <c r="T808" s="148">
        <f>S808*H808</f>
        <v>0</v>
      </c>
      <c r="AR808" s="149" t="s">
        <v>170</v>
      </c>
      <c r="AT808" s="149" t="s">
        <v>166</v>
      </c>
      <c r="AU808" s="149" t="s">
        <v>88</v>
      </c>
      <c r="AY808" s="17" t="s">
        <v>163</v>
      </c>
      <c r="BE808" s="150">
        <f>IF(N808="základní",J808,0)</f>
        <v>0</v>
      </c>
      <c r="BF808" s="150">
        <f>IF(N808="snížená",J808,0)</f>
        <v>0</v>
      </c>
      <c r="BG808" s="150">
        <f>IF(N808="zákl. přenesená",J808,0)</f>
        <v>0</v>
      </c>
      <c r="BH808" s="150">
        <f>IF(N808="sníž. přenesená",J808,0)</f>
        <v>0</v>
      </c>
      <c r="BI808" s="150">
        <f>IF(N808="nulová",J808,0)</f>
        <v>0</v>
      </c>
      <c r="BJ808" s="17" t="s">
        <v>86</v>
      </c>
      <c r="BK808" s="150">
        <f>ROUND(I808*H808,2)</f>
        <v>0</v>
      </c>
      <c r="BL808" s="17" t="s">
        <v>170</v>
      </c>
      <c r="BM808" s="149" t="s">
        <v>595</v>
      </c>
    </row>
    <row r="809" spans="2:65" s="12" customFormat="1" ht="11.25">
      <c r="B809" s="151"/>
      <c r="D809" s="152" t="s">
        <v>172</v>
      </c>
      <c r="E809" s="153" t="s">
        <v>1</v>
      </c>
      <c r="F809" s="154" t="s">
        <v>173</v>
      </c>
      <c r="H809" s="153" t="s">
        <v>1</v>
      </c>
      <c r="I809" s="155"/>
      <c r="L809" s="151"/>
      <c r="M809" s="156"/>
      <c r="T809" s="157"/>
      <c r="AT809" s="153" t="s">
        <v>172</v>
      </c>
      <c r="AU809" s="153" t="s">
        <v>88</v>
      </c>
      <c r="AV809" s="12" t="s">
        <v>86</v>
      </c>
      <c r="AW809" s="12" t="s">
        <v>34</v>
      </c>
      <c r="AX809" s="12" t="s">
        <v>78</v>
      </c>
      <c r="AY809" s="153" t="s">
        <v>163</v>
      </c>
    </row>
    <row r="810" spans="2:65" s="12" customFormat="1" ht="11.25">
      <c r="B810" s="151"/>
      <c r="D810" s="152" t="s">
        <v>172</v>
      </c>
      <c r="E810" s="153" t="s">
        <v>1</v>
      </c>
      <c r="F810" s="154" t="s">
        <v>547</v>
      </c>
      <c r="H810" s="153" t="s">
        <v>1</v>
      </c>
      <c r="I810" s="155"/>
      <c r="L810" s="151"/>
      <c r="M810" s="156"/>
      <c r="T810" s="157"/>
      <c r="AT810" s="153" t="s">
        <v>172</v>
      </c>
      <c r="AU810" s="153" t="s">
        <v>88</v>
      </c>
      <c r="AV810" s="12" t="s">
        <v>86</v>
      </c>
      <c r="AW810" s="12" t="s">
        <v>34</v>
      </c>
      <c r="AX810" s="12" t="s">
        <v>78</v>
      </c>
      <c r="AY810" s="153" t="s">
        <v>163</v>
      </c>
    </row>
    <row r="811" spans="2:65" s="12" customFormat="1" ht="22.5">
      <c r="B811" s="151"/>
      <c r="D811" s="152" t="s">
        <v>172</v>
      </c>
      <c r="E811" s="153" t="s">
        <v>1</v>
      </c>
      <c r="F811" s="154" t="s">
        <v>596</v>
      </c>
      <c r="H811" s="153" t="s">
        <v>1</v>
      </c>
      <c r="I811" s="155"/>
      <c r="L811" s="151"/>
      <c r="M811" s="156"/>
      <c r="T811" s="157"/>
      <c r="AT811" s="153" t="s">
        <v>172</v>
      </c>
      <c r="AU811" s="153" t="s">
        <v>88</v>
      </c>
      <c r="AV811" s="12" t="s">
        <v>86</v>
      </c>
      <c r="AW811" s="12" t="s">
        <v>34</v>
      </c>
      <c r="AX811" s="12" t="s">
        <v>78</v>
      </c>
      <c r="AY811" s="153" t="s">
        <v>163</v>
      </c>
    </row>
    <row r="812" spans="2:65" s="12" customFormat="1" ht="11.25">
      <c r="B812" s="151"/>
      <c r="D812" s="152" t="s">
        <v>172</v>
      </c>
      <c r="E812" s="153" t="s">
        <v>1</v>
      </c>
      <c r="F812" s="154" t="s">
        <v>597</v>
      </c>
      <c r="H812" s="153" t="s">
        <v>1</v>
      </c>
      <c r="I812" s="155"/>
      <c r="L812" s="151"/>
      <c r="M812" s="156"/>
      <c r="T812" s="157"/>
      <c r="AT812" s="153" t="s">
        <v>172</v>
      </c>
      <c r="AU812" s="153" t="s">
        <v>88</v>
      </c>
      <c r="AV812" s="12" t="s">
        <v>86</v>
      </c>
      <c r="AW812" s="12" t="s">
        <v>34</v>
      </c>
      <c r="AX812" s="12" t="s">
        <v>78</v>
      </c>
      <c r="AY812" s="153" t="s">
        <v>163</v>
      </c>
    </row>
    <row r="813" spans="2:65" s="12" customFormat="1" ht="11.25">
      <c r="B813" s="151"/>
      <c r="D813" s="152" t="s">
        <v>172</v>
      </c>
      <c r="E813" s="153" t="s">
        <v>1</v>
      </c>
      <c r="F813" s="154" t="s">
        <v>598</v>
      </c>
      <c r="H813" s="153" t="s">
        <v>1</v>
      </c>
      <c r="I813" s="155"/>
      <c r="L813" s="151"/>
      <c r="M813" s="156"/>
      <c r="T813" s="157"/>
      <c r="AT813" s="153" t="s">
        <v>172</v>
      </c>
      <c r="AU813" s="153" t="s">
        <v>88</v>
      </c>
      <c r="AV813" s="12" t="s">
        <v>86</v>
      </c>
      <c r="AW813" s="12" t="s">
        <v>34</v>
      </c>
      <c r="AX813" s="12" t="s">
        <v>78</v>
      </c>
      <c r="AY813" s="153" t="s">
        <v>163</v>
      </c>
    </row>
    <row r="814" spans="2:65" s="12" customFormat="1" ht="11.25">
      <c r="B814" s="151"/>
      <c r="D814" s="152" t="s">
        <v>172</v>
      </c>
      <c r="E814" s="153" t="s">
        <v>1</v>
      </c>
      <c r="F814" s="154" t="s">
        <v>599</v>
      </c>
      <c r="H814" s="153" t="s">
        <v>1</v>
      </c>
      <c r="I814" s="155"/>
      <c r="L814" s="151"/>
      <c r="M814" s="156"/>
      <c r="T814" s="157"/>
      <c r="AT814" s="153" t="s">
        <v>172</v>
      </c>
      <c r="AU814" s="153" t="s">
        <v>88</v>
      </c>
      <c r="AV814" s="12" t="s">
        <v>86</v>
      </c>
      <c r="AW814" s="12" t="s">
        <v>34</v>
      </c>
      <c r="AX814" s="12" t="s">
        <v>78</v>
      </c>
      <c r="AY814" s="153" t="s">
        <v>163</v>
      </c>
    </row>
    <row r="815" spans="2:65" s="13" customFormat="1" ht="11.25">
      <c r="B815" s="158"/>
      <c r="D815" s="152" t="s">
        <v>172</v>
      </c>
      <c r="E815" s="159" t="s">
        <v>1</v>
      </c>
      <c r="F815" s="160" t="s">
        <v>600</v>
      </c>
      <c r="H815" s="161">
        <v>1</v>
      </c>
      <c r="I815" s="162"/>
      <c r="L815" s="158"/>
      <c r="M815" s="163"/>
      <c r="T815" s="164"/>
      <c r="AT815" s="159" t="s">
        <v>172</v>
      </c>
      <c r="AU815" s="159" t="s">
        <v>88</v>
      </c>
      <c r="AV815" s="13" t="s">
        <v>88</v>
      </c>
      <c r="AW815" s="13" t="s">
        <v>34</v>
      </c>
      <c r="AX815" s="13" t="s">
        <v>78</v>
      </c>
      <c r="AY815" s="159" t="s">
        <v>163</v>
      </c>
    </row>
    <row r="816" spans="2:65" s="13" customFormat="1" ht="11.25">
      <c r="B816" s="158"/>
      <c r="D816" s="152" t="s">
        <v>172</v>
      </c>
      <c r="E816" s="159" t="s">
        <v>1</v>
      </c>
      <c r="F816" s="160" t="s">
        <v>601</v>
      </c>
      <c r="H816" s="161">
        <v>1</v>
      </c>
      <c r="I816" s="162"/>
      <c r="L816" s="158"/>
      <c r="M816" s="163"/>
      <c r="T816" s="164"/>
      <c r="AT816" s="159" t="s">
        <v>172</v>
      </c>
      <c r="AU816" s="159" t="s">
        <v>88</v>
      </c>
      <c r="AV816" s="13" t="s">
        <v>88</v>
      </c>
      <c r="AW816" s="13" t="s">
        <v>34</v>
      </c>
      <c r="AX816" s="13" t="s">
        <v>78</v>
      </c>
      <c r="AY816" s="159" t="s">
        <v>163</v>
      </c>
    </row>
    <row r="817" spans="2:65" s="14" customFormat="1" ht="11.25">
      <c r="B817" s="165"/>
      <c r="D817" s="152" t="s">
        <v>172</v>
      </c>
      <c r="E817" s="166" t="s">
        <v>1</v>
      </c>
      <c r="F817" s="167" t="s">
        <v>176</v>
      </c>
      <c r="H817" s="168">
        <v>2</v>
      </c>
      <c r="I817" s="169"/>
      <c r="L817" s="165"/>
      <c r="M817" s="170"/>
      <c r="T817" s="171"/>
      <c r="AT817" s="166" t="s">
        <v>172</v>
      </c>
      <c r="AU817" s="166" t="s">
        <v>88</v>
      </c>
      <c r="AV817" s="14" t="s">
        <v>170</v>
      </c>
      <c r="AW817" s="14" t="s">
        <v>34</v>
      </c>
      <c r="AX817" s="14" t="s">
        <v>86</v>
      </c>
      <c r="AY817" s="166" t="s">
        <v>163</v>
      </c>
    </row>
    <row r="818" spans="2:65" s="1" customFormat="1" ht="16.5" customHeight="1">
      <c r="B818" s="32"/>
      <c r="C818" s="172" t="s">
        <v>602</v>
      </c>
      <c r="D818" s="172" t="s">
        <v>194</v>
      </c>
      <c r="E818" s="173" t="s">
        <v>603</v>
      </c>
      <c r="F818" s="174" t="s">
        <v>604</v>
      </c>
      <c r="G818" s="175" t="s">
        <v>169</v>
      </c>
      <c r="H818" s="176">
        <v>2</v>
      </c>
      <c r="I818" s="177"/>
      <c r="J818" s="178">
        <f>ROUND(I818*H818,2)</f>
        <v>0</v>
      </c>
      <c r="K818" s="179"/>
      <c r="L818" s="180"/>
      <c r="M818" s="181" t="s">
        <v>1</v>
      </c>
      <c r="N818" s="182" t="s">
        <v>43</v>
      </c>
      <c r="P818" s="147">
        <f>O818*H818</f>
        <v>0</v>
      </c>
      <c r="Q818" s="147">
        <v>1.2E-2</v>
      </c>
      <c r="R818" s="147">
        <f>Q818*H818</f>
        <v>2.4E-2</v>
      </c>
      <c r="S818" s="147">
        <v>0</v>
      </c>
      <c r="T818" s="148">
        <f>S818*H818</f>
        <v>0</v>
      </c>
      <c r="AR818" s="149" t="s">
        <v>197</v>
      </c>
      <c r="AT818" s="149" t="s">
        <v>194</v>
      </c>
      <c r="AU818" s="149" t="s">
        <v>88</v>
      </c>
      <c r="AY818" s="17" t="s">
        <v>163</v>
      </c>
      <c r="BE818" s="150">
        <f>IF(N818="základní",J818,0)</f>
        <v>0</v>
      </c>
      <c r="BF818" s="150">
        <f>IF(N818="snížená",J818,0)</f>
        <v>0</v>
      </c>
      <c r="BG818" s="150">
        <f>IF(N818="zákl. přenesená",J818,0)</f>
        <v>0</v>
      </c>
      <c r="BH818" s="150">
        <f>IF(N818="sníž. přenesená",J818,0)</f>
        <v>0</v>
      </c>
      <c r="BI818" s="150">
        <f>IF(N818="nulová",J818,0)</f>
        <v>0</v>
      </c>
      <c r="BJ818" s="17" t="s">
        <v>86</v>
      </c>
      <c r="BK818" s="150">
        <f>ROUND(I818*H818,2)</f>
        <v>0</v>
      </c>
      <c r="BL818" s="17" t="s">
        <v>170</v>
      </c>
      <c r="BM818" s="149" t="s">
        <v>605</v>
      </c>
    </row>
    <row r="819" spans="2:65" s="12" customFormat="1" ht="11.25">
      <c r="B819" s="151"/>
      <c r="D819" s="152" t="s">
        <v>172</v>
      </c>
      <c r="E819" s="153" t="s">
        <v>1</v>
      </c>
      <c r="F819" s="154" t="s">
        <v>173</v>
      </c>
      <c r="H819" s="153" t="s">
        <v>1</v>
      </c>
      <c r="I819" s="155"/>
      <c r="L819" s="151"/>
      <c r="M819" s="156"/>
      <c r="T819" s="157"/>
      <c r="AT819" s="153" t="s">
        <v>172</v>
      </c>
      <c r="AU819" s="153" t="s">
        <v>88</v>
      </c>
      <c r="AV819" s="12" t="s">
        <v>86</v>
      </c>
      <c r="AW819" s="12" t="s">
        <v>34</v>
      </c>
      <c r="AX819" s="12" t="s">
        <v>78</v>
      </c>
      <c r="AY819" s="153" t="s">
        <v>163</v>
      </c>
    </row>
    <row r="820" spans="2:65" s="12" customFormat="1" ht="11.25">
      <c r="B820" s="151"/>
      <c r="D820" s="152" t="s">
        <v>172</v>
      </c>
      <c r="E820" s="153" t="s">
        <v>1</v>
      </c>
      <c r="F820" s="154" t="s">
        <v>547</v>
      </c>
      <c r="H820" s="153" t="s">
        <v>1</v>
      </c>
      <c r="I820" s="155"/>
      <c r="L820" s="151"/>
      <c r="M820" s="156"/>
      <c r="T820" s="157"/>
      <c r="AT820" s="153" t="s">
        <v>172</v>
      </c>
      <c r="AU820" s="153" t="s">
        <v>88</v>
      </c>
      <c r="AV820" s="12" t="s">
        <v>86</v>
      </c>
      <c r="AW820" s="12" t="s">
        <v>34</v>
      </c>
      <c r="AX820" s="12" t="s">
        <v>78</v>
      </c>
      <c r="AY820" s="153" t="s">
        <v>163</v>
      </c>
    </row>
    <row r="821" spans="2:65" s="12" customFormat="1" ht="22.5">
      <c r="B821" s="151"/>
      <c r="D821" s="152" t="s">
        <v>172</v>
      </c>
      <c r="E821" s="153" t="s">
        <v>1</v>
      </c>
      <c r="F821" s="154" t="s">
        <v>596</v>
      </c>
      <c r="H821" s="153" t="s">
        <v>1</v>
      </c>
      <c r="I821" s="155"/>
      <c r="L821" s="151"/>
      <c r="M821" s="156"/>
      <c r="T821" s="157"/>
      <c r="AT821" s="153" t="s">
        <v>172</v>
      </c>
      <c r="AU821" s="153" t="s">
        <v>88</v>
      </c>
      <c r="AV821" s="12" t="s">
        <v>86</v>
      </c>
      <c r="AW821" s="12" t="s">
        <v>34</v>
      </c>
      <c r="AX821" s="12" t="s">
        <v>78</v>
      </c>
      <c r="AY821" s="153" t="s">
        <v>163</v>
      </c>
    </row>
    <row r="822" spans="2:65" s="12" customFormat="1" ht="11.25">
      <c r="B822" s="151"/>
      <c r="D822" s="152" t="s">
        <v>172</v>
      </c>
      <c r="E822" s="153" t="s">
        <v>1</v>
      </c>
      <c r="F822" s="154" t="s">
        <v>597</v>
      </c>
      <c r="H822" s="153" t="s">
        <v>1</v>
      </c>
      <c r="I822" s="155"/>
      <c r="L822" s="151"/>
      <c r="M822" s="156"/>
      <c r="T822" s="157"/>
      <c r="AT822" s="153" t="s">
        <v>172</v>
      </c>
      <c r="AU822" s="153" t="s">
        <v>88</v>
      </c>
      <c r="AV822" s="12" t="s">
        <v>86</v>
      </c>
      <c r="AW822" s="12" t="s">
        <v>34</v>
      </c>
      <c r="AX822" s="12" t="s">
        <v>78</v>
      </c>
      <c r="AY822" s="153" t="s">
        <v>163</v>
      </c>
    </row>
    <row r="823" spans="2:65" s="12" customFormat="1" ht="11.25">
      <c r="B823" s="151"/>
      <c r="D823" s="152" t="s">
        <v>172</v>
      </c>
      <c r="E823" s="153" t="s">
        <v>1</v>
      </c>
      <c r="F823" s="154" t="s">
        <v>599</v>
      </c>
      <c r="H823" s="153" t="s">
        <v>1</v>
      </c>
      <c r="I823" s="155"/>
      <c r="L823" s="151"/>
      <c r="M823" s="156"/>
      <c r="T823" s="157"/>
      <c r="AT823" s="153" t="s">
        <v>172</v>
      </c>
      <c r="AU823" s="153" t="s">
        <v>88</v>
      </c>
      <c r="AV823" s="12" t="s">
        <v>86</v>
      </c>
      <c r="AW823" s="12" t="s">
        <v>34</v>
      </c>
      <c r="AX823" s="12" t="s">
        <v>78</v>
      </c>
      <c r="AY823" s="153" t="s">
        <v>163</v>
      </c>
    </row>
    <row r="824" spans="2:65" s="13" customFormat="1" ht="11.25">
      <c r="B824" s="158"/>
      <c r="D824" s="152" t="s">
        <v>172</v>
      </c>
      <c r="E824" s="159" t="s">
        <v>1</v>
      </c>
      <c r="F824" s="160" t="s">
        <v>600</v>
      </c>
      <c r="H824" s="161">
        <v>1</v>
      </c>
      <c r="I824" s="162"/>
      <c r="L824" s="158"/>
      <c r="M824" s="163"/>
      <c r="T824" s="164"/>
      <c r="AT824" s="159" t="s">
        <v>172</v>
      </c>
      <c r="AU824" s="159" t="s">
        <v>88</v>
      </c>
      <c r="AV824" s="13" t="s">
        <v>88</v>
      </c>
      <c r="AW824" s="13" t="s">
        <v>34</v>
      </c>
      <c r="AX824" s="13" t="s">
        <v>78</v>
      </c>
      <c r="AY824" s="159" t="s">
        <v>163</v>
      </c>
    </row>
    <row r="825" spans="2:65" s="13" customFormat="1" ht="11.25">
      <c r="B825" s="158"/>
      <c r="D825" s="152" t="s">
        <v>172</v>
      </c>
      <c r="E825" s="159" t="s">
        <v>1</v>
      </c>
      <c r="F825" s="160" t="s">
        <v>601</v>
      </c>
      <c r="H825" s="161">
        <v>1</v>
      </c>
      <c r="I825" s="162"/>
      <c r="L825" s="158"/>
      <c r="M825" s="163"/>
      <c r="T825" s="164"/>
      <c r="AT825" s="159" t="s">
        <v>172</v>
      </c>
      <c r="AU825" s="159" t="s">
        <v>88</v>
      </c>
      <c r="AV825" s="13" t="s">
        <v>88</v>
      </c>
      <c r="AW825" s="13" t="s">
        <v>34</v>
      </c>
      <c r="AX825" s="13" t="s">
        <v>78</v>
      </c>
      <c r="AY825" s="159" t="s">
        <v>163</v>
      </c>
    </row>
    <row r="826" spans="2:65" s="14" customFormat="1" ht="11.25">
      <c r="B826" s="165"/>
      <c r="D826" s="152" t="s">
        <v>172</v>
      </c>
      <c r="E826" s="166" t="s">
        <v>1</v>
      </c>
      <c r="F826" s="167" t="s">
        <v>176</v>
      </c>
      <c r="H826" s="168">
        <v>2</v>
      </c>
      <c r="I826" s="169"/>
      <c r="L826" s="165"/>
      <c r="M826" s="170"/>
      <c r="T826" s="171"/>
      <c r="AT826" s="166" t="s">
        <v>172</v>
      </c>
      <c r="AU826" s="166" t="s">
        <v>88</v>
      </c>
      <c r="AV826" s="14" t="s">
        <v>170</v>
      </c>
      <c r="AW826" s="14" t="s">
        <v>34</v>
      </c>
      <c r="AX826" s="14" t="s">
        <v>86</v>
      </c>
      <c r="AY826" s="166" t="s">
        <v>163</v>
      </c>
    </row>
    <row r="827" spans="2:65" s="1" customFormat="1" ht="66.75" customHeight="1">
      <c r="B827" s="32"/>
      <c r="C827" s="137" t="s">
        <v>606</v>
      </c>
      <c r="D827" s="137" t="s">
        <v>166</v>
      </c>
      <c r="E827" s="138" t="s">
        <v>607</v>
      </c>
      <c r="F827" s="139" t="s">
        <v>608</v>
      </c>
      <c r="G827" s="140" t="s">
        <v>609</v>
      </c>
      <c r="H827" s="141">
        <v>1</v>
      </c>
      <c r="I827" s="142"/>
      <c r="J827" s="143">
        <f>ROUND(I827*H827,2)</f>
        <v>0</v>
      </c>
      <c r="K827" s="144"/>
      <c r="L827" s="32"/>
      <c r="M827" s="145" t="s">
        <v>1</v>
      </c>
      <c r="N827" s="146" t="s">
        <v>43</v>
      </c>
      <c r="P827" s="147">
        <f>O827*H827</f>
        <v>0</v>
      </c>
      <c r="Q827" s="147">
        <v>0</v>
      </c>
      <c r="R827" s="147">
        <f>Q827*H827</f>
        <v>0</v>
      </c>
      <c r="S827" s="147">
        <v>0</v>
      </c>
      <c r="T827" s="148">
        <f>S827*H827</f>
        <v>0</v>
      </c>
      <c r="AR827" s="149" t="s">
        <v>170</v>
      </c>
      <c r="AT827" s="149" t="s">
        <v>166</v>
      </c>
      <c r="AU827" s="149" t="s">
        <v>88</v>
      </c>
      <c r="AY827" s="17" t="s">
        <v>163</v>
      </c>
      <c r="BE827" s="150">
        <f>IF(N827="základní",J827,0)</f>
        <v>0</v>
      </c>
      <c r="BF827" s="150">
        <f>IF(N827="snížená",J827,0)</f>
        <v>0</v>
      </c>
      <c r="BG827" s="150">
        <f>IF(N827="zákl. přenesená",J827,0)</f>
        <v>0</v>
      </c>
      <c r="BH827" s="150">
        <f>IF(N827="sníž. přenesená",J827,0)</f>
        <v>0</v>
      </c>
      <c r="BI827" s="150">
        <f>IF(N827="nulová",J827,0)</f>
        <v>0</v>
      </c>
      <c r="BJ827" s="17" t="s">
        <v>86</v>
      </c>
      <c r="BK827" s="150">
        <f>ROUND(I827*H827,2)</f>
        <v>0</v>
      </c>
      <c r="BL827" s="17" t="s">
        <v>170</v>
      </c>
      <c r="BM827" s="149" t="s">
        <v>610</v>
      </c>
    </row>
    <row r="828" spans="2:65" s="11" customFormat="1" ht="22.9" customHeight="1">
      <c r="B828" s="125"/>
      <c r="D828" s="126" t="s">
        <v>77</v>
      </c>
      <c r="E828" s="135" t="s">
        <v>611</v>
      </c>
      <c r="F828" s="135" t="s">
        <v>612</v>
      </c>
      <c r="I828" s="128"/>
      <c r="J828" s="136">
        <f>BK828</f>
        <v>0</v>
      </c>
      <c r="L828" s="125"/>
      <c r="M828" s="130"/>
      <c r="P828" s="131">
        <f>SUM(P829:P1011)</f>
        <v>0</v>
      </c>
      <c r="R828" s="131">
        <f>SUM(R829:R1011)</f>
        <v>9.1010719999999991E-4</v>
      </c>
      <c r="T828" s="132">
        <f>SUM(T829:T1011)</f>
        <v>65.912302600000004</v>
      </c>
      <c r="AR828" s="126" t="s">
        <v>86</v>
      </c>
      <c r="AT828" s="133" t="s">
        <v>77</v>
      </c>
      <c r="AU828" s="133" t="s">
        <v>86</v>
      </c>
      <c r="AY828" s="126" t="s">
        <v>163</v>
      </c>
      <c r="BK828" s="134">
        <f>SUM(BK829:BK1011)</f>
        <v>0</v>
      </c>
    </row>
    <row r="829" spans="2:65" s="1" customFormat="1" ht="24.2" customHeight="1">
      <c r="B829" s="32"/>
      <c r="C829" s="137" t="s">
        <v>613</v>
      </c>
      <c r="D829" s="137" t="s">
        <v>166</v>
      </c>
      <c r="E829" s="138" t="s">
        <v>614</v>
      </c>
      <c r="F829" s="139" t="s">
        <v>615</v>
      </c>
      <c r="G829" s="140" t="s">
        <v>221</v>
      </c>
      <c r="H829" s="141">
        <v>0.48299999999999998</v>
      </c>
      <c r="I829" s="142"/>
      <c r="J829" s="143">
        <f>ROUND(I829*H829,2)</f>
        <v>0</v>
      </c>
      <c r="K829" s="144"/>
      <c r="L829" s="32"/>
      <c r="M829" s="145" t="s">
        <v>1</v>
      </c>
      <c r="N829" s="146" t="s">
        <v>43</v>
      </c>
      <c r="P829" s="147">
        <f>O829*H829</f>
        <v>0</v>
      </c>
      <c r="Q829" s="147">
        <v>0</v>
      </c>
      <c r="R829" s="147">
        <f>Q829*H829</f>
        <v>0</v>
      </c>
      <c r="S829" s="147">
        <v>1</v>
      </c>
      <c r="T829" s="148">
        <f>S829*H829</f>
        <v>0.48299999999999998</v>
      </c>
      <c r="AR829" s="149" t="s">
        <v>170</v>
      </c>
      <c r="AT829" s="149" t="s">
        <v>166</v>
      </c>
      <c r="AU829" s="149" t="s">
        <v>88</v>
      </c>
      <c r="AY829" s="17" t="s">
        <v>163</v>
      </c>
      <c r="BE829" s="150">
        <f>IF(N829="základní",J829,0)</f>
        <v>0</v>
      </c>
      <c r="BF829" s="150">
        <f>IF(N829="snížená",J829,0)</f>
        <v>0</v>
      </c>
      <c r="BG829" s="150">
        <f>IF(N829="zákl. přenesená",J829,0)</f>
        <v>0</v>
      </c>
      <c r="BH829" s="150">
        <f>IF(N829="sníž. přenesená",J829,0)</f>
        <v>0</v>
      </c>
      <c r="BI829" s="150">
        <f>IF(N829="nulová",J829,0)</f>
        <v>0</v>
      </c>
      <c r="BJ829" s="17" t="s">
        <v>86</v>
      </c>
      <c r="BK829" s="150">
        <f>ROUND(I829*H829,2)</f>
        <v>0</v>
      </c>
      <c r="BL829" s="17" t="s">
        <v>170</v>
      </c>
      <c r="BM829" s="149" t="s">
        <v>616</v>
      </c>
    </row>
    <row r="830" spans="2:65" s="12" customFormat="1" ht="11.25">
      <c r="B830" s="151"/>
      <c r="D830" s="152" t="s">
        <v>172</v>
      </c>
      <c r="E830" s="153" t="s">
        <v>1</v>
      </c>
      <c r="F830" s="154" t="s">
        <v>617</v>
      </c>
      <c r="H830" s="153" t="s">
        <v>1</v>
      </c>
      <c r="I830" s="155"/>
      <c r="L830" s="151"/>
      <c r="M830" s="156"/>
      <c r="T830" s="157"/>
      <c r="AT830" s="153" t="s">
        <v>172</v>
      </c>
      <c r="AU830" s="153" t="s">
        <v>88</v>
      </c>
      <c r="AV830" s="12" t="s">
        <v>86</v>
      </c>
      <c r="AW830" s="12" t="s">
        <v>34</v>
      </c>
      <c r="AX830" s="12" t="s">
        <v>78</v>
      </c>
      <c r="AY830" s="153" t="s">
        <v>163</v>
      </c>
    </row>
    <row r="831" spans="2:65" s="12" customFormat="1" ht="11.25">
      <c r="B831" s="151"/>
      <c r="D831" s="152" t="s">
        <v>172</v>
      </c>
      <c r="E831" s="153" t="s">
        <v>1</v>
      </c>
      <c r="F831" s="154" t="s">
        <v>618</v>
      </c>
      <c r="H831" s="153" t="s">
        <v>1</v>
      </c>
      <c r="I831" s="155"/>
      <c r="L831" s="151"/>
      <c r="M831" s="156"/>
      <c r="T831" s="157"/>
      <c r="AT831" s="153" t="s">
        <v>172</v>
      </c>
      <c r="AU831" s="153" t="s">
        <v>88</v>
      </c>
      <c r="AV831" s="12" t="s">
        <v>86</v>
      </c>
      <c r="AW831" s="12" t="s">
        <v>34</v>
      </c>
      <c r="AX831" s="12" t="s">
        <v>78</v>
      </c>
      <c r="AY831" s="153" t="s">
        <v>163</v>
      </c>
    </row>
    <row r="832" spans="2:65" s="13" customFormat="1" ht="11.25">
      <c r="B832" s="158"/>
      <c r="D832" s="152" t="s">
        <v>172</v>
      </c>
      <c r="E832" s="159" t="s">
        <v>1</v>
      </c>
      <c r="F832" s="160" t="s">
        <v>619</v>
      </c>
      <c r="H832" s="161">
        <v>0.48299999999999998</v>
      </c>
      <c r="I832" s="162"/>
      <c r="L832" s="158"/>
      <c r="M832" s="163"/>
      <c r="T832" s="164"/>
      <c r="AT832" s="159" t="s">
        <v>172</v>
      </c>
      <c r="AU832" s="159" t="s">
        <v>88</v>
      </c>
      <c r="AV832" s="13" t="s">
        <v>88</v>
      </c>
      <c r="AW832" s="13" t="s">
        <v>34</v>
      </c>
      <c r="AX832" s="13" t="s">
        <v>78</v>
      </c>
      <c r="AY832" s="159" t="s">
        <v>163</v>
      </c>
    </row>
    <row r="833" spans="2:65" s="14" customFormat="1" ht="11.25">
      <c r="B833" s="165"/>
      <c r="D833" s="152" t="s">
        <v>172</v>
      </c>
      <c r="E833" s="166" t="s">
        <v>1</v>
      </c>
      <c r="F833" s="167" t="s">
        <v>176</v>
      </c>
      <c r="H833" s="168">
        <v>0.48299999999999998</v>
      </c>
      <c r="I833" s="169"/>
      <c r="L833" s="165"/>
      <c r="M833" s="170"/>
      <c r="T833" s="171"/>
      <c r="AT833" s="166" t="s">
        <v>172</v>
      </c>
      <c r="AU833" s="166" t="s">
        <v>88</v>
      </c>
      <c r="AV833" s="14" t="s">
        <v>170</v>
      </c>
      <c r="AW833" s="14" t="s">
        <v>34</v>
      </c>
      <c r="AX833" s="14" t="s">
        <v>86</v>
      </c>
      <c r="AY833" s="166" t="s">
        <v>163</v>
      </c>
    </row>
    <row r="834" spans="2:65" s="1" customFormat="1" ht="24.2" customHeight="1">
      <c r="B834" s="32"/>
      <c r="C834" s="137" t="s">
        <v>620</v>
      </c>
      <c r="D834" s="137" t="s">
        <v>166</v>
      </c>
      <c r="E834" s="138" t="s">
        <v>621</v>
      </c>
      <c r="F834" s="139" t="s">
        <v>622</v>
      </c>
      <c r="G834" s="140" t="s">
        <v>206</v>
      </c>
      <c r="H834" s="141">
        <v>4.6630000000000003</v>
      </c>
      <c r="I834" s="142"/>
      <c r="J834" s="143">
        <f>ROUND(I834*H834,2)</f>
        <v>0</v>
      </c>
      <c r="K834" s="144"/>
      <c r="L834" s="32"/>
      <c r="M834" s="145" t="s">
        <v>1</v>
      </c>
      <c r="N834" s="146" t="s">
        <v>43</v>
      </c>
      <c r="P834" s="147">
        <f>O834*H834</f>
        <v>0</v>
      </c>
      <c r="Q834" s="147">
        <v>0</v>
      </c>
      <c r="R834" s="147">
        <f>Q834*H834</f>
        <v>0</v>
      </c>
      <c r="S834" s="147">
        <v>0.18099999999999999</v>
      </c>
      <c r="T834" s="148">
        <f>S834*H834</f>
        <v>0.84400300000000006</v>
      </c>
      <c r="AR834" s="149" t="s">
        <v>170</v>
      </c>
      <c r="AT834" s="149" t="s">
        <v>166</v>
      </c>
      <c r="AU834" s="149" t="s">
        <v>88</v>
      </c>
      <c r="AY834" s="17" t="s">
        <v>163</v>
      </c>
      <c r="BE834" s="150">
        <f>IF(N834="základní",J834,0)</f>
        <v>0</v>
      </c>
      <c r="BF834" s="150">
        <f>IF(N834="snížená",J834,0)</f>
        <v>0</v>
      </c>
      <c r="BG834" s="150">
        <f>IF(N834="zákl. přenesená",J834,0)</f>
        <v>0</v>
      </c>
      <c r="BH834" s="150">
        <f>IF(N834="sníž. přenesená",J834,0)</f>
        <v>0</v>
      </c>
      <c r="BI834" s="150">
        <f>IF(N834="nulová",J834,0)</f>
        <v>0</v>
      </c>
      <c r="BJ834" s="17" t="s">
        <v>86</v>
      </c>
      <c r="BK834" s="150">
        <f>ROUND(I834*H834,2)</f>
        <v>0</v>
      </c>
      <c r="BL834" s="17" t="s">
        <v>170</v>
      </c>
      <c r="BM834" s="149" t="s">
        <v>623</v>
      </c>
    </row>
    <row r="835" spans="2:65" s="12" customFormat="1" ht="11.25">
      <c r="B835" s="151"/>
      <c r="D835" s="152" t="s">
        <v>172</v>
      </c>
      <c r="E835" s="153" t="s">
        <v>1</v>
      </c>
      <c r="F835" s="154" t="s">
        <v>617</v>
      </c>
      <c r="H835" s="153" t="s">
        <v>1</v>
      </c>
      <c r="I835" s="155"/>
      <c r="L835" s="151"/>
      <c r="M835" s="156"/>
      <c r="T835" s="157"/>
      <c r="AT835" s="153" t="s">
        <v>172</v>
      </c>
      <c r="AU835" s="153" t="s">
        <v>88</v>
      </c>
      <c r="AV835" s="12" t="s">
        <v>86</v>
      </c>
      <c r="AW835" s="12" t="s">
        <v>34</v>
      </c>
      <c r="AX835" s="12" t="s">
        <v>78</v>
      </c>
      <c r="AY835" s="153" t="s">
        <v>163</v>
      </c>
    </row>
    <row r="836" spans="2:65" s="12" customFormat="1" ht="11.25">
      <c r="B836" s="151"/>
      <c r="D836" s="152" t="s">
        <v>172</v>
      </c>
      <c r="E836" s="153" t="s">
        <v>1</v>
      </c>
      <c r="F836" s="154" t="s">
        <v>624</v>
      </c>
      <c r="H836" s="153" t="s">
        <v>1</v>
      </c>
      <c r="I836" s="155"/>
      <c r="L836" s="151"/>
      <c r="M836" s="156"/>
      <c r="T836" s="157"/>
      <c r="AT836" s="153" t="s">
        <v>172</v>
      </c>
      <c r="AU836" s="153" t="s">
        <v>88</v>
      </c>
      <c r="AV836" s="12" t="s">
        <v>86</v>
      </c>
      <c r="AW836" s="12" t="s">
        <v>34</v>
      </c>
      <c r="AX836" s="12" t="s">
        <v>78</v>
      </c>
      <c r="AY836" s="153" t="s">
        <v>163</v>
      </c>
    </row>
    <row r="837" spans="2:65" s="13" customFormat="1" ht="11.25">
      <c r="B837" s="158"/>
      <c r="D837" s="152" t="s">
        <v>172</v>
      </c>
      <c r="E837" s="159" t="s">
        <v>1</v>
      </c>
      <c r="F837" s="160" t="s">
        <v>625</v>
      </c>
      <c r="H837" s="161">
        <v>4.6630000000000003</v>
      </c>
      <c r="I837" s="162"/>
      <c r="L837" s="158"/>
      <c r="M837" s="163"/>
      <c r="T837" s="164"/>
      <c r="AT837" s="159" t="s">
        <v>172</v>
      </c>
      <c r="AU837" s="159" t="s">
        <v>88</v>
      </c>
      <c r="AV837" s="13" t="s">
        <v>88</v>
      </c>
      <c r="AW837" s="13" t="s">
        <v>34</v>
      </c>
      <c r="AX837" s="13" t="s">
        <v>78</v>
      </c>
      <c r="AY837" s="159" t="s">
        <v>163</v>
      </c>
    </row>
    <row r="838" spans="2:65" s="14" customFormat="1" ht="11.25">
      <c r="B838" s="165"/>
      <c r="D838" s="152" t="s">
        <v>172</v>
      </c>
      <c r="E838" s="166" t="s">
        <v>1</v>
      </c>
      <c r="F838" s="167" t="s">
        <v>176</v>
      </c>
      <c r="H838" s="168">
        <v>4.6630000000000003</v>
      </c>
      <c r="I838" s="169"/>
      <c r="L838" s="165"/>
      <c r="M838" s="170"/>
      <c r="T838" s="171"/>
      <c r="AT838" s="166" t="s">
        <v>172</v>
      </c>
      <c r="AU838" s="166" t="s">
        <v>88</v>
      </c>
      <c r="AV838" s="14" t="s">
        <v>170</v>
      </c>
      <c r="AW838" s="14" t="s">
        <v>34</v>
      </c>
      <c r="AX838" s="14" t="s">
        <v>86</v>
      </c>
      <c r="AY838" s="166" t="s">
        <v>163</v>
      </c>
    </row>
    <row r="839" spans="2:65" s="1" customFormat="1" ht="24.2" customHeight="1">
      <c r="B839" s="32"/>
      <c r="C839" s="137" t="s">
        <v>626</v>
      </c>
      <c r="D839" s="137" t="s">
        <v>166</v>
      </c>
      <c r="E839" s="138" t="s">
        <v>627</v>
      </c>
      <c r="F839" s="139" t="s">
        <v>628</v>
      </c>
      <c r="G839" s="140" t="s">
        <v>206</v>
      </c>
      <c r="H839" s="141">
        <v>66.688000000000002</v>
      </c>
      <c r="I839" s="142"/>
      <c r="J839" s="143">
        <f>ROUND(I839*H839,2)</f>
        <v>0</v>
      </c>
      <c r="K839" s="144"/>
      <c r="L839" s="32"/>
      <c r="M839" s="145" t="s">
        <v>1</v>
      </c>
      <c r="N839" s="146" t="s">
        <v>43</v>
      </c>
      <c r="P839" s="147">
        <f>O839*H839</f>
        <v>0</v>
      </c>
      <c r="Q839" s="147">
        <v>0</v>
      </c>
      <c r="R839" s="147">
        <f>Q839*H839</f>
        <v>0</v>
      </c>
      <c r="S839" s="147">
        <v>0.26100000000000001</v>
      </c>
      <c r="T839" s="148">
        <f>S839*H839</f>
        <v>17.405568000000002</v>
      </c>
      <c r="AR839" s="149" t="s">
        <v>170</v>
      </c>
      <c r="AT839" s="149" t="s">
        <v>166</v>
      </c>
      <c r="AU839" s="149" t="s">
        <v>88</v>
      </c>
      <c r="AY839" s="17" t="s">
        <v>163</v>
      </c>
      <c r="BE839" s="150">
        <f>IF(N839="základní",J839,0)</f>
        <v>0</v>
      </c>
      <c r="BF839" s="150">
        <f>IF(N839="snížená",J839,0)</f>
        <v>0</v>
      </c>
      <c r="BG839" s="150">
        <f>IF(N839="zákl. přenesená",J839,0)</f>
        <v>0</v>
      </c>
      <c r="BH839" s="150">
        <f>IF(N839="sníž. přenesená",J839,0)</f>
        <v>0</v>
      </c>
      <c r="BI839" s="150">
        <f>IF(N839="nulová",J839,0)</f>
        <v>0</v>
      </c>
      <c r="BJ839" s="17" t="s">
        <v>86</v>
      </c>
      <c r="BK839" s="150">
        <f>ROUND(I839*H839,2)</f>
        <v>0</v>
      </c>
      <c r="BL839" s="17" t="s">
        <v>170</v>
      </c>
      <c r="BM839" s="149" t="s">
        <v>629</v>
      </c>
    </row>
    <row r="840" spans="2:65" s="12" customFormat="1" ht="11.25">
      <c r="B840" s="151"/>
      <c r="D840" s="152" t="s">
        <v>172</v>
      </c>
      <c r="E840" s="153" t="s">
        <v>1</v>
      </c>
      <c r="F840" s="154" t="s">
        <v>617</v>
      </c>
      <c r="H840" s="153" t="s">
        <v>1</v>
      </c>
      <c r="I840" s="155"/>
      <c r="L840" s="151"/>
      <c r="M840" s="156"/>
      <c r="T840" s="157"/>
      <c r="AT840" s="153" t="s">
        <v>172</v>
      </c>
      <c r="AU840" s="153" t="s">
        <v>88</v>
      </c>
      <c r="AV840" s="12" t="s">
        <v>86</v>
      </c>
      <c r="AW840" s="12" t="s">
        <v>34</v>
      </c>
      <c r="AX840" s="12" t="s">
        <v>78</v>
      </c>
      <c r="AY840" s="153" t="s">
        <v>163</v>
      </c>
    </row>
    <row r="841" spans="2:65" s="12" customFormat="1" ht="11.25">
      <c r="B841" s="151"/>
      <c r="D841" s="152" t="s">
        <v>172</v>
      </c>
      <c r="E841" s="153" t="s">
        <v>1</v>
      </c>
      <c r="F841" s="154" t="s">
        <v>630</v>
      </c>
      <c r="H841" s="153" t="s">
        <v>1</v>
      </c>
      <c r="I841" s="155"/>
      <c r="L841" s="151"/>
      <c r="M841" s="156"/>
      <c r="T841" s="157"/>
      <c r="AT841" s="153" t="s">
        <v>172</v>
      </c>
      <c r="AU841" s="153" t="s">
        <v>88</v>
      </c>
      <c r="AV841" s="12" t="s">
        <v>86</v>
      </c>
      <c r="AW841" s="12" t="s">
        <v>34</v>
      </c>
      <c r="AX841" s="12" t="s">
        <v>78</v>
      </c>
      <c r="AY841" s="153" t="s">
        <v>163</v>
      </c>
    </row>
    <row r="842" spans="2:65" s="13" customFormat="1" ht="11.25">
      <c r="B842" s="158"/>
      <c r="D842" s="152" t="s">
        <v>172</v>
      </c>
      <c r="E842" s="159" t="s">
        <v>1</v>
      </c>
      <c r="F842" s="160" t="s">
        <v>631</v>
      </c>
      <c r="H842" s="161">
        <v>86.608999999999995</v>
      </c>
      <c r="I842" s="162"/>
      <c r="L842" s="158"/>
      <c r="M842" s="163"/>
      <c r="T842" s="164"/>
      <c r="AT842" s="159" t="s">
        <v>172</v>
      </c>
      <c r="AU842" s="159" t="s">
        <v>88</v>
      </c>
      <c r="AV842" s="13" t="s">
        <v>88</v>
      </c>
      <c r="AW842" s="13" t="s">
        <v>34</v>
      </c>
      <c r="AX842" s="13" t="s">
        <v>78</v>
      </c>
      <c r="AY842" s="159" t="s">
        <v>163</v>
      </c>
    </row>
    <row r="843" spans="2:65" s="13" customFormat="1" ht="11.25">
      <c r="B843" s="158"/>
      <c r="D843" s="152" t="s">
        <v>172</v>
      </c>
      <c r="E843" s="159" t="s">
        <v>1</v>
      </c>
      <c r="F843" s="160" t="s">
        <v>632</v>
      </c>
      <c r="H843" s="161">
        <v>4.5999999999999996</v>
      </c>
      <c r="I843" s="162"/>
      <c r="L843" s="158"/>
      <c r="M843" s="163"/>
      <c r="T843" s="164"/>
      <c r="AT843" s="159" t="s">
        <v>172</v>
      </c>
      <c r="AU843" s="159" t="s">
        <v>88</v>
      </c>
      <c r="AV843" s="13" t="s">
        <v>88</v>
      </c>
      <c r="AW843" s="13" t="s">
        <v>34</v>
      </c>
      <c r="AX843" s="13" t="s">
        <v>78</v>
      </c>
      <c r="AY843" s="159" t="s">
        <v>163</v>
      </c>
    </row>
    <row r="844" spans="2:65" s="13" customFormat="1" ht="11.25">
      <c r="B844" s="158"/>
      <c r="D844" s="152" t="s">
        <v>172</v>
      </c>
      <c r="E844" s="159" t="s">
        <v>1</v>
      </c>
      <c r="F844" s="160" t="s">
        <v>633</v>
      </c>
      <c r="H844" s="161">
        <v>-24.521000000000001</v>
      </c>
      <c r="I844" s="162"/>
      <c r="L844" s="158"/>
      <c r="M844" s="163"/>
      <c r="T844" s="164"/>
      <c r="AT844" s="159" t="s">
        <v>172</v>
      </c>
      <c r="AU844" s="159" t="s">
        <v>88</v>
      </c>
      <c r="AV844" s="13" t="s">
        <v>88</v>
      </c>
      <c r="AW844" s="13" t="s">
        <v>34</v>
      </c>
      <c r="AX844" s="13" t="s">
        <v>78</v>
      </c>
      <c r="AY844" s="159" t="s">
        <v>163</v>
      </c>
    </row>
    <row r="845" spans="2:65" s="14" customFormat="1" ht="11.25">
      <c r="B845" s="165"/>
      <c r="D845" s="152" t="s">
        <v>172</v>
      </c>
      <c r="E845" s="166" t="s">
        <v>1</v>
      </c>
      <c r="F845" s="167" t="s">
        <v>176</v>
      </c>
      <c r="H845" s="168">
        <v>66.688000000000002</v>
      </c>
      <c r="I845" s="169"/>
      <c r="L845" s="165"/>
      <c r="M845" s="170"/>
      <c r="T845" s="171"/>
      <c r="AT845" s="166" t="s">
        <v>172</v>
      </c>
      <c r="AU845" s="166" t="s">
        <v>88</v>
      </c>
      <c r="AV845" s="14" t="s">
        <v>170</v>
      </c>
      <c r="AW845" s="14" t="s">
        <v>34</v>
      </c>
      <c r="AX845" s="14" t="s">
        <v>86</v>
      </c>
      <c r="AY845" s="166" t="s">
        <v>163</v>
      </c>
    </row>
    <row r="846" spans="2:65" s="1" customFormat="1" ht="24.2" customHeight="1">
      <c r="B846" s="32"/>
      <c r="C846" s="137" t="s">
        <v>634</v>
      </c>
      <c r="D846" s="137" t="s">
        <v>166</v>
      </c>
      <c r="E846" s="138" t="s">
        <v>635</v>
      </c>
      <c r="F846" s="139" t="s">
        <v>636</v>
      </c>
      <c r="G846" s="140" t="s">
        <v>206</v>
      </c>
      <c r="H846" s="141">
        <v>16.45</v>
      </c>
      <c r="I846" s="142"/>
      <c r="J846" s="143">
        <f>ROUND(I846*H846,2)</f>
        <v>0</v>
      </c>
      <c r="K846" s="144"/>
      <c r="L846" s="32"/>
      <c r="M846" s="145" t="s">
        <v>1</v>
      </c>
      <c r="N846" s="146" t="s">
        <v>43</v>
      </c>
      <c r="P846" s="147">
        <f>O846*H846</f>
        <v>0</v>
      </c>
      <c r="Q846" s="147">
        <v>0</v>
      </c>
      <c r="R846" s="147">
        <f>Q846*H846</f>
        <v>0</v>
      </c>
      <c r="S846" s="147">
        <v>3.5000000000000003E-2</v>
      </c>
      <c r="T846" s="148">
        <f>S846*H846</f>
        <v>0.57574999999999998</v>
      </c>
      <c r="AR846" s="149" t="s">
        <v>170</v>
      </c>
      <c r="AT846" s="149" t="s">
        <v>166</v>
      </c>
      <c r="AU846" s="149" t="s">
        <v>88</v>
      </c>
      <c r="AY846" s="17" t="s">
        <v>163</v>
      </c>
      <c r="BE846" s="150">
        <f>IF(N846="základní",J846,0)</f>
        <v>0</v>
      </c>
      <c r="BF846" s="150">
        <f>IF(N846="snížená",J846,0)</f>
        <v>0</v>
      </c>
      <c r="BG846" s="150">
        <f>IF(N846="zákl. přenesená",J846,0)</f>
        <v>0</v>
      </c>
      <c r="BH846" s="150">
        <f>IF(N846="sníž. přenesená",J846,0)</f>
        <v>0</v>
      </c>
      <c r="BI846" s="150">
        <f>IF(N846="nulová",J846,0)</f>
        <v>0</v>
      </c>
      <c r="BJ846" s="17" t="s">
        <v>86</v>
      </c>
      <c r="BK846" s="150">
        <f>ROUND(I846*H846,2)</f>
        <v>0</v>
      </c>
      <c r="BL846" s="17" t="s">
        <v>170</v>
      </c>
      <c r="BM846" s="149" t="s">
        <v>637</v>
      </c>
    </row>
    <row r="847" spans="2:65" s="12" customFormat="1" ht="11.25">
      <c r="B847" s="151"/>
      <c r="D847" s="152" t="s">
        <v>172</v>
      </c>
      <c r="E847" s="153" t="s">
        <v>1</v>
      </c>
      <c r="F847" s="154" t="s">
        <v>617</v>
      </c>
      <c r="H847" s="153" t="s">
        <v>1</v>
      </c>
      <c r="I847" s="155"/>
      <c r="L847" s="151"/>
      <c r="M847" s="156"/>
      <c r="T847" s="157"/>
      <c r="AT847" s="153" t="s">
        <v>172</v>
      </c>
      <c r="AU847" s="153" t="s">
        <v>88</v>
      </c>
      <c r="AV847" s="12" t="s">
        <v>86</v>
      </c>
      <c r="AW847" s="12" t="s">
        <v>34</v>
      </c>
      <c r="AX847" s="12" t="s">
        <v>78</v>
      </c>
      <c r="AY847" s="153" t="s">
        <v>163</v>
      </c>
    </row>
    <row r="848" spans="2:65" s="12" customFormat="1" ht="11.25">
      <c r="B848" s="151"/>
      <c r="D848" s="152" t="s">
        <v>172</v>
      </c>
      <c r="E848" s="153" t="s">
        <v>1</v>
      </c>
      <c r="F848" s="154" t="s">
        <v>638</v>
      </c>
      <c r="H848" s="153" t="s">
        <v>1</v>
      </c>
      <c r="I848" s="155"/>
      <c r="L848" s="151"/>
      <c r="M848" s="156"/>
      <c r="T848" s="157"/>
      <c r="AT848" s="153" t="s">
        <v>172</v>
      </c>
      <c r="AU848" s="153" t="s">
        <v>88</v>
      </c>
      <c r="AV848" s="12" t="s">
        <v>86</v>
      </c>
      <c r="AW848" s="12" t="s">
        <v>34</v>
      </c>
      <c r="AX848" s="12" t="s">
        <v>78</v>
      </c>
      <c r="AY848" s="153" t="s">
        <v>163</v>
      </c>
    </row>
    <row r="849" spans="2:65" s="13" customFormat="1" ht="11.25">
      <c r="B849" s="158"/>
      <c r="D849" s="152" t="s">
        <v>172</v>
      </c>
      <c r="E849" s="159" t="s">
        <v>1</v>
      </c>
      <c r="F849" s="160" t="s">
        <v>639</v>
      </c>
      <c r="H849" s="161">
        <v>8.6999999999999993</v>
      </c>
      <c r="I849" s="162"/>
      <c r="L849" s="158"/>
      <c r="M849" s="163"/>
      <c r="T849" s="164"/>
      <c r="AT849" s="159" t="s">
        <v>172</v>
      </c>
      <c r="AU849" s="159" t="s">
        <v>88</v>
      </c>
      <c r="AV849" s="13" t="s">
        <v>88</v>
      </c>
      <c r="AW849" s="13" t="s">
        <v>34</v>
      </c>
      <c r="AX849" s="13" t="s">
        <v>78</v>
      </c>
      <c r="AY849" s="159" t="s">
        <v>163</v>
      </c>
    </row>
    <row r="850" spans="2:65" s="13" customFormat="1" ht="11.25">
      <c r="B850" s="158"/>
      <c r="D850" s="152" t="s">
        <v>172</v>
      </c>
      <c r="E850" s="159" t="s">
        <v>1</v>
      </c>
      <c r="F850" s="160" t="s">
        <v>640</v>
      </c>
      <c r="H850" s="161">
        <v>2.5</v>
      </c>
      <c r="I850" s="162"/>
      <c r="L850" s="158"/>
      <c r="M850" s="163"/>
      <c r="T850" s="164"/>
      <c r="AT850" s="159" t="s">
        <v>172</v>
      </c>
      <c r="AU850" s="159" t="s">
        <v>88</v>
      </c>
      <c r="AV850" s="13" t="s">
        <v>88</v>
      </c>
      <c r="AW850" s="13" t="s">
        <v>34</v>
      </c>
      <c r="AX850" s="13" t="s">
        <v>78</v>
      </c>
      <c r="AY850" s="159" t="s">
        <v>163</v>
      </c>
    </row>
    <row r="851" spans="2:65" s="13" customFormat="1" ht="11.25">
      <c r="B851" s="158"/>
      <c r="D851" s="152" t="s">
        <v>172</v>
      </c>
      <c r="E851" s="159" t="s">
        <v>1</v>
      </c>
      <c r="F851" s="160" t="s">
        <v>641</v>
      </c>
      <c r="H851" s="161">
        <v>2.2000000000000002</v>
      </c>
      <c r="I851" s="162"/>
      <c r="L851" s="158"/>
      <c r="M851" s="163"/>
      <c r="T851" s="164"/>
      <c r="AT851" s="159" t="s">
        <v>172</v>
      </c>
      <c r="AU851" s="159" t="s">
        <v>88</v>
      </c>
      <c r="AV851" s="13" t="s">
        <v>88</v>
      </c>
      <c r="AW851" s="13" t="s">
        <v>34</v>
      </c>
      <c r="AX851" s="13" t="s">
        <v>78</v>
      </c>
      <c r="AY851" s="159" t="s">
        <v>163</v>
      </c>
    </row>
    <row r="852" spans="2:65" s="13" customFormat="1" ht="11.25">
      <c r="B852" s="158"/>
      <c r="D852" s="152" t="s">
        <v>172</v>
      </c>
      <c r="E852" s="159" t="s">
        <v>1</v>
      </c>
      <c r="F852" s="160" t="s">
        <v>642</v>
      </c>
      <c r="H852" s="161">
        <v>1.8</v>
      </c>
      <c r="I852" s="162"/>
      <c r="L852" s="158"/>
      <c r="M852" s="163"/>
      <c r="T852" s="164"/>
      <c r="AT852" s="159" t="s">
        <v>172</v>
      </c>
      <c r="AU852" s="159" t="s">
        <v>88</v>
      </c>
      <c r="AV852" s="13" t="s">
        <v>88</v>
      </c>
      <c r="AW852" s="13" t="s">
        <v>34</v>
      </c>
      <c r="AX852" s="13" t="s">
        <v>78</v>
      </c>
      <c r="AY852" s="159" t="s">
        <v>163</v>
      </c>
    </row>
    <row r="853" spans="2:65" s="13" customFormat="1" ht="11.25">
      <c r="B853" s="158"/>
      <c r="D853" s="152" t="s">
        <v>172</v>
      </c>
      <c r="E853" s="159" t="s">
        <v>1</v>
      </c>
      <c r="F853" s="160" t="s">
        <v>643</v>
      </c>
      <c r="H853" s="161">
        <v>1.25</v>
      </c>
      <c r="I853" s="162"/>
      <c r="L853" s="158"/>
      <c r="M853" s="163"/>
      <c r="T853" s="164"/>
      <c r="AT853" s="159" t="s">
        <v>172</v>
      </c>
      <c r="AU853" s="159" t="s">
        <v>88</v>
      </c>
      <c r="AV853" s="13" t="s">
        <v>88</v>
      </c>
      <c r="AW853" s="13" t="s">
        <v>34</v>
      </c>
      <c r="AX853" s="13" t="s">
        <v>78</v>
      </c>
      <c r="AY853" s="159" t="s">
        <v>163</v>
      </c>
    </row>
    <row r="854" spans="2:65" s="14" customFormat="1" ht="11.25">
      <c r="B854" s="165"/>
      <c r="D854" s="152" t="s">
        <v>172</v>
      </c>
      <c r="E854" s="166" t="s">
        <v>1</v>
      </c>
      <c r="F854" s="167" t="s">
        <v>176</v>
      </c>
      <c r="H854" s="168">
        <v>16.45</v>
      </c>
      <c r="I854" s="169"/>
      <c r="L854" s="165"/>
      <c r="M854" s="170"/>
      <c r="T854" s="171"/>
      <c r="AT854" s="166" t="s">
        <v>172</v>
      </c>
      <c r="AU854" s="166" t="s">
        <v>88</v>
      </c>
      <c r="AV854" s="14" t="s">
        <v>170</v>
      </c>
      <c r="AW854" s="14" t="s">
        <v>34</v>
      </c>
      <c r="AX854" s="14" t="s">
        <v>86</v>
      </c>
      <c r="AY854" s="166" t="s">
        <v>163</v>
      </c>
    </row>
    <row r="855" spans="2:65" s="1" customFormat="1" ht="37.9" customHeight="1">
      <c r="B855" s="32"/>
      <c r="C855" s="137" t="s">
        <v>644</v>
      </c>
      <c r="D855" s="137" t="s">
        <v>166</v>
      </c>
      <c r="E855" s="138" t="s">
        <v>645</v>
      </c>
      <c r="F855" s="139" t="s">
        <v>646</v>
      </c>
      <c r="G855" s="140" t="s">
        <v>221</v>
      </c>
      <c r="H855" s="141">
        <v>11.22</v>
      </c>
      <c r="I855" s="142"/>
      <c r="J855" s="143">
        <f>ROUND(I855*H855,2)</f>
        <v>0</v>
      </c>
      <c r="K855" s="144"/>
      <c r="L855" s="32"/>
      <c r="M855" s="145" t="s">
        <v>1</v>
      </c>
      <c r="N855" s="146" t="s">
        <v>43</v>
      </c>
      <c r="P855" s="147">
        <f>O855*H855</f>
        <v>0</v>
      </c>
      <c r="Q855" s="147">
        <v>0</v>
      </c>
      <c r="R855" s="147">
        <f>Q855*H855</f>
        <v>0</v>
      </c>
      <c r="S855" s="147">
        <v>2.2000000000000002</v>
      </c>
      <c r="T855" s="148">
        <f>S855*H855</f>
        <v>24.684000000000005</v>
      </c>
      <c r="AR855" s="149" t="s">
        <v>170</v>
      </c>
      <c r="AT855" s="149" t="s">
        <v>166</v>
      </c>
      <c r="AU855" s="149" t="s">
        <v>88</v>
      </c>
      <c r="AY855" s="17" t="s">
        <v>163</v>
      </c>
      <c r="BE855" s="150">
        <f>IF(N855="základní",J855,0)</f>
        <v>0</v>
      </c>
      <c r="BF855" s="150">
        <f>IF(N855="snížená",J855,0)</f>
        <v>0</v>
      </c>
      <c r="BG855" s="150">
        <f>IF(N855="zákl. přenesená",J855,0)</f>
        <v>0</v>
      </c>
      <c r="BH855" s="150">
        <f>IF(N855="sníž. přenesená",J855,0)</f>
        <v>0</v>
      </c>
      <c r="BI855" s="150">
        <f>IF(N855="nulová",J855,0)</f>
        <v>0</v>
      </c>
      <c r="BJ855" s="17" t="s">
        <v>86</v>
      </c>
      <c r="BK855" s="150">
        <f>ROUND(I855*H855,2)</f>
        <v>0</v>
      </c>
      <c r="BL855" s="17" t="s">
        <v>170</v>
      </c>
      <c r="BM855" s="149" t="s">
        <v>647</v>
      </c>
    </row>
    <row r="856" spans="2:65" s="12" customFormat="1" ht="11.25">
      <c r="B856" s="151"/>
      <c r="D856" s="152" t="s">
        <v>172</v>
      </c>
      <c r="E856" s="153" t="s">
        <v>1</v>
      </c>
      <c r="F856" s="154" t="s">
        <v>617</v>
      </c>
      <c r="H856" s="153" t="s">
        <v>1</v>
      </c>
      <c r="I856" s="155"/>
      <c r="L856" s="151"/>
      <c r="M856" s="156"/>
      <c r="T856" s="157"/>
      <c r="AT856" s="153" t="s">
        <v>172</v>
      </c>
      <c r="AU856" s="153" t="s">
        <v>88</v>
      </c>
      <c r="AV856" s="12" t="s">
        <v>86</v>
      </c>
      <c r="AW856" s="12" t="s">
        <v>34</v>
      </c>
      <c r="AX856" s="12" t="s">
        <v>78</v>
      </c>
      <c r="AY856" s="153" t="s">
        <v>163</v>
      </c>
    </row>
    <row r="857" spans="2:65" s="12" customFormat="1" ht="11.25">
      <c r="B857" s="151"/>
      <c r="D857" s="152" t="s">
        <v>172</v>
      </c>
      <c r="E857" s="153" t="s">
        <v>1</v>
      </c>
      <c r="F857" s="154" t="s">
        <v>648</v>
      </c>
      <c r="H857" s="153" t="s">
        <v>1</v>
      </c>
      <c r="I857" s="155"/>
      <c r="L857" s="151"/>
      <c r="M857" s="156"/>
      <c r="T857" s="157"/>
      <c r="AT857" s="153" t="s">
        <v>172</v>
      </c>
      <c r="AU857" s="153" t="s">
        <v>88</v>
      </c>
      <c r="AV857" s="12" t="s">
        <v>86</v>
      </c>
      <c r="AW857" s="12" t="s">
        <v>34</v>
      </c>
      <c r="AX857" s="12" t="s">
        <v>78</v>
      </c>
      <c r="AY857" s="153" t="s">
        <v>163</v>
      </c>
    </row>
    <row r="858" spans="2:65" s="13" customFormat="1" ht="11.25">
      <c r="B858" s="158"/>
      <c r="D858" s="152" t="s">
        <v>172</v>
      </c>
      <c r="E858" s="159" t="s">
        <v>1</v>
      </c>
      <c r="F858" s="160" t="s">
        <v>649</v>
      </c>
      <c r="H858" s="161">
        <v>2.3519999999999999</v>
      </c>
      <c r="I858" s="162"/>
      <c r="L858" s="158"/>
      <c r="M858" s="163"/>
      <c r="T858" s="164"/>
      <c r="AT858" s="159" t="s">
        <v>172</v>
      </c>
      <c r="AU858" s="159" t="s">
        <v>88</v>
      </c>
      <c r="AV858" s="13" t="s">
        <v>88</v>
      </c>
      <c r="AW858" s="13" t="s">
        <v>34</v>
      </c>
      <c r="AX858" s="13" t="s">
        <v>78</v>
      </c>
      <c r="AY858" s="159" t="s">
        <v>163</v>
      </c>
    </row>
    <row r="859" spans="2:65" s="13" customFormat="1" ht="11.25">
      <c r="B859" s="158"/>
      <c r="D859" s="152" t="s">
        <v>172</v>
      </c>
      <c r="E859" s="159" t="s">
        <v>1</v>
      </c>
      <c r="F859" s="160" t="s">
        <v>650</v>
      </c>
      <c r="H859" s="161">
        <v>0.68400000000000005</v>
      </c>
      <c r="I859" s="162"/>
      <c r="L859" s="158"/>
      <c r="M859" s="163"/>
      <c r="T859" s="164"/>
      <c r="AT859" s="159" t="s">
        <v>172</v>
      </c>
      <c r="AU859" s="159" t="s">
        <v>88</v>
      </c>
      <c r="AV859" s="13" t="s">
        <v>88</v>
      </c>
      <c r="AW859" s="13" t="s">
        <v>34</v>
      </c>
      <c r="AX859" s="13" t="s">
        <v>78</v>
      </c>
      <c r="AY859" s="159" t="s">
        <v>163</v>
      </c>
    </row>
    <row r="860" spans="2:65" s="13" customFormat="1" ht="11.25">
      <c r="B860" s="158"/>
      <c r="D860" s="152" t="s">
        <v>172</v>
      </c>
      <c r="E860" s="159" t="s">
        <v>1</v>
      </c>
      <c r="F860" s="160" t="s">
        <v>651</v>
      </c>
      <c r="H860" s="161">
        <v>3.4020000000000001</v>
      </c>
      <c r="I860" s="162"/>
      <c r="L860" s="158"/>
      <c r="M860" s="163"/>
      <c r="T860" s="164"/>
      <c r="AT860" s="159" t="s">
        <v>172</v>
      </c>
      <c r="AU860" s="159" t="s">
        <v>88</v>
      </c>
      <c r="AV860" s="13" t="s">
        <v>88</v>
      </c>
      <c r="AW860" s="13" t="s">
        <v>34</v>
      </c>
      <c r="AX860" s="13" t="s">
        <v>78</v>
      </c>
      <c r="AY860" s="159" t="s">
        <v>163</v>
      </c>
    </row>
    <row r="861" spans="2:65" s="13" customFormat="1" ht="11.25">
      <c r="B861" s="158"/>
      <c r="D861" s="152" t="s">
        <v>172</v>
      </c>
      <c r="E861" s="159" t="s">
        <v>1</v>
      </c>
      <c r="F861" s="160" t="s">
        <v>652</v>
      </c>
      <c r="H861" s="161">
        <v>2.0459999999999998</v>
      </c>
      <c r="I861" s="162"/>
      <c r="L861" s="158"/>
      <c r="M861" s="163"/>
      <c r="T861" s="164"/>
      <c r="AT861" s="159" t="s">
        <v>172</v>
      </c>
      <c r="AU861" s="159" t="s">
        <v>88</v>
      </c>
      <c r="AV861" s="13" t="s">
        <v>88</v>
      </c>
      <c r="AW861" s="13" t="s">
        <v>34</v>
      </c>
      <c r="AX861" s="13" t="s">
        <v>78</v>
      </c>
      <c r="AY861" s="159" t="s">
        <v>163</v>
      </c>
    </row>
    <row r="862" spans="2:65" s="13" customFormat="1" ht="11.25">
      <c r="B862" s="158"/>
      <c r="D862" s="152" t="s">
        <v>172</v>
      </c>
      <c r="E862" s="159" t="s">
        <v>1</v>
      </c>
      <c r="F862" s="160" t="s">
        <v>653</v>
      </c>
      <c r="H862" s="161">
        <v>0.34200000000000003</v>
      </c>
      <c r="I862" s="162"/>
      <c r="L862" s="158"/>
      <c r="M862" s="163"/>
      <c r="T862" s="164"/>
      <c r="AT862" s="159" t="s">
        <v>172</v>
      </c>
      <c r="AU862" s="159" t="s">
        <v>88</v>
      </c>
      <c r="AV862" s="13" t="s">
        <v>88</v>
      </c>
      <c r="AW862" s="13" t="s">
        <v>34</v>
      </c>
      <c r="AX862" s="13" t="s">
        <v>78</v>
      </c>
      <c r="AY862" s="159" t="s">
        <v>163</v>
      </c>
    </row>
    <row r="863" spans="2:65" s="13" customFormat="1" ht="11.25">
      <c r="B863" s="158"/>
      <c r="D863" s="152" t="s">
        <v>172</v>
      </c>
      <c r="E863" s="159" t="s">
        <v>1</v>
      </c>
      <c r="F863" s="160" t="s">
        <v>654</v>
      </c>
      <c r="H863" s="161">
        <v>0.35399999999999998</v>
      </c>
      <c r="I863" s="162"/>
      <c r="L863" s="158"/>
      <c r="M863" s="163"/>
      <c r="T863" s="164"/>
      <c r="AT863" s="159" t="s">
        <v>172</v>
      </c>
      <c r="AU863" s="159" t="s">
        <v>88</v>
      </c>
      <c r="AV863" s="13" t="s">
        <v>88</v>
      </c>
      <c r="AW863" s="13" t="s">
        <v>34</v>
      </c>
      <c r="AX863" s="13" t="s">
        <v>78</v>
      </c>
      <c r="AY863" s="159" t="s">
        <v>163</v>
      </c>
    </row>
    <row r="864" spans="2:65" s="13" customFormat="1" ht="11.25">
      <c r="B864" s="158"/>
      <c r="D864" s="152" t="s">
        <v>172</v>
      </c>
      <c r="E864" s="159" t="s">
        <v>1</v>
      </c>
      <c r="F864" s="160" t="s">
        <v>655</v>
      </c>
      <c r="H864" s="161">
        <v>0.192</v>
      </c>
      <c r="I864" s="162"/>
      <c r="L864" s="158"/>
      <c r="M864" s="163"/>
      <c r="T864" s="164"/>
      <c r="AT864" s="159" t="s">
        <v>172</v>
      </c>
      <c r="AU864" s="159" t="s">
        <v>88</v>
      </c>
      <c r="AV864" s="13" t="s">
        <v>88</v>
      </c>
      <c r="AW864" s="13" t="s">
        <v>34</v>
      </c>
      <c r="AX864" s="13" t="s">
        <v>78</v>
      </c>
      <c r="AY864" s="159" t="s">
        <v>163</v>
      </c>
    </row>
    <row r="865" spans="2:65" s="13" customFormat="1" ht="11.25">
      <c r="B865" s="158"/>
      <c r="D865" s="152" t="s">
        <v>172</v>
      </c>
      <c r="E865" s="159" t="s">
        <v>1</v>
      </c>
      <c r="F865" s="160" t="s">
        <v>656</v>
      </c>
      <c r="H865" s="161">
        <v>0.94199999999999995</v>
      </c>
      <c r="I865" s="162"/>
      <c r="L865" s="158"/>
      <c r="M865" s="163"/>
      <c r="T865" s="164"/>
      <c r="AT865" s="159" t="s">
        <v>172</v>
      </c>
      <c r="AU865" s="159" t="s">
        <v>88</v>
      </c>
      <c r="AV865" s="13" t="s">
        <v>88</v>
      </c>
      <c r="AW865" s="13" t="s">
        <v>34</v>
      </c>
      <c r="AX865" s="13" t="s">
        <v>78</v>
      </c>
      <c r="AY865" s="159" t="s">
        <v>163</v>
      </c>
    </row>
    <row r="866" spans="2:65" s="15" customFormat="1" ht="11.25">
      <c r="B866" s="183"/>
      <c r="D866" s="152" t="s">
        <v>172</v>
      </c>
      <c r="E866" s="184" t="s">
        <v>1</v>
      </c>
      <c r="F866" s="185" t="s">
        <v>372</v>
      </c>
      <c r="H866" s="186">
        <v>10.314</v>
      </c>
      <c r="I866" s="187"/>
      <c r="L866" s="183"/>
      <c r="M866" s="188"/>
      <c r="T866" s="189"/>
      <c r="AT866" s="184" t="s">
        <v>172</v>
      </c>
      <c r="AU866" s="184" t="s">
        <v>88</v>
      </c>
      <c r="AV866" s="15" t="s">
        <v>182</v>
      </c>
      <c r="AW866" s="15" t="s">
        <v>34</v>
      </c>
      <c r="AX866" s="15" t="s">
        <v>78</v>
      </c>
      <c r="AY866" s="184" t="s">
        <v>163</v>
      </c>
    </row>
    <row r="867" spans="2:65" s="12" customFormat="1" ht="11.25">
      <c r="B867" s="151"/>
      <c r="D867" s="152" t="s">
        <v>172</v>
      </c>
      <c r="E867" s="153" t="s">
        <v>1</v>
      </c>
      <c r="F867" s="154" t="s">
        <v>657</v>
      </c>
      <c r="H867" s="153" t="s">
        <v>1</v>
      </c>
      <c r="I867" s="155"/>
      <c r="L867" s="151"/>
      <c r="M867" s="156"/>
      <c r="T867" s="157"/>
      <c r="AT867" s="153" t="s">
        <v>172</v>
      </c>
      <c r="AU867" s="153" t="s">
        <v>88</v>
      </c>
      <c r="AV867" s="12" t="s">
        <v>86</v>
      </c>
      <c r="AW867" s="12" t="s">
        <v>34</v>
      </c>
      <c r="AX867" s="12" t="s">
        <v>78</v>
      </c>
      <c r="AY867" s="153" t="s">
        <v>163</v>
      </c>
    </row>
    <row r="868" spans="2:65" s="13" customFormat="1" ht="11.25">
      <c r="B868" s="158"/>
      <c r="D868" s="152" t="s">
        <v>172</v>
      </c>
      <c r="E868" s="159" t="s">
        <v>1</v>
      </c>
      <c r="F868" s="160" t="s">
        <v>658</v>
      </c>
      <c r="H868" s="161">
        <v>0.47899999999999998</v>
      </c>
      <c r="I868" s="162"/>
      <c r="L868" s="158"/>
      <c r="M868" s="163"/>
      <c r="T868" s="164"/>
      <c r="AT868" s="159" t="s">
        <v>172</v>
      </c>
      <c r="AU868" s="159" t="s">
        <v>88</v>
      </c>
      <c r="AV868" s="13" t="s">
        <v>88</v>
      </c>
      <c r="AW868" s="13" t="s">
        <v>34</v>
      </c>
      <c r="AX868" s="13" t="s">
        <v>78</v>
      </c>
      <c r="AY868" s="159" t="s">
        <v>163</v>
      </c>
    </row>
    <row r="869" spans="2:65" s="13" customFormat="1" ht="11.25">
      <c r="B869" s="158"/>
      <c r="D869" s="152" t="s">
        <v>172</v>
      </c>
      <c r="E869" s="159" t="s">
        <v>1</v>
      </c>
      <c r="F869" s="160" t="s">
        <v>659</v>
      </c>
      <c r="H869" s="161">
        <v>0.13800000000000001</v>
      </c>
      <c r="I869" s="162"/>
      <c r="L869" s="158"/>
      <c r="M869" s="163"/>
      <c r="T869" s="164"/>
      <c r="AT869" s="159" t="s">
        <v>172</v>
      </c>
      <c r="AU869" s="159" t="s">
        <v>88</v>
      </c>
      <c r="AV869" s="13" t="s">
        <v>88</v>
      </c>
      <c r="AW869" s="13" t="s">
        <v>34</v>
      </c>
      <c r="AX869" s="13" t="s">
        <v>78</v>
      </c>
      <c r="AY869" s="159" t="s">
        <v>163</v>
      </c>
    </row>
    <row r="870" spans="2:65" s="13" customFormat="1" ht="11.25">
      <c r="B870" s="158"/>
      <c r="D870" s="152" t="s">
        <v>172</v>
      </c>
      <c r="E870" s="159" t="s">
        <v>1</v>
      </c>
      <c r="F870" s="160" t="s">
        <v>660</v>
      </c>
      <c r="H870" s="161">
        <v>0.121</v>
      </c>
      <c r="I870" s="162"/>
      <c r="L870" s="158"/>
      <c r="M870" s="163"/>
      <c r="T870" s="164"/>
      <c r="AT870" s="159" t="s">
        <v>172</v>
      </c>
      <c r="AU870" s="159" t="s">
        <v>88</v>
      </c>
      <c r="AV870" s="13" t="s">
        <v>88</v>
      </c>
      <c r="AW870" s="13" t="s">
        <v>34</v>
      </c>
      <c r="AX870" s="13" t="s">
        <v>78</v>
      </c>
      <c r="AY870" s="159" t="s">
        <v>163</v>
      </c>
    </row>
    <row r="871" spans="2:65" s="13" customFormat="1" ht="11.25">
      <c r="B871" s="158"/>
      <c r="D871" s="152" t="s">
        <v>172</v>
      </c>
      <c r="E871" s="159" t="s">
        <v>1</v>
      </c>
      <c r="F871" s="160" t="s">
        <v>661</v>
      </c>
      <c r="H871" s="161">
        <v>9.9000000000000005E-2</v>
      </c>
      <c r="I871" s="162"/>
      <c r="L871" s="158"/>
      <c r="M871" s="163"/>
      <c r="T871" s="164"/>
      <c r="AT871" s="159" t="s">
        <v>172</v>
      </c>
      <c r="AU871" s="159" t="s">
        <v>88</v>
      </c>
      <c r="AV871" s="13" t="s">
        <v>88</v>
      </c>
      <c r="AW871" s="13" t="s">
        <v>34</v>
      </c>
      <c r="AX871" s="13" t="s">
        <v>78</v>
      </c>
      <c r="AY871" s="159" t="s">
        <v>163</v>
      </c>
    </row>
    <row r="872" spans="2:65" s="13" customFormat="1" ht="11.25">
      <c r="B872" s="158"/>
      <c r="D872" s="152" t="s">
        <v>172</v>
      </c>
      <c r="E872" s="159" t="s">
        <v>1</v>
      </c>
      <c r="F872" s="160" t="s">
        <v>662</v>
      </c>
      <c r="H872" s="161">
        <v>6.9000000000000006E-2</v>
      </c>
      <c r="I872" s="162"/>
      <c r="L872" s="158"/>
      <c r="M872" s="163"/>
      <c r="T872" s="164"/>
      <c r="AT872" s="159" t="s">
        <v>172</v>
      </c>
      <c r="AU872" s="159" t="s">
        <v>88</v>
      </c>
      <c r="AV872" s="13" t="s">
        <v>88</v>
      </c>
      <c r="AW872" s="13" t="s">
        <v>34</v>
      </c>
      <c r="AX872" s="13" t="s">
        <v>78</v>
      </c>
      <c r="AY872" s="159" t="s">
        <v>163</v>
      </c>
    </row>
    <row r="873" spans="2:65" s="15" customFormat="1" ht="11.25">
      <c r="B873" s="183"/>
      <c r="D873" s="152" t="s">
        <v>172</v>
      </c>
      <c r="E873" s="184" t="s">
        <v>1</v>
      </c>
      <c r="F873" s="185" t="s">
        <v>372</v>
      </c>
      <c r="H873" s="186">
        <v>0.90600000000000003</v>
      </c>
      <c r="I873" s="187"/>
      <c r="L873" s="183"/>
      <c r="M873" s="188"/>
      <c r="T873" s="189"/>
      <c r="AT873" s="184" t="s">
        <v>172</v>
      </c>
      <c r="AU873" s="184" t="s">
        <v>88</v>
      </c>
      <c r="AV873" s="15" t="s">
        <v>182</v>
      </c>
      <c r="AW873" s="15" t="s">
        <v>34</v>
      </c>
      <c r="AX873" s="15" t="s">
        <v>78</v>
      </c>
      <c r="AY873" s="184" t="s">
        <v>163</v>
      </c>
    </row>
    <row r="874" spans="2:65" s="14" customFormat="1" ht="11.25">
      <c r="B874" s="165"/>
      <c r="D874" s="152" t="s">
        <v>172</v>
      </c>
      <c r="E874" s="166" t="s">
        <v>1</v>
      </c>
      <c r="F874" s="167" t="s">
        <v>176</v>
      </c>
      <c r="H874" s="168">
        <v>11.22</v>
      </c>
      <c r="I874" s="169"/>
      <c r="L874" s="165"/>
      <c r="M874" s="170"/>
      <c r="T874" s="171"/>
      <c r="AT874" s="166" t="s">
        <v>172</v>
      </c>
      <c r="AU874" s="166" t="s">
        <v>88</v>
      </c>
      <c r="AV874" s="14" t="s">
        <v>170</v>
      </c>
      <c r="AW874" s="14" t="s">
        <v>34</v>
      </c>
      <c r="AX874" s="14" t="s">
        <v>86</v>
      </c>
      <c r="AY874" s="166" t="s">
        <v>163</v>
      </c>
    </row>
    <row r="875" spans="2:65" s="1" customFormat="1" ht="21.75" customHeight="1">
      <c r="B875" s="32"/>
      <c r="C875" s="137" t="s">
        <v>663</v>
      </c>
      <c r="D875" s="137" t="s">
        <v>166</v>
      </c>
      <c r="E875" s="138" t="s">
        <v>664</v>
      </c>
      <c r="F875" s="139" t="s">
        <v>665</v>
      </c>
      <c r="G875" s="140" t="s">
        <v>206</v>
      </c>
      <c r="H875" s="141">
        <v>171.9</v>
      </c>
      <c r="I875" s="142"/>
      <c r="J875" s="143">
        <f>ROUND(I875*H875,2)</f>
        <v>0</v>
      </c>
      <c r="K875" s="144"/>
      <c r="L875" s="32"/>
      <c r="M875" s="145" t="s">
        <v>1</v>
      </c>
      <c r="N875" s="146" t="s">
        <v>43</v>
      </c>
      <c r="P875" s="147">
        <f>O875*H875</f>
        <v>0</v>
      </c>
      <c r="Q875" s="147">
        <v>0</v>
      </c>
      <c r="R875" s="147">
        <f>Q875*H875</f>
        <v>0</v>
      </c>
      <c r="S875" s="147">
        <v>0.09</v>
      </c>
      <c r="T875" s="148">
        <f>S875*H875</f>
        <v>15.471</v>
      </c>
      <c r="AR875" s="149" t="s">
        <v>170</v>
      </c>
      <c r="AT875" s="149" t="s">
        <v>166</v>
      </c>
      <c r="AU875" s="149" t="s">
        <v>88</v>
      </c>
      <c r="AY875" s="17" t="s">
        <v>163</v>
      </c>
      <c r="BE875" s="150">
        <f>IF(N875="základní",J875,0)</f>
        <v>0</v>
      </c>
      <c r="BF875" s="150">
        <f>IF(N875="snížená",J875,0)</f>
        <v>0</v>
      </c>
      <c r="BG875" s="150">
        <f>IF(N875="zákl. přenesená",J875,0)</f>
        <v>0</v>
      </c>
      <c r="BH875" s="150">
        <f>IF(N875="sníž. přenesená",J875,0)</f>
        <v>0</v>
      </c>
      <c r="BI875" s="150">
        <f>IF(N875="nulová",J875,0)</f>
        <v>0</v>
      </c>
      <c r="BJ875" s="17" t="s">
        <v>86</v>
      </c>
      <c r="BK875" s="150">
        <f>ROUND(I875*H875,2)</f>
        <v>0</v>
      </c>
      <c r="BL875" s="17" t="s">
        <v>170</v>
      </c>
      <c r="BM875" s="149" t="s">
        <v>666</v>
      </c>
    </row>
    <row r="876" spans="2:65" s="12" customFormat="1" ht="11.25">
      <c r="B876" s="151"/>
      <c r="D876" s="152" t="s">
        <v>172</v>
      </c>
      <c r="E876" s="153" t="s">
        <v>1</v>
      </c>
      <c r="F876" s="154" t="s">
        <v>617</v>
      </c>
      <c r="H876" s="153" t="s">
        <v>1</v>
      </c>
      <c r="I876" s="155"/>
      <c r="L876" s="151"/>
      <c r="M876" s="156"/>
      <c r="T876" s="157"/>
      <c r="AT876" s="153" t="s">
        <v>172</v>
      </c>
      <c r="AU876" s="153" t="s">
        <v>88</v>
      </c>
      <c r="AV876" s="12" t="s">
        <v>86</v>
      </c>
      <c r="AW876" s="12" t="s">
        <v>34</v>
      </c>
      <c r="AX876" s="12" t="s">
        <v>78</v>
      </c>
      <c r="AY876" s="153" t="s">
        <v>163</v>
      </c>
    </row>
    <row r="877" spans="2:65" s="12" customFormat="1" ht="11.25">
      <c r="B877" s="151"/>
      <c r="D877" s="152" t="s">
        <v>172</v>
      </c>
      <c r="E877" s="153" t="s">
        <v>1</v>
      </c>
      <c r="F877" s="154" t="s">
        <v>667</v>
      </c>
      <c r="H877" s="153" t="s">
        <v>1</v>
      </c>
      <c r="I877" s="155"/>
      <c r="L877" s="151"/>
      <c r="M877" s="156"/>
      <c r="T877" s="157"/>
      <c r="AT877" s="153" t="s">
        <v>172</v>
      </c>
      <c r="AU877" s="153" t="s">
        <v>88</v>
      </c>
      <c r="AV877" s="12" t="s">
        <v>86</v>
      </c>
      <c r="AW877" s="12" t="s">
        <v>34</v>
      </c>
      <c r="AX877" s="12" t="s">
        <v>78</v>
      </c>
      <c r="AY877" s="153" t="s">
        <v>163</v>
      </c>
    </row>
    <row r="878" spans="2:65" s="13" customFormat="1" ht="11.25">
      <c r="B878" s="158"/>
      <c r="D878" s="152" t="s">
        <v>172</v>
      </c>
      <c r="E878" s="159" t="s">
        <v>1</v>
      </c>
      <c r="F878" s="160" t="s">
        <v>668</v>
      </c>
      <c r="H878" s="161">
        <v>39.200000000000003</v>
      </c>
      <c r="I878" s="162"/>
      <c r="L878" s="158"/>
      <c r="M878" s="163"/>
      <c r="T878" s="164"/>
      <c r="AT878" s="159" t="s">
        <v>172</v>
      </c>
      <c r="AU878" s="159" t="s">
        <v>88</v>
      </c>
      <c r="AV878" s="13" t="s">
        <v>88</v>
      </c>
      <c r="AW878" s="13" t="s">
        <v>34</v>
      </c>
      <c r="AX878" s="13" t="s">
        <v>78</v>
      </c>
      <c r="AY878" s="159" t="s">
        <v>163</v>
      </c>
    </row>
    <row r="879" spans="2:65" s="13" customFormat="1" ht="11.25">
      <c r="B879" s="158"/>
      <c r="D879" s="152" t="s">
        <v>172</v>
      </c>
      <c r="E879" s="159" t="s">
        <v>1</v>
      </c>
      <c r="F879" s="160" t="s">
        <v>669</v>
      </c>
      <c r="H879" s="161">
        <v>11.4</v>
      </c>
      <c r="I879" s="162"/>
      <c r="L879" s="158"/>
      <c r="M879" s="163"/>
      <c r="T879" s="164"/>
      <c r="AT879" s="159" t="s">
        <v>172</v>
      </c>
      <c r="AU879" s="159" t="s">
        <v>88</v>
      </c>
      <c r="AV879" s="13" t="s">
        <v>88</v>
      </c>
      <c r="AW879" s="13" t="s">
        <v>34</v>
      </c>
      <c r="AX879" s="13" t="s">
        <v>78</v>
      </c>
      <c r="AY879" s="159" t="s">
        <v>163</v>
      </c>
    </row>
    <row r="880" spans="2:65" s="13" customFormat="1" ht="11.25">
      <c r="B880" s="158"/>
      <c r="D880" s="152" t="s">
        <v>172</v>
      </c>
      <c r="E880" s="159" t="s">
        <v>1</v>
      </c>
      <c r="F880" s="160" t="s">
        <v>670</v>
      </c>
      <c r="H880" s="161">
        <v>56.7</v>
      </c>
      <c r="I880" s="162"/>
      <c r="L880" s="158"/>
      <c r="M880" s="163"/>
      <c r="T880" s="164"/>
      <c r="AT880" s="159" t="s">
        <v>172</v>
      </c>
      <c r="AU880" s="159" t="s">
        <v>88</v>
      </c>
      <c r="AV880" s="13" t="s">
        <v>88</v>
      </c>
      <c r="AW880" s="13" t="s">
        <v>34</v>
      </c>
      <c r="AX880" s="13" t="s">
        <v>78</v>
      </c>
      <c r="AY880" s="159" t="s">
        <v>163</v>
      </c>
    </row>
    <row r="881" spans="2:65" s="13" customFormat="1" ht="11.25">
      <c r="B881" s="158"/>
      <c r="D881" s="152" t="s">
        <v>172</v>
      </c>
      <c r="E881" s="159" t="s">
        <v>1</v>
      </c>
      <c r="F881" s="160" t="s">
        <v>671</v>
      </c>
      <c r="H881" s="161">
        <v>34.1</v>
      </c>
      <c r="I881" s="162"/>
      <c r="L881" s="158"/>
      <c r="M881" s="163"/>
      <c r="T881" s="164"/>
      <c r="AT881" s="159" t="s">
        <v>172</v>
      </c>
      <c r="AU881" s="159" t="s">
        <v>88</v>
      </c>
      <c r="AV881" s="13" t="s">
        <v>88</v>
      </c>
      <c r="AW881" s="13" t="s">
        <v>34</v>
      </c>
      <c r="AX881" s="13" t="s">
        <v>78</v>
      </c>
      <c r="AY881" s="159" t="s">
        <v>163</v>
      </c>
    </row>
    <row r="882" spans="2:65" s="13" customFormat="1" ht="11.25">
      <c r="B882" s="158"/>
      <c r="D882" s="152" t="s">
        <v>172</v>
      </c>
      <c r="E882" s="159" t="s">
        <v>1</v>
      </c>
      <c r="F882" s="160" t="s">
        <v>672</v>
      </c>
      <c r="H882" s="161">
        <v>5.7</v>
      </c>
      <c r="I882" s="162"/>
      <c r="L882" s="158"/>
      <c r="M882" s="163"/>
      <c r="T882" s="164"/>
      <c r="AT882" s="159" t="s">
        <v>172</v>
      </c>
      <c r="AU882" s="159" t="s">
        <v>88</v>
      </c>
      <c r="AV882" s="13" t="s">
        <v>88</v>
      </c>
      <c r="AW882" s="13" t="s">
        <v>34</v>
      </c>
      <c r="AX882" s="13" t="s">
        <v>78</v>
      </c>
      <c r="AY882" s="159" t="s">
        <v>163</v>
      </c>
    </row>
    <row r="883" spans="2:65" s="13" customFormat="1" ht="11.25">
      <c r="B883" s="158"/>
      <c r="D883" s="152" t="s">
        <v>172</v>
      </c>
      <c r="E883" s="159" t="s">
        <v>1</v>
      </c>
      <c r="F883" s="160" t="s">
        <v>673</v>
      </c>
      <c r="H883" s="161">
        <v>5.9</v>
      </c>
      <c r="I883" s="162"/>
      <c r="L883" s="158"/>
      <c r="M883" s="163"/>
      <c r="T883" s="164"/>
      <c r="AT883" s="159" t="s">
        <v>172</v>
      </c>
      <c r="AU883" s="159" t="s">
        <v>88</v>
      </c>
      <c r="AV883" s="13" t="s">
        <v>88</v>
      </c>
      <c r="AW883" s="13" t="s">
        <v>34</v>
      </c>
      <c r="AX883" s="13" t="s">
        <v>78</v>
      </c>
      <c r="AY883" s="159" t="s">
        <v>163</v>
      </c>
    </row>
    <row r="884" spans="2:65" s="13" customFormat="1" ht="11.25">
      <c r="B884" s="158"/>
      <c r="D884" s="152" t="s">
        <v>172</v>
      </c>
      <c r="E884" s="159" t="s">
        <v>1</v>
      </c>
      <c r="F884" s="160" t="s">
        <v>674</v>
      </c>
      <c r="H884" s="161">
        <v>3.2</v>
      </c>
      <c r="I884" s="162"/>
      <c r="L884" s="158"/>
      <c r="M884" s="163"/>
      <c r="T884" s="164"/>
      <c r="AT884" s="159" t="s">
        <v>172</v>
      </c>
      <c r="AU884" s="159" t="s">
        <v>88</v>
      </c>
      <c r="AV884" s="13" t="s">
        <v>88</v>
      </c>
      <c r="AW884" s="13" t="s">
        <v>34</v>
      </c>
      <c r="AX884" s="13" t="s">
        <v>78</v>
      </c>
      <c r="AY884" s="159" t="s">
        <v>163</v>
      </c>
    </row>
    <row r="885" spans="2:65" s="13" customFormat="1" ht="11.25">
      <c r="B885" s="158"/>
      <c r="D885" s="152" t="s">
        <v>172</v>
      </c>
      <c r="E885" s="159" t="s">
        <v>1</v>
      </c>
      <c r="F885" s="160" t="s">
        <v>675</v>
      </c>
      <c r="H885" s="161">
        <v>15.7</v>
      </c>
      <c r="I885" s="162"/>
      <c r="L885" s="158"/>
      <c r="M885" s="163"/>
      <c r="T885" s="164"/>
      <c r="AT885" s="159" t="s">
        <v>172</v>
      </c>
      <c r="AU885" s="159" t="s">
        <v>88</v>
      </c>
      <c r="AV885" s="13" t="s">
        <v>88</v>
      </c>
      <c r="AW885" s="13" t="s">
        <v>34</v>
      </c>
      <c r="AX885" s="13" t="s">
        <v>78</v>
      </c>
      <c r="AY885" s="159" t="s">
        <v>163</v>
      </c>
    </row>
    <row r="886" spans="2:65" s="14" customFormat="1" ht="11.25">
      <c r="B886" s="165"/>
      <c r="D886" s="152" t="s">
        <v>172</v>
      </c>
      <c r="E886" s="166" t="s">
        <v>1</v>
      </c>
      <c r="F886" s="167" t="s">
        <v>176</v>
      </c>
      <c r="H886" s="168">
        <v>171.9</v>
      </c>
      <c r="I886" s="169"/>
      <c r="L886" s="165"/>
      <c r="M886" s="170"/>
      <c r="T886" s="171"/>
      <c r="AT886" s="166" t="s">
        <v>172</v>
      </c>
      <c r="AU886" s="166" t="s">
        <v>88</v>
      </c>
      <c r="AV886" s="14" t="s">
        <v>170</v>
      </c>
      <c r="AW886" s="14" t="s">
        <v>34</v>
      </c>
      <c r="AX886" s="14" t="s">
        <v>86</v>
      </c>
      <c r="AY886" s="166" t="s">
        <v>163</v>
      </c>
    </row>
    <row r="887" spans="2:65" s="1" customFormat="1" ht="21.75" customHeight="1">
      <c r="B887" s="32"/>
      <c r="C887" s="137" t="s">
        <v>676</v>
      </c>
      <c r="D887" s="137" t="s">
        <v>166</v>
      </c>
      <c r="E887" s="138" t="s">
        <v>677</v>
      </c>
      <c r="F887" s="139" t="s">
        <v>678</v>
      </c>
      <c r="G887" s="140" t="s">
        <v>206</v>
      </c>
      <c r="H887" s="141">
        <v>188.35</v>
      </c>
      <c r="I887" s="142"/>
      <c r="J887" s="143">
        <f>ROUND(I887*H887,2)</f>
        <v>0</v>
      </c>
      <c r="K887" s="144"/>
      <c r="L887" s="32"/>
      <c r="M887" s="145" t="s">
        <v>1</v>
      </c>
      <c r="N887" s="146" t="s">
        <v>43</v>
      </c>
      <c r="P887" s="147">
        <f>O887*H887</f>
        <v>0</v>
      </c>
      <c r="Q887" s="147">
        <v>3.472E-6</v>
      </c>
      <c r="R887" s="147">
        <f>Q887*H887</f>
        <v>6.5395120000000001E-4</v>
      </c>
      <c r="S887" s="147">
        <v>0</v>
      </c>
      <c r="T887" s="148">
        <f>S887*H887</f>
        <v>0</v>
      </c>
      <c r="AR887" s="149" t="s">
        <v>170</v>
      </c>
      <c r="AT887" s="149" t="s">
        <v>166</v>
      </c>
      <c r="AU887" s="149" t="s">
        <v>88</v>
      </c>
      <c r="AY887" s="17" t="s">
        <v>163</v>
      </c>
      <c r="BE887" s="150">
        <f>IF(N887="základní",J887,0)</f>
        <v>0</v>
      </c>
      <c r="BF887" s="150">
        <f>IF(N887="snížená",J887,0)</f>
        <v>0</v>
      </c>
      <c r="BG887" s="150">
        <f>IF(N887="zákl. přenesená",J887,0)</f>
        <v>0</v>
      </c>
      <c r="BH887" s="150">
        <f>IF(N887="sníž. přenesená",J887,0)</f>
        <v>0</v>
      </c>
      <c r="BI887" s="150">
        <f>IF(N887="nulová",J887,0)</f>
        <v>0</v>
      </c>
      <c r="BJ887" s="17" t="s">
        <v>86</v>
      </c>
      <c r="BK887" s="150">
        <f>ROUND(I887*H887,2)</f>
        <v>0</v>
      </c>
      <c r="BL887" s="17" t="s">
        <v>170</v>
      </c>
      <c r="BM887" s="149" t="s">
        <v>679</v>
      </c>
    </row>
    <row r="888" spans="2:65" s="12" customFormat="1" ht="11.25">
      <c r="B888" s="151"/>
      <c r="D888" s="152" t="s">
        <v>172</v>
      </c>
      <c r="E888" s="153" t="s">
        <v>1</v>
      </c>
      <c r="F888" s="154" t="s">
        <v>617</v>
      </c>
      <c r="H888" s="153" t="s">
        <v>1</v>
      </c>
      <c r="I888" s="155"/>
      <c r="L888" s="151"/>
      <c r="M888" s="156"/>
      <c r="T888" s="157"/>
      <c r="AT888" s="153" t="s">
        <v>172</v>
      </c>
      <c r="AU888" s="153" t="s">
        <v>88</v>
      </c>
      <c r="AV888" s="12" t="s">
        <v>86</v>
      </c>
      <c r="AW888" s="12" t="s">
        <v>34</v>
      </c>
      <c r="AX888" s="12" t="s">
        <v>78</v>
      </c>
      <c r="AY888" s="153" t="s">
        <v>163</v>
      </c>
    </row>
    <row r="889" spans="2:65" s="12" customFormat="1" ht="11.25">
      <c r="B889" s="151"/>
      <c r="D889" s="152" t="s">
        <v>172</v>
      </c>
      <c r="E889" s="153" t="s">
        <v>1</v>
      </c>
      <c r="F889" s="154" t="s">
        <v>680</v>
      </c>
      <c r="H889" s="153" t="s">
        <v>1</v>
      </c>
      <c r="I889" s="155"/>
      <c r="L889" s="151"/>
      <c r="M889" s="156"/>
      <c r="T889" s="157"/>
      <c r="AT889" s="153" t="s">
        <v>172</v>
      </c>
      <c r="AU889" s="153" t="s">
        <v>88</v>
      </c>
      <c r="AV889" s="12" t="s">
        <v>86</v>
      </c>
      <c r="AW889" s="12" t="s">
        <v>34</v>
      </c>
      <c r="AX889" s="12" t="s">
        <v>78</v>
      </c>
      <c r="AY889" s="153" t="s">
        <v>163</v>
      </c>
    </row>
    <row r="890" spans="2:65" s="13" customFormat="1" ht="11.25">
      <c r="B890" s="158"/>
      <c r="D890" s="152" t="s">
        <v>172</v>
      </c>
      <c r="E890" s="159" t="s">
        <v>1</v>
      </c>
      <c r="F890" s="160" t="s">
        <v>668</v>
      </c>
      <c r="H890" s="161">
        <v>39.200000000000003</v>
      </c>
      <c r="I890" s="162"/>
      <c r="L890" s="158"/>
      <c r="M890" s="163"/>
      <c r="T890" s="164"/>
      <c r="AT890" s="159" t="s">
        <v>172</v>
      </c>
      <c r="AU890" s="159" t="s">
        <v>88</v>
      </c>
      <c r="AV890" s="13" t="s">
        <v>88</v>
      </c>
      <c r="AW890" s="13" t="s">
        <v>34</v>
      </c>
      <c r="AX890" s="13" t="s">
        <v>78</v>
      </c>
      <c r="AY890" s="159" t="s">
        <v>163</v>
      </c>
    </row>
    <row r="891" spans="2:65" s="13" customFormat="1" ht="11.25">
      <c r="B891" s="158"/>
      <c r="D891" s="152" t="s">
        <v>172</v>
      </c>
      <c r="E891" s="159" t="s">
        <v>1</v>
      </c>
      <c r="F891" s="160" t="s">
        <v>669</v>
      </c>
      <c r="H891" s="161">
        <v>11.4</v>
      </c>
      <c r="I891" s="162"/>
      <c r="L891" s="158"/>
      <c r="M891" s="163"/>
      <c r="T891" s="164"/>
      <c r="AT891" s="159" t="s">
        <v>172</v>
      </c>
      <c r="AU891" s="159" t="s">
        <v>88</v>
      </c>
      <c r="AV891" s="13" t="s">
        <v>88</v>
      </c>
      <c r="AW891" s="13" t="s">
        <v>34</v>
      </c>
      <c r="AX891" s="13" t="s">
        <v>78</v>
      </c>
      <c r="AY891" s="159" t="s">
        <v>163</v>
      </c>
    </row>
    <row r="892" spans="2:65" s="13" customFormat="1" ht="11.25">
      <c r="B892" s="158"/>
      <c r="D892" s="152" t="s">
        <v>172</v>
      </c>
      <c r="E892" s="159" t="s">
        <v>1</v>
      </c>
      <c r="F892" s="160" t="s">
        <v>670</v>
      </c>
      <c r="H892" s="161">
        <v>56.7</v>
      </c>
      <c r="I892" s="162"/>
      <c r="L892" s="158"/>
      <c r="M892" s="163"/>
      <c r="T892" s="164"/>
      <c r="AT892" s="159" t="s">
        <v>172</v>
      </c>
      <c r="AU892" s="159" t="s">
        <v>88</v>
      </c>
      <c r="AV892" s="13" t="s">
        <v>88</v>
      </c>
      <c r="AW892" s="13" t="s">
        <v>34</v>
      </c>
      <c r="AX892" s="13" t="s">
        <v>78</v>
      </c>
      <c r="AY892" s="159" t="s">
        <v>163</v>
      </c>
    </row>
    <row r="893" spans="2:65" s="13" customFormat="1" ht="11.25">
      <c r="B893" s="158"/>
      <c r="D893" s="152" t="s">
        <v>172</v>
      </c>
      <c r="E893" s="159" t="s">
        <v>1</v>
      </c>
      <c r="F893" s="160" t="s">
        <v>681</v>
      </c>
      <c r="H893" s="161">
        <v>34.1</v>
      </c>
      <c r="I893" s="162"/>
      <c r="L893" s="158"/>
      <c r="M893" s="163"/>
      <c r="T893" s="164"/>
      <c r="AT893" s="159" t="s">
        <v>172</v>
      </c>
      <c r="AU893" s="159" t="s">
        <v>88</v>
      </c>
      <c r="AV893" s="13" t="s">
        <v>88</v>
      </c>
      <c r="AW893" s="13" t="s">
        <v>34</v>
      </c>
      <c r="AX893" s="13" t="s">
        <v>78</v>
      </c>
      <c r="AY893" s="159" t="s">
        <v>163</v>
      </c>
    </row>
    <row r="894" spans="2:65" s="13" customFormat="1" ht="11.25">
      <c r="B894" s="158"/>
      <c r="D894" s="152" t="s">
        <v>172</v>
      </c>
      <c r="E894" s="159" t="s">
        <v>1</v>
      </c>
      <c r="F894" s="160" t="s">
        <v>682</v>
      </c>
      <c r="H894" s="161">
        <v>5.7</v>
      </c>
      <c r="I894" s="162"/>
      <c r="L894" s="158"/>
      <c r="M894" s="163"/>
      <c r="T894" s="164"/>
      <c r="AT894" s="159" t="s">
        <v>172</v>
      </c>
      <c r="AU894" s="159" t="s">
        <v>88</v>
      </c>
      <c r="AV894" s="13" t="s">
        <v>88</v>
      </c>
      <c r="AW894" s="13" t="s">
        <v>34</v>
      </c>
      <c r="AX894" s="13" t="s">
        <v>78</v>
      </c>
      <c r="AY894" s="159" t="s">
        <v>163</v>
      </c>
    </row>
    <row r="895" spans="2:65" s="13" customFormat="1" ht="11.25">
      <c r="B895" s="158"/>
      <c r="D895" s="152" t="s">
        <v>172</v>
      </c>
      <c r="E895" s="159" t="s">
        <v>1</v>
      </c>
      <c r="F895" s="160" t="s">
        <v>673</v>
      </c>
      <c r="H895" s="161">
        <v>5.9</v>
      </c>
      <c r="I895" s="162"/>
      <c r="L895" s="158"/>
      <c r="M895" s="163"/>
      <c r="T895" s="164"/>
      <c r="AT895" s="159" t="s">
        <v>172</v>
      </c>
      <c r="AU895" s="159" t="s">
        <v>88</v>
      </c>
      <c r="AV895" s="13" t="s">
        <v>88</v>
      </c>
      <c r="AW895" s="13" t="s">
        <v>34</v>
      </c>
      <c r="AX895" s="13" t="s">
        <v>78</v>
      </c>
      <c r="AY895" s="159" t="s">
        <v>163</v>
      </c>
    </row>
    <row r="896" spans="2:65" s="13" customFormat="1" ht="11.25">
      <c r="B896" s="158"/>
      <c r="D896" s="152" t="s">
        <v>172</v>
      </c>
      <c r="E896" s="159" t="s">
        <v>1</v>
      </c>
      <c r="F896" s="160" t="s">
        <v>674</v>
      </c>
      <c r="H896" s="161">
        <v>3.2</v>
      </c>
      <c r="I896" s="162"/>
      <c r="L896" s="158"/>
      <c r="M896" s="163"/>
      <c r="T896" s="164"/>
      <c r="AT896" s="159" t="s">
        <v>172</v>
      </c>
      <c r="AU896" s="159" t="s">
        <v>88</v>
      </c>
      <c r="AV896" s="13" t="s">
        <v>88</v>
      </c>
      <c r="AW896" s="13" t="s">
        <v>34</v>
      </c>
      <c r="AX896" s="13" t="s">
        <v>78</v>
      </c>
      <c r="AY896" s="159" t="s">
        <v>163</v>
      </c>
    </row>
    <row r="897" spans="2:65" s="13" customFormat="1" ht="11.25">
      <c r="B897" s="158"/>
      <c r="D897" s="152" t="s">
        <v>172</v>
      </c>
      <c r="E897" s="159" t="s">
        <v>1</v>
      </c>
      <c r="F897" s="160" t="s">
        <v>675</v>
      </c>
      <c r="H897" s="161">
        <v>15.7</v>
      </c>
      <c r="I897" s="162"/>
      <c r="L897" s="158"/>
      <c r="M897" s="163"/>
      <c r="T897" s="164"/>
      <c r="AT897" s="159" t="s">
        <v>172</v>
      </c>
      <c r="AU897" s="159" t="s">
        <v>88</v>
      </c>
      <c r="AV897" s="13" t="s">
        <v>88</v>
      </c>
      <c r="AW897" s="13" t="s">
        <v>34</v>
      </c>
      <c r="AX897" s="13" t="s">
        <v>78</v>
      </c>
      <c r="AY897" s="159" t="s">
        <v>163</v>
      </c>
    </row>
    <row r="898" spans="2:65" s="15" customFormat="1" ht="11.25">
      <c r="B898" s="183"/>
      <c r="D898" s="152" t="s">
        <v>172</v>
      </c>
      <c r="E898" s="184" t="s">
        <v>1</v>
      </c>
      <c r="F898" s="185" t="s">
        <v>372</v>
      </c>
      <c r="H898" s="186">
        <v>171.9</v>
      </c>
      <c r="I898" s="187"/>
      <c r="L898" s="183"/>
      <c r="M898" s="188"/>
      <c r="T898" s="189"/>
      <c r="AT898" s="184" t="s">
        <v>172</v>
      </c>
      <c r="AU898" s="184" t="s">
        <v>88</v>
      </c>
      <c r="AV898" s="15" t="s">
        <v>182</v>
      </c>
      <c r="AW898" s="15" t="s">
        <v>34</v>
      </c>
      <c r="AX898" s="15" t="s">
        <v>78</v>
      </c>
      <c r="AY898" s="184" t="s">
        <v>163</v>
      </c>
    </row>
    <row r="899" spans="2:65" s="12" customFormat="1" ht="11.25">
      <c r="B899" s="151"/>
      <c r="D899" s="152" t="s">
        <v>172</v>
      </c>
      <c r="E899" s="153" t="s">
        <v>1</v>
      </c>
      <c r="F899" s="154" t="s">
        <v>683</v>
      </c>
      <c r="H899" s="153" t="s">
        <v>1</v>
      </c>
      <c r="I899" s="155"/>
      <c r="L899" s="151"/>
      <c r="M899" s="156"/>
      <c r="T899" s="157"/>
      <c r="AT899" s="153" t="s">
        <v>172</v>
      </c>
      <c r="AU899" s="153" t="s">
        <v>88</v>
      </c>
      <c r="AV899" s="12" t="s">
        <v>86</v>
      </c>
      <c r="AW899" s="12" t="s">
        <v>34</v>
      </c>
      <c r="AX899" s="12" t="s">
        <v>78</v>
      </c>
      <c r="AY899" s="153" t="s">
        <v>163</v>
      </c>
    </row>
    <row r="900" spans="2:65" s="13" customFormat="1" ht="11.25">
      <c r="B900" s="158"/>
      <c r="D900" s="152" t="s">
        <v>172</v>
      </c>
      <c r="E900" s="159" t="s">
        <v>1</v>
      </c>
      <c r="F900" s="160" t="s">
        <v>639</v>
      </c>
      <c r="H900" s="161">
        <v>8.6999999999999993</v>
      </c>
      <c r="I900" s="162"/>
      <c r="L900" s="158"/>
      <c r="M900" s="163"/>
      <c r="T900" s="164"/>
      <c r="AT900" s="159" t="s">
        <v>172</v>
      </c>
      <c r="AU900" s="159" t="s">
        <v>88</v>
      </c>
      <c r="AV900" s="13" t="s">
        <v>88</v>
      </c>
      <c r="AW900" s="13" t="s">
        <v>34</v>
      </c>
      <c r="AX900" s="13" t="s">
        <v>78</v>
      </c>
      <c r="AY900" s="159" t="s">
        <v>163</v>
      </c>
    </row>
    <row r="901" spans="2:65" s="13" customFormat="1" ht="11.25">
      <c r="B901" s="158"/>
      <c r="D901" s="152" t="s">
        <v>172</v>
      </c>
      <c r="E901" s="159" t="s">
        <v>1</v>
      </c>
      <c r="F901" s="160" t="s">
        <v>640</v>
      </c>
      <c r="H901" s="161">
        <v>2.5</v>
      </c>
      <c r="I901" s="162"/>
      <c r="L901" s="158"/>
      <c r="M901" s="163"/>
      <c r="T901" s="164"/>
      <c r="AT901" s="159" t="s">
        <v>172</v>
      </c>
      <c r="AU901" s="159" t="s">
        <v>88</v>
      </c>
      <c r="AV901" s="13" t="s">
        <v>88</v>
      </c>
      <c r="AW901" s="13" t="s">
        <v>34</v>
      </c>
      <c r="AX901" s="13" t="s">
        <v>78</v>
      </c>
      <c r="AY901" s="159" t="s">
        <v>163</v>
      </c>
    </row>
    <row r="902" spans="2:65" s="13" customFormat="1" ht="11.25">
      <c r="B902" s="158"/>
      <c r="D902" s="152" t="s">
        <v>172</v>
      </c>
      <c r="E902" s="159" t="s">
        <v>1</v>
      </c>
      <c r="F902" s="160" t="s">
        <v>641</v>
      </c>
      <c r="H902" s="161">
        <v>2.2000000000000002</v>
      </c>
      <c r="I902" s="162"/>
      <c r="L902" s="158"/>
      <c r="M902" s="163"/>
      <c r="T902" s="164"/>
      <c r="AT902" s="159" t="s">
        <v>172</v>
      </c>
      <c r="AU902" s="159" t="s">
        <v>88</v>
      </c>
      <c r="AV902" s="13" t="s">
        <v>88</v>
      </c>
      <c r="AW902" s="13" t="s">
        <v>34</v>
      </c>
      <c r="AX902" s="13" t="s">
        <v>78</v>
      </c>
      <c r="AY902" s="159" t="s">
        <v>163</v>
      </c>
    </row>
    <row r="903" spans="2:65" s="13" customFormat="1" ht="11.25">
      <c r="B903" s="158"/>
      <c r="D903" s="152" t="s">
        <v>172</v>
      </c>
      <c r="E903" s="159" t="s">
        <v>1</v>
      </c>
      <c r="F903" s="160" t="s">
        <v>642</v>
      </c>
      <c r="H903" s="161">
        <v>1.8</v>
      </c>
      <c r="I903" s="162"/>
      <c r="L903" s="158"/>
      <c r="M903" s="163"/>
      <c r="T903" s="164"/>
      <c r="AT903" s="159" t="s">
        <v>172</v>
      </c>
      <c r="AU903" s="159" t="s">
        <v>88</v>
      </c>
      <c r="AV903" s="13" t="s">
        <v>88</v>
      </c>
      <c r="AW903" s="13" t="s">
        <v>34</v>
      </c>
      <c r="AX903" s="13" t="s">
        <v>78</v>
      </c>
      <c r="AY903" s="159" t="s">
        <v>163</v>
      </c>
    </row>
    <row r="904" spans="2:65" s="13" customFormat="1" ht="11.25">
      <c r="B904" s="158"/>
      <c r="D904" s="152" t="s">
        <v>172</v>
      </c>
      <c r="E904" s="159" t="s">
        <v>1</v>
      </c>
      <c r="F904" s="160" t="s">
        <v>643</v>
      </c>
      <c r="H904" s="161">
        <v>1.25</v>
      </c>
      <c r="I904" s="162"/>
      <c r="L904" s="158"/>
      <c r="M904" s="163"/>
      <c r="T904" s="164"/>
      <c r="AT904" s="159" t="s">
        <v>172</v>
      </c>
      <c r="AU904" s="159" t="s">
        <v>88</v>
      </c>
      <c r="AV904" s="13" t="s">
        <v>88</v>
      </c>
      <c r="AW904" s="13" t="s">
        <v>34</v>
      </c>
      <c r="AX904" s="13" t="s">
        <v>78</v>
      </c>
      <c r="AY904" s="159" t="s">
        <v>163</v>
      </c>
    </row>
    <row r="905" spans="2:65" s="15" customFormat="1" ht="11.25">
      <c r="B905" s="183"/>
      <c r="D905" s="152" t="s">
        <v>172</v>
      </c>
      <c r="E905" s="184" t="s">
        <v>1</v>
      </c>
      <c r="F905" s="185" t="s">
        <v>372</v>
      </c>
      <c r="H905" s="186">
        <v>16.45</v>
      </c>
      <c r="I905" s="187"/>
      <c r="L905" s="183"/>
      <c r="M905" s="188"/>
      <c r="T905" s="189"/>
      <c r="AT905" s="184" t="s">
        <v>172</v>
      </c>
      <c r="AU905" s="184" t="s">
        <v>88</v>
      </c>
      <c r="AV905" s="15" t="s">
        <v>182</v>
      </c>
      <c r="AW905" s="15" t="s">
        <v>34</v>
      </c>
      <c r="AX905" s="15" t="s">
        <v>78</v>
      </c>
      <c r="AY905" s="184" t="s">
        <v>163</v>
      </c>
    </row>
    <row r="906" spans="2:65" s="14" customFormat="1" ht="11.25">
      <c r="B906" s="165"/>
      <c r="D906" s="152" t="s">
        <v>172</v>
      </c>
      <c r="E906" s="166" t="s">
        <v>1</v>
      </c>
      <c r="F906" s="167" t="s">
        <v>176</v>
      </c>
      <c r="H906" s="168">
        <v>188.35</v>
      </c>
      <c r="I906" s="169"/>
      <c r="L906" s="165"/>
      <c r="M906" s="170"/>
      <c r="T906" s="171"/>
      <c r="AT906" s="166" t="s">
        <v>172</v>
      </c>
      <c r="AU906" s="166" t="s">
        <v>88</v>
      </c>
      <c r="AV906" s="14" t="s">
        <v>170</v>
      </c>
      <c r="AW906" s="14" t="s">
        <v>34</v>
      </c>
      <c r="AX906" s="14" t="s">
        <v>86</v>
      </c>
      <c r="AY906" s="166" t="s">
        <v>163</v>
      </c>
    </row>
    <row r="907" spans="2:65" s="1" customFormat="1" ht="24.2" customHeight="1">
      <c r="B907" s="32"/>
      <c r="C907" s="137" t="s">
        <v>684</v>
      </c>
      <c r="D907" s="137" t="s">
        <v>166</v>
      </c>
      <c r="E907" s="138" t="s">
        <v>685</v>
      </c>
      <c r="F907" s="139" t="s">
        <v>686</v>
      </c>
      <c r="G907" s="140" t="s">
        <v>206</v>
      </c>
      <c r="H907" s="141">
        <v>188.35</v>
      </c>
      <c r="I907" s="142"/>
      <c r="J907" s="143">
        <f>ROUND(I907*H907,2)</f>
        <v>0</v>
      </c>
      <c r="K907" s="144"/>
      <c r="L907" s="32"/>
      <c r="M907" s="145" t="s">
        <v>1</v>
      </c>
      <c r="N907" s="146" t="s">
        <v>43</v>
      </c>
      <c r="P907" s="147">
        <f>O907*H907</f>
        <v>0</v>
      </c>
      <c r="Q907" s="147">
        <v>1.3599999999999999E-6</v>
      </c>
      <c r="R907" s="147">
        <f>Q907*H907</f>
        <v>2.5615599999999995E-4</v>
      </c>
      <c r="S907" s="147">
        <v>0</v>
      </c>
      <c r="T907" s="148">
        <f>S907*H907</f>
        <v>0</v>
      </c>
      <c r="AR907" s="149" t="s">
        <v>170</v>
      </c>
      <c r="AT907" s="149" t="s">
        <v>166</v>
      </c>
      <c r="AU907" s="149" t="s">
        <v>88</v>
      </c>
      <c r="AY907" s="17" t="s">
        <v>163</v>
      </c>
      <c r="BE907" s="150">
        <f>IF(N907="základní",J907,0)</f>
        <v>0</v>
      </c>
      <c r="BF907" s="150">
        <f>IF(N907="snížená",J907,0)</f>
        <v>0</v>
      </c>
      <c r="BG907" s="150">
        <f>IF(N907="zákl. přenesená",J907,0)</f>
        <v>0</v>
      </c>
      <c r="BH907" s="150">
        <f>IF(N907="sníž. přenesená",J907,0)</f>
        <v>0</v>
      </c>
      <c r="BI907" s="150">
        <f>IF(N907="nulová",J907,0)</f>
        <v>0</v>
      </c>
      <c r="BJ907" s="17" t="s">
        <v>86</v>
      </c>
      <c r="BK907" s="150">
        <f>ROUND(I907*H907,2)</f>
        <v>0</v>
      </c>
      <c r="BL907" s="17" t="s">
        <v>170</v>
      </c>
      <c r="BM907" s="149" t="s">
        <v>687</v>
      </c>
    </row>
    <row r="908" spans="2:65" s="1" customFormat="1" ht="24.2" customHeight="1">
      <c r="B908" s="32"/>
      <c r="C908" s="137" t="s">
        <v>688</v>
      </c>
      <c r="D908" s="137" t="s">
        <v>166</v>
      </c>
      <c r="E908" s="138" t="s">
        <v>689</v>
      </c>
      <c r="F908" s="139" t="s">
        <v>690</v>
      </c>
      <c r="G908" s="140" t="s">
        <v>206</v>
      </c>
      <c r="H908" s="141">
        <v>1.3080000000000001</v>
      </c>
      <c r="I908" s="142"/>
      <c r="J908" s="143">
        <f>ROUND(I908*H908,2)</f>
        <v>0</v>
      </c>
      <c r="K908" s="144"/>
      <c r="L908" s="32"/>
      <c r="M908" s="145" t="s">
        <v>1</v>
      </c>
      <c r="N908" s="146" t="s">
        <v>43</v>
      </c>
      <c r="P908" s="147">
        <f>O908*H908</f>
        <v>0</v>
      </c>
      <c r="Q908" s="147">
        <v>0</v>
      </c>
      <c r="R908" s="147">
        <f>Q908*H908</f>
        <v>0</v>
      </c>
      <c r="S908" s="147">
        <v>5.5E-2</v>
      </c>
      <c r="T908" s="148">
        <f>S908*H908</f>
        <v>7.1940000000000004E-2</v>
      </c>
      <c r="AR908" s="149" t="s">
        <v>273</v>
      </c>
      <c r="AT908" s="149" t="s">
        <v>166</v>
      </c>
      <c r="AU908" s="149" t="s">
        <v>88</v>
      </c>
      <c r="AY908" s="17" t="s">
        <v>163</v>
      </c>
      <c r="BE908" s="150">
        <f>IF(N908="základní",J908,0)</f>
        <v>0</v>
      </c>
      <c r="BF908" s="150">
        <f>IF(N908="snížená",J908,0)</f>
        <v>0</v>
      </c>
      <c r="BG908" s="150">
        <f>IF(N908="zákl. přenesená",J908,0)</f>
        <v>0</v>
      </c>
      <c r="BH908" s="150">
        <f>IF(N908="sníž. přenesená",J908,0)</f>
        <v>0</v>
      </c>
      <c r="BI908" s="150">
        <f>IF(N908="nulová",J908,0)</f>
        <v>0</v>
      </c>
      <c r="BJ908" s="17" t="s">
        <v>86</v>
      </c>
      <c r="BK908" s="150">
        <f>ROUND(I908*H908,2)</f>
        <v>0</v>
      </c>
      <c r="BL908" s="17" t="s">
        <v>273</v>
      </c>
      <c r="BM908" s="149" t="s">
        <v>691</v>
      </c>
    </row>
    <row r="909" spans="2:65" s="12" customFormat="1" ht="11.25">
      <c r="B909" s="151"/>
      <c r="D909" s="152" t="s">
        <v>172</v>
      </c>
      <c r="E909" s="153" t="s">
        <v>1</v>
      </c>
      <c r="F909" s="154" t="s">
        <v>617</v>
      </c>
      <c r="H909" s="153" t="s">
        <v>1</v>
      </c>
      <c r="I909" s="155"/>
      <c r="L909" s="151"/>
      <c r="M909" s="156"/>
      <c r="T909" s="157"/>
      <c r="AT909" s="153" t="s">
        <v>172</v>
      </c>
      <c r="AU909" s="153" t="s">
        <v>88</v>
      </c>
      <c r="AV909" s="12" t="s">
        <v>86</v>
      </c>
      <c r="AW909" s="12" t="s">
        <v>34</v>
      </c>
      <c r="AX909" s="12" t="s">
        <v>78</v>
      </c>
      <c r="AY909" s="153" t="s">
        <v>163</v>
      </c>
    </row>
    <row r="910" spans="2:65" s="12" customFormat="1" ht="11.25">
      <c r="B910" s="151"/>
      <c r="D910" s="152" t="s">
        <v>172</v>
      </c>
      <c r="E910" s="153" t="s">
        <v>1</v>
      </c>
      <c r="F910" s="154" t="s">
        <v>692</v>
      </c>
      <c r="H910" s="153" t="s">
        <v>1</v>
      </c>
      <c r="I910" s="155"/>
      <c r="L910" s="151"/>
      <c r="M910" s="156"/>
      <c r="T910" s="157"/>
      <c r="AT910" s="153" t="s">
        <v>172</v>
      </c>
      <c r="AU910" s="153" t="s">
        <v>88</v>
      </c>
      <c r="AV910" s="12" t="s">
        <v>86</v>
      </c>
      <c r="AW910" s="12" t="s">
        <v>34</v>
      </c>
      <c r="AX910" s="12" t="s">
        <v>78</v>
      </c>
      <c r="AY910" s="153" t="s">
        <v>163</v>
      </c>
    </row>
    <row r="911" spans="2:65" s="13" customFormat="1" ht="11.25">
      <c r="B911" s="158"/>
      <c r="D911" s="152" t="s">
        <v>172</v>
      </c>
      <c r="E911" s="159" t="s">
        <v>1</v>
      </c>
      <c r="F911" s="160" t="s">
        <v>693</v>
      </c>
      <c r="H911" s="161">
        <v>1.3080000000000001</v>
      </c>
      <c r="I911" s="162"/>
      <c r="L911" s="158"/>
      <c r="M911" s="163"/>
      <c r="T911" s="164"/>
      <c r="AT911" s="159" t="s">
        <v>172</v>
      </c>
      <c r="AU911" s="159" t="s">
        <v>88</v>
      </c>
      <c r="AV911" s="13" t="s">
        <v>88</v>
      </c>
      <c r="AW911" s="13" t="s">
        <v>34</v>
      </c>
      <c r="AX911" s="13" t="s">
        <v>78</v>
      </c>
      <c r="AY911" s="159" t="s">
        <v>163</v>
      </c>
    </row>
    <row r="912" spans="2:65" s="14" customFormat="1" ht="11.25">
      <c r="B912" s="165"/>
      <c r="D912" s="152" t="s">
        <v>172</v>
      </c>
      <c r="E912" s="166" t="s">
        <v>1</v>
      </c>
      <c r="F912" s="167" t="s">
        <v>176</v>
      </c>
      <c r="H912" s="168">
        <v>1.3080000000000001</v>
      </c>
      <c r="I912" s="169"/>
      <c r="L912" s="165"/>
      <c r="M912" s="170"/>
      <c r="T912" s="171"/>
      <c r="AT912" s="166" t="s">
        <v>172</v>
      </c>
      <c r="AU912" s="166" t="s">
        <v>88</v>
      </c>
      <c r="AV912" s="14" t="s">
        <v>170</v>
      </c>
      <c r="AW912" s="14" t="s">
        <v>34</v>
      </c>
      <c r="AX912" s="14" t="s">
        <v>86</v>
      </c>
      <c r="AY912" s="166" t="s">
        <v>163</v>
      </c>
    </row>
    <row r="913" spans="2:65" s="1" customFormat="1" ht="24.2" customHeight="1">
      <c r="B913" s="32"/>
      <c r="C913" s="137" t="s">
        <v>299</v>
      </c>
      <c r="D913" s="137" t="s">
        <v>166</v>
      </c>
      <c r="E913" s="138" t="s">
        <v>694</v>
      </c>
      <c r="F913" s="139" t="s">
        <v>695</v>
      </c>
      <c r="G913" s="140" t="s">
        <v>206</v>
      </c>
      <c r="H913" s="141">
        <v>16.45</v>
      </c>
      <c r="I913" s="142"/>
      <c r="J913" s="143">
        <f>ROUND(I913*H913,2)</f>
        <v>0</v>
      </c>
      <c r="K913" s="144"/>
      <c r="L913" s="32"/>
      <c r="M913" s="145" t="s">
        <v>1</v>
      </c>
      <c r="N913" s="146" t="s">
        <v>43</v>
      </c>
      <c r="P913" s="147">
        <f>O913*H913</f>
        <v>0</v>
      </c>
      <c r="Q913" s="147">
        <v>0</v>
      </c>
      <c r="R913" s="147">
        <f>Q913*H913</f>
        <v>0</v>
      </c>
      <c r="S913" s="147">
        <v>4.2000000000000002E-4</v>
      </c>
      <c r="T913" s="148">
        <f>S913*H913</f>
        <v>6.9090000000000002E-3</v>
      </c>
      <c r="AR913" s="149" t="s">
        <v>170</v>
      </c>
      <c r="AT913" s="149" t="s">
        <v>166</v>
      </c>
      <c r="AU913" s="149" t="s">
        <v>88</v>
      </c>
      <c r="AY913" s="17" t="s">
        <v>163</v>
      </c>
      <c r="BE913" s="150">
        <f>IF(N913="základní",J913,0)</f>
        <v>0</v>
      </c>
      <c r="BF913" s="150">
        <f>IF(N913="snížená",J913,0)</f>
        <v>0</v>
      </c>
      <c r="BG913" s="150">
        <f>IF(N913="zákl. přenesená",J913,0)</f>
        <v>0</v>
      </c>
      <c r="BH913" s="150">
        <f>IF(N913="sníž. přenesená",J913,0)</f>
        <v>0</v>
      </c>
      <c r="BI913" s="150">
        <f>IF(N913="nulová",J913,0)</f>
        <v>0</v>
      </c>
      <c r="BJ913" s="17" t="s">
        <v>86</v>
      </c>
      <c r="BK913" s="150">
        <f>ROUND(I913*H913,2)</f>
        <v>0</v>
      </c>
      <c r="BL913" s="17" t="s">
        <v>170</v>
      </c>
      <c r="BM913" s="149" t="s">
        <v>696</v>
      </c>
    </row>
    <row r="914" spans="2:65" s="12" customFormat="1" ht="11.25">
      <c r="B914" s="151"/>
      <c r="D914" s="152" t="s">
        <v>172</v>
      </c>
      <c r="E914" s="153" t="s">
        <v>1</v>
      </c>
      <c r="F914" s="154" t="s">
        <v>617</v>
      </c>
      <c r="H914" s="153" t="s">
        <v>1</v>
      </c>
      <c r="I914" s="155"/>
      <c r="L914" s="151"/>
      <c r="M914" s="156"/>
      <c r="T914" s="157"/>
      <c r="AT914" s="153" t="s">
        <v>172</v>
      </c>
      <c r="AU914" s="153" t="s">
        <v>88</v>
      </c>
      <c r="AV914" s="12" t="s">
        <v>86</v>
      </c>
      <c r="AW914" s="12" t="s">
        <v>34</v>
      </c>
      <c r="AX914" s="12" t="s">
        <v>78</v>
      </c>
      <c r="AY914" s="153" t="s">
        <v>163</v>
      </c>
    </row>
    <row r="915" spans="2:65" s="12" customFormat="1" ht="22.5">
      <c r="B915" s="151"/>
      <c r="D915" s="152" t="s">
        <v>172</v>
      </c>
      <c r="E915" s="153" t="s">
        <v>1</v>
      </c>
      <c r="F915" s="154" t="s">
        <v>697</v>
      </c>
      <c r="H915" s="153" t="s">
        <v>1</v>
      </c>
      <c r="I915" s="155"/>
      <c r="L915" s="151"/>
      <c r="M915" s="156"/>
      <c r="T915" s="157"/>
      <c r="AT915" s="153" t="s">
        <v>172</v>
      </c>
      <c r="AU915" s="153" t="s">
        <v>88</v>
      </c>
      <c r="AV915" s="12" t="s">
        <v>86</v>
      </c>
      <c r="AW915" s="12" t="s">
        <v>34</v>
      </c>
      <c r="AX915" s="12" t="s">
        <v>78</v>
      </c>
      <c r="AY915" s="153" t="s">
        <v>163</v>
      </c>
    </row>
    <row r="916" spans="2:65" s="13" customFormat="1" ht="11.25">
      <c r="B916" s="158"/>
      <c r="D916" s="152" t="s">
        <v>172</v>
      </c>
      <c r="E916" s="159" t="s">
        <v>1</v>
      </c>
      <c r="F916" s="160" t="s">
        <v>639</v>
      </c>
      <c r="H916" s="161">
        <v>8.6999999999999993</v>
      </c>
      <c r="I916" s="162"/>
      <c r="L916" s="158"/>
      <c r="M916" s="163"/>
      <c r="T916" s="164"/>
      <c r="AT916" s="159" t="s">
        <v>172</v>
      </c>
      <c r="AU916" s="159" t="s">
        <v>88</v>
      </c>
      <c r="AV916" s="13" t="s">
        <v>88</v>
      </c>
      <c r="AW916" s="13" t="s">
        <v>34</v>
      </c>
      <c r="AX916" s="13" t="s">
        <v>78</v>
      </c>
      <c r="AY916" s="159" t="s">
        <v>163</v>
      </c>
    </row>
    <row r="917" spans="2:65" s="13" customFormat="1" ht="11.25">
      <c r="B917" s="158"/>
      <c r="D917" s="152" t="s">
        <v>172</v>
      </c>
      <c r="E917" s="159" t="s">
        <v>1</v>
      </c>
      <c r="F917" s="160" t="s">
        <v>640</v>
      </c>
      <c r="H917" s="161">
        <v>2.5</v>
      </c>
      <c r="I917" s="162"/>
      <c r="L917" s="158"/>
      <c r="M917" s="163"/>
      <c r="T917" s="164"/>
      <c r="AT917" s="159" t="s">
        <v>172</v>
      </c>
      <c r="AU917" s="159" t="s">
        <v>88</v>
      </c>
      <c r="AV917" s="13" t="s">
        <v>88</v>
      </c>
      <c r="AW917" s="13" t="s">
        <v>34</v>
      </c>
      <c r="AX917" s="13" t="s">
        <v>78</v>
      </c>
      <c r="AY917" s="159" t="s">
        <v>163</v>
      </c>
    </row>
    <row r="918" spans="2:65" s="13" customFormat="1" ht="11.25">
      <c r="B918" s="158"/>
      <c r="D918" s="152" t="s">
        <v>172</v>
      </c>
      <c r="E918" s="159" t="s">
        <v>1</v>
      </c>
      <c r="F918" s="160" t="s">
        <v>641</v>
      </c>
      <c r="H918" s="161">
        <v>2.2000000000000002</v>
      </c>
      <c r="I918" s="162"/>
      <c r="L918" s="158"/>
      <c r="M918" s="163"/>
      <c r="T918" s="164"/>
      <c r="AT918" s="159" t="s">
        <v>172</v>
      </c>
      <c r="AU918" s="159" t="s">
        <v>88</v>
      </c>
      <c r="AV918" s="13" t="s">
        <v>88</v>
      </c>
      <c r="AW918" s="13" t="s">
        <v>34</v>
      </c>
      <c r="AX918" s="13" t="s">
        <v>78</v>
      </c>
      <c r="AY918" s="159" t="s">
        <v>163</v>
      </c>
    </row>
    <row r="919" spans="2:65" s="13" customFormat="1" ht="11.25">
      <c r="B919" s="158"/>
      <c r="D919" s="152" t="s">
        <v>172</v>
      </c>
      <c r="E919" s="159" t="s">
        <v>1</v>
      </c>
      <c r="F919" s="160" t="s">
        <v>642</v>
      </c>
      <c r="H919" s="161">
        <v>1.8</v>
      </c>
      <c r="I919" s="162"/>
      <c r="L919" s="158"/>
      <c r="M919" s="163"/>
      <c r="T919" s="164"/>
      <c r="AT919" s="159" t="s">
        <v>172</v>
      </c>
      <c r="AU919" s="159" t="s">
        <v>88</v>
      </c>
      <c r="AV919" s="13" t="s">
        <v>88</v>
      </c>
      <c r="AW919" s="13" t="s">
        <v>34</v>
      </c>
      <c r="AX919" s="13" t="s">
        <v>78</v>
      </c>
      <c r="AY919" s="159" t="s">
        <v>163</v>
      </c>
    </row>
    <row r="920" spans="2:65" s="13" customFormat="1" ht="11.25">
      <c r="B920" s="158"/>
      <c r="D920" s="152" t="s">
        <v>172</v>
      </c>
      <c r="E920" s="159" t="s">
        <v>1</v>
      </c>
      <c r="F920" s="160" t="s">
        <v>643</v>
      </c>
      <c r="H920" s="161">
        <v>1.25</v>
      </c>
      <c r="I920" s="162"/>
      <c r="L920" s="158"/>
      <c r="M920" s="163"/>
      <c r="T920" s="164"/>
      <c r="AT920" s="159" t="s">
        <v>172</v>
      </c>
      <c r="AU920" s="159" t="s">
        <v>88</v>
      </c>
      <c r="AV920" s="13" t="s">
        <v>88</v>
      </c>
      <c r="AW920" s="13" t="s">
        <v>34</v>
      </c>
      <c r="AX920" s="13" t="s">
        <v>78</v>
      </c>
      <c r="AY920" s="159" t="s">
        <v>163</v>
      </c>
    </row>
    <row r="921" spans="2:65" s="14" customFormat="1" ht="11.25">
      <c r="B921" s="165"/>
      <c r="D921" s="152" t="s">
        <v>172</v>
      </c>
      <c r="E921" s="166" t="s">
        <v>1</v>
      </c>
      <c r="F921" s="167" t="s">
        <v>176</v>
      </c>
      <c r="H921" s="168">
        <v>16.45</v>
      </c>
      <c r="I921" s="169"/>
      <c r="L921" s="165"/>
      <c r="M921" s="170"/>
      <c r="T921" s="171"/>
      <c r="AT921" s="166" t="s">
        <v>172</v>
      </c>
      <c r="AU921" s="166" t="s">
        <v>88</v>
      </c>
      <c r="AV921" s="14" t="s">
        <v>170</v>
      </c>
      <c r="AW921" s="14" t="s">
        <v>34</v>
      </c>
      <c r="AX921" s="14" t="s">
        <v>86</v>
      </c>
      <c r="AY921" s="166" t="s">
        <v>163</v>
      </c>
    </row>
    <row r="922" spans="2:65" s="1" customFormat="1" ht="33" customHeight="1">
      <c r="B922" s="32"/>
      <c r="C922" s="137" t="s">
        <v>698</v>
      </c>
      <c r="D922" s="137" t="s">
        <v>166</v>
      </c>
      <c r="E922" s="138" t="s">
        <v>699</v>
      </c>
      <c r="F922" s="139" t="s">
        <v>700</v>
      </c>
      <c r="G922" s="140" t="s">
        <v>206</v>
      </c>
      <c r="H922" s="141">
        <v>149.15</v>
      </c>
      <c r="I922" s="142"/>
      <c r="J922" s="143">
        <f>ROUND(I922*H922,2)</f>
        <v>0</v>
      </c>
      <c r="K922" s="144"/>
      <c r="L922" s="32"/>
      <c r="M922" s="145" t="s">
        <v>1</v>
      </c>
      <c r="N922" s="146" t="s">
        <v>43</v>
      </c>
      <c r="P922" s="147">
        <f>O922*H922</f>
        <v>0</v>
      </c>
      <c r="Q922" s="147">
        <v>0</v>
      </c>
      <c r="R922" s="147">
        <f>Q922*H922</f>
        <v>0</v>
      </c>
      <c r="S922" s="147">
        <v>2.5999999999999999E-2</v>
      </c>
      <c r="T922" s="148">
        <f>S922*H922</f>
        <v>3.8778999999999999</v>
      </c>
      <c r="AR922" s="149" t="s">
        <v>273</v>
      </c>
      <c r="AT922" s="149" t="s">
        <v>166</v>
      </c>
      <c r="AU922" s="149" t="s">
        <v>88</v>
      </c>
      <c r="AY922" s="17" t="s">
        <v>163</v>
      </c>
      <c r="BE922" s="150">
        <f>IF(N922="základní",J922,0)</f>
        <v>0</v>
      </c>
      <c r="BF922" s="150">
        <f>IF(N922="snížená",J922,0)</f>
        <v>0</v>
      </c>
      <c r="BG922" s="150">
        <f>IF(N922="zákl. přenesená",J922,0)</f>
        <v>0</v>
      </c>
      <c r="BH922" s="150">
        <f>IF(N922="sníž. přenesená",J922,0)</f>
        <v>0</v>
      </c>
      <c r="BI922" s="150">
        <f>IF(N922="nulová",J922,0)</f>
        <v>0</v>
      </c>
      <c r="BJ922" s="17" t="s">
        <v>86</v>
      </c>
      <c r="BK922" s="150">
        <f>ROUND(I922*H922,2)</f>
        <v>0</v>
      </c>
      <c r="BL922" s="17" t="s">
        <v>273</v>
      </c>
      <c r="BM922" s="149" t="s">
        <v>701</v>
      </c>
    </row>
    <row r="923" spans="2:65" s="12" customFormat="1" ht="11.25">
      <c r="B923" s="151"/>
      <c r="D923" s="152" t="s">
        <v>172</v>
      </c>
      <c r="E923" s="153" t="s">
        <v>1</v>
      </c>
      <c r="F923" s="154" t="s">
        <v>617</v>
      </c>
      <c r="H923" s="153" t="s">
        <v>1</v>
      </c>
      <c r="I923" s="155"/>
      <c r="L923" s="151"/>
      <c r="M923" s="156"/>
      <c r="T923" s="157"/>
      <c r="AT923" s="153" t="s">
        <v>172</v>
      </c>
      <c r="AU923" s="153" t="s">
        <v>88</v>
      </c>
      <c r="AV923" s="12" t="s">
        <v>86</v>
      </c>
      <c r="AW923" s="12" t="s">
        <v>34</v>
      </c>
      <c r="AX923" s="12" t="s">
        <v>78</v>
      </c>
      <c r="AY923" s="153" t="s">
        <v>163</v>
      </c>
    </row>
    <row r="924" spans="2:65" s="12" customFormat="1" ht="11.25">
      <c r="B924" s="151"/>
      <c r="D924" s="152" t="s">
        <v>172</v>
      </c>
      <c r="E924" s="153" t="s">
        <v>1</v>
      </c>
      <c r="F924" s="154" t="s">
        <v>702</v>
      </c>
      <c r="H924" s="153" t="s">
        <v>1</v>
      </c>
      <c r="I924" s="155"/>
      <c r="L924" s="151"/>
      <c r="M924" s="156"/>
      <c r="T924" s="157"/>
      <c r="AT924" s="153" t="s">
        <v>172</v>
      </c>
      <c r="AU924" s="153" t="s">
        <v>88</v>
      </c>
      <c r="AV924" s="12" t="s">
        <v>86</v>
      </c>
      <c r="AW924" s="12" t="s">
        <v>34</v>
      </c>
      <c r="AX924" s="12" t="s">
        <v>78</v>
      </c>
      <c r="AY924" s="153" t="s">
        <v>163</v>
      </c>
    </row>
    <row r="925" spans="2:65" s="13" customFormat="1" ht="11.25">
      <c r="B925" s="158"/>
      <c r="D925" s="152" t="s">
        <v>172</v>
      </c>
      <c r="E925" s="159" t="s">
        <v>1</v>
      </c>
      <c r="F925" s="160" t="s">
        <v>669</v>
      </c>
      <c r="H925" s="161">
        <v>11.4</v>
      </c>
      <c r="I925" s="162"/>
      <c r="L925" s="158"/>
      <c r="M925" s="163"/>
      <c r="T925" s="164"/>
      <c r="AT925" s="159" t="s">
        <v>172</v>
      </c>
      <c r="AU925" s="159" t="s">
        <v>88</v>
      </c>
      <c r="AV925" s="13" t="s">
        <v>88</v>
      </c>
      <c r="AW925" s="13" t="s">
        <v>34</v>
      </c>
      <c r="AX925" s="13" t="s">
        <v>78</v>
      </c>
      <c r="AY925" s="159" t="s">
        <v>163</v>
      </c>
    </row>
    <row r="926" spans="2:65" s="13" customFormat="1" ht="11.25">
      <c r="B926" s="158"/>
      <c r="D926" s="152" t="s">
        <v>172</v>
      </c>
      <c r="E926" s="159" t="s">
        <v>1</v>
      </c>
      <c r="F926" s="160" t="s">
        <v>670</v>
      </c>
      <c r="H926" s="161">
        <v>56.7</v>
      </c>
      <c r="I926" s="162"/>
      <c r="L926" s="158"/>
      <c r="M926" s="163"/>
      <c r="T926" s="164"/>
      <c r="AT926" s="159" t="s">
        <v>172</v>
      </c>
      <c r="AU926" s="159" t="s">
        <v>88</v>
      </c>
      <c r="AV926" s="13" t="s">
        <v>88</v>
      </c>
      <c r="AW926" s="13" t="s">
        <v>34</v>
      </c>
      <c r="AX926" s="13" t="s">
        <v>78</v>
      </c>
      <c r="AY926" s="159" t="s">
        <v>163</v>
      </c>
    </row>
    <row r="927" spans="2:65" s="13" customFormat="1" ht="11.25">
      <c r="B927" s="158"/>
      <c r="D927" s="152" t="s">
        <v>172</v>
      </c>
      <c r="E927" s="159" t="s">
        <v>1</v>
      </c>
      <c r="F927" s="160" t="s">
        <v>671</v>
      </c>
      <c r="H927" s="161">
        <v>34.1</v>
      </c>
      <c r="I927" s="162"/>
      <c r="L927" s="158"/>
      <c r="M927" s="163"/>
      <c r="T927" s="164"/>
      <c r="AT927" s="159" t="s">
        <v>172</v>
      </c>
      <c r="AU927" s="159" t="s">
        <v>88</v>
      </c>
      <c r="AV927" s="13" t="s">
        <v>88</v>
      </c>
      <c r="AW927" s="13" t="s">
        <v>34</v>
      </c>
      <c r="AX927" s="13" t="s">
        <v>78</v>
      </c>
      <c r="AY927" s="159" t="s">
        <v>163</v>
      </c>
    </row>
    <row r="928" spans="2:65" s="13" customFormat="1" ht="11.25">
      <c r="B928" s="158"/>
      <c r="D928" s="152" t="s">
        <v>172</v>
      </c>
      <c r="E928" s="159" t="s">
        <v>1</v>
      </c>
      <c r="F928" s="160" t="s">
        <v>682</v>
      </c>
      <c r="H928" s="161">
        <v>5.7</v>
      </c>
      <c r="I928" s="162"/>
      <c r="L928" s="158"/>
      <c r="M928" s="163"/>
      <c r="T928" s="164"/>
      <c r="AT928" s="159" t="s">
        <v>172</v>
      </c>
      <c r="AU928" s="159" t="s">
        <v>88</v>
      </c>
      <c r="AV928" s="13" t="s">
        <v>88</v>
      </c>
      <c r="AW928" s="13" t="s">
        <v>34</v>
      </c>
      <c r="AX928" s="13" t="s">
        <v>78</v>
      </c>
      <c r="AY928" s="159" t="s">
        <v>163</v>
      </c>
    </row>
    <row r="929" spans="2:65" s="13" customFormat="1" ht="11.25">
      <c r="B929" s="158"/>
      <c r="D929" s="152" t="s">
        <v>172</v>
      </c>
      <c r="E929" s="159" t="s">
        <v>1</v>
      </c>
      <c r="F929" s="160" t="s">
        <v>673</v>
      </c>
      <c r="H929" s="161">
        <v>5.9</v>
      </c>
      <c r="I929" s="162"/>
      <c r="L929" s="158"/>
      <c r="M929" s="163"/>
      <c r="T929" s="164"/>
      <c r="AT929" s="159" t="s">
        <v>172</v>
      </c>
      <c r="AU929" s="159" t="s">
        <v>88</v>
      </c>
      <c r="AV929" s="13" t="s">
        <v>88</v>
      </c>
      <c r="AW929" s="13" t="s">
        <v>34</v>
      </c>
      <c r="AX929" s="13" t="s">
        <v>78</v>
      </c>
      <c r="AY929" s="159" t="s">
        <v>163</v>
      </c>
    </row>
    <row r="930" spans="2:65" s="13" customFormat="1" ht="11.25">
      <c r="B930" s="158"/>
      <c r="D930" s="152" t="s">
        <v>172</v>
      </c>
      <c r="E930" s="159" t="s">
        <v>1</v>
      </c>
      <c r="F930" s="160" t="s">
        <v>674</v>
      </c>
      <c r="H930" s="161">
        <v>3.2</v>
      </c>
      <c r="I930" s="162"/>
      <c r="L930" s="158"/>
      <c r="M930" s="163"/>
      <c r="T930" s="164"/>
      <c r="AT930" s="159" t="s">
        <v>172</v>
      </c>
      <c r="AU930" s="159" t="s">
        <v>88</v>
      </c>
      <c r="AV930" s="13" t="s">
        <v>88</v>
      </c>
      <c r="AW930" s="13" t="s">
        <v>34</v>
      </c>
      <c r="AX930" s="13" t="s">
        <v>78</v>
      </c>
      <c r="AY930" s="159" t="s">
        <v>163</v>
      </c>
    </row>
    <row r="931" spans="2:65" s="13" customFormat="1" ht="11.25">
      <c r="B931" s="158"/>
      <c r="D931" s="152" t="s">
        <v>172</v>
      </c>
      <c r="E931" s="159" t="s">
        <v>1</v>
      </c>
      <c r="F931" s="160" t="s">
        <v>675</v>
      </c>
      <c r="H931" s="161">
        <v>15.7</v>
      </c>
      <c r="I931" s="162"/>
      <c r="L931" s="158"/>
      <c r="M931" s="163"/>
      <c r="T931" s="164"/>
      <c r="AT931" s="159" t="s">
        <v>172</v>
      </c>
      <c r="AU931" s="159" t="s">
        <v>88</v>
      </c>
      <c r="AV931" s="13" t="s">
        <v>88</v>
      </c>
      <c r="AW931" s="13" t="s">
        <v>34</v>
      </c>
      <c r="AX931" s="13" t="s">
        <v>78</v>
      </c>
      <c r="AY931" s="159" t="s">
        <v>163</v>
      </c>
    </row>
    <row r="932" spans="2:65" s="15" customFormat="1" ht="11.25">
      <c r="B932" s="183"/>
      <c r="D932" s="152" t="s">
        <v>172</v>
      </c>
      <c r="E932" s="184" t="s">
        <v>1</v>
      </c>
      <c r="F932" s="185" t="s">
        <v>372</v>
      </c>
      <c r="H932" s="186">
        <v>132.69999999999999</v>
      </c>
      <c r="I932" s="187"/>
      <c r="L932" s="183"/>
      <c r="M932" s="188"/>
      <c r="T932" s="189"/>
      <c r="AT932" s="184" t="s">
        <v>172</v>
      </c>
      <c r="AU932" s="184" t="s">
        <v>88</v>
      </c>
      <c r="AV932" s="15" t="s">
        <v>182</v>
      </c>
      <c r="AW932" s="15" t="s">
        <v>34</v>
      </c>
      <c r="AX932" s="15" t="s">
        <v>78</v>
      </c>
      <c r="AY932" s="184" t="s">
        <v>163</v>
      </c>
    </row>
    <row r="933" spans="2:65" s="13" customFormat="1" ht="11.25">
      <c r="B933" s="158"/>
      <c r="D933" s="152" t="s">
        <v>172</v>
      </c>
      <c r="E933" s="159" t="s">
        <v>1</v>
      </c>
      <c r="F933" s="160" t="s">
        <v>639</v>
      </c>
      <c r="H933" s="161">
        <v>8.6999999999999993</v>
      </c>
      <c r="I933" s="162"/>
      <c r="L933" s="158"/>
      <c r="M933" s="163"/>
      <c r="T933" s="164"/>
      <c r="AT933" s="159" t="s">
        <v>172</v>
      </c>
      <c r="AU933" s="159" t="s">
        <v>88</v>
      </c>
      <c r="AV933" s="13" t="s">
        <v>88</v>
      </c>
      <c r="AW933" s="13" t="s">
        <v>34</v>
      </c>
      <c r="AX933" s="13" t="s">
        <v>78</v>
      </c>
      <c r="AY933" s="159" t="s">
        <v>163</v>
      </c>
    </row>
    <row r="934" spans="2:65" s="13" customFormat="1" ht="11.25">
      <c r="B934" s="158"/>
      <c r="D934" s="152" t="s">
        <v>172</v>
      </c>
      <c r="E934" s="159" t="s">
        <v>1</v>
      </c>
      <c r="F934" s="160" t="s">
        <v>640</v>
      </c>
      <c r="H934" s="161">
        <v>2.5</v>
      </c>
      <c r="I934" s="162"/>
      <c r="L934" s="158"/>
      <c r="M934" s="163"/>
      <c r="T934" s="164"/>
      <c r="AT934" s="159" t="s">
        <v>172</v>
      </c>
      <c r="AU934" s="159" t="s">
        <v>88</v>
      </c>
      <c r="AV934" s="13" t="s">
        <v>88</v>
      </c>
      <c r="AW934" s="13" t="s">
        <v>34</v>
      </c>
      <c r="AX934" s="13" t="s">
        <v>78</v>
      </c>
      <c r="AY934" s="159" t="s">
        <v>163</v>
      </c>
    </row>
    <row r="935" spans="2:65" s="13" customFormat="1" ht="11.25">
      <c r="B935" s="158"/>
      <c r="D935" s="152" t="s">
        <v>172</v>
      </c>
      <c r="E935" s="159" t="s">
        <v>1</v>
      </c>
      <c r="F935" s="160" t="s">
        <v>641</v>
      </c>
      <c r="H935" s="161">
        <v>2.2000000000000002</v>
      </c>
      <c r="I935" s="162"/>
      <c r="L935" s="158"/>
      <c r="M935" s="163"/>
      <c r="T935" s="164"/>
      <c r="AT935" s="159" t="s">
        <v>172</v>
      </c>
      <c r="AU935" s="159" t="s">
        <v>88</v>
      </c>
      <c r="AV935" s="13" t="s">
        <v>88</v>
      </c>
      <c r="AW935" s="13" t="s">
        <v>34</v>
      </c>
      <c r="AX935" s="13" t="s">
        <v>78</v>
      </c>
      <c r="AY935" s="159" t="s">
        <v>163</v>
      </c>
    </row>
    <row r="936" spans="2:65" s="13" customFormat="1" ht="11.25">
      <c r="B936" s="158"/>
      <c r="D936" s="152" t="s">
        <v>172</v>
      </c>
      <c r="E936" s="159" t="s">
        <v>1</v>
      </c>
      <c r="F936" s="160" t="s">
        <v>642</v>
      </c>
      <c r="H936" s="161">
        <v>1.8</v>
      </c>
      <c r="I936" s="162"/>
      <c r="L936" s="158"/>
      <c r="M936" s="163"/>
      <c r="T936" s="164"/>
      <c r="AT936" s="159" t="s">
        <v>172</v>
      </c>
      <c r="AU936" s="159" t="s">
        <v>88</v>
      </c>
      <c r="AV936" s="13" t="s">
        <v>88</v>
      </c>
      <c r="AW936" s="13" t="s">
        <v>34</v>
      </c>
      <c r="AX936" s="13" t="s">
        <v>78</v>
      </c>
      <c r="AY936" s="159" t="s">
        <v>163</v>
      </c>
    </row>
    <row r="937" spans="2:65" s="13" customFormat="1" ht="11.25">
      <c r="B937" s="158"/>
      <c r="D937" s="152" t="s">
        <v>172</v>
      </c>
      <c r="E937" s="159" t="s">
        <v>1</v>
      </c>
      <c r="F937" s="160" t="s">
        <v>643</v>
      </c>
      <c r="H937" s="161">
        <v>1.25</v>
      </c>
      <c r="I937" s="162"/>
      <c r="L937" s="158"/>
      <c r="M937" s="163"/>
      <c r="T937" s="164"/>
      <c r="AT937" s="159" t="s">
        <v>172</v>
      </c>
      <c r="AU937" s="159" t="s">
        <v>88</v>
      </c>
      <c r="AV937" s="13" t="s">
        <v>88</v>
      </c>
      <c r="AW937" s="13" t="s">
        <v>34</v>
      </c>
      <c r="AX937" s="13" t="s">
        <v>78</v>
      </c>
      <c r="AY937" s="159" t="s">
        <v>163</v>
      </c>
    </row>
    <row r="938" spans="2:65" s="15" customFormat="1" ht="11.25">
      <c r="B938" s="183"/>
      <c r="D938" s="152" t="s">
        <v>172</v>
      </c>
      <c r="E938" s="184" t="s">
        <v>1</v>
      </c>
      <c r="F938" s="185" t="s">
        <v>372</v>
      </c>
      <c r="H938" s="186">
        <v>16.45</v>
      </c>
      <c r="I938" s="187"/>
      <c r="L938" s="183"/>
      <c r="M938" s="188"/>
      <c r="T938" s="189"/>
      <c r="AT938" s="184" t="s">
        <v>172</v>
      </c>
      <c r="AU938" s="184" t="s">
        <v>88</v>
      </c>
      <c r="AV938" s="15" t="s">
        <v>182</v>
      </c>
      <c r="AW938" s="15" t="s">
        <v>34</v>
      </c>
      <c r="AX938" s="15" t="s">
        <v>78</v>
      </c>
      <c r="AY938" s="184" t="s">
        <v>163</v>
      </c>
    </row>
    <row r="939" spans="2:65" s="14" customFormat="1" ht="11.25">
      <c r="B939" s="165"/>
      <c r="D939" s="152" t="s">
        <v>172</v>
      </c>
      <c r="E939" s="166" t="s">
        <v>1</v>
      </c>
      <c r="F939" s="167" t="s">
        <v>176</v>
      </c>
      <c r="H939" s="168">
        <v>149.15</v>
      </c>
      <c r="I939" s="169"/>
      <c r="L939" s="165"/>
      <c r="M939" s="170"/>
      <c r="T939" s="171"/>
      <c r="AT939" s="166" t="s">
        <v>172</v>
      </c>
      <c r="AU939" s="166" t="s">
        <v>88</v>
      </c>
      <c r="AV939" s="14" t="s">
        <v>170</v>
      </c>
      <c r="AW939" s="14" t="s">
        <v>34</v>
      </c>
      <c r="AX939" s="14" t="s">
        <v>86</v>
      </c>
      <c r="AY939" s="166" t="s">
        <v>163</v>
      </c>
    </row>
    <row r="940" spans="2:65" s="14" customFormat="1" ht="11.25">
      <c r="B940" s="165"/>
      <c r="D940" s="152" t="s">
        <v>172</v>
      </c>
      <c r="E940" s="166" t="s">
        <v>1</v>
      </c>
      <c r="F940" s="167" t="s">
        <v>176</v>
      </c>
      <c r="H940" s="168">
        <v>0</v>
      </c>
      <c r="I940" s="169"/>
      <c r="L940" s="165"/>
      <c r="M940" s="170"/>
      <c r="T940" s="171"/>
      <c r="AT940" s="166" t="s">
        <v>172</v>
      </c>
      <c r="AU940" s="166" t="s">
        <v>88</v>
      </c>
      <c r="AV940" s="14" t="s">
        <v>170</v>
      </c>
      <c r="AW940" s="14" t="s">
        <v>34</v>
      </c>
      <c r="AX940" s="14" t="s">
        <v>78</v>
      </c>
      <c r="AY940" s="166" t="s">
        <v>163</v>
      </c>
    </row>
    <row r="941" spans="2:65" s="1" customFormat="1" ht="24.2" customHeight="1">
      <c r="B941" s="32"/>
      <c r="C941" s="137" t="s">
        <v>495</v>
      </c>
      <c r="D941" s="137" t="s">
        <v>166</v>
      </c>
      <c r="E941" s="138" t="s">
        <v>703</v>
      </c>
      <c r="F941" s="139" t="s">
        <v>704</v>
      </c>
      <c r="G941" s="140" t="s">
        <v>206</v>
      </c>
      <c r="H941" s="141">
        <v>39.200000000000003</v>
      </c>
      <c r="I941" s="142"/>
      <c r="J941" s="143">
        <f>ROUND(I941*H941,2)</f>
        <v>0</v>
      </c>
      <c r="K941" s="144"/>
      <c r="L941" s="32"/>
      <c r="M941" s="145" t="s">
        <v>1</v>
      </c>
      <c r="N941" s="146" t="s">
        <v>43</v>
      </c>
      <c r="P941" s="147">
        <f>O941*H941</f>
        <v>0</v>
      </c>
      <c r="Q941" s="147">
        <v>0</v>
      </c>
      <c r="R941" s="147">
        <f>Q941*H941</f>
        <v>0</v>
      </c>
      <c r="S941" s="147">
        <v>1.065E-2</v>
      </c>
      <c r="T941" s="148">
        <f>S941*H941</f>
        <v>0.41748000000000002</v>
      </c>
      <c r="AR941" s="149" t="s">
        <v>273</v>
      </c>
      <c r="AT941" s="149" t="s">
        <v>166</v>
      </c>
      <c r="AU941" s="149" t="s">
        <v>88</v>
      </c>
      <c r="AY941" s="17" t="s">
        <v>163</v>
      </c>
      <c r="BE941" s="150">
        <f>IF(N941="základní",J941,0)</f>
        <v>0</v>
      </c>
      <c r="BF941" s="150">
        <f>IF(N941="snížená",J941,0)</f>
        <v>0</v>
      </c>
      <c r="BG941" s="150">
        <f>IF(N941="zákl. přenesená",J941,0)</f>
        <v>0</v>
      </c>
      <c r="BH941" s="150">
        <f>IF(N941="sníž. přenesená",J941,0)</f>
        <v>0</v>
      </c>
      <c r="BI941" s="150">
        <f>IF(N941="nulová",J941,0)</f>
        <v>0</v>
      </c>
      <c r="BJ941" s="17" t="s">
        <v>86</v>
      </c>
      <c r="BK941" s="150">
        <f>ROUND(I941*H941,2)</f>
        <v>0</v>
      </c>
      <c r="BL941" s="17" t="s">
        <v>273</v>
      </c>
      <c r="BM941" s="149" t="s">
        <v>705</v>
      </c>
    </row>
    <row r="942" spans="2:65" s="12" customFormat="1" ht="11.25">
      <c r="B942" s="151"/>
      <c r="D942" s="152" t="s">
        <v>172</v>
      </c>
      <c r="E942" s="153" t="s">
        <v>1</v>
      </c>
      <c r="F942" s="154" t="s">
        <v>617</v>
      </c>
      <c r="H942" s="153" t="s">
        <v>1</v>
      </c>
      <c r="I942" s="155"/>
      <c r="L942" s="151"/>
      <c r="M942" s="156"/>
      <c r="T942" s="157"/>
      <c r="AT942" s="153" t="s">
        <v>172</v>
      </c>
      <c r="AU942" s="153" t="s">
        <v>88</v>
      </c>
      <c r="AV942" s="12" t="s">
        <v>86</v>
      </c>
      <c r="AW942" s="12" t="s">
        <v>34</v>
      </c>
      <c r="AX942" s="12" t="s">
        <v>78</v>
      </c>
      <c r="AY942" s="153" t="s">
        <v>163</v>
      </c>
    </row>
    <row r="943" spans="2:65" s="12" customFormat="1" ht="22.5">
      <c r="B943" s="151"/>
      <c r="D943" s="152" t="s">
        <v>172</v>
      </c>
      <c r="E943" s="153" t="s">
        <v>1</v>
      </c>
      <c r="F943" s="154" t="s">
        <v>706</v>
      </c>
      <c r="H943" s="153" t="s">
        <v>1</v>
      </c>
      <c r="I943" s="155"/>
      <c r="L943" s="151"/>
      <c r="M943" s="156"/>
      <c r="T943" s="157"/>
      <c r="AT943" s="153" t="s">
        <v>172</v>
      </c>
      <c r="AU943" s="153" t="s">
        <v>88</v>
      </c>
      <c r="AV943" s="12" t="s">
        <v>86</v>
      </c>
      <c r="AW943" s="12" t="s">
        <v>34</v>
      </c>
      <c r="AX943" s="12" t="s">
        <v>78</v>
      </c>
      <c r="AY943" s="153" t="s">
        <v>163</v>
      </c>
    </row>
    <row r="944" spans="2:65" s="13" customFormat="1" ht="11.25">
      <c r="B944" s="158"/>
      <c r="D944" s="152" t="s">
        <v>172</v>
      </c>
      <c r="E944" s="159" t="s">
        <v>1</v>
      </c>
      <c r="F944" s="160" t="s">
        <v>668</v>
      </c>
      <c r="H944" s="161">
        <v>39.200000000000003</v>
      </c>
      <c r="I944" s="162"/>
      <c r="L944" s="158"/>
      <c r="M944" s="163"/>
      <c r="T944" s="164"/>
      <c r="AT944" s="159" t="s">
        <v>172</v>
      </c>
      <c r="AU944" s="159" t="s">
        <v>88</v>
      </c>
      <c r="AV944" s="13" t="s">
        <v>88</v>
      </c>
      <c r="AW944" s="13" t="s">
        <v>34</v>
      </c>
      <c r="AX944" s="13" t="s">
        <v>78</v>
      </c>
      <c r="AY944" s="159" t="s">
        <v>163</v>
      </c>
    </row>
    <row r="945" spans="2:65" s="14" customFormat="1" ht="11.25">
      <c r="B945" s="165"/>
      <c r="D945" s="152" t="s">
        <v>172</v>
      </c>
      <c r="E945" s="166" t="s">
        <v>1</v>
      </c>
      <c r="F945" s="167" t="s">
        <v>176</v>
      </c>
      <c r="H945" s="168">
        <v>39.200000000000003</v>
      </c>
      <c r="I945" s="169"/>
      <c r="L945" s="165"/>
      <c r="M945" s="170"/>
      <c r="T945" s="171"/>
      <c r="AT945" s="166" t="s">
        <v>172</v>
      </c>
      <c r="AU945" s="166" t="s">
        <v>88</v>
      </c>
      <c r="AV945" s="14" t="s">
        <v>170</v>
      </c>
      <c r="AW945" s="14" t="s">
        <v>34</v>
      </c>
      <c r="AX945" s="14" t="s">
        <v>86</v>
      </c>
      <c r="AY945" s="166" t="s">
        <v>163</v>
      </c>
    </row>
    <row r="946" spans="2:65" s="1" customFormat="1" ht="24.2" customHeight="1">
      <c r="B946" s="32"/>
      <c r="C946" s="137" t="s">
        <v>540</v>
      </c>
      <c r="D946" s="137" t="s">
        <v>166</v>
      </c>
      <c r="E946" s="138" t="s">
        <v>707</v>
      </c>
      <c r="F946" s="139" t="s">
        <v>708</v>
      </c>
      <c r="G946" s="140" t="s">
        <v>251</v>
      </c>
      <c r="H946" s="141">
        <v>13.035</v>
      </c>
      <c r="I946" s="142"/>
      <c r="J946" s="143">
        <f>ROUND(I946*H946,2)</f>
        <v>0</v>
      </c>
      <c r="K946" s="144"/>
      <c r="L946" s="32"/>
      <c r="M946" s="145" t="s">
        <v>1</v>
      </c>
      <c r="N946" s="146" t="s">
        <v>43</v>
      </c>
      <c r="P946" s="147">
        <f>O946*H946</f>
        <v>0</v>
      </c>
      <c r="Q946" s="147">
        <v>0</v>
      </c>
      <c r="R946" s="147">
        <f>Q946*H946</f>
        <v>0</v>
      </c>
      <c r="S946" s="147">
        <v>5.0000000000000001E-3</v>
      </c>
      <c r="T946" s="148">
        <f>S946*H946</f>
        <v>6.5174999999999997E-2</v>
      </c>
      <c r="AR946" s="149" t="s">
        <v>273</v>
      </c>
      <c r="AT946" s="149" t="s">
        <v>166</v>
      </c>
      <c r="AU946" s="149" t="s">
        <v>88</v>
      </c>
      <c r="AY946" s="17" t="s">
        <v>163</v>
      </c>
      <c r="BE946" s="150">
        <f>IF(N946="základní",J946,0)</f>
        <v>0</v>
      </c>
      <c r="BF946" s="150">
        <f>IF(N946="snížená",J946,0)</f>
        <v>0</v>
      </c>
      <c r="BG946" s="150">
        <f>IF(N946="zákl. přenesená",J946,0)</f>
        <v>0</v>
      </c>
      <c r="BH946" s="150">
        <f>IF(N946="sníž. přenesená",J946,0)</f>
        <v>0</v>
      </c>
      <c r="BI946" s="150">
        <f>IF(N946="nulová",J946,0)</f>
        <v>0</v>
      </c>
      <c r="BJ946" s="17" t="s">
        <v>86</v>
      </c>
      <c r="BK946" s="150">
        <f>ROUND(I946*H946,2)</f>
        <v>0</v>
      </c>
      <c r="BL946" s="17" t="s">
        <v>273</v>
      </c>
      <c r="BM946" s="149" t="s">
        <v>709</v>
      </c>
    </row>
    <row r="947" spans="2:65" s="12" customFormat="1" ht="11.25">
      <c r="B947" s="151"/>
      <c r="D947" s="152" t="s">
        <v>172</v>
      </c>
      <c r="E947" s="153" t="s">
        <v>1</v>
      </c>
      <c r="F947" s="154" t="s">
        <v>617</v>
      </c>
      <c r="H947" s="153" t="s">
        <v>1</v>
      </c>
      <c r="I947" s="155"/>
      <c r="L947" s="151"/>
      <c r="M947" s="156"/>
      <c r="T947" s="157"/>
      <c r="AT947" s="153" t="s">
        <v>172</v>
      </c>
      <c r="AU947" s="153" t="s">
        <v>88</v>
      </c>
      <c r="AV947" s="12" t="s">
        <v>86</v>
      </c>
      <c r="AW947" s="12" t="s">
        <v>34</v>
      </c>
      <c r="AX947" s="12" t="s">
        <v>78</v>
      </c>
      <c r="AY947" s="153" t="s">
        <v>163</v>
      </c>
    </row>
    <row r="948" spans="2:65" s="12" customFormat="1" ht="11.25">
      <c r="B948" s="151"/>
      <c r="D948" s="152" t="s">
        <v>172</v>
      </c>
      <c r="E948" s="153" t="s">
        <v>1</v>
      </c>
      <c r="F948" s="154" t="s">
        <v>710</v>
      </c>
      <c r="H948" s="153" t="s">
        <v>1</v>
      </c>
      <c r="I948" s="155"/>
      <c r="L948" s="151"/>
      <c r="M948" s="156"/>
      <c r="T948" s="157"/>
      <c r="AT948" s="153" t="s">
        <v>172</v>
      </c>
      <c r="AU948" s="153" t="s">
        <v>88</v>
      </c>
      <c r="AV948" s="12" t="s">
        <v>86</v>
      </c>
      <c r="AW948" s="12" t="s">
        <v>34</v>
      </c>
      <c r="AX948" s="12" t="s">
        <v>78</v>
      </c>
      <c r="AY948" s="153" t="s">
        <v>163</v>
      </c>
    </row>
    <row r="949" spans="2:65" s="13" customFormat="1" ht="11.25">
      <c r="B949" s="158"/>
      <c r="D949" s="152" t="s">
        <v>172</v>
      </c>
      <c r="E949" s="159" t="s">
        <v>1</v>
      </c>
      <c r="F949" s="160" t="s">
        <v>711</v>
      </c>
      <c r="H949" s="161">
        <v>13.035</v>
      </c>
      <c r="I949" s="162"/>
      <c r="L949" s="158"/>
      <c r="M949" s="163"/>
      <c r="T949" s="164"/>
      <c r="AT949" s="159" t="s">
        <v>172</v>
      </c>
      <c r="AU949" s="159" t="s">
        <v>88</v>
      </c>
      <c r="AV949" s="13" t="s">
        <v>88</v>
      </c>
      <c r="AW949" s="13" t="s">
        <v>34</v>
      </c>
      <c r="AX949" s="13" t="s">
        <v>78</v>
      </c>
      <c r="AY949" s="159" t="s">
        <v>163</v>
      </c>
    </row>
    <row r="950" spans="2:65" s="14" customFormat="1" ht="11.25">
      <c r="B950" s="165"/>
      <c r="D950" s="152" t="s">
        <v>172</v>
      </c>
      <c r="E950" s="166" t="s">
        <v>1</v>
      </c>
      <c r="F950" s="167" t="s">
        <v>176</v>
      </c>
      <c r="H950" s="168">
        <v>13.035</v>
      </c>
      <c r="I950" s="169"/>
      <c r="L950" s="165"/>
      <c r="M950" s="170"/>
      <c r="T950" s="171"/>
      <c r="AT950" s="166" t="s">
        <v>172</v>
      </c>
      <c r="AU950" s="166" t="s">
        <v>88</v>
      </c>
      <c r="AV950" s="14" t="s">
        <v>170</v>
      </c>
      <c r="AW950" s="14" t="s">
        <v>34</v>
      </c>
      <c r="AX950" s="14" t="s">
        <v>86</v>
      </c>
      <c r="AY950" s="166" t="s">
        <v>163</v>
      </c>
    </row>
    <row r="951" spans="2:65" s="1" customFormat="1" ht="24.2" customHeight="1">
      <c r="B951" s="32"/>
      <c r="C951" s="137" t="s">
        <v>712</v>
      </c>
      <c r="D951" s="137" t="s">
        <v>166</v>
      </c>
      <c r="E951" s="138" t="s">
        <v>713</v>
      </c>
      <c r="F951" s="139" t="s">
        <v>714</v>
      </c>
      <c r="G951" s="140" t="s">
        <v>169</v>
      </c>
      <c r="H951" s="141">
        <v>7</v>
      </c>
      <c r="I951" s="142"/>
      <c r="J951" s="143">
        <f>ROUND(I951*H951,2)</f>
        <v>0</v>
      </c>
      <c r="K951" s="144"/>
      <c r="L951" s="32"/>
      <c r="M951" s="145" t="s">
        <v>1</v>
      </c>
      <c r="N951" s="146" t="s">
        <v>43</v>
      </c>
      <c r="P951" s="147">
        <f>O951*H951</f>
        <v>0</v>
      </c>
      <c r="Q951" s="147">
        <v>0</v>
      </c>
      <c r="R951" s="147">
        <f>Q951*H951</f>
        <v>0</v>
      </c>
      <c r="S951" s="147">
        <v>2.4E-2</v>
      </c>
      <c r="T951" s="148">
        <f>S951*H951</f>
        <v>0.16800000000000001</v>
      </c>
      <c r="AR951" s="149" t="s">
        <v>170</v>
      </c>
      <c r="AT951" s="149" t="s">
        <v>166</v>
      </c>
      <c r="AU951" s="149" t="s">
        <v>88</v>
      </c>
      <c r="AY951" s="17" t="s">
        <v>163</v>
      </c>
      <c r="BE951" s="150">
        <f>IF(N951="základní",J951,0)</f>
        <v>0</v>
      </c>
      <c r="BF951" s="150">
        <f>IF(N951="snížená",J951,0)</f>
        <v>0</v>
      </c>
      <c r="BG951" s="150">
        <f>IF(N951="zákl. přenesená",J951,0)</f>
        <v>0</v>
      </c>
      <c r="BH951" s="150">
        <f>IF(N951="sníž. přenesená",J951,0)</f>
        <v>0</v>
      </c>
      <c r="BI951" s="150">
        <f>IF(N951="nulová",J951,0)</f>
        <v>0</v>
      </c>
      <c r="BJ951" s="17" t="s">
        <v>86</v>
      </c>
      <c r="BK951" s="150">
        <f>ROUND(I951*H951,2)</f>
        <v>0</v>
      </c>
      <c r="BL951" s="17" t="s">
        <v>170</v>
      </c>
      <c r="BM951" s="149" t="s">
        <v>715</v>
      </c>
    </row>
    <row r="952" spans="2:65" s="12" customFormat="1" ht="11.25">
      <c r="B952" s="151"/>
      <c r="D952" s="152" t="s">
        <v>172</v>
      </c>
      <c r="E952" s="153" t="s">
        <v>1</v>
      </c>
      <c r="F952" s="154" t="s">
        <v>617</v>
      </c>
      <c r="H952" s="153" t="s">
        <v>1</v>
      </c>
      <c r="I952" s="155"/>
      <c r="L952" s="151"/>
      <c r="M952" s="156"/>
      <c r="T952" s="157"/>
      <c r="AT952" s="153" t="s">
        <v>172</v>
      </c>
      <c r="AU952" s="153" t="s">
        <v>88</v>
      </c>
      <c r="AV952" s="12" t="s">
        <v>86</v>
      </c>
      <c r="AW952" s="12" t="s">
        <v>34</v>
      </c>
      <c r="AX952" s="12" t="s">
        <v>78</v>
      </c>
      <c r="AY952" s="153" t="s">
        <v>163</v>
      </c>
    </row>
    <row r="953" spans="2:65" s="12" customFormat="1" ht="11.25">
      <c r="B953" s="151"/>
      <c r="D953" s="152" t="s">
        <v>172</v>
      </c>
      <c r="E953" s="153" t="s">
        <v>1</v>
      </c>
      <c r="F953" s="154" t="s">
        <v>716</v>
      </c>
      <c r="H953" s="153" t="s">
        <v>1</v>
      </c>
      <c r="I953" s="155"/>
      <c r="L953" s="151"/>
      <c r="M953" s="156"/>
      <c r="T953" s="157"/>
      <c r="AT953" s="153" t="s">
        <v>172</v>
      </c>
      <c r="AU953" s="153" t="s">
        <v>88</v>
      </c>
      <c r="AV953" s="12" t="s">
        <v>86</v>
      </c>
      <c r="AW953" s="12" t="s">
        <v>34</v>
      </c>
      <c r="AX953" s="12" t="s">
        <v>78</v>
      </c>
      <c r="AY953" s="153" t="s">
        <v>163</v>
      </c>
    </row>
    <row r="954" spans="2:65" s="13" customFormat="1" ht="11.25">
      <c r="B954" s="158"/>
      <c r="D954" s="152" t="s">
        <v>172</v>
      </c>
      <c r="E954" s="159" t="s">
        <v>1</v>
      </c>
      <c r="F954" s="160" t="s">
        <v>717</v>
      </c>
      <c r="H954" s="161">
        <v>4</v>
      </c>
      <c r="I954" s="162"/>
      <c r="L954" s="158"/>
      <c r="M954" s="163"/>
      <c r="T954" s="164"/>
      <c r="AT954" s="159" t="s">
        <v>172</v>
      </c>
      <c r="AU954" s="159" t="s">
        <v>88</v>
      </c>
      <c r="AV954" s="13" t="s">
        <v>88</v>
      </c>
      <c r="AW954" s="13" t="s">
        <v>34</v>
      </c>
      <c r="AX954" s="13" t="s">
        <v>78</v>
      </c>
      <c r="AY954" s="159" t="s">
        <v>163</v>
      </c>
    </row>
    <row r="955" spans="2:65" s="13" customFormat="1" ht="11.25">
      <c r="B955" s="158"/>
      <c r="D955" s="152" t="s">
        <v>172</v>
      </c>
      <c r="E955" s="159" t="s">
        <v>1</v>
      </c>
      <c r="F955" s="160" t="s">
        <v>718</v>
      </c>
      <c r="H955" s="161">
        <v>2</v>
      </c>
      <c r="I955" s="162"/>
      <c r="L955" s="158"/>
      <c r="M955" s="163"/>
      <c r="T955" s="164"/>
      <c r="AT955" s="159" t="s">
        <v>172</v>
      </c>
      <c r="AU955" s="159" t="s">
        <v>88</v>
      </c>
      <c r="AV955" s="13" t="s">
        <v>88</v>
      </c>
      <c r="AW955" s="13" t="s">
        <v>34</v>
      </c>
      <c r="AX955" s="13" t="s">
        <v>78</v>
      </c>
      <c r="AY955" s="159" t="s">
        <v>163</v>
      </c>
    </row>
    <row r="956" spans="2:65" s="13" customFormat="1" ht="11.25">
      <c r="B956" s="158"/>
      <c r="D956" s="152" t="s">
        <v>172</v>
      </c>
      <c r="E956" s="159" t="s">
        <v>1</v>
      </c>
      <c r="F956" s="160" t="s">
        <v>719</v>
      </c>
      <c r="H956" s="161">
        <v>1</v>
      </c>
      <c r="I956" s="162"/>
      <c r="L956" s="158"/>
      <c r="M956" s="163"/>
      <c r="T956" s="164"/>
      <c r="AT956" s="159" t="s">
        <v>172</v>
      </c>
      <c r="AU956" s="159" t="s">
        <v>88</v>
      </c>
      <c r="AV956" s="13" t="s">
        <v>88</v>
      </c>
      <c r="AW956" s="13" t="s">
        <v>34</v>
      </c>
      <c r="AX956" s="13" t="s">
        <v>78</v>
      </c>
      <c r="AY956" s="159" t="s">
        <v>163</v>
      </c>
    </row>
    <row r="957" spans="2:65" s="14" customFormat="1" ht="11.25">
      <c r="B957" s="165"/>
      <c r="D957" s="152" t="s">
        <v>172</v>
      </c>
      <c r="E957" s="166" t="s">
        <v>1</v>
      </c>
      <c r="F957" s="167" t="s">
        <v>176</v>
      </c>
      <c r="H957" s="168">
        <v>7</v>
      </c>
      <c r="I957" s="169"/>
      <c r="L957" s="165"/>
      <c r="M957" s="170"/>
      <c r="T957" s="171"/>
      <c r="AT957" s="166" t="s">
        <v>172</v>
      </c>
      <c r="AU957" s="166" t="s">
        <v>88</v>
      </c>
      <c r="AV957" s="14" t="s">
        <v>170</v>
      </c>
      <c r="AW957" s="14" t="s">
        <v>34</v>
      </c>
      <c r="AX957" s="14" t="s">
        <v>86</v>
      </c>
      <c r="AY957" s="166" t="s">
        <v>163</v>
      </c>
    </row>
    <row r="958" spans="2:65" s="1" customFormat="1" ht="21.75" customHeight="1">
      <c r="B958" s="32"/>
      <c r="C958" s="137" t="s">
        <v>720</v>
      </c>
      <c r="D958" s="137" t="s">
        <v>166</v>
      </c>
      <c r="E958" s="138" t="s">
        <v>721</v>
      </c>
      <c r="F958" s="139" t="s">
        <v>722</v>
      </c>
      <c r="G958" s="140" t="s">
        <v>206</v>
      </c>
      <c r="H958" s="141">
        <v>3.5459999999999998</v>
      </c>
      <c r="I958" s="142"/>
      <c r="J958" s="143">
        <f>ROUND(I958*H958,2)</f>
        <v>0</v>
      </c>
      <c r="K958" s="144"/>
      <c r="L958" s="32"/>
      <c r="M958" s="145" t="s">
        <v>1</v>
      </c>
      <c r="N958" s="146" t="s">
        <v>43</v>
      </c>
      <c r="P958" s="147">
        <f>O958*H958</f>
        <v>0</v>
      </c>
      <c r="Q958" s="147">
        <v>0</v>
      </c>
      <c r="R958" s="147">
        <f>Q958*H958</f>
        <v>0</v>
      </c>
      <c r="S958" s="147">
        <v>7.5999999999999998E-2</v>
      </c>
      <c r="T958" s="148">
        <f>S958*H958</f>
        <v>0.26949599999999996</v>
      </c>
      <c r="AR958" s="149" t="s">
        <v>170</v>
      </c>
      <c r="AT958" s="149" t="s">
        <v>166</v>
      </c>
      <c r="AU958" s="149" t="s">
        <v>88</v>
      </c>
      <c r="AY958" s="17" t="s">
        <v>163</v>
      </c>
      <c r="BE958" s="150">
        <f>IF(N958="základní",J958,0)</f>
        <v>0</v>
      </c>
      <c r="BF958" s="150">
        <f>IF(N958="snížená",J958,0)</f>
        <v>0</v>
      </c>
      <c r="BG958" s="150">
        <f>IF(N958="zákl. přenesená",J958,0)</f>
        <v>0</v>
      </c>
      <c r="BH958" s="150">
        <f>IF(N958="sníž. přenesená",J958,0)</f>
        <v>0</v>
      </c>
      <c r="BI958" s="150">
        <f>IF(N958="nulová",J958,0)</f>
        <v>0</v>
      </c>
      <c r="BJ958" s="17" t="s">
        <v>86</v>
      </c>
      <c r="BK958" s="150">
        <f>ROUND(I958*H958,2)</f>
        <v>0</v>
      </c>
      <c r="BL958" s="17" t="s">
        <v>170</v>
      </c>
      <c r="BM958" s="149" t="s">
        <v>723</v>
      </c>
    </row>
    <row r="959" spans="2:65" s="12" customFormat="1" ht="11.25">
      <c r="B959" s="151"/>
      <c r="D959" s="152" t="s">
        <v>172</v>
      </c>
      <c r="E959" s="153" t="s">
        <v>1</v>
      </c>
      <c r="F959" s="154" t="s">
        <v>617</v>
      </c>
      <c r="H959" s="153" t="s">
        <v>1</v>
      </c>
      <c r="I959" s="155"/>
      <c r="L959" s="151"/>
      <c r="M959" s="156"/>
      <c r="T959" s="157"/>
      <c r="AT959" s="153" t="s">
        <v>172</v>
      </c>
      <c r="AU959" s="153" t="s">
        <v>88</v>
      </c>
      <c r="AV959" s="12" t="s">
        <v>86</v>
      </c>
      <c r="AW959" s="12" t="s">
        <v>34</v>
      </c>
      <c r="AX959" s="12" t="s">
        <v>78</v>
      </c>
      <c r="AY959" s="153" t="s">
        <v>163</v>
      </c>
    </row>
    <row r="960" spans="2:65" s="12" customFormat="1" ht="11.25">
      <c r="B960" s="151"/>
      <c r="D960" s="152" t="s">
        <v>172</v>
      </c>
      <c r="E960" s="153" t="s">
        <v>1</v>
      </c>
      <c r="F960" s="154" t="s">
        <v>724</v>
      </c>
      <c r="H960" s="153" t="s">
        <v>1</v>
      </c>
      <c r="I960" s="155"/>
      <c r="L960" s="151"/>
      <c r="M960" s="156"/>
      <c r="T960" s="157"/>
      <c r="AT960" s="153" t="s">
        <v>172</v>
      </c>
      <c r="AU960" s="153" t="s">
        <v>88</v>
      </c>
      <c r="AV960" s="12" t="s">
        <v>86</v>
      </c>
      <c r="AW960" s="12" t="s">
        <v>34</v>
      </c>
      <c r="AX960" s="12" t="s">
        <v>78</v>
      </c>
      <c r="AY960" s="153" t="s">
        <v>163</v>
      </c>
    </row>
    <row r="961" spans="2:65" s="13" customFormat="1" ht="11.25">
      <c r="B961" s="158"/>
      <c r="D961" s="152" t="s">
        <v>172</v>
      </c>
      <c r="E961" s="159" t="s">
        <v>1</v>
      </c>
      <c r="F961" s="160" t="s">
        <v>725</v>
      </c>
      <c r="H961" s="161">
        <v>3.5459999999999998</v>
      </c>
      <c r="I961" s="162"/>
      <c r="L961" s="158"/>
      <c r="M961" s="163"/>
      <c r="T961" s="164"/>
      <c r="AT961" s="159" t="s">
        <v>172</v>
      </c>
      <c r="AU961" s="159" t="s">
        <v>88</v>
      </c>
      <c r="AV961" s="13" t="s">
        <v>88</v>
      </c>
      <c r="AW961" s="13" t="s">
        <v>34</v>
      </c>
      <c r="AX961" s="13" t="s">
        <v>78</v>
      </c>
      <c r="AY961" s="159" t="s">
        <v>163</v>
      </c>
    </row>
    <row r="962" spans="2:65" s="14" customFormat="1" ht="11.25">
      <c r="B962" s="165"/>
      <c r="D962" s="152" t="s">
        <v>172</v>
      </c>
      <c r="E962" s="166" t="s">
        <v>1</v>
      </c>
      <c r="F962" s="167" t="s">
        <v>176</v>
      </c>
      <c r="H962" s="168">
        <v>3.5459999999999998</v>
      </c>
      <c r="I962" s="169"/>
      <c r="L962" s="165"/>
      <c r="M962" s="170"/>
      <c r="T962" s="171"/>
      <c r="AT962" s="166" t="s">
        <v>172</v>
      </c>
      <c r="AU962" s="166" t="s">
        <v>88</v>
      </c>
      <c r="AV962" s="14" t="s">
        <v>170</v>
      </c>
      <c r="AW962" s="14" t="s">
        <v>34</v>
      </c>
      <c r="AX962" s="14" t="s">
        <v>86</v>
      </c>
      <c r="AY962" s="166" t="s">
        <v>163</v>
      </c>
    </row>
    <row r="963" spans="2:65" s="1" customFormat="1" ht="21.75" customHeight="1">
      <c r="B963" s="32"/>
      <c r="C963" s="137" t="s">
        <v>726</v>
      </c>
      <c r="D963" s="137" t="s">
        <v>166</v>
      </c>
      <c r="E963" s="138" t="s">
        <v>727</v>
      </c>
      <c r="F963" s="139" t="s">
        <v>728</v>
      </c>
      <c r="G963" s="140" t="s">
        <v>206</v>
      </c>
      <c r="H963" s="141">
        <v>6.1070000000000002</v>
      </c>
      <c r="I963" s="142"/>
      <c r="J963" s="143">
        <f>ROUND(I963*H963,2)</f>
        <v>0</v>
      </c>
      <c r="K963" s="144"/>
      <c r="L963" s="32"/>
      <c r="M963" s="145" t="s">
        <v>1</v>
      </c>
      <c r="N963" s="146" t="s">
        <v>43</v>
      </c>
      <c r="P963" s="147">
        <f>O963*H963</f>
        <v>0</v>
      </c>
      <c r="Q963" s="147">
        <v>0</v>
      </c>
      <c r="R963" s="147">
        <f>Q963*H963</f>
        <v>0</v>
      </c>
      <c r="S963" s="147">
        <v>8.7999999999999995E-2</v>
      </c>
      <c r="T963" s="148">
        <f>S963*H963</f>
        <v>0.537416</v>
      </c>
      <c r="AR963" s="149" t="s">
        <v>170</v>
      </c>
      <c r="AT963" s="149" t="s">
        <v>166</v>
      </c>
      <c r="AU963" s="149" t="s">
        <v>88</v>
      </c>
      <c r="AY963" s="17" t="s">
        <v>163</v>
      </c>
      <c r="BE963" s="150">
        <f>IF(N963="základní",J963,0)</f>
        <v>0</v>
      </c>
      <c r="BF963" s="150">
        <f>IF(N963="snížená",J963,0)</f>
        <v>0</v>
      </c>
      <c r="BG963" s="150">
        <f>IF(N963="zákl. přenesená",J963,0)</f>
        <v>0</v>
      </c>
      <c r="BH963" s="150">
        <f>IF(N963="sníž. přenesená",J963,0)</f>
        <v>0</v>
      </c>
      <c r="BI963" s="150">
        <f>IF(N963="nulová",J963,0)</f>
        <v>0</v>
      </c>
      <c r="BJ963" s="17" t="s">
        <v>86</v>
      </c>
      <c r="BK963" s="150">
        <f>ROUND(I963*H963,2)</f>
        <v>0</v>
      </c>
      <c r="BL963" s="17" t="s">
        <v>170</v>
      </c>
      <c r="BM963" s="149" t="s">
        <v>729</v>
      </c>
    </row>
    <row r="964" spans="2:65" s="12" customFormat="1" ht="11.25">
      <c r="B964" s="151"/>
      <c r="D964" s="152" t="s">
        <v>172</v>
      </c>
      <c r="E964" s="153" t="s">
        <v>1</v>
      </c>
      <c r="F964" s="154" t="s">
        <v>617</v>
      </c>
      <c r="H964" s="153" t="s">
        <v>1</v>
      </c>
      <c r="I964" s="155"/>
      <c r="L964" s="151"/>
      <c r="M964" s="156"/>
      <c r="T964" s="157"/>
      <c r="AT964" s="153" t="s">
        <v>172</v>
      </c>
      <c r="AU964" s="153" t="s">
        <v>88</v>
      </c>
      <c r="AV964" s="12" t="s">
        <v>86</v>
      </c>
      <c r="AW964" s="12" t="s">
        <v>34</v>
      </c>
      <c r="AX964" s="12" t="s">
        <v>78</v>
      </c>
      <c r="AY964" s="153" t="s">
        <v>163</v>
      </c>
    </row>
    <row r="965" spans="2:65" s="12" customFormat="1" ht="11.25">
      <c r="B965" s="151"/>
      <c r="D965" s="152" t="s">
        <v>172</v>
      </c>
      <c r="E965" s="153" t="s">
        <v>1</v>
      </c>
      <c r="F965" s="154" t="s">
        <v>730</v>
      </c>
      <c r="H965" s="153" t="s">
        <v>1</v>
      </c>
      <c r="I965" s="155"/>
      <c r="L965" s="151"/>
      <c r="M965" s="156"/>
      <c r="T965" s="157"/>
      <c r="AT965" s="153" t="s">
        <v>172</v>
      </c>
      <c r="AU965" s="153" t="s">
        <v>88</v>
      </c>
      <c r="AV965" s="12" t="s">
        <v>86</v>
      </c>
      <c r="AW965" s="12" t="s">
        <v>34</v>
      </c>
      <c r="AX965" s="12" t="s">
        <v>78</v>
      </c>
      <c r="AY965" s="153" t="s">
        <v>163</v>
      </c>
    </row>
    <row r="966" spans="2:65" s="13" customFormat="1" ht="11.25">
      <c r="B966" s="158"/>
      <c r="D966" s="152" t="s">
        <v>172</v>
      </c>
      <c r="E966" s="159" t="s">
        <v>1</v>
      </c>
      <c r="F966" s="160" t="s">
        <v>731</v>
      </c>
      <c r="H966" s="161">
        <v>1.1819999999999999</v>
      </c>
      <c r="I966" s="162"/>
      <c r="L966" s="158"/>
      <c r="M966" s="163"/>
      <c r="T966" s="164"/>
      <c r="AT966" s="159" t="s">
        <v>172</v>
      </c>
      <c r="AU966" s="159" t="s">
        <v>88</v>
      </c>
      <c r="AV966" s="13" t="s">
        <v>88</v>
      </c>
      <c r="AW966" s="13" t="s">
        <v>34</v>
      </c>
      <c r="AX966" s="13" t="s">
        <v>78</v>
      </c>
      <c r="AY966" s="159" t="s">
        <v>163</v>
      </c>
    </row>
    <row r="967" spans="2:65" s="13" customFormat="1" ht="11.25">
      <c r="B967" s="158"/>
      <c r="D967" s="152" t="s">
        <v>172</v>
      </c>
      <c r="E967" s="159" t="s">
        <v>1</v>
      </c>
      <c r="F967" s="160" t="s">
        <v>732</v>
      </c>
      <c r="H967" s="161">
        <v>3.1520000000000001</v>
      </c>
      <c r="I967" s="162"/>
      <c r="L967" s="158"/>
      <c r="M967" s="163"/>
      <c r="T967" s="164"/>
      <c r="AT967" s="159" t="s">
        <v>172</v>
      </c>
      <c r="AU967" s="159" t="s">
        <v>88</v>
      </c>
      <c r="AV967" s="13" t="s">
        <v>88</v>
      </c>
      <c r="AW967" s="13" t="s">
        <v>34</v>
      </c>
      <c r="AX967" s="13" t="s">
        <v>78</v>
      </c>
      <c r="AY967" s="159" t="s">
        <v>163</v>
      </c>
    </row>
    <row r="968" spans="2:65" s="13" customFormat="1" ht="11.25">
      <c r="B968" s="158"/>
      <c r="D968" s="152" t="s">
        <v>172</v>
      </c>
      <c r="E968" s="159" t="s">
        <v>1</v>
      </c>
      <c r="F968" s="160" t="s">
        <v>733</v>
      </c>
      <c r="H968" s="161">
        <v>1.7729999999999999</v>
      </c>
      <c r="I968" s="162"/>
      <c r="L968" s="158"/>
      <c r="M968" s="163"/>
      <c r="T968" s="164"/>
      <c r="AT968" s="159" t="s">
        <v>172</v>
      </c>
      <c r="AU968" s="159" t="s">
        <v>88</v>
      </c>
      <c r="AV968" s="13" t="s">
        <v>88</v>
      </c>
      <c r="AW968" s="13" t="s">
        <v>34</v>
      </c>
      <c r="AX968" s="13" t="s">
        <v>78</v>
      </c>
      <c r="AY968" s="159" t="s">
        <v>163</v>
      </c>
    </row>
    <row r="969" spans="2:65" s="14" customFormat="1" ht="11.25">
      <c r="B969" s="165"/>
      <c r="D969" s="152" t="s">
        <v>172</v>
      </c>
      <c r="E969" s="166" t="s">
        <v>1</v>
      </c>
      <c r="F969" s="167" t="s">
        <v>176</v>
      </c>
      <c r="H969" s="168">
        <v>6.1070000000000002</v>
      </c>
      <c r="I969" s="169"/>
      <c r="L969" s="165"/>
      <c r="M969" s="170"/>
      <c r="T969" s="171"/>
      <c r="AT969" s="166" t="s">
        <v>172</v>
      </c>
      <c r="AU969" s="166" t="s">
        <v>88</v>
      </c>
      <c r="AV969" s="14" t="s">
        <v>170</v>
      </c>
      <c r="AW969" s="14" t="s">
        <v>34</v>
      </c>
      <c r="AX969" s="14" t="s">
        <v>86</v>
      </c>
      <c r="AY969" s="166" t="s">
        <v>163</v>
      </c>
    </row>
    <row r="970" spans="2:65" s="1" customFormat="1" ht="21.75" customHeight="1">
      <c r="B970" s="32"/>
      <c r="C970" s="137" t="s">
        <v>734</v>
      </c>
      <c r="D970" s="137" t="s">
        <v>166</v>
      </c>
      <c r="E970" s="138" t="s">
        <v>735</v>
      </c>
      <c r="F970" s="139" t="s">
        <v>736</v>
      </c>
      <c r="G970" s="140" t="s">
        <v>169</v>
      </c>
      <c r="H970" s="141">
        <v>3</v>
      </c>
      <c r="I970" s="142"/>
      <c r="J970" s="143">
        <f>ROUND(I970*H970,2)</f>
        <v>0</v>
      </c>
      <c r="K970" s="144"/>
      <c r="L970" s="32"/>
      <c r="M970" s="145" t="s">
        <v>1</v>
      </c>
      <c r="N970" s="146" t="s">
        <v>43</v>
      </c>
      <c r="P970" s="147">
        <f>O970*H970</f>
        <v>0</v>
      </c>
      <c r="Q970" s="147">
        <v>0</v>
      </c>
      <c r="R970" s="147">
        <f>Q970*H970</f>
        <v>0</v>
      </c>
      <c r="S970" s="147">
        <v>1.2999999999999999E-2</v>
      </c>
      <c r="T970" s="148">
        <f>S970*H970</f>
        <v>3.9E-2</v>
      </c>
      <c r="AR970" s="149" t="s">
        <v>170</v>
      </c>
      <c r="AT970" s="149" t="s">
        <v>166</v>
      </c>
      <c r="AU970" s="149" t="s">
        <v>88</v>
      </c>
      <c r="AY970" s="17" t="s">
        <v>163</v>
      </c>
      <c r="BE970" s="150">
        <f>IF(N970="základní",J970,0)</f>
        <v>0</v>
      </c>
      <c r="BF970" s="150">
        <f>IF(N970="snížená",J970,0)</f>
        <v>0</v>
      </c>
      <c r="BG970" s="150">
        <f>IF(N970="zákl. přenesená",J970,0)</f>
        <v>0</v>
      </c>
      <c r="BH970" s="150">
        <f>IF(N970="sníž. přenesená",J970,0)</f>
        <v>0</v>
      </c>
      <c r="BI970" s="150">
        <f>IF(N970="nulová",J970,0)</f>
        <v>0</v>
      </c>
      <c r="BJ970" s="17" t="s">
        <v>86</v>
      </c>
      <c r="BK970" s="150">
        <f>ROUND(I970*H970,2)</f>
        <v>0</v>
      </c>
      <c r="BL970" s="17" t="s">
        <v>170</v>
      </c>
      <c r="BM970" s="149" t="s">
        <v>737</v>
      </c>
    </row>
    <row r="971" spans="2:65" s="1" customFormat="1" ht="24.2" customHeight="1">
      <c r="B971" s="32"/>
      <c r="C971" s="137" t="s">
        <v>738</v>
      </c>
      <c r="D971" s="137" t="s">
        <v>166</v>
      </c>
      <c r="E971" s="138" t="s">
        <v>739</v>
      </c>
      <c r="F971" s="139" t="s">
        <v>740</v>
      </c>
      <c r="G971" s="140" t="s">
        <v>206</v>
      </c>
      <c r="H971" s="141">
        <v>171.9</v>
      </c>
      <c r="I971" s="142"/>
      <c r="J971" s="143">
        <f>ROUND(I971*H971,2)</f>
        <v>0</v>
      </c>
      <c r="K971" s="144"/>
      <c r="L971" s="32"/>
      <c r="M971" s="145" t="s">
        <v>1</v>
      </c>
      <c r="N971" s="146" t="s">
        <v>43</v>
      </c>
      <c r="P971" s="147">
        <f>O971*H971</f>
        <v>0</v>
      </c>
      <c r="Q971" s="147">
        <v>0</v>
      </c>
      <c r="R971" s="147">
        <f>Q971*H971</f>
        <v>0</v>
      </c>
      <c r="S971" s="147">
        <v>3.0000000000000001E-3</v>
      </c>
      <c r="T971" s="148">
        <f>S971*H971</f>
        <v>0.51570000000000005</v>
      </c>
      <c r="AR971" s="149" t="s">
        <v>170</v>
      </c>
      <c r="AT971" s="149" t="s">
        <v>166</v>
      </c>
      <c r="AU971" s="149" t="s">
        <v>88</v>
      </c>
      <c r="AY971" s="17" t="s">
        <v>163</v>
      </c>
      <c r="BE971" s="150">
        <f>IF(N971="základní",J971,0)</f>
        <v>0</v>
      </c>
      <c r="BF971" s="150">
        <f>IF(N971="snížená",J971,0)</f>
        <v>0</v>
      </c>
      <c r="BG971" s="150">
        <f>IF(N971="zákl. přenesená",J971,0)</f>
        <v>0</v>
      </c>
      <c r="BH971" s="150">
        <f>IF(N971="sníž. přenesená",J971,0)</f>
        <v>0</v>
      </c>
      <c r="BI971" s="150">
        <f>IF(N971="nulová",J971,0)</f>
        <v>0</v>
      </c>
      <c r="BJ971" s="17" t="s">
        <v>86</v>
      </c>
      <c r="BK971" s="150">
        <f>ROUND(I971*H971,2)</f>
        <v>0</v>
      </c>
      <c r="BL971" s="17" t="s">
        <v>170</v>
      </c>
      <c r="BM971" s="149" t="s">
        <v>741</v>
      </c>
    </row>
    <row r="972" spans="2:65" s="12" customFormat="1" ht="11.25">
      <c r="B972" s="151"/>
      <c r="D972" s="152" t="s">
        <v>172</v>
      </c>
      <c r="E972" s="153" t="s">
        <v>1</v>
      </c>
      <c r="F972" s="154" t="s">
        <v>617</v>
      </c>
      <c r="H972" s="153" t="s">
        <v>1</v>
      </c>
      <c r="I972" s="155"/>
      <c r="L972" s="151"/>
      <c r="M972" s="156"/>
      <c r="T972" s="157"/>
      <c r="AT972" s="153" t="s">
        <v>172</v>
      </c>
      <c r="AU972" s="153" t="s">
        <v>88</v>
      </c>
      <c r="AV972" s="12" t="s">
        <v>86</v>
      </c>
      <c r="AW972" s="12" t="s">
        <v>34</v>
      </c>
      <c r="AX972" s="12" t="s">
        <v>78</v>
      </c>
      <c r="AY972" s="153" t="s">
        <v>163</v>
      </c>
    </row>
    <row r="973" spans="2:65" s="12" customFormat="1" ht="11.25">
      <c r="B973" s="151"/>
      <c r="D973" s="152" t="s">
        <v>172</v>
      </c>
      <c r="E973" s="153" t="s">
        <v>1</v>
      </c>
      <c r="F973" s="154" t="s">
        <v>742</v>
      </c>
      <c r="H973" s="153" t="s">
        <v>1</v>
      </c>
      <c r="I973" s="155"/>
      <c r="L973" s="151"/>
      <c r="M973" s="156"/>
      <c r="T973" s="157"/>
      <c r="AT973" s="153" t="s">
        <v>172</v>
      </c>
      <c r="AU973" s="153" t="s">
        <v>88</v>
      </c>
      <c r="AV973" s="12" t="s">
        <v>86</v>
      </c>
      <c r="AW973" s="12" t="s">
        <v>34</v>
      </c>
      <c r="AX973" s="12" t="s">
        <v>78</v>
      </c>
      <c r="AY973" s="153" t="s">
        <v>163</v>
      </c>
    </row>
    <row r="974" spans="2:65" s="13" customFormat="1" ht="11.25">
      <c r="B974" s="158"/>
      <c r="D974" s="152" t="s">
        <v>172</v>
      </c>
      <c r="E974" s="159" t="s">
        <v>1</v>
      </c>
      <c r="F974" s="160" t="s">
        <v>668</v>
      </c>
      <c r="H974" s="161">
        <v>39.200000000000003</v>
      </c>
      <c r="I974" s="162"/>
      <c r="L974" s="158"/>
      <c r="M974" s="163"/>
      <c r="T974" s="164"/>
      <c r="AT974" s="159" t="s">
        <v>172</v>
      </c>
      <c r="AU974" s="159" t="s">
        <v>88</v>
      </c>
      <c r="AV974" s="13" t="s">
        <v>88</v>
      </c>
      <c r="AW974" s="13" t="s">
        <v>34</v>
      </c>
      <c r="AX974" s="13" t="s">
        <v>78</v>
      </c>
      <c r="AY974" s="159" t="s">
        <v>163</v>
      </c>
    </row>
    <row r="975" spans="2:65" s="13" customFormat="1" ht="11.25">
      <c r="B975" s="158"/>
      <c r="D975" s="152" t="s">
        <v>172</v>
      </c>
      <c r="E975" s="159" t="s">
        <v>1</v>
      </c>
      <c r="F975" s="160" t="s">
        <v>669</v>
      </c>
      <c r="H975" s="161">
        <v>11.4</v>
      </c>
      <c r="I975" s="162"/>
      <c r="L975" s="158"/>
      <c r="M975" s="163"/>
      <c r="T975" s="164"/>
      <c r="AT975" s="159" t="s">
        <v>172</v>
      </c>
      <c r="AU975" s="159" t="s">
        <v>88</v>
      </c>
      <c r="AV975" s="13" t="s">
        <v>88</v>
      </c>
      <c r="AW975" s="13" t="s">
        <v>34</v>
      </c>
      <c r="AX975" s="13" t="s">
        <v>78</v>
      </c>
      <c r="AY975" s="159" t="s">
        <v>163</v>
      </c>
    </row>
    <row r="976" spans="2:65" s="13" customFormat="1" ht="11.25">
      <c r="B976" s="158"/>
      <c r="D976" s="152" t="s">
        <v>172</v>
      </c>
      <c r="E976" s="159" t="s">
        <v>1</v>
      </c>
      <c r="F976" s="160" t="s">
        <v>670</v>
      </c>
      <c r="H976" s="161">
        <v>56.7</v>
      </c>
      <c r="I976" s="162"/>
      <c r="L976" s="158"/>
      <c r="M976" s="163"/>
      <c r="T976" s="164"/>
      <c r="AT976" s="159" t="s">
        <v>172</v>
      </c>
      <c r="AU976" s="159" t="s">
        <v>88</v>
      </c>
      <c r="AV976" s="13" t="s">
        <v>88</v>
      </c>
      <c r="AW976" s="13" t="s">
        <v>34</v>
      </c>
      <c r="AX976" s="13" t="s">
        <v>78</v>
      </c>
      <c r="AY976" s="159" t="s">
        <v>163</v>
      </c>
    </row>
    <row r="977" spans="2:65" s="13" customFormat="1" ht="11.25">
      <c r="B977" s="158"/>
      <c r="D977" s="152" t="s">
        <v>172</v>
      </c>
      <c r="E977" s="159" t="s">
        <v>1</v>
      </c>
      <c r="F977" s="160" t="s">
        <v>671</v>
      </c>
      <c r="H977" s="161">
        <v>34.1</v>
      </c>
      <c r="I977" s="162"/>
      <c r="L977" s="158"/>
      <c r="M977" s="163"/>
      <c r="T977" s="164"/>
      <c r="AT977" s="159" t="s">
        <v>172</v>
      </c>
      <c r="AU977" s="159" t="s">
        <v>88</v>
      </c>
      <c r="AV977" s="13" t="s">
        <v>88</v>
      </c>
      <c r="AW977" s="13" t="s">
        <v>34</v>
      </c>
      <c r="AX977" s="13" t="s">
        <v>78</v>
      </c>
      <c r="AY977" s="159" t="s">
        <v>163</v>
      </c>
    </row>
    <row r="978" spans="2:65" s="13" customFormat="1" ht="11.25">
      <c r="B978" s="158"/>
      <c r="D978" s="152" t="s">
        <v>172</v>
      </c>
      <c r="E978" s="159" t="s">
        <v>1</v>
      </c>
      <c r="F978" s="160" t="s">
        <v>672</v>
      </c>
      <c r="H978" s="161">
        <v>5.7</v>
      </c>
      <c r="I978" s="162"/>
      <c r="L978" s="158"/>
      <c r="M978" s="163"/>
      <c r="T978" s="164"/>
      <c r="AT978" s="159" t="s">
        <v>172</v>
      </c>
      <c r="AU978" s="159" t="s">
        <v>88</v>
      </c>
      <c r="AV978" s="13" t="s">
        <v>88</v>
      </c>
      <c r="AW978" s="13" t="s">
        <v>34</v>
      </c>
      <c r="AX978" s="13" t="s">
        <v>78</v>
      </c>
      <c r="AY978" s="159" t="s">
        <v>163</v>
      </c>
    </row>
    <row r="979" spans="2:65" s="13" customFormat="1" ht="11.25">
      <c r="B979" s="158"/>
      <c r="D979" s="152" t="s">
        <v>172</v>
      </c>
      <c r="E979" s="159" t="s">
        <v>1</v>
      </c>
      <c r="F979" s="160" t="s">
        <v>673</v>
      </c>
      <c r="H979" s="161">
        <v>5.9</v>
      </c>
      <c r="I979" s="162"/>
      <c r="L979" s="158"/>
      <c r="M979" s="163"/>
      <c r="T979" s="164"/>
      <c r="AT979" s="159" t="s">
        <v>172</v>
      </c>
      <c r="AU979" s="159" t="s">
        <v>88</v>
      </c>
      <c r="AV979" s="13" t="s">
        <v>88</v>
      </c>
      <c r="AW979" s="13" t="s">
        <v>34</v>
      </c>
      <c r="AX979" s="13" t="s">
        <v>78</v>
      </c>
      <c r="AY979" s="159" t="s">
        <v>163</v>
      </c>
    </row>
    <row r="980" spans="2:65" s="13" customFormat="1" ht="11.25">
      <c r="B980" s="158"/>
      <c r="D980" s="152" t="s">
        <v>172</v>
      </c>
      <c r="E980" s="159" t="s">
        <v>1</v>
      </c>
      <c r="F980" s="160" t="s">
        <v>674</v>
      </c>
      <c r="H980" s="161">
        <v>3.2</v>
      </c>
      <c r="I980" s="162"/>
      <c r="L980" s="158"/>
      <c r="M980" s="163"/>
      <c r="T980" s="164"/>
      <c r="AT980" s="159" t="s">
        <v>172</v>
      </c>
      <c r="AU980" s="159" t="s">
        <v>88</v>
      </c>
      <c r="AV980" s="13" t="s">
        <v>88</v>
      </c>
      <c r="AW980" s="13" t="s">
        <v>34</v>
      </c>
      <c r="AX980" s="13" t="s">
        <v>78</v>
      </c>
      <c r="AY980" s="159" t="s">
        <v>163</v>
      </c>
    </row>
    <row r="981" spans="2:65" s="13" customFormat="1" ht="11.25">
      <c r="B981" s="158"/>
      <c r="D981" s="152" t="s">
        <v>172</v>
      </c>
      <c r="E981" s="159" t="s">
        <v>1</v>
      </c>
      <c r="F981" s="160" t="s">
        <v>675</v>
      </c>
      <c r="H981" s="161">
        <v>15.7</v>
      </c>
      <c r="I981" s="162"/>
      <c r="L981" s="158"/>
      <c r="M981" s="163"/>
      <c r="T981" s="164"/>
      <c r="AT981" s="159" t="s">
        <v>172</v>
      </c>
      <c r="AU981" s="159" t="s">
        <v>88</v>
      </c>
      <c r="AV981" s="13" t="s">
        <v>88</v>
      </c>
      <c r="AW981" s="13" t="s">
        <v>34</v>
      </c>
      <c r="AX981" s="13" t="s">
        <v>78</v>
      </c>
      <c r="AY981" s="159" t="s">
        <v>163</v>
      </c>
    </row>
    <row r="982" spans="2:65" s="14" customFormat="1" ht="11.25">
      <c r="B982" s="165"/>
      <c r="D982" s="152" t="s">
        <v>172</v>
      </c>
      <c r="E982" s="166" t="s">
        <v>1</v>
      </c>
      <c r="F982" s="167" t="s">
        <v>176</v>
      </c>
      <c r="H982" s="168">
        <v>171.9</v>
      </c>
      <c r="I982" s="169"/>
      <c r="L982" s="165"/>
      <c r="M982" s="170"/>
      <c r="T982" s="171"/>
      <c r="AT982" s="166" t="s">
        <v>172</v>
      </c>
      <c r="AU982" s="166" t="s">
        <v>88</v>
      </c>
      <c r="AV982" s="14" t="s">
        <v>170</v>
      </c>
      <c r="AW982" s="14" t="s">
        <v>34</v>
      </c>
      <c r="AX982" s="14" t="s">
        <v>86</v>
      </c>
      <c r="AY982" s="166" t="s">
        <v>163</v>
      </c>
    </row>
    <row r="983" spans="2:65" s="1" customFormat="1" ht="21.75" customHeight="1">
      <c r="B983" s="32"/>
      <c r="C983" s="137" t="s">
        <v>743</v>
      </c>
      <c r="D983" s="137" t="s">
        <v>166</v>
      </c>
      <c r="E983" s="138" t="s">
        <v>744</v>
      </c>
      <c r="F983" s="139" t="s">
        <v>745</v>
      </c>
      <c r="G983" s="140" t="s">
        <v>251</v>
      </c>
      <c r="H983" s="141">
        <v>135.11199999999999</v>
      </c>
      <c r="I983" s="142"/>
      <c r="J983" s="143">
        <f>ROUND(I983*H983,2)</f>
        <v>0</v>
      </c>
      <c r="K983" s="144"/>
      <c r="L983" s="32"/>
      <c r="M983" s="145" t="s">
        <v>1</v>
      </c>
      <c r="N983" s="146" t="s">
        <v>43</v>
      </c>
      <c r="P983" s="147">
        <f>O983*H983</f>
        <v>0</v>
      </c>
      <c r="Q983" s="147">
        <v>0</v>
      </c>
      <c r="R983" s="147">
        <f>Q983*H983</f>
        <v>0</v>
      </c>
      <c r="S983" s="147">
        <v>2.9999999999999997E-4</v>
      </c>
      <c r="T983" s="148">
        <f>S983*H983</f>
        <v>4.0533599999999996E-2</v>
      </c>
      <c r="AR983" s="149" t="s">
        <v>170</v>
      </c>
      <c r="AT983" s="149" t="s">
        <v>166</v>
      </c>
      <c r="AU983" s="149" t="s">
        <v>88</v>
      </c>
      <c r="AY983" s="17" t="s">
        <v>163</v>
      </c>
      <c r="BE983" s="150">
        <f>IF(N983="základní",J983,0)</f>
        <v>0</v>
      </c>
      <c r="BF983" s="150">
        <f>IF(N983="snížená",J983,0)</f>
        <v>0</v>
      </c>
      <c r="BG983" s="150">
        <f>IF(N983="zákl. přenesená",J983,0)</f>
        <v>0</v>
      </c>
      <c r="BH983" s="150">
        <f>IF(N983="sníž. přenesená",J983,0)</f>
        <v>0</v>
      </c>
      <c r="BI983" s="150">
        <f>IF(N983="nulová",J983,0)</f>
        <v>0</v>
      </c>
      <c r="BJ983" s="17" t="s">
        <v>86</v>
      </c>
      <c r="BK983" s="150">
        <f>ROUND(I983*H983,2)</f>
        <v>0</v>
      </c>
      <c r="BL983" s="17" t="s">
        <v>170</v>
      </c>
      <c r="BM983" s="149" t="s">
        <v>746</v>
      </c>
    </row>
    <row r="984" spans="2:65" s="12" customFormat="1" ht="11.25">
      <c r="B984" s="151"/>
      <c r="D984" s="152" t="s">
        <v>172</v>
      </c>
      <c r="E984" s="153" t="s">
        <v>1</v>
      </c>
      <c r="F984" s="154" t="s">
        <v>617</v>
      </c>
      <c r="H984" s="153" t="s">
        <v>1</v>
      </c>
      <c r="I984" s="155"/>
      <c r="L984" s="151"/>
      <c r="M984" s="156"/>
      <c r="T984" s="157"/>
      <c r="AT984" s="153" t="s">
        <v>172</v>
      </c>
      <c r="AU984" s="153" t="s">
        <v>88</v>
      </c>
      <c r="AV984" s="12" t="s">
        <v>86</v>
      </c>
      <c r="AW984" s="12" t="s">
        <v>34</v>
      </c>
      <c r="AX984" s="12" t="s">
        <v>78</v>
      </c>
      <c r="AY984" s="153" t="s">
        <v>163</v>
      </c>
    </row>
    <row r="985" spans="2:65" s="12" customFormat="1" ht="11.25">
      <c r="B985" s="151"/>
      <c r="D985" s="152" t="s">
        <v>172</v>
      </c>
      <c r="E985" s="153" t="s">
        <v>1</v>
      </c>
      <c r="F985" s="154" t="s">
        <v>747</v>
      </c>
      <c r="H985" s="153" t="s">
        <v>1</v>
      </c>
      <c r="I985" s="155"/>
      <c r="L985" s="151"/>
      <c r="M985" s="156"/>
      <c r="T985" s="157"/>
      <c r="AT985" s="153" t="s">
        <v>172</v>
      </c>
      <c r="AU985" s="153" t="s">
        <v>88</v>
      </c>
      <c r="AV985" s="12" t="s">
        <v>86</v>
      </c>
      <c r="AW985" s="12" t="s">
        <v>34</v>
      </c>
      <c r="AX985" s="12" t="s">
        <v>78</v>
      </c>
      <c r="AY985" s="153" t="s">
        <v>163</v>
      </c>
    </row>
    <row r="986" spans="2:65" s="12" customFormat="1" ht="11.25">
      <c r="B986" s="151"/>
      <c r="D986" s="152" t="s">
        <v>172</v>
      </c>
      <c r="E986" s="153" t="s">
        <v>1</v>
      </c>
      <c r="F986" s="154" t="s">
        <v>748</v>
      </c>
      <c r="H986" s="153" t="s">
        <v>1</v>
      </c>
      <c r="I986" s="155"/>
      <c r="L986" s="151"/>
      <c r="M986" s="156"/>
      <c r="T986" s="157"/>
      <c r="AT986" s="153" t="s">
        <v>172</v>
      </c>
      <c r="AU986" s="153" t="s">
        <v>88</v>
      </c>
      <c r="AV986" s="12" t="s">
        <v>86</v>
      </c>
      <c r="AW986" s="12" t="s">
        <v>34</v>
      </c>
      <c r="AX986" s="12" t="s">
        <v>78</v>
      </c>
      <c r="AY986" s="153" t="s">
        <v>163</v>
      </c>
    </row>
    <row r="987" spans="2:65" s="13" customFormat="1" ht="11.25">
      <c r="B987" s="158"/>
      <c r="D987" s="152" t="s">
        <v>172</v>
      </c>
      <c r="E987" s="159" t="s">
        <v>1</v>
      </c>
      <c r="F987" s="160" t="s">
        <v>749</v>
      </c>
      <c r="H987" s="161">
        <v>30.852</v>
      </c>
      <c r="I987" s="162"/>
      <c r="L987" s="158"/>
      <c r="M987" s="163"/>
      <c r="T987" s="164"/>
      <c r="AT987" s="159" t="s">
        <v>172</v>
      </c>
      <c r="AU987" s="159" t="s">
        <v>88</v>
      </c>
      <c r="AV987" s="13" t="s">
        <v>88</v>
      </c>
      <c r="AW987" s="13" t="s">
        <v>34</v>
      </c>
      <c r="AX987" s="13" t="s">
        <v>78</v>
      </c>
      <c r="AY987" s="159" t="s">
        <v>163</v>
      </c>
    </row>
    <row r="988" spans="2:65" s="12" customFormat="1" ht="11.25">
      <c r="B988" s="151"/>
      <c r="D988" s="152" t="s">
        <v>172</v>
      </c>
      <c r="E988" s="153" t="s">
        <v>1</v>
      </c>
      <c r="F988" s="154" t="s">
        <v>750</v>
      </c>
      <c r="H988" s="153" t="s">
        <v>1</v>
      </c>
      <c r="I988" s="155"/>
      <c r="L988" s="151"/>
      <c r="M988" s="156"/>
      <c r="T988" s="157"/>
      <c r="AT988" s="153" t="s">
        <v>172</v>
      </c>
      <c r="AU988" s="153" t="s">
        <v>88</v>
      </c>
      <c r="AV988" s="12" t="s">
        <v>86</v>
      </c>
      <c r="AW988" s="12" t="s">
        <v>34</v>
      </c>
      <c r="AX988" s="12" t="s">
        <v>78</v>
      </c>
      <c r="AY988" s="153" t="s">
        <v>163</v>
      </c>
    </row>
    <row r="989" spans="2:65" s="13" customFormat="1" ht="11.25">
      <c r="B989" s="158"/>
      <c r="D989" s="152" t="s">
        <v>172</v>
      </c>
      <c r="E989" s="159" t="s">
        <v>1</v>
      </c>
      <c r="F989" s="160" t="s">
        <v>751</v>
      </c>
      <c r="H989" s="161">
        <v>8.82</v>
      </c>
      <c r="I989" s="162"/>
      <c r="L989" s="158"/>
      <c r="M989" s="163"/>
      <c r="T989" s="164"/>
      <c r="AT989" s="159" t="s">
        <v>172</v>
      </c>
      <c r="AU989" s="159" t="s">
        <v>88</v>
      </c>
      <c r="AV989" s="13" t="s">
        <v>88</v>
      </c>
      <c r="AW989" s="13" t="s">
        <v>34</v>
      </c>
      <c r="AX989" s="13" t="s">
        <v>78</v>
      </c>
      <c r="AY989" s="159" t="s">
        <v>163</v>
      </c>
    </row>
    <row r="990" spans="2:65" s="12" customFormat="1" ht="11.25">
      <c r="B990" s="151"/>
      <c r="D990" s="152" t="s">
        <v>172</v>
      </c>
      <c r="E990" s="153" t="s">
        <v>1</v>
      </c>
      <c r="F990" s="154" t="s">
        <v>752</v>
      </c>
      <c r="H990" s="153" t="s">
        <v>1</v>
      </c>
      <c r="I990" s="155"/>
      <c r="L990" s="151"/>
      <c r="M990" s="156"/>
      <c r="T990" s="157"/>
      <c r="AT990" s="153" t="s">
        <v>172</v>
      </c>
      <c r="AU990" s="153" t="s">
        <v>88</v>
      </c>
      <c r="AV990" s="12" t="s">
        <v>86</v>
      </c>
      <c r="AW990" s="12" t="s">
        <v>34</v>
      </c>
      <c r="AX990" s="12" t="s">
        <v>78</v>
      </c>
      <c r="AY990" s="153" t="s">
        <v>163</v>
      </c>
    </row>
    <row r="991" spans="2:65" s="13" customFormat="1" ht="11.25">
      <c r="B991" s="158"/>
      <c r="D991" s="152" t="s">
        <v>172</v>
      </c>
      <c r="E991" s="159" t="s">
        <v>1</v>
      </c>
      <c r="F991" s="160" t="s">
        <v>753</v>
      </c>
      <c r="H991" s="161">
        <v>31.66</v>
      </c>
      <c r="I991" s="162"/>
      <c r="L991" s="158"/>
      <c r="M991" s="163"/>
      <c r="T991" s="164"/>
      <c r="AT991" s="159" t="s">
        <v>172</v>
      </c>
      <c r="AU991" s="159" t="s">
        <v>88</v>
      </c>
      <c r="AV991" s="13" t="s">
        <v>88</v>
      </c>
      <c r="AW991" s="13" t="s">
        <v>34</v>
      </c>
      <c r="AX991" s="13" t="s">
        <v>78</v>
      </c>
      <c r="AY991" s="159" t="s">
        <v>163</v>
      </c>
    </row>
    <row r="992" spans="2:65" s="13" customFormat="1" ht="11.25">
      <c r="B992" s="158"/>
      <c r="D992" s="152" t="s">
        <v>172</v>
      </c>
      <c r="E992" s="159" t="s">
        <v>1</v>
      </c>
      <c r="F992" s="160" t="s">
        <v>754</v>
      </c>
      <c r="H992" s="161">
        <v>1.24</v>
      </c>
      <c r="I992" s="162"/>
      <c r="L992" s="158"/>
      <c r="M992" s="163"/>
      <c r="T992" s="164"/>
      <c r="AT992" s="159" t="s">
        <v>172</v>
      </c>
      <c r="AU992" s="159" t="s">
        <v>88</v>
      </c>
      <c r="AV992" s="13" t="s">
        <v>88</v>
      </c>
      <c r="AW992" s="13" t="s">
        <v>34</v>
      </c>
      <c r="AX992" s="13" t="s">
        <v>78</v>
      </c>
      <c r="AY992" s="159" t="s">
        <v>163</v>
      </c>
    </row>
    <row r="993" spans="2:65" s="12" customFormat="1" ht="11.25">
      <c r="B993" s="151"/>
      <c r="D993" s="152" t="s">
        <v>172</v>
      </c>
      <c r="E993" s="153" t="s">
        <v>1</v>
      </c>
      <c r="F993" s="154" t="s">
        <v>755</v>
      </c>
      <c r="H993" s="153" t="s">
        <v>1</v>
      </c>
      <c r="I993" s="155"/>
      <c r="L993" s="151"/>
      <c r="M993" s="156"/>
      <c r="T993" s="157"/>
      <c r="AT993" s="153" t="s">
        <v>172</v>
      </c>
      <c r="AU993" s="153" t="s">
        <v>88</v>
      </c>
      <c r="AV993" s="12" t="s">
        <v>86</v>
      </c>
      <c r="AW993" s="12" t="s">
        <v>34</v>
      </c>
      <c r="AX993" s="12" t="s">
        <v>78</v>
      </c>
      <c r="AY993" s="153" t="s">
        <v>163</v>
      </c>
    </row>
    <row r="994" spans="2:65" s="13" customFormat="1" ht="11.25">
      <c r="B994" s="158"/>
      <c r="D994" s="152" t="s">
        <v>172</v>
      </c>
      <c r="E994" s="159" t="s">
        <v>1</v>
      </c>
      <c r="F994" s="160" t="s">
        <v>756</v>
      </c>
      <c r="H994" s="161">
        <v>20.37</v>
      </c>
      <c r="I994" s="162"/>
      <c r="L994" s="158"/>
      <c r="M994" s="163"/>
      <c r="T994" s="164"/>
      <c r="AT994" s="159" t="s">
        <v>172</v>
      </c>
      <c r="AU994" s="159" t="s">
        <v>88</v>
      </c>
      <c r="AV994" s="13" t="s">
        <v>88</v>
      </c>
      <c r="AW994" s="13" t="s">
        <v>34</v>
      </c>
      <c r="AX994" s="13" t="s">
        <v>78</v>
      </c>
      <c r="AY994" s="159" t="s">
        <v>163</v>
      </c>
    </row>
    <row r="995" spans="2:65" s="12" customFormat="1" ht="11.25">
      <c r="B995" s="151"/>
      <c r="D995" s="152" t="s">
        <v>172</v>
      </c>
      <c r="E995" s="153" t="s">
        <v>1</v>
      </c>
      <c r="F995" s="154" t="s">
        <v>757</v>
      </c>
      <c r="H995" s="153" t="s">
        <v>1</v>
      </c>
      <c r="I995" s="155"/>
      <c r="L995" s="151"/>
      <c r="M995" s="156"/>
      <c r="T995" s="157"/>
      <c r="AT995" s="153" t="s">
        <v>172</v>
      </c>
      <c r="AU995" s="153" t="s">
        <v>88</v>
      </c>
      <c r="AV995" s="12" t="s">
        <v>86</v>
      </c>
      <c r="AW995" s="12" t="s">
        <v>34</v>
      </c>
      <c r="AX995" s="12" t="s">
        <v>78</v>
      </c>
      <c r="AY995" s="153" t="s">
        <v>163</v>
      </c>
    </row>
    <row r="996" spans="2:65" s="13" customFormat="1" ht="11.25">
      <c r="B996" s="158"/>
      <c r="D996" s="152" t="s">
        <v>172</v>
      </c>
      <c r="E996" s="159" t="s">
        <v>1</v>
      </c>
      <c r="F996" s="160" t="s">
        <v>758</v>
      </c>
      <c r="H996" s="161">
        <v>7.65</v>
      </c>
      <c r="I996" s="162"/>
      <c r="L996" s="158"/>
      <c r="M996" s="163"/>
      <c r="T996" s="164"/>
      <c r="AT996" s="159" t="s">
        <v>172</v>
      </c>
      <c r="AU996" s="159" t="s">
        <v>88</v>
      </c>
      <c r="AV996" s="13" t="s">
        <v>88</v>
      </c>
      <c r="AW996" s="13" t="s">
        <v>34</v>
      </c>
      <c r="AX996" s="13" t="s">
        <v>78</v>
      </c>
      <c r="AY996" s="159" t="s">
        <v>163</v>
      </c>
    </row>
    <row r="997" spans="2:65" s="12" customFormat="1" ht="11.25">
      <c r="B997" s="151"/>
      <c r="D997" s="152" t="s">
        <v>172</v>
      </c>
      <c r="E997" s="153" t="s">
        <v>1</v>
      </c>
      <c r="F997" s="154" t="s">
        <v>759</v>
      </c>
      <c r="H997" s="153" t="s">
        <v>1</v>
      </c>
      <c r="I997" s="155"/>
      <c r="L997" s="151"/>
      <c r="M997" s="156"/>
      <c r="T997" s="157"/>
      <c r="AT997" s="153" t="s">
        <v>172</v>
      </c>
      <c r="AU997" s="153" t="s">
        <v>88</v>
      </c>
      <c r="AV997" s="12" t="s">
        <v>86</v>
      </c>
      <c r="AW997" s="12" t="s">
        <v>34</v>
      </c>
      <c r="AX997" s="12" t="s">
        <v>78</v>
      </c>
      <c r="AY997" s="153" t="s">
        <v>163</v>
      </c>
    </row>
    <row r="998" spans="2:65" s="13" customFormat="1" ht="11.25">
      <c r="B998" s="158"/>
      <c r="D998" s="152" t="s">
        <v>172</v>
      </c>
      <c r="E998" s="159" t="s">
        <v>1</v>
      </c>
      <c r="F998" s="160" t="s">
        <v>760</v>
      </c>
      <c r="H998" s="161">
        <v>9.89</v>
      </c>
      <c r="I998" s="162"/>
      <c r="L998" s="158"/>
      <c r="M998" s="163"/>
      <c r="T998" s="164"/>
      <c r="AT998" s="159" t="s">
        <v>172</v>
      </c>
      <c r="AU998" s="159" t="s">
        <v>88</v>
      </c>
      <c r="AV998" s="13" t="s">
        <v>88</v>
      </c>
      <c r="AW998" s="13" t="s">
        <v>34</v>
      </c>
      <c r="AX998" s="13" t="s">
        <v>78</v>
      </c>
      <c r="AY998" s="159" t="s">
        <v>163</v>
      </c>
    </row>
    <row r="999" spans="2:65" s="12" customFormat="1" ht="11.25">
      <c r="B999" s="151"/>
      <c r="D999" s="152" t="s">
        <v>172</v>
      </c>
      <c r="E999" s="153" t="s">
        <v>1</v>
      </c>
      <c r="F999" s="154" t="s">
        <v>761</v>
      </c>
      <c r="H999" s="153" t="s">
        <v>1</v>
      </c>
      <c r="I999" s="155"/>
      <c r="L999" s="151"/>
      <c r="M999" s="156"/>
      <c r="T999" s="157"/>
      <c r="AT999" s="153" t="s">
        <v>172</v>
      </c>
      <c r="AU999" s="153" t="s">
        <v>88</v>
      </c>
      <c r="AV999" s="12" t="s">
        <v>86</v>
      </c>
      <c r="AW999" s="12" t="s">
        <v>34</v>
      </c>
      <c r="AX999" s="12" t="s">
        <v>78</v>
      </c>
      <c r="AY999" s="153" t="s">
        <v>163</v>
      </c>
    </row>
    <row r="1000" spans="2:65" s="13" customFormat="1" ht="11.25">
      <c r="B1000" s="158"/>
      <c r="D1000" s="152" t="s">
        <v>172</v>
      </c>
      <c r="E1000" s="159" t="s">
        <v>1</v>
      </c>
      <c r="F1000" s="160" t="s">
        <v>762</v>
      </c>
      <c r="H1000" s="161">
        <v>7.16</v>
      </c>
      <c r="I1000" s="162"/>
      <c r="L1000" s="158"/>
      <c r="M1000" s="163"/>
      <c r="T1000" s="164"/>
      <c r="AT1000" s="159" t="s">
        <v>172</v>
      </c>
      <c r="AU1000" s="159" t="s">
        <v>88</v>
      </c>
      <c r="AV1000" s="13" t="s">
        <v>88</v>
      </c>
      <c r="AW1000" s="13" t="s">
        <v>34</v>
      </c>
      <c r="AX1000" s="13" t="s">
        <v>78</v>
      </c>
      <c r="AY1000" s="159" t="s">
        <v>163</v>
      </c>
    </row>
    <row r="1001" spans="2:65" s="12" customFormat="1" ht="11.25">
      <c r="B1001" s="151"/>
      <c r="D1001" s="152" t="s">
        <v>172</v>
      </c>
      <c r="E1001" s="153" t="s">
        <v>1</v>
      </c>
      <c r="F1001" s="154" t="s">
        <v>763</v>
      </c>
      <c r="H1001" s="153" t="s">
        <v>1</v>
      </c>
      <c r="I1001" s="155"/>
      <c r="L1001" s="151"/>
      <c r="M1001" s="156"/>
      <c r="T1001" s="157"/>
      <c r="AT1001" s="153" t="s">
        <v>172</v>
      </c>
      <c r="AU1001" s="153" t="s">
        <v>88</v>
      </c>
      <c r="AV1001" s="12" t="s">
        <v>86</v>
      </c>
      <c r="AW1001" s="12" t="s">
        <v>34</v>
      </c>
      <c r="AX1001" s="12" t="s">
        <v>78</v>
      </c>
      <c r="AY1001" s="153" t="s">
        <v>163</v>
      </c>
    </row>
    <row r="1002" spans="2:65" s="13" customFormat="1" ht="11.25">
      <c r="B1002" s="158"/>
      <c r="D1002" s="152" t="s">
        <v>172</v>
      </c>
      <c r="E1002" s="159" t="s">
        <v>1</v>
      </c>
      <c r="F1002" s="160" t="s">
        <v>764</v>
      </c>
      <c r="H1002" s="161">
        <v>17.47</v>
      </c>
      <c r="I1002" s="162"/>
      <c r="L1002" s="158"/>
      <c r="M1002" s="163"/>
      <c r="T1002" s="164"/>
      <c r="AT1002" s="159" t="s">
        <v>172</v>
      </c>
      <c r="AU1002" s="159" t="s">
        <v>88</v>
      </c>
      <c r="AV1002" s="13" t="s">
        <v>88</v>
      </c>
      <c r="AW1002" s="13" t="s">
        <v>34</v>
      </c>
      <c r="AX1002" s="13" t="s">
        <v>78</v>
      </c>
      <c r="AY1002" s="159" t="s">
        <v>163</v>
      </c>
    </row>
    <row r="1003" spans="2:65" s="14" customFormat="1" ht="11.25">
      <c r="B1003" s="165"/>
      <c r="D1003" s="152" t="s">
        <v>172</v>
      </c>
      <c r="E1003" s="166" t="s">
        <v>1</v>
      </c>
      <c r="F1003" s="167" t="s">
        <v>176</v>
      </c>
      <c r="H1003" s="168">
        <v>135.11199999999999</v>
      </c>
      <c r="I1003" s="169"/>
      <c r="L1003" s="165"/>
      <c r="M1003" s="170"/>
      <c r="T1003" s="171"/>
      <c r="AT1003" s="166" t="s">
        <v>172</v>
      </c>
      <c r="AU1003" s="166" t="s">
        <v>88</v>
      </c>
      <c r="AV1003" s="14" t="s">
        <v>170</v>
      </c>
      <c r="AW1003" s="14" t="s">
        <v>34</v>
      </c>
      <c r="AX1003" s="14" t="s">
        <v>86</v>
      </c>
      <c r="AY1003" s="166" t="s">
        <v>163</v>
      </c>
    </row>
    <row r="1004" spans="2:65" s="1" customFormat="1" ht="24.2" customHeight="1">
      <c r="B1004" s="32"/>
      <c r="C1004" s="137" t="s">
        <v>765</v>
      </c>
      <c r="D1004" s="137" t="s">
        <v>166</v>
      </c>
      <c r="E1004" s="138" t="s">
        <v>766</v>
      </c>
      <c r="F1004" s="139" t="s">
        <v>767</v>
      </c>
      <c r="G1004" s="140" t="s">
        <v>206</v>
      </c>
      <c r="H1004" s="141">
        <v>31.388000000000002</v>
      </c>
      <c r="I1004" s="142"/>
      <c r="J1004" s="143">
        <f>ROUND(I1004*H1004,2)</f>
        <v>0</v>
      </c>
      <c r="K1004" s="144"/>
      <c r="L1004" s="32"/>
      <c r="M1004" s="145" t="s">
        <v>1</v>
      </c>
      <c r="N1004" s="146" t="s">
        <v>43</v>
      </c>
      <c r="P1004" s="147">
        <f>O1004*H1004</f>
        <v>0</v>
      </c>
      <c r="Q1004" s="147">
        <v>0</v>
      </c>
      <c r="R1004" s="147">
        <f>Q1004*H1004</f>
        <v>0</v>
      </c>
      <c r="S1004" s="147">
        <v>1.4E-2</v>
      </c>
      <c r="T1004" s="148">
        <f>S1004*H1004</f>
        <v>0.43943200000000004</v>
      </c>
      <c r="AR1004" s="149" t="s">
        <v>273</v>
      </c>
      <c r="AT1004" s="149" t="s">
        <v>166</v>
      </c>
      <c r="AU1004" s="149" t="s">
        <v>88</v>
      </c>
      <c r="AY1004" s="17" t="s">
        <v>163</v>
      </c>
      <c r="BE1004" s="150">
        <f>IF(N1004="základní",J1004,0)</f>
        <v>0</v>
      </c>
      <c r="BF1004" s="150">
        <f>IF(N1004="snížená",J1004,0)</f>
        <v>0</v>
      </c>
      <c r="BG1004" s="150">
        <f>IF(N1004="zákl. přenesená",J1004,0)</f>
        <v>0</v>
      </c>
      <c r="BH1004" s="150">
        <f>IF(N1004="sníž. přenesená",J1004,0)</f>
        <v>0</v>
      </c>
      <c r="BI1004" s="150">
        <f>IF(N1004="nulová",J1004,0)</f>
        <v>0</v>
      </c>
      <c r="BJ1004" s="17" t="s">
        <v>86</v>
      </c>
      <c r="BK1004" s="150">
        <f>ROUND(I1004*H1004,2)</f>
        <v>0</v>
      </c>
      <c r="BL1004" s="17" t="s">
        <v>273</v>
      </c>
      <c r="BM1004" s="149" t="s">
        <v>768</v>
      </c>
    </row>
    <row r="1005" spans="2:65" s="12" customFormat="1" ht="11.25">
      <c r="B1005" s="151"/>
      <c r="D1005" s="152" t="s">
        <v>172</v>
      </c>
      <c r="E1005" s="153" t="s">
        <v>1</v>
      </c>
      <c r="F1005" s="154" t="s">
        <v>617</v>
      </c>
      <c r="H1005" s="153" t="s">
        <v>1</v>
      </c>
      <c r="I1005" s="155"/>
      <c r="L1005" s="151"/>
      <c r="M1005" s="156"/>
      <c r="T1005" s="157"/>
      <c r="AT1005" s="153" t="s">
        <v>172</v>
      </c>
      <c r="AU1005" s="153" t="s">
        <v>88</v>
      </c>
      <c r="AV1005" s="12" t="s">
        <v>86</v>
      </c>
      <c r="AW1005" s="12" t="s">
        <v>34</v>
      </c>
      <c r="AX1005" s="12" t="s">
        <v>78</v>
      </c>
      <c r="AY1005" s="153" t="s">
        <v>163</v>
      </c>
    </row>
    <row r="1006" spans="2:65" s="12" customFormat="1" ht="11.25">
      <c r="B1006" s="151"/>
      <c r="D1006" s="152" t="s">
        <v>172</v>
      </c>
      <c r="E1006" s="153" t="s">
        <v>1</v>
      </c>
      <c r="F1006" s="154" t="s">
        <v>769</v>
      </c>
      <c r="H1006" s="153" t="s">
        <v>1</v>
      </c>
      <c r="I1006" s="155"/>
      <c r="L1006" s="151"/>
      <c r="M1006" s="156"/>
      <c r="T1006" s="157"/>
      <c r="AT1006" s="153" t="s">
        <v>172</v>
      </c>
      <c r="AU1006" s="153" t="s">
        <v>88</v>
      </c>
      <c r="AV1006" s="12" t="s">
        <v>86</v>
      </c>
      <c r="AW1006" s="12" t="s">
        <v>34</v>
      </c>
      <c r="AX1006" s="12" t="s">
        <v>78</v>
      </c>
      <c r="AY1006" s="153" t="s">
        <v>163</v>
      </c>
    </row>
    <row r="1007" spans="2:65" s="13" customFormat="1" ht="11.25">
      <c r="B1007" s="158"/>
      <c r="D1007" s="152" t="s">
        <v>172</v>
      </c>
      <c r="E1007" s="159" t="s">
        <v>1</v>
      </c>
      <c r="F1007" s="160" t="s">
        <v>770</v>
      </c>
      <c r="H1007" s="161">
        <v>6.44</v>
      </c>
      <c r="I1007" s="162"/>
      <c r="L1007" s="158"/>
      <c r="M1007" s="163"/>
      <c r="T1007" s="164"/>
      <c r="AT1007" s="159" t="s">
        <v>172</v>
      </c>
      <c r="AU1007" s="159" t="s">
        <v>88</v>
      </c>
      <c r="AV1007" s="13" t="s">
        <v>88</v>
      </c>
      <c r="AW1007" s="13" t="s">
        <v>34</v>
      </c>
      <c r="AX1007" s="13" t="s">
        <v>78</v>
      </c>
      <c r="AY1007" s="159" t="s">
        <v>163</v>
      </c>
    </row>
    <row r="1008" spans="2:65" s="13" customFormat="1" ht="11.25">
      <c r="B1008" s="158"/>
      <c r="D1008" s="152" t="s">
        <v>172</v>
      </c>
      <c r="E1008" s="159" t="s">
        <v>1</v>
      </c>
      <c r="F1008" s="160" t="s">
        <v>771</v>
      </c>
      <c r="H1008" s="161">
        <v>16.128</v>
      </c>
      <c r="I1008" s="162"/>
      <c r="L1008" s="158"/>
      <c r="M1008" s="163"/>
      <c r="T1008" s="164"/>
      <c r="AT1008" s="159" t="s">
        <v>172</v>
      </c>
      <c r="AU1008" s="159" t="s">
        <v>88</v>
      </c>
      <c r="AV1008" s="13" t="s">
        <v>88</v>
      </c>
      <c r="AW1008" s="13" t="s">
        <v>34</v>
      </c>
      <c r="AX1008" s="13" t="s">
        <v>78</v>
      </c>
      <c r="AY1008" s="159" t="s">
        <v>163</v>
      </c>
    </row>
    <row r="1009" spans="2:65" s="13" customFormat="1" ht="11.25">
      <c r="B1009" s="158"/>
      <c r="D1009" s="152" t="s">
        <v>172</v>
      </c>
      <c r="E1009" s="159" t="s">
        <v>1</v>
      </c>
      <c r="F1009" s="160" t="s">
        <v>772</v>
      </c>
      <c r="H1009" s="161">
        <v>6.3</v>
      </c>
      <c r="I1009" s="162"/>
      <c r="L1009" s="158"/>
      <c r="M1009" s="163"/>
      <c r="T1009" s="164"/>
      <c r="AT1009" s="159" t="s">
        <v>172</v>
      </c>
      <c r="AU1009" s="159" t="s">
        <v>88</v>
      </c>
      <c r="AV1009" s="13" t="s">
        <v>88</v>
      </c>
      <c r="AW1009" s="13" t="s">
        <v>34</v>
      </c>
      <c r="AX1009" s="13" t="s">
        <v>78</v>
      </c>
      <c r="AY1009" s="159" t="s">
        <v>163</v>
      </c>
    </row>
    <row r="1010" spans="2:65" s="13" customFormat="1" ht="11.25">
      <c r="B1010" s="158"/>
      <c r="D1010" s="152" t="s">
        <v>172</v>
      </c>
      <c r="E1010" s="159" t="s">
        <v>1</v>
      </c>
      <c r="F1010" s="160" t="s">
        <v>773</v>
      </c>
      <c r="H1010" s="161">
        <v>2.52</v>
      </c>
      <c r="I1010" s="162"/>
      <c r="L1010" s="158"/>
      <c r="M1010" s="163"/>
      <c r="T1010" s="164"/>
      <c r="AT1010" s="159" t="s">
        <v>172</v>
      </c>
      <c r="AU1010" s="159" t="s">
        <v>88</v>
      </c>
      <c r="AV1010" s="13" t="s">
        <v>88</v>
      </c>
      <c r="AW1010" s="13" t="s">
        <v>34</v>
      </c>
      <c r="AX1010" s="13" t="s">
        <v>78</v>
      </c>
      <c r="AY1010" s="159" t="s">
        <v>163</v>
      </c>
    </row>
    <row r="1011" spans="2:65" s="14" customFormat="1" ht="11.25">
      <c r="B1011" s="165"/>
      <c r="D1011" s="152" t="s">
        <v>172</v>
      </c>
      <c r="E1011" s="166" t="s">
        <v>1</v>
      </c>
      <c r="F1011" s="167" t="s">
        <v>176</v>
      </c>
      <c r="H1011" s="168">
        <v>31.388000000000002</v>
      </c>
      <c r="I1011" s="169"/>
      <c r="L1011" s="165"/>
      <c r="M1011" s="170"/>
      <c r="T1011" s="171"/>
      <c r="AT1011" s="166" t="s">
        <v>172</v>
      </c>
      <c r="AU1011" s="166" t="s">
        <v>88</v>
      </c>
      <c r="AV1011" s="14" t="s">
        <v>170</v>
      </c>
      <c r="AW1011" s="14" t="s">
        <v>34</v>
      </c>
      <c r="AX1011" s="14" t="s">
        <v>86</v>
      </c>
      <c r="AY1011" s="166" t="s">
        <v>163</v>
      </c>
    </row>
    <row r="1012" spans="2:65" s="11" customFormat="1" ht="22.9" customHeight="1">
      <c r="B1012" s="125"/>
      <c r="D1012" s="126" t="s">
        <v>77</v>
      </c>
      <c r="E1012" s="135" t="s">
        <v>774</v>
      </c>
      <c r="F1012" s="135" t="s">
        <v>775</v>
      </c>
      <c r="I1012" s="128"/>
      <c r="J1012" s="136">
        <f>BK1012</f>
        <v>0</v>
      </c>
      <c r="L1012" s="125"/>
      <c r="M1012" s="130"/>
      <c r="P1012" s="131">
        <f>SUM(P1013:P1109)</f>
        <v>0</v>
      </c>
      <c r="R1012" s="131">
        <f>SUM(R1013:R1109)</f>
        <v>0.34588624060000001</v>
      </c>
      <c r="T1012" s="132">
        <f>SUM(T1013:T1109)</f>
        <v>28.691528000000002</v>
      </c>
      <c r="AR1012" s="126" t="s">
        <v>86</v>
      </c>
      <c r="AT1012" s="133" t="s">
        <v>77</v>
      </c>
      <c r="AU1012" s="133" t="s">
        <v>86</v>
      </c>
      <c r="AY1012" s="126" t="s">
        <v>163</v>
      </c>
      <c r="BK1012" s="134">
        <f>SUM(BK1013:BK1109)</f>
        <v>0</v>
      </c>
    </row>
    <row r="1013" spans="2:65" s="1" customFormat="1" ht="24.2" customHeight="1">
      <c r="B1013" s="32"/>
      <c r="C1013" s="137" t="s">
        <v>776</v>
      </c>
      <c r="D1013" s="137" t="s">
        <v>166</v>
      </c>
      <c r="E1013" s="138" t="s">
        <v>777</v>
      </c>
      <c r="F1013" s="139" t="s">
        <v>778</v>
      </c>
      <c r="G1013" s="140" t="s">
        <v>221</v>
      </c>
      <c r="H1013" s="141">
        <v>8.57</v>
      </c>
      <c r="I1013" s="142"/>
      <c r="J1013" s="143">
        <f>ROUND(I1013*H1013,2)</f>
        <v>0</v>
      </c>
      <c r="K1013" s="144"/>
      <c r="L1013" s="32"/>
      <c r="M1013" s="145" t="s">
        <v>1</v>
      </c>
      <c r="N1013" s="146" t="s">
        <v>43</v>
      </c>
      <c r="P1013" s="147">
        <f>O1013*H1013</f>
        <v>0</v>
      </c>
      <c r="Q1013" s="147">
        <v>0</v>
      </c>
      <c r="R1013" s="147">
        <f>Q1013*H1013</f>
        <v>0</v>
      </c>
      <c r="S1013" s="147">
        <v>1.8</v>
      </c>
      <c r="T1013" s="148">
        <f>S1013*H1013</f>
        <v>15.426</v>
      </c>
      <c r="AR1013" s="149" t="s">
        <v>170</v>
      </c>
      <c r="AT1013" s="149" t="s">
        <v>166</v>
      </c>
      <c r="AU1013" s="149" t="s">
        <v>88</v>
      </c>
      <c r="AY1013" s="17" t="s">
        <v>163</v>
      </c>
      <c r="BE1013" s="150">
        <f>IF(N1013="základní",J1013,0)</f>
        <v>0</v>
      </c>
      <c r="BF1013" s="150">
        <f>IF(N1013="snížená",J1013,0)</f>
        <v>0</v>
      </c>
      <c r="BG1013" s="150">
        <f>IF(N1013="zákl. přenesená",J1013,0)</f>
        <v>0</v>
      </c>
      <c r="BH1013" s="150">
        <f>IF(N1013="sníž. přenesená",J1013,0)</f>
        <v>0</v>
      </c>
      <c r="BI1013" s="150">
        <f>IF(N1013="nulová",J1013,0)</f>
        <v>0</v>
      </c>
      <c r="BJ1013" s="17" t="s">
        <v>86</v>
      </c>
      <c r="BK1013" s="150">
        <f>ROUND(I1013*H1013,2)</f>
        <v>0</v>
      </c>
      <c r="BL1013" s="17" t="s">
        <v>170</v>
      </c>
      <c r="BM1013" s="149" t="s">
        <v>779</v>
      </c>
    </row>
    <row r="1014" spans="2:65" s="12" customFormat="1" ht="11.25">
      <c r="B1014" s="151"/>
      <c r="D1014" s="152" t="s">
        <v>172</v>
      </c>
      <c r="E1014" s="153" t="s">
        <v>1</v>
      </c>
      <c r="F1014" s="154" t="s">
        <v>617</v>
      </c>
      <c r="H1014" s="153" t="s">
        <v>1</v>
      </c>
      <c r="I1014" s="155"/>
      <c r="L1014" s="151"/>
      <c r="M1014" s="156"/>
      <c r="T1014" s="157"/>
      <c r="AT1014" s="153" t="s">
        <v>172</v>
      </c>
      <c r="AU1014" s="153" t="s">
        <v>88</v>
      </c>
      <c r="AV1014" s="12" t="s">
        <v>86</v>
      </c>
      <c r="AW1014" s="12" t="s">
        <v>34</v>
      </c>
      <c r="AX1014" s="12" t="s">
        <v>78</v>
      </c>
      <c r="AY1014" s="153" t="s">
        <v>163</v>
      </c>
    </row>
    <row r="1015" spans="2:65" s="12" customFormat="1" ht="11.25">
      <c r="B1015" s="151"/>
      <c r="D1015" s="152" t="s">
        <v>172</v>
      </c>
      <c r="E1015" s="153" t="s">
        <v>1</v>
      </c>
      <c r="F1015" s="154" t="s">
        <v>780</v>
      </c>
      <c r="H1015" s="153" t="s">
        <v>1</v>
      </c>
      <c r="I1015" s="155"/>
      <c r="L1015" s="151"/>
      <c r="M1015" s="156"/>
      <c r="T1015" s="157"/>
      <c r="AT1015" s="153" t="s">
        <v>172</v>
      </c>
      <c r="AU1015" s="153" t="s">
        <v>88</v>
      </c>
      <c r="AV1015" s="12" t="s">
        <v>86</v>
      </c>
      <c r="AW1015" s="12" t="s">
        <v>34</v>
      </c>
      <c r="AX1015" s="12" t="s">
        <v>78</v>
      </c>
      <c r="AY1015" s="153" t="s">
        <v>163</v>
      </c>
    </row>
    <row r="1016" spans="2:65" s="13" customFormat="1" ht="11.25">
      <c r="B1016" s="158"/>
      <c r="D1016" s="152" t="s">
        <v>172</v>
      </c>
      <c r="E1016" s="159" t="s">
        <v>1</v>
      </c>
      <c r="F1016" s="160" t="s">
        <v>781</v>
      </c>
      <c r="H1016" s="161">
        <v>8.57</v>
      </c>
      <c r="I1016" s="162"/>
      <c r="L1016" s="158"/>
      <c r="M1016" s="163"/>
      <c r="T1016" s="164"/>
      <c r="AT1016" s="159" t="s">
        <v>172</v>
      </c>
      <c r="AU1016" s="159" t="s">
        <v>88</v>
      </c>
      <c r="AV1016" s="13" t="s">
        <v>88</v>
      </c>
      <c r="AW1016" s="13" t="s">
        <v>34</v>
      </c>
      <c r="AX1016" s="13" t="s">
        <v>78</v>
      </c>
      <c r="AY1016" s="159" t="s">
        <v>163</v>
      </c>
    </row>
    <row r="1017" spans="2:65" s="14" customFormat="1" ht="11.25">
      <c r="B1017" s="165"/>
      <c r="D1017" s="152" t="s">
        <v>172</v>
      </c>
      <c r="E1017" s="166" t="s">
        <v>1</v>
      </c>
      <c r="F1017" s="167" t="s">
        <v>176</v>
      </c>
      <c r="H1017" s="168">
        <v>8.57</v>
      </c>
      <c r="I1017" s="169"/>
      <c r="L1017" s="165"/>
      <c r="M1017" s="170"/>
      <c r="T1017" s="171"/>
      <c r="AT1017" s="166" t="s">
        <v>172</v>
      </c>
      <c r="AU1017" s="166" t="s">
        <v>88</v>
      </c>
      <c r="AV1017" s="14" t="s">
        <v>170</v>
      </c>
      <c r="AW1017" s="14" t="s">
        <v>34</v>
      </c>
      <c r="AX1017" s="14" t="s">
        <v>86</v>
      </c>
      <c r="AY1017" s="166" t="s">
        <v>163</v>
      </c>
    </row>
    <row r="1018" spans="2:65" s="1" customFormat="1" ht="24.2" customHeight="1">
      <c r="B1018" s="32"/>
      <c r="C1018" s="137" t="s">
        <v>782</v>
      </c>
      <c r="D1018" s="137" t="s">
        <v>166</v>
      </c>
      <c r="E1018" s="138" t="s">
        <v>783</v>
      </c>
      <c r="F1018" s="139" t="s">
        <v>784</v>
      </c>
      <c r="G1018" s="140" t="s">
        <v>169</v>
      </c>
      <c r="H1018" s="141">
        <v>4</v>
      </c>
      <c r="I1018" s="142"/>
      <c r="J1018" s="143">
        <f>ROUND(I1018*H1018,2)</f>
        <v>0</v>
      </c>
      <c r="K1018" s="144"/>
      <c r="L1018" s="32"/>
      <c r="M1018" s="145" t="s">
        <v>1</v>
      </c>
      <c r="N1018" s="146" t="s">
        <v>43</v>
      </c>
      <c r="P1018" s="147">
        <f>O1018*H1018</f>
        <v>0</v>
      </c>
      <c r="Q1018" s="147">
        <v>0</v>
      </c>
      <c r="R1018" s="147">
        <f>Q1018*H1018</f>
        <v>0</v>
      </c>
      <c r="S1018" s="147">
        <v>9.7000000000000003E-2</v>
      </c>
      <c r="T1018" s="148">
        <f>S1018*H1018</f>
        <v>0.38800000000000001</v>
      </c>
      <c r="AR1018" s="149" t="s">
        <v>170</v>
      </c>
      <c r="AT1018" s="149" t="s">
        <v>166</v>
      </c>
      <c r="AU1018" s="149" t="s">
        <v>88</v>
      </c>
      <c r="AY1018" s="17" t="s">
        <v>163</v>
      </c>
      <c r="BE1018" s="150">
        <f>IF(N1018="základní",J1018,0)</f>
        <v>0</v>
      </c>
      <c r="BF1018" s="150">
        <f>IF(N1018="snížená",J1018,0)</f>
        <v>0</v>
      </c>
      <c r="BG1018" s="150">
        <f>IF(N1018="zákl. přenesená",J1018,0)</f>
        <v>0</v>
      </c>
      <c r="BH1018" s="150">
        <f>IF(N1018="sníž. přenesená",J1018,0)</f>
        <v>0</v>
      </c>
      <c r="BI1018" s="150">
        <f>IF(N1018="nulová",J1018,0)</f>
        <v>0</v>
      </c>
      <c r="BJ1018" s="17" t="s">
        <v>86</v>
      </c>
      <c r="BK1018" s="150">
        <f>ROUND(I1018*H1018,2)</f>
        <v>0</v>
      </c>
      <c r="BL1018" s="17" t="s">
        <v>170</v>
      </c>
      <c r="BM1018" s="149" t="s">
        <v>785</v>
      </c>
    </row>
    <row r="1019" spans="2:65" s="12" customFormat="1" ht="11.25">
      <c r="B1019" s="151"/>
      <c r="D1019" s="152" t="s">
        <v>172</v>
      </c>
      <c r="E1019" s="153" t="s">
        <v>1</v>
      </c>
      <c r="F1019" s="154" t="s">
        <v>617</v>
      </c>
      <c r="H1019" s="153" t="s">
        <v>1</v>
      </c>
      <c r="I1019" s="155"/>
      <c r="L1019" s="151"/>
      <c r="M1019" s="156"/>
      <c r="T1019" s="157"/>
      <c r="AT1019" s="153" t="s">
        <v>172</v>
      </c>
      <c r="AU1019" s="153" t="s">
        <v>88</v>
      </c>
      <c r="AV1019" s="12" t="s">
        <v>86</v>
      </c>
      <c r="AW1019" s="12" t="s">
        <v>34</v>
      </c>
      <c r="AX1019" s="12" t="s">
        <v>78</v>
      </c>
      <c r="AY1019" s="153" t="s">
        <v>163</v>
      </c>
    </row>
    <row r="1020" spans="2:65" s="12" customFormat="1" ht="11.25">
      <c r="B1020" s="151"/>
      <c r="D1020" s="152" t="s">
        <v>172</v>
      </c>
      <c r="E1020" s="153" t="s">
        <v>1</v>
      </c>
      <c r="F1020" s="154" t="s">
        <v>786</v>
      </c>
      <c r="H1020" s="153" t="s">
        <v>1</v>
      </c>
      <c r="I1020" s="155"/>
      <c r="L1020" s="151"/>
      <c r="M1020" s="156"/>
      <c r="T1020" s="157"/>
      <c r="AT1020" s="153" t="s">
        <v>172</v>
      </c>
      <c r="AU1020" s="153" t="s">
        <v>88</v>
      </c>
      <c r="AV1020" s="12" t="s">
        <v>86</v>
      </c>
      <c r="AW1020" s="12" t="s">
        <v>34</v>
      </c>
      <c r="AX1020" s="12" t="s">
        <v>78</v>
      </c>
      <c r="AY1020" s="153" t="s">
        <v>163</v>
      </c>
    </row>
    <row r="1021" spans="2:65" s="13" customFormat="1" ht="11.25">
      <c r="B1021" s="158"/>
      <c r="D1021" s="152" t="s">
        <v>172</v>
      </c>
      <c r="E1021" s="159" t="s">
        <v>1</v>
      </c>
      <c r="F1021" s="160" t="s">
        <v>170</v>
      </c>
      <c r="H1021" s="161">
        <v>4</v>
      </c>
      <c r="I1021" s="162"/>
      <c r="L1021" s="158"/>
      <c r="M1021" s="163"/>
      <c r="T1021" s="164"/>
      <c r="AT1021" s="159" t="s">
        <v>172</v>
      </c>
      <c r="AU1021" s="159" t="s">
        <v>88</v>
      </c>
      <c r="AV1021" s="13" t="s">
        <v>88</v>
      </c>
      <c r="AW1021" s="13" t="s">
        <v>34</v>
      </c>
      <c r="AX1021" s="13" t="s">
        <v>78</v>
      </c>
      <c r="AY1021" s="159" t="s">
        <v>163</v>
      </c>
    </row>
    <row r="1022" spans="2:65" s="14" customFormat="1" ht="11.25">
      <c r="B1022" s="165"/>
      <c r="D1022" s="152" t="s">
        <v>172</v>
      </c>
      <c r="E1022" s="166" t="s">
        <v>1</v>
      </c>
      <c r="F1022" s="167" t="s">
        <v>176</v>
      </c>
      <c r="H1022" s="168">
        <v>4</v>
      </c>
      <c r="I1022" s="169"/>
      <c r="L1022" s="165"/>
      <c r="M1022" s="170"/>
      <c r="T1022" s="171"/>
      <c r="AT1022" s="166" t="s">
        <v>172</v>
      </c>
      <c r="AU1022" s="166" t="s">
        <v>88</v>
      </c>
      <c r="AV1022" s="14" t="s">
        <v>170</v>
      </c>
      <c r="AW1022" s="14" t="s">
        <v>34</v>
      </c>
      <c r="AX1022" s="14" t="s">
        <v>86</v>
      </c>
      <c r="AY1022" s="166" t="s">
        <v>163</v>
      </c>
    </row>
    <row r="1023" spans="2:65" s="1" customFormat="1" ht="24.2" customHeight="1">
      <c r="B1023" s="32"/>
      <c r="C1023" s="137" t="s">
        <v>787</v>
      </c>
      <c r="D1023" s="137" t="s">
        <v>166</v>
      </c>
      <c r="E1023" s="138" t="s">
        <v>788</v>
      </c>
      <c r="F1023" s="139" t="s">
        <v>789</v>
      </c>
      <c r="G1023" s="140" t="s">
        <v>251</v>
      </c>
      <c r="H1023" s="141">
        <v>42</v>
      </c>
      <c r="I1023" s="142"/>
      <c r="J1023" s="143">
        <f>ROUND(I1023*H1023,2)</f>
        <v>0</v>
      </c>
      <c r="K1023" s="144"/>
      <c r="L1023" s="32"/>
      <c r="M1023" s="145" t="s">
        <v>1</v>
      </c>
      <c r="N1023" s="146" t="s">
        <v>43</v>
      </c>
      <c r="P1023" s="147">
        <f>O1023*H1023</f>
        <v>0</v>
      </c>
      <c r="Q1023" s="147">
        <v>0</v>
      </c>
      <c r="R1023" s="147">
        <f>Q1023*H1023</f>
        <v>0</v>
      </c>
      <c r="S1023" s="147">
        <v>8.1000000000000003E-2</v>
      </c>
      <c r="T1023" s="148">
        <f>S1023*H1023</f>
        <v>3.4020000000000001</v>
      </c>
      <c r="AR1023" s="149" t="s">
        <v>170</v>
      </c>
      <c r="AT1023" s="149" t="s">
        <v>166</v>
      </c>
      <c r="AU1023" s="149" t="s">
        <v>88</v>
      </c>
      <c r="AY1023" s="17" t="s">
        <v>163</v>
      </c>
      <c r="BE1023" s="150">
        <f>IF(N1023="základní",J1023,0)</f>
        <v>0</v>
      </c>
      <c r="BF1023" s="150">
        <f>IF(N1023="snížená",J1023,0)</f>
        <v>0</v>
      </c>
      <c r="BG1023" s="150">
        <f>IF(N1023="zákl. přenesená",J1023,0)</f>
        <v>0</v>
      </c>
      <c r="BH1023" s="150">
        <f>IF(N1023="sníž. přenesená",J1023,0)</f>
        <v>0</v>
      </c>
      <c r="BI1023" s="150">
        <f>IF(N1023="nulová",J1023,0)</f>
        <v>0</v>
      </c>
      <c r="BJ1023" s="17" t="s">
        <v>86</v>
      </c>
      <c r="BK1023" s="150">
        <f>ROUND(I1023*H1023,2)</f>
        <v>0</v>
      </c>
      <c r="BL1023" s="17" t="s">
        <v>170</v>
      </c>
      <c r="BM1023" s="149" t="s">
        <v>790</v>
      </c>
    </row>
    <row r="1024" spans="2:65" s="12" customFormat="1" ht="11.25">
      <c r="B1024" s="151"/>
      <c r="D1024" s="152" t="s">
        <v>172</v>
      </c>
      <c r="E1024" s="153" t="s">
        <v>1</v>
      </c>
      <c r="F1024" s="154" t="s">
        <v>617</v>
      </c>
      <c r="H1024" s="153" t="s">
        <v>1</v>
      </c>
      <c r="I1024" s="155"/>
      <c r="L1024" s="151"/>
      <c r="M1024" s="156"/>
      <c r="T1024" s="157"/>
      <c r="AT1024" s="153" t="s">
        <v>172</v>
      </c>
      <c r="AU1024" s="153" t="s">
        <v>88</v>
      </c>
      <c r="AV1024" s="12" t="s">
        <v>86</v>
      </c>
      <c r="AW1024" s="12" t="s">
        <v>34</v>
      </c>
      <c r="AX1024" s="12" t="s">
        <v>78</v>
      </c>
      <c r="AY1024" s="153" t="s">
        <v>163</v>
      </c>
    </row>
    <row r="1025" spans="2:65" s="12" customFormat="1" ht="11.25">
      <c r="B1025" s="151"/>
      <c r="D1025" s="152" t="s">
        <v>172</v>
      </c>
      <c r="E1025" s="153" t="s">
        <v>1</v>
      </c>
      <c r="F1025" s="154" t="s">
        <v>791</v>
      </c>
      <c r="H1025" s="153" t="s">
        <v>1</v>
      </c>
      <c r="I1025" s="155"/>
      <c r="L1025" s="151"/>
      <c r="M1025" s="156"/>
      <c r="T1025" s="157"/>
      <c r="AT1025" s="153" t="s">
        <v>172</v>
      </c>
      <c r="AU1025" s="153" t="s">
        <v>88</v>
      </c>
      <c r="AV1025" s="12" t="s">
        <v>86</v>
      </c>
      <c r="AW1025" s="12" t="s">
        <v>34</v>
      </c>
      <c r="AX1025" s="12" t="s">
        <v>78</v>
      </c>
      <c r="AY1025" s="153" t="s">
        <v>163</v>
      </c>
    </row>
    <row r="1026" spans="2:65" s="13" customFormat="1" ht="11.25">
      <c r="B1026" s="158"/>
      <c r="D1026" s="152" t="s">
        <v>172</v>
      </c>
      <c r="E1026" s="159" t="s">
        <v>1</v>
      </c>
      <c r="F1026" s="160" t="s">
        <v>792</v>
      </c>
      <c r="H1026" s="161">
        <v>42</v>
      </c>
      <c r="I1026" s="162"/>
      <c r="L1026" s="158"/>
      <c r="M1026" s="163"/>
      <c r="T1026" s="164"/>
      <c r="AT1026" s="159" t="s">
        <v>172</v>
      </c>
      <c r="AU1026" s="159" t="s">
        <v>88</v>
      </c>
      <c r="AV1026" s="13" t="s">
        <v>88</v>
      </c>
      <c r="AW1026" s="13" t="s">
        <v>34</v>
      </c>
      <c r="AX1026" s="13" t="s">
        <v>78</v>
      </c>
      <c r="AY1026" s="159" t="s">
        <v>163</v>
      </c>
    </row>
    <row r="1027" spans="2:65" s="14" customFormat="1" ht="11.25">
      <c r="B1027" s="165"/>
      <c r="D1027" s="152" t="s">
        <v>172</v>
      </c>
      <c r="E1027" s="166" t="s">
        <v>1</v>
      </c>
      <c r="F1027" s="167" t="s">
        <v>176</v>
      </c>
      <c r="H1027" s="168">
        <v>42</v>
      </c>
      <c r="I1027" s="169"/>
      <c r="L1027" s="165"/>
      <c r="M1027" s="170"/>
      <c r="T1027" s="171"/>
      <c r="AT1027" s="166" t="s">
        <v>172</v>
      </c>
      <c r="AU1027" s="166" t="s">
        <v>88</v>
      </c>
      <c r="AV1027" s="14" t="s">
        <v>170</v>
      </c>
      <c r="AW1027" s="14" t="s">
        <v>34</v>
      </c>
      <c r="AX1027" s="14" t="s">
        <v>86</v>
      </c>
      <c r="AY1027" s="166" t="s">
        <v>163</v>
      </c>
    </row>
    <row r="1028" spans="2:65" s="1" customFormat="1" ht="24.2" customHeight="1">
      <c r="B1028" s="32"/>
      <c r="C1028" s="137" t="s">
        <v>793</v>
      </c>
      <c r="D1028" s="137" t="s">
        <v>166</v>
      </c>
      <c r="E1028" s="138" t="s">
        <v>794</v>
      </c>
      <c r="F1028" s="139" t="s">
        <v>795</v>
      </c>
      <c r="G1028" s="140" t="s">
        <v>251</v>
      </c>
      <c r="H1028" s="141">
        <v>42</v>
      </c>
      <c r="I1028" s="142"/>
      <c r="J1028" s="143">
        <f>ROUND(I1028*H1028,2)</f>
        <v>0</v>
      </c>
      <c r="K1028" s="144"/>
      <c r="L1028" s="32"/>
      <c r="M1028" s="145" t="s">
        <v>1</v>
      </c>
      <c r="N1028" s="146" t="s">
        <v>43</v>
      </c>
      <c r="P1028" s="147">
        <f>O1028*H1028</f>
        <v>0</v>
      </c>
      <c r="Q1028" s="147">
        <v>0</v>
      </c>
      <c r="R1028" s="147">
        <f>Q1028*H1028</f>
        <v>0</v>
      </c>
      <c r="S1028" s="147">
        <v>0.04</v>
      </c>
      <c r="T1028" s="148">
        <f>S1028*H1028</f>
        <v>1.68</v>
      </c>
      <c r="AR1028" s="149" t="s">
        <v>170</v>
      </c>
      <c r="AT1028" s="149" t="s">
        <v>166</v>
      </c>
      <c r="AU1028" s="149" t="s">
        <v>88</v>
      </c>
      <c r="AY1028" s="17" t="s">
        <v>163</v>
      </c>
      <c r="BE1028" s="150">
        <f>IF(N1028="základní",J1028,0)</f>
        <v>0</v>
      </c>
      <c r="BF1028" s="150">
        <f>IF(N1028="snížená",J1028,0)</f>
        <v>0</v>
      </c>
      <c r="BG1028" s="150">
        <f>IF(N1028="zákl. přenesená",J1028,0)</f>
        <v>0</v>
      </c>
      <c r="BH1028" s="150">
        <f>IF(N1028="sníž. přenesená",J1028,0)</f>
        <v>0</v>
      </c>
      <c r="BI1028" s="150">
        <f>IF(N1028="nulová",J1028,0)</f>
        <v>0</v>
      </c>
      <c r="BJ1028" s="17" t="s">
        <v>86</v>
      </c>
      <c r="BK1028" s="150">
        <f>ROUND(I1028*H1028,2)</f>
        <v>0</v>
      </c>
      <c r="BL1028" s="17" t="s">
        <v>170</v>
      </c>
      <c r="BM1028" s="149" t="s">
        <v>796</v>
      </c>
    </row>
    <row r="1029" spans="2:65" s="1" customFormat="1" ht="24.2" customHeight="1">
      <c r="B1029" s="32"/>
      <c r="C1029" s="137" t="s">
        <v>797</v>
      </c>
      <c r="D1029" s="137" t="s">
        <v>166</v>
      </c>
      <c r="E1029" s="138" t="s">
        <v>798</v>
      </c>
      <c r="F1029" s="139" t="s">
        <v>799</v>
      </c>
      <c r="G1029" s="140" t="s">
        <v>251</v>
      </c>
      <c r="H1029" s="141">
        <v>13.88</v>
      </c>
      <c r="I1029" s="142"/>
      <c r="J1029" s="143">
        <f>ROUND(I1029*H1029,2)</f>
        <v>0</v>
      </c>
      <c r="K1029" s="144"/>
      <c r="L1029" s="32"/>
      <c r="M1029" s="145" t="s">
        <v>1</v>
      </c>
      <c r="N1029" s="146" t="s">
        <v>43</v>
      </c>
      <c r="P1029" s="147">
        <f>O1029*H1029</f>
        <v>0</v>
      </c>
      <c r="Q1029" s="147">
        <v>1.8040500000000001E-2</v>
      </c>
      <c r="R1029" s="147">
        <f>Q1029*H1029</f>
        <v>0.25040214000000005</v>
      </c>
      <c r="S1029" s="147">
        <v>0</v>
      </c>
      <c r="T1029" s="148">
        <f>S1029*H1029</f>
        <v>0</v>
      </c>
      <c r="AR1029" s="149" t="s">
        <v>170</v>
      </c>
      <c r="AT1029" s="149" t="s">
        <v>166</v>
      </c>
      <c r="AU1029" s="149" t="s">
        <v>88</v>
      </c>
      <c r="AY1029" s="17" t="s">
        <v>163</v>
      </c>
      <c r="BE1029" s="150">
        <f>IF(N1029="základní",J1029,0)</f>
        <v>0</v>
      </c>
      <c r="BF1029" s="150">
        <f>IF(N1029="snížená",J1029,0)</f>
        <v>0</v>
      </c>
      <c r="BG1029" s="150">
        <f>IF(N1029="zákl. přenesená",J1029,0)</f>
        <v>0</v>
      </c>
      <c r="BH1029" s="150">
        <f>IF(N1029="sníž. přenesená",J1029,0)</f>
        <v>0</v>
      </c>
      <c r="BI1029" s="150">
        <f>IF(N1029="nulová",J1029,0)</f>
        <v>0</v>
      </c>
      <c r="BJ1029" s="17" t="s">
        <v>86</v>
      </c>
      <c r="BK1029" s="150">
        <f>ROUND(I1029*H1029,2)</f>
        <v>0</v>
      </c>
      <c r="BL1029" s="17" t="s">
        <v>170</v>
      </c>
      <c r="BM1029" s="149" t="s">
        <v>800</v>
      </c>
    </row>
    <row r="1030" spans="2:65" s="12" customFormat="1" ht="11.25">
      <c r="B1030" s="151"/>
      <c r="D1030" s="152" t="s">
        <v>172</v>
      </c>
      <c r="E1030" s="153" t="s">
        <v>1</v>
      </c>
      <c r="F1030" s="154" t="s">
        <v>617</v>
      </c>
      <c r="H1030" s="153" t="s">
        <v>1</v>
      </c>
      <c r="I1030" s="155"/>
      <c r="L1030" s="151"/>
      <c r="M1030" s="156"/>
      <c r="T1030" s="157"/>
      <c r="AT1030" s="153" t="s">
        <v>172</v>
      </c>
      <c r="AU1030" s="153" t="s">
        <v>88</v>
      </c>
      <c r="AV1030" s="12" t="s">
        <v>86</v>
      </c>
      <c r="AW1030" s="12" t="s">
        <v>34</v>
      </c>
      <c r="AX1030" s="12" t="s">
        <v>78</v>
      </c>
      <c r="AY1030" s="153" t="s">
        <v>163</v>
      </c>
    </row>
    <row r="1031" spans="2:65" s="12" customFormat="1" ht="11.25">
      <c r="B1031" s="151"/>
      <c r="D1031" s="152" t="s">
        <v>172</v>
      </c>
      <c r="E1031" s="153" t="s">
        <v>1</v>
      </c>
      <c r="F1031" s="154" t="s">
        <v>801</v>
      </c>
      <c r="H1031" s="153" t="s">
        <v>1</v>
      </c>
      <c r="I1031" s="155"/>
      <c r="L1031" s="151"/>
      <c r="M1031" s="156"/>
      <c r="T1031" s="157"/>
      <c r="AT1031" s="153" t="s">
        <v>172</v>
      </c>
      <c r="AU1031" s="153" t="s">
        <v>88</v>
      </c>
      <c r="AV1031" s="12" t="s">
        <v>86</v>
      </c>
      <c r="AW1031" s="12" t="s">
        <v>34</v>
      </c>
      <c r="AX1031" s="12" t="s">
        <v>78</v>
      </c>
      <c r="AY1031" s="153" t="s">
        <v>163</v>
      </c>
    </row>
    <row r="1032" spans="2:65" s="13" customFormat="1" ht="11.25">
      <c r="B1032" s="158"/>
      <c r="D1032" s="152" t="s">
        <v>172</v>
      </c>
      <c r="E1032" s="159" t="s">
        <v>1</v>
      </c>
      <c r="F1032" s="160" t="s">
        <v>802</v>
      </c>
      <c r="H1032" s="161">
        <v>9.1999999999999993</v>
      </c>
      <c r="I1032" s="162"/>
      <c r="L1032" s="158"/>
      <c r="M1032" s="163"/>
      <c r="T1032" s="164"/>
      <c r="AT1032" s="159" t="s">
        <v>172</v>
      </c>
      <c r="AU1032" s="159" t="s">
        <v>88</v>
      </c>
      <c r="AV1032" s="13" t="s">
        <v>88</v>
      </c>
      <c r="AW1032" s="13" t="s">
        <v>34</v>
      </c>
      <c r="AX1032" s="13" t="s">
        <v>78</v>
      </c>
      <c r="AY1032" s="159" t="s">
        <v>163</v>
      </c>
    </row>
    <row r="1033" spans="2:65" s="13" customFormat="1" ht="11.25">
      <c r="B1033" s="158"/>
      <c r="D1033" s="152" t="s">
        <v>172</v>
      </c>
      <c r="E1033" s="159" t="s">
        <v>1</v>
      </c>
      <c r="F1033" s="160" t="s">
        <v>803</v>
      </c>
      <c r="H1033" s="161">
        <v>4.68</v>
      </c>
      <c r="I1033" s="162"/>
      <c r="L1033" s="158"/>
      <c r="M1033" s="163"/>
      <c r="T1033" s="164"/>
      <c r="AT1033" s="159" t="s">
        <v>172</v>
      </c>
      <c r="AU1033" s="159" t="s">
        <v>88</v>
      </c>
      <c r="AV1033" s="13" t="s">
        <v>88</v>
      </c>
      <c r="AW1033" s="13" t="s">
        <v>34</v>
      </c>
      <c r="AX1033" s="13" t="s">
        <v>78</v>
      </c>
      <c r="AY1033" s="159" t="s">
        <v>163</v>
      </c>
    </row>
    <row r="1034" spans="2:65" s="14" customFormat="1" ht="11.25">
      <c r="B1034" s="165"/>
      <c r="D1034" s="152" t="s">
        <v>172</v>
      </c>
      <c r="E1034" s="166" t="s">
        <v>1</v>
      </c>
      <c r="F1034" s="167" t="s">
        <v>176</v>
      </c>
      <c r="H1034" s="168">
        <v>13.88</v>
      </c>
      <c r="I1034" s="169"/>
      <c r="L1034" s="165"/>
      <c r="M1034" s="170"/>
      <c r="T1034" s="171"/>
      <c r="AT1034" s="166" t="s">
        <v>172</v>
      </c>
      <c r="AU1034" s="166" t="s">
        <v>88</v>
      </c>
      <c r="AV1034" s="14" t="s">
        <v>170</v>
      </c>
      <c r="AW1034" s="14" t="s">
        <v>34</v>
      </c>
      <c r="AX1034" s="14" t="s">
        <v>86</v>
      </c>
      <c r="AY1034" s="166" t="s">
        <v>163</v>
      </c>
    </row>
    <row r="1035" spans="2:65" s="1" customFormat="1" ht="24.2" customHeight="1">
      <c r="B1035" s="32"/>
      <c r="C1035" s="137" t="s">
        <v>804</v>
      </c>
      <c r="D1035" s="137" t="s">
        <v>166</v>
      </c>
      <c r="E1035" s="138" t="s">
        <v>805</v>
      </c>
      <c r="F1035" s="139" t="s">
        <v>806</v>
      </c>
      <c r="G1035" s="140" t="s">
        <v>251</v>
      </c>
      <c r="H1035" s="141">
        <v>4.68</v>
      </c>
      <c r="I1035" s="142"/>
      <c r="J1035" s="143">
        <f>ROUND(I1035*H1035,2)</f>
        <v>0</v>
      </c>
      <c r="K1035" s="144"/>
      <c r="L1035" s="32"/>
      <c r="M1035" s="145" t="s">
        <v>1</v>
      </c>
      <c r="N1035" s="146" t="s">
        <v>43</v>
      </c>
      <c r="P1035" s="147">
        <f>O1035*H1035</f>
        <v>0</v>
      </c>
      <c r="Q1035" s="147">
        <v>1.805E-2</v>
      </c>
      <c r="R1035" s="147">
        <f>Q1035*H1035</f>
        <v>8.4473999999999994E-2</v>
      </c>
      <c r="S1035" s="147">
        <v>0</v>
      </c>
      <c r="T1035" s="148">
        <f>S1035*H1035</f>
        <v>0</v>
      </c>
      <c r="AR1035" s="149" t="s">
        <v>170</v>
      </c>
      <c r="AT1035" s="149" t="s">
        <v>166</v>
      </c>
      <c r="AU1035" s="149" t="s">
        <v>88</v>
      </c>
      <c r="AY1035" s="17" t="s">
        <v>163</v>
      </c>
      <c r="BE1035" s="150">
        <f>IF(N1035="základní",J1035,0)</f>
        <v>0</v>
      </c>
      <c r="BF1035" s="150">
        <f>IF(N1035="snížená",J1035,0)</f>
        <v>0</v>
      </c>
      <c r="BG1035" s="150">
        <f>IF(N1035="zákl. přenesená",J1035,0)</f>
        <v>0</v>
      </c>
      <c r="BH1035" s="150">
        <f>IF(N1035="sníž. přenesená",J1035,0)</f>
        <v>0</v>
      </c>
      <c r="BI1035" s="150">
        <f>IF(N1035="nulová",J1035,0)</f>
        <v>0</v>
      </c>
      <c r="BJ1035" s="17" t="s">
        <v>86</v>
      </c>
      <c r="BK1035" s="150">
        <f>ROUND(I1035*H1035,2)</f>
        <v>0</v>
      </c>
      <c r="BL1035" s="17" t="s">
        <v>170</v>
      </c>
      <c r="BM1035" s="149" t="s">
        <v>807</v>
      </c>
    </row>
    <row r="1036" spans="2:65" s="12" customFormat="1" ht="11.25">
      <c r="B1036" s="151"/>
      <c r="D1036" s="152" t="s">
        <v>172</v>
      </c>
      <c r="E1036" s="153" t="s">
        <v>1</v>
      </c>
      <c r="F1036" s="154" t="s">
        <v>617</v>
      </c>
      <c r="H1036" s="153" t="s">
        <v>1</v>
      </c>
      <c r="I1036" s="155"/>
      <c r="L1036" s="151"/>
      <c r="M1036" s="156"/>
      <c r="T1036" s="157"/>
      <c r="AT1036" s="153" t="s">
        <v>172</v>
      </c>
      <c r="AU1036" s="153" t="s">
        <v>88</v>
      </c>
      <c r="AV1036" s="12" t="s">
        <v>86</v>
      </c>
      <c r="AW1036" s="12" t="s">
        <v>34</v>
      </c>
      <c r="AX1036" s="12" t="s">
        <v>78</v>
      </c>
      <c r="AY1036" s="153" t="s">
        <v>163</v>
      </c>
    </row>
    <row r="1037" spans="2:65" s="12" customFormat="1" ht="11.25">
      <c r="B1037" s="151"/>
      <c r="D1037" s="152" t="s">
        <v>172</v>
      </c>
      <c r="E1037" s="153" t="s">
        <v>1</v>
      </c>
      <c r="F1037" s="154" t="s">
        <v>801</v>
      </c>
      <c r="H1037" s="153" t="s">
        <v>1</v>
      </c>
      <c r="I1037" s="155"/>
      <c r="L1037" s="151"/>
      <c r="M1037" s="156"/>
      <c r="T1037" s="157"/>
      <c r="AT1037" s="153" t="s">
        <v>172</v>
      </c>
      <c r="AU1037" s="153" t="s">
        <v>88</v>
      </c>
      <c r="AV1037" s="12" t="s">
        <v>86</v>
      </c>
      <c r="AW1037" s="12" t="s">
        <v>34</v>
      </c>
      <c r="AX1037" s="12" t="s">
        <v>78</v>
      </c>
      <c r="AY1037" s="153" t="s">
        <v>163</v>
      </c>
    </row>
    <row r="1038" spans="2:65" s="13" customFormat="1" ht="11.25">
      <c r="B1038" s="158"/>
      <c r="D1038" s="152" t="s">
        <v>172</v>
      </c>
      <c r="E1038" s="159" t="s">
        <v>1</v>
      </c>
      <c r="F1038" s="160" t="s">
        <v>803</v>
      </c>
      <c r="H1038" s="161">
        <v>4.68</v>
      </c>
      <c r="I1038" s="162"/>
      <c r="L1038" s="158"/>
      <c r="M1038" s="163"/>
      <c r="T1038" s="164"/>
      <c r="AT1038" s="159" t="s">
        <v>172</v>
      </c>
      <c r="AU1038" s="159" t="s">
        <v>88</v>
      </c>
      <c r="AV1038" s="13" t="s">
        <v>88</v>
      </c>
      <c r="AW1038" s="13" t="s">
        <v>34</v>
      </c>
      <c r="AX1038" s="13" t="s">
        <v>78</v>
      </c>
      <c r="AY1038" s="159" t="s">
        <v>163</v>
      </c>
    </row>
    <row r="1039" spans="2:65" s="14" customFormat="1" ht="11.25">
      <c r="B1039" s="165"/>
      <c r="D1039" s="152" t="s">
        <v>172</v>
      </c>
      <c r="E1039" s="166" t="s">
        <v>1</v>
      </c>
      <c r="F1039" s="167" t="s">
        <v>176</v>
      </c>
      <c r="H1039" s="168">
        <v>4.68</v>
      </c>
      <c r="I1039" s="169"/>
      <c r="L1039" s="165"/>
      <c r="M1039" s="170"/>
      <c r="T1039" s="171"/>
      <c r="AT1039" s="166" t="s">
        <v>172</v>
      </c>
      <c r="AU1039" s="166" t="s">
        <v>88</v>
      </c>
      <c r="AV1039" s="14" t="s">
        <v>170</v>
      </c>
      <c r="AW1039" s="14" t="s">
        <v>34</v>
      </c>
      <c r="AX1039" s="14" t="s">
        <v>86</v>
      </c>
      <c r="AY1039" s="166" t="s">
        <v>163</v>
      </c>
    </row>
    <row r="1040" spans="2:65" s="1" customFormat="1" ht="24.2" customHeight="1">
      <c r="B1040" s="32"/>
      <c r="C1040" s="137" t="s">
        <v>808</v>
      </c>
      <c r="D1040" s="137" t="s">
        <v>166</v>
      </c>
      <c r="E1040" s="138" t="s">
        <v>809</v>
      </c>
      <c r="F1040" s="139" t="s">
        <v>810</v>
      </c>
      <c r="G1040" s="140" t="s">
        <v>251</v>
      </c>
      <c r="H1040" s="141">
        <v>0.78</v>
      </c>
      <c r="I1040" s="142"/>
      <c r="J1040" s="143">
        <f>ROUND(I1040*H1040,2)</f>
        <v>0</v>
      </c>
      <c r="K1040" s="144"/>
      <c r="L1040" s="32"/>
      <c r="M1040" s="145" t="s">
        <v>1</v>
      </c>
      <c r="N1040" s="146" t="s">
        <v>43</v>
      </c>
      <c r="P1040" s="147">
        <f>O1040*H1040</f>
        <v>0</v>
      </c>
      <c r="Q1040" s="147">
        <v>3.65E-3</v>
      </c>
      <c r="R1040" s="147">
        <f>Q1040*H1040</f>
        <v>2.8470000000000001E-3</v>
      </c>
      <c r="S1040" s="147">
        <v>0.11</v>
      </c>
      <c r="T1040" s="148">
        <f>S1040*H1040</f>
        <v>8.5800000000000001E-2</v>
      </c>
      <c r="AR1040" s="149" t="s">
        <v>170</v>
      </c>
      <c r="AT1040" s="149" t="s">
        <v>166</v>
      </c>
      <c r="AU1040" s="149" t="s">
        <v>88</v>
      </c>
      <c r="AY1040" s="17" t="s">
        <v>163</v>
      </c>
      <c r="BE1040" s="150">
        <f>IF(N1040="základní",J1040,0)</f>
        <v>0</v>
      </c>
      <c r="BF1040" s="150">
        <f>IF(N1040="snížená",J1040,0)</f>
        <v>0</v>
      </c>
      <c r="BG1040" s="150">
        <f>IF(N1040="zákl. přenesená",J1040,0)</f>
        <v>0</v>
      </c>
      <c r="BH1040" s="150">
        <f>IF(N1040="sníž. přenesená",J1040,0)</f>
        <v>0</v>
      </c>
      <c r="BI1040" s="150">
        <f>IF(N1040="nulová",J1040,0)</f>
        <v>0</v>
      </c>
      <c r="BJ1040" s="17" t="s">
        <v>86</v>
      </c>
      <c r="BK1040" s="150">
        <f>ROUND(I1040*H1040,2)</f>
        <v>0</v>
      </c>
      <c r="BL1040" s="17" t="s">
        <v>170</v>
      </c>
      <c r="BM1040" s="149" t="s">
        <v>811</v>
      </c>
    </row>
    <row r="1041" spans="2:65" s="12" customFormat="1" ht="11.25">
      <c r="B1041" s="151"/>
      <c r="D1041" s="152" t="s">
        <v>172</v>
      </c>
      <c r="E1041" s="153" t="s">
        <v>1</v>
      </c>
      <c r="F1041" s="154" t="s">
        <v>173</v>
      </c>
      <c r="H1041" s="153" t="s">
        <v>1</v>
      </c>
      <c r="I1041" s="155"/>
      <c r="L1041" s="151"/>
      <c r="M1041" s="156"/>
      <c r="T1041" s="157"/>
      <c r="AT1041" s="153" t="s">
        <v>172</v>
      </c>
      <c r="AU1041" s="153" t="s">
        <v>88</v>
      </c>
      <c r="AV1041" s="12" t="s">
        <v>86</v>
      </c>
      <c r="AW1041" s="12" t="s">
        <v>34</v>
      </c>
      <c r="AX1041" s="12" t="s">
        <v>78</v>
      </c>
      <c r="AY1041" s="153" t="s">
        <v>163</v>
      </c>
    </row>
    <row r="1042" spans="2:65" s="12" customFormat="1" ht="11.25">
      <c r="B1042" s="151"/>
      <c r="D1042" s="152" t="s">
        <v>172</v>
      </c>
      <c r="E1042" s="153" t="s">
        <v>1</v>
      </c>
      <c r="F1042" s="154" t="s">
        <v>812</v>
      </c>
      <c r="H1042" s="153" t="s">
        <v>1</v>
      </c>
      <c r="I1042" s="155"/>
      <c r="L1042" s="151"/>
      <c r="M1042" s="156"/>
      <c r="T1042" s="157"/>
      <c r="AT1042" s="153" t="s">
        <v>172</v>
      </c>
      <c r="AU1042" s="153" t="s">
        <v>88</v>
      </c>
      <c r="AV1042" s="12" t="s">
        <v>86</v>
      </c>
      <c r="AW1042" s="12" t="s">
        <v>34</v>
      </c>
      <c r="AX1042" s="12" t="s">
        <v>78</v>
      </c>
      <c r="AY1042" s="153" t="s">
        <v>163</v>
      </c>
    </row>
    <row r="1043" spans="2:65" s="13" customFormat="1" ht="11.25">
      <c r="B1043" s="158"/>
      <c r="D1043" s="152" t="s">
        <v>172</v>
      </c>
      <c r="E1043" s="159" t="s">
        <v>1</v>
      </c>
      <c r="F1043" s="160" t="s">
        <v>813</v>
      </c>
      <c r="H1043" s="161">
        <v>0.78</v>
      </c>
      <c r="I1043" s="162"/>
      <c r="L1043" s="158"/>
      <c r="M1043" s="163"/>
      <c r="T1043" s="164"/>
      <c r="AT1043" s="159" t="s">
        <v>172</v>
      </c>
      <c r="AU1043" s="159" t="s">
        <v>88</v>
      </c>
      <c r="AV1043" s="13" t="s">
        <v>88</v>
      </c>
      <c r="AW1043" s="13" t="s">
        <v>34</v>
      </c>
      <c r="AX1043" s="13" t="s">
        <v>78</v>
      </c>
      <c r="AY1043" s="159" t="s">
        <v>163</v>
      </c>
    </row>
    <row r="1044" spans="2:65" s="14" customFormat="1" ht="11.25">
      <c r="B1044" s="165"/>
      <c r="D1044" s="152" t="s">
        <v>172</v>
      </c>
      <c r="E1044" s="166" t="s">
        <v>1</v>
      </c>
      <c r="F1044" s="167" t="s">
        <v>176</v>
      </c>
      <c r="H1044" s="168">
        <v>0.78</v>
      </c>
      <c r="I1044" s="169"/>
      <c r="L1044" s="165"/>
      <c r="M1044" s="170"/>
      <c r="T1044" s="171"/>
      <c r="AT1044" s="166" t="s">
        <v>172</v>
      </c>
      <c r="AU1044" s="166" t="s">
        <v>88</v>
      </c>
      <c r="AV1044" s="14" t="s">
        <v>170</v>
      </c>
      <c r="AW1044" s="14" t="s">
        <v>34</v>
      </c>
      <c r="AX1044" s="14" t="s">
        <v>86</v>
      </c>
      <c r="AY1044" s="166" t="s">
        <v>163</v>
      </c>
    </row>
    <row r="1045" spans="2:65" s="1" customFormat="1" ht="24.2" customHeight="1">
      <c r="B1045" s="32"/>
      <c r="C1045" s="137" t="s">
        <v>814</v>
      </c>
      <c r="D1045" s="137" t="s">
        <v>166</v>
      </c>
      <c r="E1045" s="138" t="s">
        <v>815</v>
      </c>
      <c r="F1045" s="139" t="s">
        <v>816</v>
      </c>
      <c r="G1045" s="140" t="s">
        <v>251</v>
      </c>
      <c r="H1045" s="141">
        <v>0.82</v>
      </c>
      <c r="I1045" s="142"/>
      <c r="J1045" s="143">
        <f>ROUND(I1045*H1045,2)</f>
        <v>0</v>
      </c>
      <c r="K1045" s="144"/>
      <c r="L1045" s="32"/>
      <c r="M1045" s="145" t="s">
        <v>1</v>
      </c>
      <c r="N1045" s="146" t="s">
        <v>43</v>
      </c>
      <c r="P1045" s="147">
        <f>O1045*H1045</f>
        <v>0</v>
      </c>
      <c r="Q1045" s="147">
        <v>3.9500000000000004E-3</v>
      </c>
      <c r="R1045" s="147">
        <f>Q1045*H1045</f>
        <v>3.2390000000000001E-3</v>
      </c>
      <c r="S1045" s="147">
        <v>0.16</v>
      </c>
      <c r="T1045" s="148">
        <f>S1045*H1045</f>
        <v>0.13119999999999998</v>
      </c>
      <c r="AR1045" s="149" t="s">
        <v>170</v>
      </c>
      <c r="AT1045" s="149" t="s">
        <v>166</v>
      </c>
      <c r="AU1045" s="149" t="s">
        <v>88</v>
      </c>
      <c r="AY1045" s="17" t="s">
        <v>163</v>
      </c>
      <c r="BE1045" s="150">
        <f>IF(N1045="základní",J1045,0)</f>
        <v>0</v>
      </c>
      <c r="BF1045" s="150">
        <f>IF(N1045="snížená",J1045,0)</f>
        <v>0</v>
      </c>
      <c r="BG1045" s="150">
        <f>IF(N1045="zákl. přenesená",J1045,0)</f>
        <v>0</v>
      </c>
      <c r="BH1045" s="150">
        <f>IF(N1045="sníž. přenesená",J1045,0)</f>
        <v>0</v>
      </c>
      <c r="BI1045" s="150">
        <f>IF(N1045="nulová",J1045,0)</f>
        <v>0</v>
      </c>
      <c r="BJ1045" s="17" t="s">
        <v>86</v>
      </c>
      <c r="BK1045" s="150">
        <f>ROUND(I1045*H1045,2)</f>
        <v>0</v>
      </c>
      <c r="BL1045" s="17" t="s">
        <v>170</v>
      </c>
      <c r="BM1045" s="149" t="s">
        <v>817</v>
      </c>
    </row>
    <row r="1046" spans="2:65" s="12" customFormat="1" ht="11.25">
      <c r="B1046" s="151"/>
      <c r="D1046" s="152" t="s">
        <v>172</v>
      </c>
      <c r="E1046" s="153" t="s">
        <v>1</v>
      </c>
      <c r="F1046" s="154" t="s">
        <v>617</v>
      </c>
      <c r="H1046" s="153" t="s">
        <v>1</v>
      </c>
      <c r="I1046" s="155"/>
      <c r="L1046" s="151"/>
      <c r="M1046" s="156"/>
      <c r="T1046" s="157"/>
      <c r="AT1046" s="153" t="s">
        <v>172</v>
      </c>
      <c r="AU1046" s="153" t="s">
        <v>88</v>
      </c>
      <c r="AV1046" s="12" t="s">
        <v>86</v>
      </c>
      <c r="AW1046" s="12" t="s">
        <v>34</v>
      </c>
      <c r="AX1046" s="12" t="s">
        <v>78</v>
      </c>
      <c r="AY1046" s="153" t="s">
        <v>163</v>
      </c>
    </row>
    <row r="1047" spans="2:65" s="12" customFormat="1" ht="11.25">
      <c r="B1047" s="151"/>
      <c r="D1047" s="152" t="s">
        <v>172</v>
      </c>
      <c r="E1047" s="153" t="s">
        <v>1</v>
      </c>
      <c r="F1047" s="154" t="s">
        <v>818</v>
      </c>
      <c r="H1047" s="153" t="s">
        <v>1</v>
      </c>
      <c r="I1047" s="155"/>
      <c r="L1047" s="151"/>
      <c r="M1047" s="156"/>
      <c r="T1047" s="157"/>
      <c r="AT1047" s="153" t="s">
        <v>172</v>
      </c>
      <c r="AU1047" s="153" t="s">
        <v>88</v>
      </c>
      <c r="AV1047" s="12" t="s">
        <v>86</v>
      </c>
      <c r="AW1047" s="12" t="s">
        <v>34</v>
      </c>
      <c r="AX1047" s="12" t="s">
        <v>78</v>
      </c>
      <c r="AY1047" s="153" t="s">
        <v>163</v>
      </c>
    </row>
    <row r="1048" spans="2:65" s="13" customFormat="1" ht="11.25">
      <c r="B1048" s="158"/>
      <c r="D1048" s="152" t="s">
        <v>172</v>
      </c>
      <c r="E1048" s="159" t="s">
        <v>1</v>
      </c>
      <c r="F1048" s="160" t="s">
        <v>819</v>
      </c>
      <c r="H1048" s="161">
        <v>0.82</v>
      </c>
      <c r="I1048" s="162"/>
      <c r="L1048" s="158"/>
      <c r="M1048" s="163"/>
      <c r="T1048" s="164"/>
      <c r="AT1048" s="159" t="s">
        <v>172</v>
      </c>
      <c r="AU1048" s="159" t="s">
        <v>88</v>
      </c>
      <c r="AV1048" s="13" t="s">
        <v>88</v>
      </c>
      <c r="AW1048" s="13" t="s">
        <v>34</v>
      </c>
      <c r="AX1048" s="13" t="s">
        <v>78</v>
      </c>
      <c r="AY1048" s="159" t="s">
        <v>163</v>
      </c>
    </row>
    <row r="1049" spans="2:65" s="14" customFormat="1" ht="11.25">
      <c r="B1049" s="165"/>
      <c r="D1049" s="152" t="s">
        <v>172</v>
      </c>
      <c r="E1049" s="166" t="s">
        <v>1</v>
      </c>
      <c r="F1049" s="167" t="s">
        <v>176</v>
      </c>
      <c r="H1049" s="168">
        <v>0.82</v>
      </c>
      <c r="I1049" s="169"/>
      <c r="L1049" s="165"/>
      <c r="M1049" s="170"/>
      <c r="T1049" s="171"/>
      <c r="AT1049" s="166" t="s">
        <v>172</v>
      </c>
      <c r="AU1049" s="166" t="s">
        <v>88</v>
      </c>
      <c r="AV1049" s="14" t="s">
        <v>170</v>
      </c>
      <c r="AW1049" s="14" t="s">
        <v>34</v>
      </c>
      <c r="AX1049" s="14" t="s">
        <v>86</v>
      </c>
      <c r="AY1049" s="166" t="s">
        <v>163</v>
      </c>
    </row>
    <row r="1050" spans="2:65" s="1" customFormat="1" ht="24.2" customHeight="1">
      <c r="B1050" s="32"/>
      <c r="C1050" s="137" t="s">
        <v>820</v>
      </c>
      <c r="D1050" s="137" t="s">
        <v>166</v>
      </c>
      <c r="E1050" s="138" t="s">
        <v>821</v>
      </c>
      <c r="F1050" s="139" t="s">
        <v>822</v>
      </c>
      <c r="G1050" s="140" t="s">
        <v>251</v>
      </c>
      <c r="H1050" s="141">
        <v>56.93</v>
      </c>
      <c r="I1050" s="142"/>
      <c r="J1050" s="143">
        <f>ROUND(I1050*H1050,2)</f>
        <v>0</v>
      </c>
      <c r="K1050" s="144"/>
      <c r="L1050" s="32"/>
      <c r="M1050" s="145" t="s">
        <v>1</v>
      </c>
      <c r="N1050" s="146" t="s">
        <v>43</v>
      </c>
      <c r="P1050" s="147">
        <f>O1050*H1050</f>
        <v>0</v>
      </c>
      <c r="Q1050" s="147">
        <v>8.3419999999999998E-5</v>
      </c>
      <c r="R1050" s="147">
        <f>Q1050*H1050</f>
        <v>4.7491006000000002E-3</v>
      </c>
      <c r="S1050" s="147">
        <v>0</v>
      </c>
      <c r="T1050" s="148">
        <f>S1050*H1050</f>
        <v>0</v>
      </c>
      <c r="AR1050" s="149" t="s">
        <v>170</v>
      </c>
      <c r="AT1050" s="149" t="s">
        <v>166</v>
      </c>
      <c r="AU1050" s="149" t="s">
        <v>88</v>
      </c>
      <c r="AY1050" s="17" t="s">
        <v>163</v>
      </c>
      <c r="BE1050" s="150">
        <f>IF(N1050="základní",J1050,0)</f>
        <v>0</v>
      </c>
      <c r="BF1050" s="150">
        <f>IF(N1050="snížená",J1050,0)</f>
        <v>0</v>
      </c>
      <c r="BG1050" s="150">
        <f>IF(N1050="zákl. přenesená",J1050,0)</f>
        <v>0</v>
      </c>
      <c r="BH1050" s="150">
        <f>IF(N1050="sníž. přenesená",J1050,0)</f>
        <v>0</v>
      </c>
      <c r="BI1050" s="150">
        <f>IF(N1050="nulová",J1050,0)</f>
        <v>0</v>
      </c>
      <c r="BJ1050" s="17" t="s">
        <v>86</v>
      </c>
      <c r="BK1050" s="150">
        <f>ROUND(I1050*H1050,2)</f>
        <v>0</v>
      </c>
      <c r="BL1050" s="17" t="s">
        <v>170</v>
      </c>
      <c r="BM1050" s="149" t="s">
        <v>823</v>
      </c>
    </row>
    <row r="1051" spans="2:65" s="12" customFormat="1" ht="11.25">
      <c r="B1051" s="151"/>
      <c r="D1051" s="152" t="s">
        <v>172</v>
      </c>
      <c r="E1051" s="153" t="s">
        <v>1</v>
      </c>
      <c r="F1051" s="154" t="s">
        <v>824</v>
      </c>
      <c r="H1051" s="153" t="s">
        <v>1</v>
      </c>
      <c r="I1051" s="155"/>
      <c r="L1051" s="151"/>
      <c r="M1051" s="156"/>
      <c r="T1051" s="157"/>
      <c r="AT1051" s="153" t="s">
        <v>172</v>
      </c>
      <c r="AU1051" s="153" t="s">
        <v>88</v>
      </c>
      <c r="AV1051" s="12" t="s">
        <v>86</v>
      </c>
      <c r="AW1051" s="12" t="s">
        <v>34</v>
      </c>
      <c r="AX1051" s="12" t="s">
        <v>78</v>
      </c>
      <c r="AY1051" s="153" t="s">
        <v>163</v>
      </c>
    </row>
    <row r="1052" spans="2:65" s="12" customFormat="1" ht="11.25">
      <c r="B1052" s="151"/>
      <c r="D1052" s="152" t="s">
        <v>172</v>
      </c>
      <c r="E1052" s="153" t="s">
        <v>1</v>
      </c>
      <c r="F1052" s="154" t="s">
        <v>825</v>
      </c>
      <c r="H1052" s="153" t="s">
        <v>1</v>
      </c>
      <c r="I1052" s="155"/>
      <c r="L1052" s="151"/>
      <c r="M1052" s="156"/>
      <c r="T1052" s="157"/>
      <c r="AT1052" s="153" t="s">
        <v>172</v>
      </c>
      <c r="AU1052" s="153" t="s">
        <v>88</v>
      </c>
      <c r="AV1052" s="12" t="s">
        <v>86</v>
      </c>
      <c r="AW1052" s="12" t="s">
        <v>34</v>
      </c>
      <c r="AX1052" s="12" t="s">
        <v>78</v>
      </c>
      <c r="AY1052" s="153" t="s">
        <v>163</v>
      </c>
    </row>
    <row r="1053" spans="2:65" s="13" customFormat="1" ht="11.25">
      <c r="B1053" s="158"/>
      <c r="D1053" s="152" t="s">
        <v>172</v>
      </c>
      <c r="E1053" s="159" t="s">
        <v>1</v>
      </c>
      <c r="F1053" s="160" t="s">
        <v>826</v>
      </c>
      <c r="H1053" s="161">
        <v>20.13</v>
      </c>
      <c r="I1053" s="162"/>
      <c r="L1053" s="158"/>
      <c r="M1053" s="163"/>
      <c r="T1053" s="164"/>
      <c r="AT1053" s="159" t="s">
        <v>172</v>
      </c>
      <c r="AU1053" s="159" t="s">
        <v>88</v>
      </c>
      <c r="AV1053" s="13" t="s">
        <v>88</v>
      </c>
      <c r="AW1053" s="13" t="s">
        <v>34</v>
      </c>
      <c r="AX1053" s="13" t="s">
        <v>78</v>
      </c>
      <c r="AY1053" s="159" t="s">
        <v>163</v>
      </c>
    </row>
    <row r="1054" spans="2:65" s="13" customFormat="1" ht="11.25">
      <c r="B1054" s="158"/>
      <c r="D1054" s="152" t="s">
        <v>172</v>
      </c>
      <c r="E1054" s="159" t="s">
        <v>1</v>
      </c>
      <c r="F1054" s="160" t="s">
        <v>827</v>
      </c>
      <c r="H1054" s="161">
        <v>36.799999999999997</v>
      </c>
      <c r="I1054" s="162"/>
      <c r="L1054" s="158"/>
      <c r="M1054" s="163"/>
      <c r="T1054" s="164"/>
      <c r="AT1054" s="159" t="s">
        <v>172</v>
      </c>
      <c r="AU1054" s="159" t="s">
        <v>88</v>
      </c>
      <c r="AV1054" s="13" t="s">
        <v>88</v>
      </c>
      <c r="AW1054" s="13" t="s">
        <v>34</v>
      </c>
      <c r="AX1054" s="13" t="s">
        <v>78</v>
      </c>
      <c r="AY1054" s="159" t="s">
        <v>163</v>
      </c>
    </row>
    <row r="1055" spans="2:65" s="14" customFormat="1" ht="11.25">
      <c r="B1055" s="165"/>
      <c r="D1055" s="152" t="s">
        <v>172</v>
      </c>
      <c r="E1055" s="166" t="s">
        <v>1</v>
      </c>
      <c r="F1055" s="167" t="s">
        <v>176</v>
      </c>
      <c r="H1055" s="168">
        <v>56.93</v>
      </c>
      <c r="I1055" s="169"/>
      <c r="L1055" s="165"/>
      <c r="M1055" s="170"/>
      <c r="T1055" s="171"/>
      <c r="AT1055" s="166" t="s">
        <v>172</v>
      </c>
      <c r="AU1055" s="166" t="s">
        <v>88</v>
      </c>
      <c r="AV1055" s="14" t="s">
        <v>170</v>
      </c>
      <c r="AW1055" s="14" t="s">
        <v>34</v>
      </c>
      <c r="AX1055" s="14" t="s">
        <v>86</v>
      </c>
      <c r="AY1055" s="166" t="s">
        <v>163</v>
      </c>
    </row>
    <row r="1056" spans="2:65" s="1" customFormat="1" ht="24.2" customHeight="1">
      <c r="B1056" s="32"/>
      <c r="C1056" s="137" t="s">
        <v>828</v>
      </c>
      <c r="D1056" s="137" t="s">
        <v>166</v>
      </c>
      <c r="E1056" s="138" t="s">
        <v>829</v>
      </c>
      <c r="F1056" s="139" t="s">
        <v>830</v>
      </c>
      <c r="G1056" s="140" t="s">
        <v>251</v>
      </c>
      <c r="H1056" s="141">
        <v>40</v>
      </c>
      <c r="I1056" s="142"/>
      <c r="J1056" s="143">
        <f>ROUND(I1056*H1056,2)</f>
        <v>0</v>
      </c>
      <c r="K1056" s="144"/>
      <c r="L1056" s="32"/>
      <c r="M1056" s="145" t="s">
        <v>1</v>
      </c>
      <c r="N1056" s="146" t="s">
        <v>43</v>
      </c>
      <c r="P1056" s="147">
        <f>O1056*H1056</f>
        <v>0</v>
      </c>
      <c r="Q1056" s="147">
        <v>4.3749999999999996E-6</v>
      </c>
      <c r="R1056" s="147">
        <f>Q1056*H1056</f>
        <v>1.7499999999999997E-4</v>
      </c>
      <c r="S1056" s="147">
        <v>0</v>
      </c>
      <c r="T1056" s="148">
        <f>S1056*H1056</f>
        <v>0</v>
      </c>
      <c r="AR1056" s="149" t="s">
        <v>170</v>
      </c>
      <c r="AT1056" s="149" t="s">
        <v>166</v>
      </c>
      <c r="AU1056" s="149" t="s">
        <v>88</v>
      </c>
      <c r="AY1056" s="17" t="s">
        <v>163</v>
      </c>
      <c r="BE1056" s="150">
        <f>IF(N1056="základní",J1056,0)</f>
        <v>0</v>
      </c>
      <c r="BF1056" s="150">
        <f>IF(N1056="snížená",J1056,0)</f>
        <v>0</v>
      </c>
      <c r="BG1056" s="150">
        <f>IF(N1056="zákl. přenesená",J1056,0)</f>
        <v>0</v>
      </c>
      <c r="BH1056" s="150">
        <f>IF(N1056="sníž. přenesená",J1056,0)</f>
        <v>0</v>
      </c>
      <c r="BI1056" s="150">
        <f>IF(N1056="nulová",J1056,0)</f>
        <v>0</v>
      </c>
      <c r="BJ1056" s="17" t="s">
        <v>86</v>
      </c>
      <c r="BK1056" s="150">
        <f>ROUND(I1056*H1056,2)</f>
        <v>0</v>
      </c>
      <c r="BL1056" s="17" t="s">
        <v>170</v>
      </c>
      <c r="BM1056" s="149" t="s">
        <v>831</v>
      </c>
    </row>
    <row r="1057" spans="2:65" s="1" customFormat="1" ht="37.9" customHeight="1">
      <c r="B1057" s="32"/>
      <c r="C1057" s="137" t="s">
        <v>832</v>
      </c>
      <c r="D1057" s="137" t="s">
        <v>166</v>
      </c>
      <c r="E1057" s="138" t="s">
        <v>833</v>
      </c>
      <c r="F1057" s="139" t="s">
        <v>834</v>
      </c>
      <c r="G1057" s="140" t="s">
        <v>206</v>
      </c>
      <c r="H1057" s="141">
        <v>365.108</v>
      </c>
      <c r="I1057" s="142"/>
      <c r="J1057" s="143">
        <f>ROUND(I1057*H1057,2)</f>
        <v>0</v>
      </c>
      <c r="K1057" s="144"/>
      <c r="L1057" s="32"/>
      <c r="M1057" s="145" t="s">
        <v>1</v>
      </c>
      <c r="N1057" s="146" t="s">
        <v>43</v>
      </c>
      <c r="P1057" s="147">
        <f>O1057*H1057</f>
        <v>0</v>
      </c>
      <c r="Q1057" s="147">
        <v>0</v>
      </c>
      <c r="R1057" s="147">
        <f>Q1057*H1057</f>
        <v>0</v>
      </c>
      <c r="S1057" s="147">
        <v>4.0000000000000001E-3</v>
      </c>
      <c r="T1057" s="148">
        <f>S1057*H1057</f>
        <v>1.460432</v>
      </c>
      <c r="AR1057" s="149" t="s">
        <v>170</v>
      </c>
      <c r="AT1057" s="149" t="s">
        <v>166</v>
      </c>
      <c r="AU1057" s="149" t="s">
        <v>88</v>
      </c>
      <c r="AY1057" s="17" t="s">
        <v>163</v>
      </c>
      <c r="BE1057" s="150">
        <f>IF(N1057="základní",J1057,0)</f>
        <v>0</v>
      </c>
      <c r="BF1057" s="150">
        <f>IF(N1057="snížená",J1057,0)</f>
        <v>0</v>
      </c>
      <c r="BG1057" s="150">
        <f>IF(N1057="zákl. přenesená",J1057,0)</f>
        <v>0</v>
      </c>
      <c r="BH1057" s="150">
        <f>IF(N1057="sníž. přenesená",J1057,0)</f>
        <v>0</v>
      </c>
      <c r="BI1057" s="150">
        <f>IF(N1057="nulová",J1057,0)</f>
        <v>0</v>
      </c>
      <c r="BJ1057" s="17" t="s">
        <v>86</v>
      </c>
      <c r="BK1057" s="150">
        <f>ROUND(I1057*H1057,2)</f>
        <v>0</v>
      </c>
      <c r="BL1057" s="17" t="s">
        <v>170</v>
      </c>
      <c r="BM1057" s="149" t="s">
        <v>835</v>
      </c>
    </row>
    <row r="1058" spans="2:65" s="12" customFormat="1" ht="11.25">
      <c r="B1058" s="151"/>
      <c r="D1058" s="152" t="s">
        <v>172</v>
      </c>
      <c r="E1058" s="153" t="s">
        <v>1</v>
      </c>
      <c r="F1058" s="154" t="s">
        <v>617</v>
      </c>
      <c r="H1058" s="153" t="s">
        <v>1</v>
      </c>
      <c r="I1058" s="155"/>
      <c r="L1058" s="151"/>
      <c r="M1058" s="156"/>
      <c r="T1058" s="157"/>
      <c r="AT1058" s="153" t="s">
        <v>172</v>
      </c>
      <c r="AU1058" s="153" t="s">
        <v>88</v>
      </c>
      <c r="AV1058" s="12" t="s">
        <v>86</v>
      </c>
      <c r="AW1058" s="12" t="s">
        <v>34</v>
      </c>
      <c r="AX1058" s="12" t="s">
        <v>78</v>
      </c>
      <c r="AY1058" s="153" t="s">
        <v>163</v>
      </c>
    </row>
    <row r="1059" spans="2:65" s="12" customFormat="1" ht="11.25">
      <c r="B1059" s="151"/>
      <c r="D1059" s="152" t="s">
        <v>172</v>
      </c>
      <c r="E1059" s="153" t="s">
        <v>1</v>
      </c>
      <c r="F1059" s="154" t="s">
        <v>836</v>
      </c>
      <c r="H1059" s="153" t="s">
        <v>1</v>
      </c>
      <c r="I1059" s="155"/>
      <c r="L1059" s="151"/>
      <c r="M1059" s="156"/>
      <c r="T1059" s="157"/>
      <c r="AT1059" s="153" t="s">
        <v>172</v>
      </c>
      <c r="AU1059" s="153" t="s">
        <v>88</v>
      </c>
      <c r="AV1059" s="12" t="s">
        <v>86</v>
      </c>
      <c r="AW1059" s="12" t="s">
        <v>34</v>
      </c>
      <c r="AX1059" s="12" t="s">
        <v>78</v>
      </c>
      <c r="AY1059" s="153" t="s">
        <v>163</v>
      </c>
    </row>
    <row r="1060" spans="2:65" s="13" customFormat="1" ht="11.25">
      <c r="B1060" s="158"/>
      <c r="D1060" s="152" t="s">
        <v>172</v>
      </c>
      <c r="E1060" s="159" t="s">
        <v>1</v>
      </c>
      <c r="F1060" s="160" t="s">
        <v>837</v>
      </c>
      <c r="H1060" s="161">
        <v>143.66900000000001</v>
      </c>
      <c r="I1060" s="162"/>
      <c r="L1060" s="158"/>
      <c r="M1060" s="163"/>
      <c r="T1060" s="164"/>
      <c r="AT1060" s="159" t="s">
        <v>172</v>
      </c>
      <c r="AU1060" s="159" t="s">
        <v>88</v>
      </c>
      <c r="AV1060" s="13" t="s">
        <v>88</v>
      </c>
      <c r="AW1060" s="13" t="s">
        <v>34</v>
      </c>
      <c r="AX1060" s="13" t="s">
        <v>78</v>
      </c>
      <c r="AY1060" s="159" t="s">
        <v>163</v>
      </c>
    </row>
    <row r="1061" spans="2:65" s="13" customFormat="1" ht="11.25">
      <c r="B1061" s="158"/>
      <c r="D1061" s="152" t="s">
        <v>172</v>
      </c>
      <c r="E1061" s="159" t="s">
        <v>1</v>
      </c>
      <c r="F1061" s="160" t="s">
        <v>838</v>
      </c>
      <c r="H1061" s="161">
        <v>3.4129999999999998</v>
      </c>
      <c r="I1061" s="162"/>
      <c r="L1061" s="158"/>
      <c r="M1061" s="163"/>
      <c r="T1061" s="164"/>
      <c r="AT1061" s="159" t="s">
        <v>172</v>
      </c>
      <c r="AU1061" s="159" t="s">
        <v>88</v>
      </c>
      <c r="AV1061" s="13" t="s">
        <v>88</v>
      </c>
      <c r="AW1061" s="13" t="s">
        <v>34</v>
      </c>
      <c r="AX1061" s="13" t="s">
        <v>78</v>
      </c>
      <c r="AY1061" s="159" t="s">
        <v>163</v>
      </c>
    </row>
    <row r="1062" spans="2:65" s="13" customFormat="1" ht="11.25">
      <c r="B1062" s="158"/>
      <c r="D1062" s="152" t="s">
        <v>172</v>
      </c>
      <c r="E1062" s="159" t="s">
        <v>1</v>
      </c>
      <c r="F1062" s="160" t="s">
        <v>839</v>
      </c>
      <c r="H1062" s="161">
        <v>2.1280000000000001</v>
      </c>
      <c r="I1062" s="162"/>
      <c r="L1062" s="158"/>
      <c r="M1062" s="163"/>
      <c r="T1062" s="164"/>
      <c r="AT1062" s="159" t="s">
        <v>172</v>
      </c>
      <c r="AU1062" s="159" t="s">
        <v>88</v>
      </c>
      <c r="AV1062" s="13" t="s">
        <v>88</v>
      </c>
      <c r="AW1062" s="13" t="s">
        <v>34</v>
      </c>
      <c r="AX1062" s="13" t="s">
        <v>78</v>
      </c>
      <c r="AY1062" s="159" t="s">
        <v>163</v>
      </c>
    </row>
    <row r="1063" spans="2:65" s="13" customFormat="1" ht="11.25">
      <c r="B1063" s="158"/>
      <c r="D1063" s="152" t="s">
        <v>172</v>
      </c>
      <c r="E1063" s="159" t="s">
        <v>1</v>
      </c>
      <c r="F1063" s="160" t="s">
        <v>840</v>
      </c>
      <c r="H1063" s="161">
        <v>2.1419999999999999</v>
      </c>
      <c r="I1063" s="162"/>
      <c r="L1063" s="158"/>
      <c r="M1063" s="163"/>
      <c r="T1063" s="164"/>
      <c r="AT1063" s="159" t="s">
        <v>172</v>
      </c>
      <c r="AU1063" s="159" t="s">
        <v>88</v>
      </c>
      <c r="AV1063" s="13" t="s">
        <v>88</v>
      </c>
      <c r="AW1063" s="13" t="s">
        <v>34</v>
      </c>
      <c r="AX1063" s="13" t="s">
        <v>78</v>
      </c>
      <c r="AY1063" s="159" t="s">
        <v>163</v>
      </c>
    </row>
    <row r="1064" spans="2:65" s="13" customFormat="1" ht="11.25">
      <c r="B1064" s="158"/>
      <c r="D1064" s="152" t="s">
        <v>172</v>
      </c>
      <c r="E1064" s="159" t="s">
        <v>1</v>
      </c>
      <c r="F1064" s="160" t="s">
        <v>841</v>
      </c>
      <c r="H1064" s="161">
        <v>2.145</v>
      </c>
      <c r="I1064" s="162"/>
      <c r="L1064" s="158"/>
      <c r="M1064" s="163"/>
      <c r="T1064" s="164"/>
      <c r="AT1064" s="159" t="s">
        <v>172</v>
      </c>
      <c r="AU1064" s="159" t="s">
        <v>88</v>
      </c>
      <c r="AV1064" s="13" t="s">
        <v>88</v>
      </c>
      <c r="AW1064" s="13" t="s">
        <v>34</v>
      </c>
      <c r="AX1064" s="13" t="s">
        <v>78</v>
      </c>
      <c r="AY1064" s="159" t="s">
        <v>163</v>
      </c>
    </row>
    <row r="1065" spans="2:65" s="13" customFormat="1" ht="11.25">
      <c r="B1065" s="158"/>
      <c r="D1065" s="152" t="s">
        <v>172</v>
      </c>
      <c r="E1065" s="159" t="s">
        <v>1</v>
      </c>
      <c r="F1065" s="160" t="s">
        <v>842</v>
      </c>
      <c r="H1065" s="161">
        <v>2.1469999999999998</v>
      </c>
      <c r="I1065" s="162"/>
      <c r="L1065" s="158"/>
      <c r="M1065" s="163"/>
      <c r="T1065" s="164"/>
      <c r="AT1065" s="159" t="s">
        <v>172</v>
      </c>
      <c r="AU1065" s="159" t="s">
        <v>88</v>
      </c>
      <c r="AV1065" s="13" t="s">
        <v>88</v>
      </c>
      <c r="AW1065" s="13" t="s">
        <v>34</v>
      </c>
      <c r="AX1065" s="13" t="s">
        <v>78</v>
      </c>
      <c r="AY1065" s="159" t="s">
        <v>163</v>
      </c>
    </row>
    <row r="1066" spans="2:65" s="13" customFormat="1" ht="11.25">
      <c r="B1066" s="158"/>
      <c r="D1066" s="152" t="s">
        <v>172</v>
      </c>
      <c r="E1066" s="159" t="s">
        <v>1</v>
      </c>
      <c r="F1066" s="160" t="s">
        <v>843</v>
      </c>
      <c r="H1066" s="161">
        <v>2.137</v>
      </c>
      <c r="I1066" s="162"/>
      <c r="L1066" s="158"/>
      <c r="M1066" s="163"/>
      <c r="T1066" s="164"/>
      <c r="AT1066" s="159" t="s">
        <v>172</v>
      </c>
      <c r="AU1066" s="159" t="s">
        <v>88</v>
      </c>
      <c r="AV1066" s="13" t="s">
        <v>88</v>
      </c>
      <c r="AW1066" s="13" t="s">
        <v>34</v>
      </c>
      <c r="AX1066" s="13" t="s">
        <v>78</v>
      </c>
      <c r="AY1066" s="159" t="s">
        <v>163</v>
      </c>
    </row>
    <row r="1067" spans="2:65" s="13" customFormat="1" ht="11.25">
      <c r="B1067" s="158"/>
      <c r="D1067" s="152" t="s">
        <v>172</v>
      </c>
      <c r="E1067" s="159" t="s">
        <v>1</v>
      </c>
      <c r="F1067" s="160" t="s">
        <v>844</v>
      </c>
      <c r="H1067" s="161">
        <v>2.133</v>
      </c>
      <c r="I1067" s="162"/>
      <c r="L1067" s="158"/>
      <c r="M1067" s="163"/>
      <c r="T1067" s="164"/>
      <c r="AT1067" s="159" t="s">
        <v>172</v>
      </c>
      <c r="AU1067" s="159" t="s">
        <v>88</v>
      </c>
      <c r="AV1067" s="13" t="s">
        <v>88</v>
      </c>
      <c r="AW1067" s="13" t="s">
        <v>34</v>
      </c>
      <c r="AX1067" s="13" t="s">
        <v>78</v>
      </c>
      <c r="AY1067" s="159" t="s">
        <v>163</v>
      </c>
    </row>
    <row r="1068" spans="2:65" s="13" customFormat="1" ht="11.25">
      <c r="B1068" s="158"/>
      <c r="D1068" s="152" t="s">
        <v>172</v>
      </c>
      <c r="E1068" s="159" t="s">
        <v>1</v>
      </c>
      <c r="F1068" s="160" t="s">
        <v>845</v>
      </c>
      <c r="H1068" s="161">
        <v>1.85</v>
      </c>
      <c r="I1068" s="162"/>
      <c r="L1068" s="158"/>
      <c r="M1068" s="163"/>
      <c r="T1068" s="164"/>
      <c r="AT1068" s="159" t="s">
        <v>172</v>
      </c>
      <c r="AU1068" s="159" t="s">
        <v>88</v>
      </c>
      <c r="AV1068" s="13" t="s">
        <v>88</v>
      </c>
      <c r="AW1068" s="13" t="s">
        <v>34</v>
      </c>
      <c r="AX1068" s="13" t="s">
        <v>78</v>
      </c>
      <c r="AY1068" s="159" t="s">
        <v>163</v>
      </c>
    </row>
    <row r="1069" spans="2:65" s="13" customFormat="1" ht="11.25">
      <c r="B1069" s="158"/>
      <c r="D1069" s="152" t="s">
        <v>172</v>
      </c>
      <c r="E1069" s="159" t="s">
        <v>1</v>
      </c>
      <c r="F1069" s="160" t="s">
        <v>846</v>
      </c>
      <c r="H1069" s="161">
        <v>4.9409999999999998</v>
      </c>
      <c r="I1069" s="162"/>
      <c r="L1069" s="158"/>
      <c r="M1069" s="163"/>
      <c r="T1069" s="164"/>
      <c r="AT1069" s="159" t="s">
        <v>172</v>
      </c>
      <c r="AU1069" s="159" t="s">
        <v>88</v>
      </c>
      <c r="AV1069" s="13" t="s">
        <v>88</v>
      </c>
      <c r="AW1069" s="13" t="s">
        <v>34</v>
      </c>
      <c r="AX1069" s="13" t="s">
        <v>78</v>
      </c>
      <c r="AY1069" s="159" t="s">
        <v>163</v>
      </c>
    </row>
    <row r="1070" spans="2:65" s="13" customFormat="1" ht="33.75">
      <c r="B1070" s="158"/>
      <c r="D1070" s="152" t="s">
        <v>172</v>
      </c>
      <c r="E1070" s="159" t="s">
        <v>1</v>
      </c>
      <c r="F1070" s="160" t="s">
        <v>847</v>
      </c>
      <c r="H1070" s="161">
        <v>-18.166</v>
      </c>
      <c r="I1070" s="162"/>
      <c r="L1070" s="158"/>
      <c r="M1070" s="163"/>
      <c r="T1070" s="164"/>
      <c r="AT1070" s="159" t="s">
        <v>172</v>
      </c>
      <c r="AU1070" s="159" t="s">
        <v>88</v>
      </c>
      <c r="AV1070" s="13" t="s">
        <v>88</v>
      </c>
      <c r="AW1070" s="13" t="s">
        <v>34</v>
      </c>
      <c r="AX1070" s="13" t="s">
        <v>78</v>
      </c>
      <c r="AY1070" s="159" t="s">
        <v>163</v>
      </c>
    </row>
    <row r="1071" spans="2:65" s="13" customFormat="1" ht="11.25">
      <c r="B1071" s="158"/>
      <c r="D1071" s="152" t="s">
        <v>172</v>
      </c>
      <c r="E1071" s="159" t="s">
        <v>1</v>
      </c>
      <c r="F1071" s="160" t="s">
        <v>848</v>
      </c>
      <c r="H1071" s="161">
        <v>123.12</v>
      </c>
      <c r="I1071" s="162"/>
      <c r="L1071" s="158"/>
      <c r="M1071" s="163"/>
      <c r="T1071" s="164"/>
      <c r="AT1071" s="159" t="s">
        <v>172</v>
      </c>
      <c r="AU1071" s="159" t="s">
        <v>88</v>
      </c>
      <c r="AV1071" s="13" t="s">
        <v>88</v>
      </c>
      <c r="AW1071" s="13" t="s">
        <v>34</v>
      </c>
      <c r="AX1071" s="13" t="s">
        <v>78</v>
      </c>
      <c r="AY1071" s="159" t="s">
        <v>163</v>
      </c>
    </row>
    <row r="1072" spans="2:65" s="13" customFormat="1" ht="11.25">
      <c r="B1072" s="158"/>
      <c r="D1072" s="152" t="s">
        <v>172</v>
      </c>
      <c r="E1072" s="159" t="s">
        <v>1</v>
      </c>
      <c r="F1072" s="160" t="s">
        <v>849</v>
      </c>
      <c r="H1072" s="161">
        <v>1.835</v>
      </c>
      <c r="I1072" s="162"/>
      <c r="L1072" s="158"/>
      <c r="M1072" s="163"/>
      <c r="T1072" s="164"/>
      <c r="AT1072" s="159" t="s">
        <v>172</v>
      </c>
      <c r="AU1072" s="159" t="s">
        <v>88</v>
      </c>
      <c r="AV1072" s="13" t="s">
        <v>88</v>
      </c>
      <c r="AW1072" s="13" t="s">
        <v>34</v>
      </c>
      <c r="AX1072" s="13" t="s">
        <v>78</v>
      </c>
      <c r="AY1072" s="159" t="s">
        <v>163</v>
      </c>
    </row>
    <row r="1073" spans="2:65" s="13" customFormat="1" ht="11.25">
      <c r="B1073" s="158"/>
      <c r="D1073" s="152" t="s">
        <v>172</v>
      </c>
      <c r="E1073" s="159" t="s">
        <v>1</v>
      </c>
      <c r="F1073" s="160" t="s">
        <v>850</v>
      </c>
      <c r="H1073" s="161">
        <v>1.976</v>
      </c>
      <c r="I1073" s="162"/>
      <c r="L1073" s="158"/>
      <c r="M1073" s="163"/>
      <c r="T1073" s="164"/>
      <c r="AT1073" s="159" t="s">
        <v>172</v>
      </c>
      <c r="AU1073" s="159" t="s">
        <v>88</v>
      </c>
      <c r="AV1073" s="13" t="s">
        <v>88</v>
      </c>
      <c r="AW1073" s="13" t="s">
        <v>34</v>
      </c>
      <c r="AX1073" s="13" t="s">
        <v>78</v>
      </c>
      <c r="AY1073" s="159" t="s">
        <v>163</v>
      </c>
    </row>
    <row r="1074" spans="2:65" s="13" customFormat="1" ht="11.25">
      <c r="B1074" s="158"/>
      <c r="D1074" s="152" t="s">
        <v>172</v>
      </c>
      <c r="E1074" s="159" t="s">
        <v>1</v>
      </c>
      <c r="F1074" s="160" t="s">
        <v>851</v>
      </c>
      <c r="H1074" s="161">
        <v>-20.443000000000001</v>
      </c>
      <c r="I1074" s="162"/>
      <c r="L1074" s="158"/>
      <c r="M1074" s="163"/>
      <c r="T1074" s="164"/>
      <c r="AT1074" s="159" t="s">
        <v>172</v>
      </c>
      <c r="AU1074" s="159" t="s">
        <v>88</v>
      </c>
      <c r="AV1074" s="13" t="s">
        <v>88</v>
      </c>
      <c r="AW1074" s="13" t="s">
        <v>34</v>
      </c>
      <c r="AX1074" s="13" t="s">
        <v>78</v>
      </c>
      <c r="AY1074" s="159" t="s">
        <v>163</v>
      </c>
    </row>
    <row r="1075" spans="2:65" s="13" customFormat="1" ht="11.25">
      <c r="B1075" s="158"/>
      <c r="D1075" s="152" t="s">
        <v>172</v>
      </c>
      <c r="E1075" s="159" t="s">
        <v>1</v>
      </c>
      <c r="F1075" s="160" t="s">
        <v>852</v>
      </c>
      <c r="H1075" s="161">
        <v>35.795999999999999</v>
      </c>
      <c r="I1075" s="162"/>
      <c r="L1075" s="158"/>
      <c r="M1075" s="163"/>
      <c r="T1075" s="164"/>
      <c r="AT1075" s="159" t="s">
        <v>172</v>
      </c>
      <c r="AU1075" s="159" t="s">
        <v>88</v>
      </c>
      <c r="AV1075" s="13" t="s">
        <v>88</v>
      </c>
      <c r="AW1075" s="13" t="s">
        <v>34</v>
      </c>
      <c r="AX1075" s="13" t="s">
        <v>78</v>
      </c>
      <c r="AY1075" s="159" t="s">
        <v>163</v>
      </c>
    </row>
    <row r="1076" spans="2:65" s="13" customFormat="1" ht="11.25">
      <c r="B1076" s="158"/>
      <c r="D1076" s="152" t="s">
        <v>172</v>
      </c>
      <c r="E1076" s="159" t="s">
        <v>1</v>
      </c>
      <c r="F1076" s="160" t="s">
        <v>853</v>
      </c>
      <c r="H1076" s="161">
        <v>-2.645</v>
      </c>
      <c r="I1076" s="162"/>
      <c r="L1076" s="158"/>
      <c r="M1076" s="163"/>
      <c r="T1076" s="164"/>
      <c r="AT1076" s="159" t="s">
        <v>172</v>
      </c>
      <c r="AU1076" s="159" t="s">
        <v>88</v>
      </c>
      <c r="AV1076" s="13" t="s">
        <v>88</v>
      </c>
      <c r="AW1076" s="13" t="s">
        <v>34</v>
      </c>
      <c r="AX1076" s="13" t="s">
        <v>78</v>
      </c>
      <c r="AY1076" s="159" t="s">
        <v>163</v>
      </c>
    </row>
    <row r="1077" spans="2:65" s="13" customFormat="1" ht="11.25">
      <c r="B1077" s="158"/>
      <c r="D1077" s="152" t="s">
        <v>172</v>
      </c>
      <c r="E1077" s="159" t="s">
        <v>1</v>
      </c>
      <c r="F1077" s="160" t="s">
        <v>854</v>
      </c>
      <c r="H1077" s="161">
        <v>42.350999999999999</v>
      </c>
      <c r="I1077" s="162"/>
      <c r="L1077" s="158"/>
      <c r="M1077" s="163"/>
      <c r="T1077" s="164"/>
      <c r="AT1077" s="159" t="s">
        <v>172</v>
      </c>
      <c r="AU1077" s="159" t="s">
        <v>88</v>
      </c>
      <c r="AV1077" s="13" t="s">
        <v>88</v>
      </c>
      <c r="AW1077" s="13" t="s">
        <v>34</v>
      </c>
      <c r="AX1077" s="13" t="s">
        <v>78</v>
      </c>
      <c r="AY1077" s="159" t="s">
        <v>163</v>
      </c>
    </row>
    <row r="1078" spans="2:65" s="13" customFormat="1" ht="11.25">
      <c r="B1078" s="158"/>
      <c r="D1078" s="152" t="s">
        <v>172</v>
      </c>
      <c r="E1078" s="159" t="s">
        <v>1</v>
      </c>
      <c r="F1078" s="160" t="s">
        <v>855</v>
      </c>
      <c r="H1078" s="161">
        <v>-8.7469999999999999</v>
      </c>
      <c r="I1078" s="162"/>
      <c r="L1078" s="158"/>
      <c r="M1078" s="163"/>
      <c r="T1078" s="164"/>
      <c r="AT1078" s="159" t="s">
        <v>172</v>
      </c>
      <c r="AU1078" s="159" t="s">
        <v>88</v>
      </c>
      <c r="AV1078" s="13" t="s">
        <v>88</v>
      </c>
      <c r="AW1078" s="13" t="s">
        <v>34</v>
      </c>
      <c r="AX1078" s="13" t="s">
        <v>78</v>
      </c>
      <c r="AY1078" s="159" t="s">
        <v>163</v>
      </c>
    </row>
    <row r="1079" spans="2:65" s="13" customFormat="1" ht="11.25">
      <c r="B1079" s="158"/>
      <c r="D1079" s="152" t="s">
        <v>172</v>
      </c>
      <c r="E1079" s="159" t="s">
        <v>1</v>
      </c>
      <c r="F1079" s="160" t="s">
        <v>856</v>
      </c>
      <c r="H1079" s="161">
        <v>46.113</v>
      </c>
      <c r="I1079" s="162"/>
      <c r="L1079" s="158"/>
      <c r="M1079" s="163"/>
      <c r="T1079" s="164"/>
      <c r="AT1079" s="159" t="s">
        <v>172</v>
      </c>
      <c r="AU1079" s="159" t="s">
        <v>88</v>
      </c>
      <c r="AV1079" s="13" t="s">
        <v>88</v>
      </c>
      <c r="AW1079" s="13" t="s">
        <v>34</v>
      </c>
      <c r="AX1079" s="13" t="s">
        <v>78</v>
      </c>
      <c r="AY1079" s="159" t="s">
        <v>163</v>
      </c>
    </row>
    <row r="1080" spans="2:65" s="13" customFormat="1" ht="11.25">
      <c r="B1080" s="158"/>
      <c r="D1080" s="152" t="s">
        <v>172</v>
      </c>
      <c r="E1080" s="159" t="s">
        <v>1</v>
      </c>
      <c r="F1080" s="160" t="s">
        <v>839</v>
      </c>
      <c r="H1080" s="161">
        <v>2.1280000000000001</v>
      </c>
      <c r="I1080" s="162"/>
      <c r="L1080" s="158"/>
      <c r="M1080" s="163"/>
      <c r="T1080" s="164"/>
      <c r="AT1080" s="159" t="s">
        <v>172</v>
      </c>
      <c r="AU1080" s="159" t="s">
        <v>88</v>
      </c>
      <c r="AV1080" s="13" t="s">
        <v>88</v>
      </c>
      <c r="AW1080" s="13" t="s">
        <v>34</v>
      </c>
      <c r="AX1080" s="13" t="s">
        <v>78</v>
      </c>
      <c r="AY1080" s="159" t="s">
        <v>163</v>
      </c>
    </row>
    <row r="1081" spans="2:65" s="13" customFormat="1" ht="11.25">
      <c r="B1081" s="158"/>
      <c r="D1081" s="152" t="s">
        <v>172</v>
      </c>
      <c r="E1081" s="159" t="s">
        <v>1</v>
      </c>
      <c r="F1081" s="160" t="s">
        <v>857</v>
      </c>
      <c r="H1081" s="161">
        <v>2.806</v>
      </c>
      <c r="I1081" s="162"/>
      <c r="L1081" s="158"/>
      <c r="M1081" s="163"/>
      <c r="T1081" s="164"/>
      <c r="AT1081" s="159" t="s">
        <v>172</v>
      </c>
      <c r="AU1081" s="159" t="s">
        <v>88</v>
      </c>
      <c r="AV1081" s="13" t="s">
        <v>88</v>
      </c>
      <c r="AW1081" s="13" t="s">
        <v>34</v>
      </c>
      <c r="AX1081" s="13" t="s">
        <v>78</v>
      </c>
      <c r="AY1081" s="159" t="s">
        <v>163</v>
      </c>
    </row>
    <row r="1082" spans="2:65" s="13" customFormat="1" ht="11.25">
      <c r="B1082" s="158"/>
      <c r="D1082" s="152" t="s">
        <v>172</v>
      </c>
      <c r="E1082" s="159" t="s">
        <v>1</v>
      </c>
      <c r="F1082" s="160" t="s">
        <v>858</v>
      </c>
      <c r="H1082" s="161">
        <v>-7.7210000000000001</v>
      </c>
      <c r="I1082" s="162"/>
      <c r="L1082" s="158"/>
      <c r="M1082" s="163"/>
      <c r="T1082" s="164"/>
      <c r="AT1082" s="159" t="s">
        <v>172</v>
      </c>
      <c r="AU1082" s="159" t="s">
        <v>88</v>
      </c>
      <c r="AV1082" s="13" t="s">
        <v>88</v>
      </c>
      <c r="AW1082" s="13" t="s">
        <v>34</v>
      </c>
      <c r="AX1082" s="13" t="s">
        <v>78</v>
      </c>
      <c r="AY1082" s="159" t="s">
        <v>163</v>
      </c>
    </row>
    <row r="1083" spans="2:65" s="14" customFormat="1" ht="11.25">
      <c r="B1083" s="165"/>
      <c r="D1083" s="152" t="s">
        <v>172</v>
      </c>
      <c r="E1083" s="166" t="s">
        <v>1</v>
      </c>
      <c r="F1083" s="167" t="s">
        <v>176</v>
      </c>
      <c r="H1083" s="168">
        <v>365.108</v>
      </c>
      <c r="I1083" s="169"/>
      <c r="L1083" s="165"/>
      <c r="M1083" s="170"/>
      <c r="T1083" s="171"/>
      <c r="AT1083" s="166" t="s">
        <v>172</v>
      </c>
      <c r="AU1083" s="166" t="s">
        <v>88</v>
      </c>
      <c r="AV1083" s="14" t="s">
        <v>170</v>
      </c>
      <c r="AW1083" s="14" t="s">
        <v>34</v>
      </c>
      <c r="AX1083" s="14" t="s">
        <v>86</v>
      </c>
      <c r="AY1083" s="166" t="s">
        <v>163</v>
      </c>
    </row>
    <row r="1084" spans="2:65" s="1" customFormat="1" ht="24.2" customHeight="1">
      <c r="B1084" s="32"/>
      <c r="C1084" s="137" t="s">
        <v>859</v>
      </c>
      <c r="D1084" s="137" t="s">
        <v>166</v>
      </c>
      <c r="E1084" s="138" t="s">
        <v>860</v>
      </c>
      <c r="F1084" s="139" t="s">
        <v>861</v>
      </c>
      <c r="G1084" s="140" t="s">
        <v>206</v>
      </c>
      <c r="H1084" s="141">
        <v>89.971999999999994</v>
      </c>
      <c r="I1084" s="142"/>
      <c r="J1084" s="143">
        <f>ROUND(I1084*H1084,2)</f>
        <v>0</v>
      </c>
      <c r="K1084" s="144"/>
      <c r="L1084" s="32"/>
      <c r="M1084" s="145" t="s">
        <v>1</v>
      </c>
      <c r="N1084" s="146" t="s">
        <v>43</v>
      </c>
      <c r="P1084" s="147">
        <f>O1084*H1084</f>
        <v>0</v>
      </c>
      <c r="Q1084" s="147">
        <v>0</v>
      </c>
      <c r="R1084" s="147">
        <f>Q1084*H1084</f>
        <v>0</v>
      </c>
      <c r="S1084" s="147">
        <v>6.8000000000000005E-2</v>
      </c>
      <c r="T1084" s="148">
        <f>S1084*H1084</f>
        <v>6.1180960000000004</v>
      </c>
      <c r="AR1084" s="149" t="s">
        <v>170</v>
      </c>
      <c r="AT1084" s="149" t="s">
        <v>166</v>
      </c>
      <c r="AU1084" s="149" t="s">
        <v>88</v>
      </c>
      <c r="AY1084" s="17" t="s">
        <v>163</v>
      </c>
      <c r="BE1084" s="150">
        <f>IF(N1084="základní",J1084,0)</f>
        <v>0</v>
      </c>
      <c r="BF1084" s="150">
        <f>IF(N1084="snížená",J1084,0)</f>
        <v>0</v>
      </c>
      <c r="BG1084" s="150">
        <f>IF(N1084="zákl. přenesená",J1084,0)</f>
        <v>0</v>
      </c>
      <c r="BH1084" s="150">
        <f>IF(N1084="sníž. přenesená",J1084,0)</f>
        <v>0</v>
      </c>
      <c r="BI1084" s="150">
        <f>IF(N1084="nulová",J1084,0)</f>
        <v>0</v>
      </c>
      <c r="BJ1084" s="17" t="s">
        <v>86</v>
      </c>
      <c r="BK1084" s="150">
        <f>ROUND(I1084*H1084,2)</f>
        <v>0</v>
      </c>
      <c r="BL1084" s="17" t="s">
        <v>170</v>
      </c>
      <c r="BM1084" s="149" t="s">
        <v>862</v>
      </c>
    </row>
    <row r="1085" spans="2:65" s="12" customFormat="1" ht="11.25">
      <c r="B1085" s="151"/>
      <c r="D1085" s="152" t="s">
        <v>172</v>
      </c>
      <c r="E1085" s="153" t="s">
        <v>1</v>
      </c>
      <c r="F1085" s="154" t="s">
        <v>617</v>
      </c>
      <c r="H1085" s="153" t="s">
        <v>1</v>
      </c>
      <c r="I1085" s="155"/>
      <c r="L1085" s="151"/>
      <c r="M1085" s="156"/>
      <c r="T1085" s="157"/>
      <c r="AT1085" s="153" t="s">
        <v>172</v>
      </c>
      <c r="AU1085" s="153" t="s">
        <v>88</v>
      </c>
      <c r="AV1085" s="12" t="s">
        <v>86</v>
      </c>
      <c r="AW1085" s="12" t="s">
        <v>34</v>
      </c>
      <c r="AX1085" s="12" t="s">
        <v>78</v>
      </c>
      <c r="AY1085" s="153" t="s">
        <v>163</v>
      </c>
    </row>
    <row r="1086" spans="2:65" s="12" customFormat="1" ht="11.25">
      <c r="B1086" s="151"/>
      <c r="D1086" s="152" t="s">
        <v>172</v>
      </c>
      <c r="E1086" s="153" t="s">
        <v>1</v>
      </c>
      <c r="F1086" s="154" t="s">
        <v>863</v>
      </c>
      <c r="H1086" s="153" t="s">
        <v>1</v>
      </c>
      <c r="I1086" s="155"/>
      <c r="L1086" s="151"/>
      <c r="M1086" s="156"/>
      <c r="T1086" s="157"/>
      <c r="AT1086" s="153" t="s">
        <v>172</v>
      </c>
      <c r="AU1086" s="153" t="s">
        <v>88</v>
      </c>
      <c r="AV1086" s="12" t="s">
        <v>86</v>
      </c>
      <c r="AW1086" s="12" t="s">
        <v>34</v>
      </c>
      <c r="AX1086" s="12" t="s">
        <v>78</v>
      </c>
      <c r="AY1086" s="153" t="s">
        <v>163</v>
      </c>
    </row>
    <row r="1087" spans="2:65" s="12" customFormat="1" ht="11.25">
      <c r="B1087" s="151"/>
      <c r="D1087" s="152" t="s">
        <v>172</v>
      </c>
      <c r="E1087" s="153" t="s">
        <v>1</v>
      </c>
      <c r="F1087" s="154" t="s">
        <v>864</v>
      </c>
      <c r="H1087" s="153" t="s">
        <v>1</v>
      </c>
      <c r="I1087" s="155"/>
      <c r="L1087" s="151"/>
      <c r="M1087" s="156"/>
      <c r="T1087" s="157"/>
      <c r="AT1087" s="153" t="s">
        <v>172</v>
      </c>
      <c r="AU1087" s="153" t="s">
        <v>88</v>
      </c>
      <c r="AV1087" s="12" t="s">
        <v>86</v>
      </c>
      <c r="AW1087" s="12" t="s">
        <v>34</v>
      </c>
      <c r="AX1087" s="12" t="s">
        <v>78</v>
      </c>
      <c r="AY1087" s="153" t="s">
        <v>163</v>
      </c>
    </row>
    <row r="1088" spans="2:65" s="13" customFormat="1" ht="11.25">
      <c r="B1088" s="158"/>
      <c r="D1088" s="152" t="s">
        <v>172</v>
      </c>
      <c r="E1088" s="159" t="s">
        <v>1</v>
      </c>
      <c r="F1088" s="160" t="s">
        <v>865</v>
      </c>
      <c r="H1088" s="161">
        <v>33.572000000000003</v>
      </c>
      <c r="I1088" s="162"/>
      <c r="L1088" s="158"/>
      <c r="M1088" s="163"/>
      <c r="T1088" s="164"/>
      <c r="AT1088" s="159" t="s">
        <v>172</v>
      </c>
      <c r="AU1088" s="159" t="s">
        <v>88</v>
      </c>
      <c r="AV1088" s="13" t="s">
        <v>88</v>
      </c>
      <c r="AW1088" s="13" t="s">
        <v>34</v>
      </c>
      <c r="AX1088" s="13" t="s">
        <v>78</v>
      </c>
      <c r="AY1088" s="159" t="s">
        <v>163</v>
      </c>
    </row>
    <row r="1089" spans="2:51" s="13" customFormat="1" ht="11.25">
      <c r="B1089" s="158"/>
      <c r="D1089" s="152" t="s">
        <v>172</v>
      </c>
      <c r="E1089" s="159" t="s">
        <v>1</v>
      </c>
      <c r="F1089" s="160" t="s">
        <v>866</v>
      </c>
      <c r="H1089" s="161">
        <v>0.92400000000000004</v>
      </c>
      <c r="I1089" s="162"/>
      <c r="L1089" s="158"/>
      <c r="M1089" s="163"/>
      <c r="T1089" s="164"/>
      <c r="AT1089" s="159" t="s">
        <v>172</v>
      </c>
      <c r="AU1089" s="159" t="s">
        <v>88</v>
      </c>
      <c r="AV1089" s="13" t="s">
        <v>88</v>
      </c>
      <c r="AW1089" s="13" t="s">
        <v>34</v>
      </c>
      <c r="AX1089" s="13" t="s">
        <v>78</v>
      </c>
      <c r="AY1089" s="159" t="s">
        <v>163</v>
      </c>
    </row>
    <row r="1090" spans="2:51" s="13" customFormat="1" ht="11.25">
      <c r="B1090" s="158"/>
      <c r="D1090" s="152" t="s">
        <v>172</v>
      </c>
      <c r="E1090" s="159" t="s">
        <v>1</v>
      </c>
      <c r="F1090" s="160" t="s">
        <v>867</v>
      </c>
      <c r="H1090" s="161">
        <v>-3.3719999999999999</v>
      </c>
      <c r="I1090" s="162"/>
      <c r="L1090" s="158"/>
      <c r="M1090" s="163"/>
      <c r="T1090" s="164"/>
      <c r="AT1090" s="159" t="s">
        <v>172</v>
      </c>
      <c r="AU1090" s="159" t="s">
        <v>88</v>
      </c>
      <c r="AV1090" s="13" t="s">
        <v>88</v>
      </c>
      <c r="AW1090" s="13" t="s">
        <v>34</v>
      </c>
      <c r="AX1090" s="13" t="s">
        <v>78</v>
      </c>
      <c r="AY1090" s="159" t="s">
        <v>163</v>
      </c>
    </row>
    <row r="1091" spans="2:51" s="12" customFormat="1" ht="11.25">
      <c r="B1091" s="151"/>
      <c r="D1091" s="152" t="s">
        <v>172</v>
      </c>
      <c r="E1091" s="153" t="s">
        <v>1</v>
      </c>
      <c r="F1091" s="154" t="s">
        <v>868</v>
      </c>
      <c r="H1091" s="153" t="s">
        <v>1</v>
      </c>
      <c r="I1091" s="155"/>
      <c r="L1091" s="151"/>
      <c r="M1091" s="156"/>
      <c r="T1091" s="157"/>
      <c r="AT1091" s="153" t="s">
        <v>172</v>
      </c>
      <c r="AU1091" s="153" t="s">
        <v>88</v>
      </c>
      <c r="AV1091" s="12" t="s">
        <v>86</v>
      </c>
      <c r="AW1091" s="12" t="s">
        <v>34</v>
      </c>
      <c r="AX1091" s="12" t="s">
        <v>78</v>
      </c>
      <c r="AY1091" s="153" t="s">
        <v>163</v>
      </c>
    </row>
    <row r="1092" spans="2:51" s="13" customFormat="1" ht="11.25">
      <c r="B1092" s="158"/>
      <c r="D1092" s="152" t="s">
        <v>172</v>
      </c>
      <c r="E1092" s="159" t="s">
        <v>1</v>
      </c>
      <c r="F1092" s="160" t="s">
        <v>869</v>
      </c>
      <c r="H1092" s="161">
        <v>18.774000000000001</v>
      </c>
      <c r="I1092" s="162"/>
      <c r="L1092" s="158"/>
      <c r="M1092" s="163"/>
      <c r="T1092" s="164"/>
      <c r="AT1092" s="159" t="s">
        <v>172</v>
      </c>
      <c r="AU1092" s="159" t="s">
        <v>88</v>
      </c>
      <c r="AV1092" s="13" t="s">
        <v>88</v>
      </c>
      <c r="AW1092" s="13" t="s">
        <v>34</v>
      </c>
      <c r="AX1092" s="13" t="s">
        <v>78</v>
      </c>
      <c r="AY1092" s="159" t="s">
        <v>163</v>
      </c>
    </row>
    <row r="1093" spans="2:51" s="13" customFormat="1" ht="11.25">
      <c r="B1093" s="158"/>
      <c r="D1093" s="152" t="s">
        <v>172</v>
      </c>
      <c r="E1093" s="159" t="s">
        <v>1</v>
      </c>
      <c r="F1093" s="160" t="s">
        <v>870</v>
      </c>
      <c r="H1093" s="161">
        <v>-1.1819999999999999</v>
      </c>
      <c r="I1093" s="162"/>
      <c r="L1093" s="158"/>
      <c r="M1093" s="163"/>
      <c r="T1093" s="164"/>
      <c r="AT1093" s="159" t="s">
        <v>172</v>
      </c>
      <c r="AU1093" s="159" t="s">
        <v>88</v>
      </c>
      <c r="AV1093" s="13" t="s">
        <v>88</v>
      </c>
      <c r="AW1093" s="13" t="s">
        <v>34</v>
      </c>
      <c r="AX1093" s="13" t="s">
        <v>78</v>
      </c>
      <c r="AY1093" s="159" t="s">
        <v>163</v>
      </c>
    </row>
    <row r="1094" spans="2:51" s="12" customFormat="1" ht="11.25">
      <c r="B1094" s="151"/>
      <c r="D1094" s="152" t="s">
        <v>172</v>
      </c>
      <c r="E1094" s="153" t="s">
        <v>1</v>
      </c>
      <c r="F1094" s="154" t="s">
        <v>871</v>
      </c>
      <c r="H1094" s="153" t="s">
        <v>1</v>
      </c>
      <c r="I1094" s="155"/>
      <c r="L1094" s="151"/>
      <c r="M1094" s="156"/>
      <c r="T1094" s="157"/>
      <c r="AT1094" s="153" t="s">
        <v>172</v>
      </c>
      <c r="AU1094" s="153" t="s">
        <v>88</v>
      </c>
      <c r="AV1094" s="12" t="s">
        <v>86</v>
      </c>
      <c r="AW1094" s="12" t="s">
        <v>34</v>
      </c>
      <c r="AX1094" s="12" t="s">
        <v>78</v>
      </c>
      <c r="AY1094" s="153" t="s">
        <v>163</v>
      </c>
    </row>
    <row r="1095" spans="2:51" s="13" customFormat="1" ht="11.25">
      <c r="B1095" s="158"/>
      <c r="D1095" s="152" t="s">
        <v>172</v>
      </c>
      <c r="E1095" s="159" t="s">
        <v>1</v>
      </c>
      <c r="F1095" s="160" t="s">
        <v>872</v>
      </c>
      <c r="H1095" s="161">
        <v>14.32</v>
      </c>
      <c r="I1095" s="162"/>
      <c r="L1095" s="158"/>
      <c r="M1095" s="163"/>
      <c r="T1095" s="164"/>
      <c r="AT1095" s="159" t="s">
        <v>172</v>
      </c>
      <c r="AU1095" s="159" t="s">
        <v>88</v>
      </c>
      <c r="AV1095" s="13" t="s">
        <v>88</v>
      </c>
      <c r="AW1095" s="13" t="s">
        <v>34</v>
      </c>
      <c r="AX1095" s="13" t="s">
        <v>78</v>
      </c>
      <c r="AY1095" s="159" t="s">
        <v>163</v>
      </c>
    </row>
    <row r="1096" spans="2:51" s="13" customFormat="1" ht="11.25">
      <c r="B1096" s="158"/>
      <c r="D1096" s="152" t="s">
        <v>172</v>
      </c>
      <c r="E1096" s="159" t="s">
        <v>1</v>
      </c>
      <c r="F1096" s="160" t="s">
        <v>873</v>
      </c>
      <c r="H1096" s="161">
        <v>0.66</v>
      </c>
      <c r="I1096" s="162"/>
      <c r="L1096" s="158"/>
      <c r="M1096" s="163"/>
      <c r="T1096" s="164"/>
      <c r="AT1096" s="159" t="s">
        <v>172</v>
      </c>
      <c r="AU1096" s="159" t="s">
        <v>88</v>
      </c>
      <c r="AV1096" s="13" t="s">
        <v>88</v>
      </c>
      <c r="AW1096" s="13" t="s">
        <v>34</v>
      </c>
      <c r="AX1096" s="13" t="s">
        <v>78</v>
      </c>
      <c r="AY1096" s="159" t="s">
        <v>163</v>
      </c>
    </row>
    <row r="1097" spans="2:51" s="13" customFormat="1" ht="11.25">
      <c r="B1097" s="158"/>
      <c r="D1097" s="152" t="s">
        <v>172</v>
      </c>
      <c r="E1097" s="159" t="s">
        <v>1</v>
      </c>
      <c r="F1097" s="160" t="s">
        <v>874</v>
      </c>
      <c r="H1097" s="161">
        <v>-2.758</v>
      </c>
      <c r="I1097" s="162"/>
      <c r="L1097" s="158"/>
      <c r="M1097" s="163"/>
      <c r="T1097" s="164"/>
      <c r="AT1097" s="159" t="s">
        <v>172</v>
      </c>
      <c r="AU1097" s="159" t="s">
        <v>88</v>
      </c>
      <c r="AV1097" s="13" t="s">
        <v>88</v>
      </c>
      <c r="AW1097" s="13" t="s">
        <v>34</v>
      </c>
      <c r="AX1097" s="13" t="s">
        <v>78</v>
      </c>
      <c r="AY1097" s="159" t="s">
        <v>163</v>
      </c>
    </row>
    <row r="1098" spans="2:51" s="12" customFormat="1" ht="11.25">
      <c r="B1098" s="151"/>
      <c r="D1098" s="152" t="s">
        <v>172</v>
      </c>
      <c r="E1098" s="153" t="s">
        <v>1</v>
      </c>
      <c r="F1098" s="154" t="s">
        <v>875</v>
      </c>
      <c r="H1098" s="153" t="s">
        <v>1</v>
      </c>
      <c r="I1098" s="155"/>
      <c r="L1098" s="151"/>
      <c r="M1098" s="156"/>
      <c r="T1098" s="157"/>
      <c r="AT1098" s="153" t="s">
        <v>172</v>
      </c>
      <c r="AU1098" s="153" t="s">
        <v>88</v>
      </c>
      <c r="AV1098" s="12" t="s">
        <v>86</v>
      </c>
      <c r="AW1098" s="12" t="s">
        <v>34</v>
      </c>
      <c r="AX1098" s="12" t="s">
        <v>78</v>
      </c>
      <c r="AY1098" s="153" t="s">
        <v>163</v>
      </c>
    </row>
    <row r="1099" spans="2:51" s="13" customFormat="1" ht="11.25">
      <c r="B1099" s="158"/>
      <c r="D1099" s="152" t="s">
        <v>172</v>
      </c>
      <c r="E1099" s="159" t="s">
        <v>1</v>
      </c>
      <c r="F1099" s="160" t="s">
        <v>876</v>
      </c>
      <c r="H1099" s="161">
        <v>12.6</v>
      </c>
      <c r="I1099" s="162"/>
      <c r="L1099" s="158"/>
      <c r="M1099" s="163"/>
      <c r="T1099" s="164"/>
      <c r="AT1099" s="159" t="s">
        <v>172</v>
      </c>
      <c r="AU1099" s="159" t="s">
        <v>88</v>
      </c>
      <c r="AV1099" s="13" t="s">
        <v>88</v>
      </c>
      <c r="AW1099" s="13" t="s">
        <v>34</v>
      </c>
      <c r="AX1099" s="13" t="s">
        <v>78</v>
      </c>
      <c r="AY1099" s="159" t="s">
        <v>163</v>
      </c>
    </row>
    <row r="1100" spans="2:51" s="13" customFormat="1" ht="11.25">
      <c r="B1100" s="158"/>
      <c r="D1100" s="152" t="s">
        <v>172</v>
      </c>
      <c r="E1100" s="159" t="s">
        <v>1</v>
      </c>
      <c r="F1100" s="160" t="s">
        <v>870</v>
      </c>
      <c r="H1100" s="161">
        <v>-1.1819999999999999</v>
      </c>
      <c r="I1100" s="162"/>
      <c r="L1100" s="158"/>
      <c r="M1100" s="163"/>
      <c r="T1100" s="164"/>
      <c r="AT1100" s="159" t="s">
        <v>172</v>
      </c>
      <c r="AU1100" s="159" t="s">
        <v>88</v>
      </c>
      <c r="AV1100" s="13" t="s">
        <v>88</v>
      </c>
      <c r="AW1100" s="13" t="s">
        <v>34</v>
      </c>
      <c r="AX1100" s="13" t="s">
        <v>78</v>
      </c>
      <c r="AY1100" s="159" t="s">
        <v>163</v>
      </c>
    </row>
    <row r="1101" spans="2:51" s="12" customFormat="1" ht="11.25">
      <c r="B1101" s="151"/>
      <c r="D1101" s="152" t="s">
        <v>172</v>
      </c>
      <c r="E1101" s="153" t="s">
        <v>1</v>
      </c>
      <c r="F1101" s="154" t="s">
        <v>877</v>
      </c>
      <c r="H1101" s="153" t="s">
        <v>1</v>
      </c>
      <c r="I1101" s="155"/>
      <c r="L1101" s="151"/>
      <c r="M1101" s="156"/>
      <c r="T1101" s="157"/>
      <c r="AT1101" s="153" t="s">
        <v>172</v>
      </c>
      <c r="AU1101" s="153" t="s">
        <v>88</v>
      </c>
      <c r="AV1101" s="12" t="s">
        <v>86</v>
      </c>
      <c r="AW1101" s="12" t="s">
        <v>34</v>
      </c>
      <c r="AX1101" s="12" t="s">
        <v>78</v>
      </c>
      <c r="AY1101" s="153" t="s">
        <v>163</v>
      </c>
    </row>
    <row r="1102" spans="2:51" s="13" customFormat="1" ht="11.25">
      <c r="B1102" s="158"/>
      <c r="D1102" s="152" t="s">
        <v>172</v>
      </c>
      <c r="E1102" s="159" t="s">
        <v>1</v>
      </c>
      <c r="F1102" s="160" t="s">
        <v>878</v>
      </c>
      <c r="H1102" s="161">
        <v>10.16</v>
      </c>
      <c r="I1102" s="162"/>
      <c r="L1102" s="158"/>
      <c r="M1102" s="163"/>
      <c r="T1102" s="164"/>
      <c r="AT1102" s="159" t="s">
        <v>172</v>
      </c>
      <c r="AU1102" s="159" t="s">
        <v>88</v>
      </c>
      <c r="AV1102" s="13" t="s">
        <v>88</v>
      </c>
      <c r="AW1102" s="13" t="s">
        <v>34</v>
      </c>
      <c r="AX1102" s="13" t="s">
        <v>78</v>
      </c>
      <c r="AY1102" s="159" t="s">
        <v>163</v>
      </c>
    </row>
    <row r="1103" spans="2:51" s="13" customFormat="1" ht="11.25">
      <c r="B1103" s="158"/>
      <c r="D1103" s="152" t="s">
        <v>172</v>
      </c>
      <c r="E1103" s="159" t="s">
        <v>1</v>
      </c>
      <c r="F1103" s="160" t="s">
        <v>873</v>
      </c>
      <c r="H1103" s="161">
        <v>0.66</v>
      </c>
      <c r="I1103" s="162"/>
      <c r="L1103" s="158"/>
      <c r="M1103" s="163"/>
      <c r="T1103" s="164"/>
      <c r="AT1103" s="159" t="s">
        <v>172</v>
      </c>
      <c r="AU1103" s="159" t="s">
        <v>88</v>
      </c>
      <c r="AV1103" s="13" t="s">
        <v>88</v>
      </c>
      <c r="AW1103" s="13" t="s">
        <v>34</v>
      </c>
      <c r="AX1103" s="13" t="s">
        <v>78</v>
      </c>
      <c r="AY1103" s="159" t="s">
        <v>163</v>
      </c>
    </row>
    <row r="1104" spans="2:51" s="13" customFormat="1" ht="11.25">
      <c r="B1104" s="158"/>
      <c r="D1104" s="152" t="s">
        <v>172</v>
      </c>
      <c r="E1104" s="159" t="s">
        <v>1</v>
      </c>
      <c r="F1104" s="160" t="s">
        <v>870</v>
      </c>
      <c r="H1104" s="161">
        <v>-1.1819999999999999</v>
      </c>
      <c r="I1104" s="162"/>
      <c r="L1104" s="158"/>
      <c r="M1104" s="163"/>
      <c r="T1104" s="164"/>
      <c r="AT1104" s="159" t="s">
        <v>172</v>
      </c>
      <c r="AU1104" s="159" t="s">
        <v>88</v>
      </c>
      <c r="AV1104" s="13" t="s">
        <v>88</v>
      </c>
      <c r="AW1104" s="13" t="s">
        <v>34</v>
      </c>
      <c r="AX1104" s="13" t="s">
        <v>78</v>
      </c>
      <c r="AY1104" s="159" t="s">
        <v>163</v>
      </c>
    </row>
    <row r="1105" spans="2:65" s="12" customFormat="1" ht="11.25">
      <c r="B1105" s="151"/>
      <c r="D1105" s="152" t="s">
        <v>172</v>
      </c>
      <c r="E1105" s="153" t="s">
        <v>1</v>
      </c>
      <c r="F1105" s="154" t="s">
        <v>879</v>
      </c>
      <c r="H1105" s="153" t="s">
        <v>1</v>
      </c>
      <c r="I1105" s="155"/>
      <c r="L1105" s="151"/>
      <c r="M1105" s="156"/>
      <c r="T1105" s="157"/>
      <c r="AT1105" s="153" t="s">
        <v>172</v>
      </c>
      <c r="AU1105" s="153" t="s">
        <v>88</v>
      </c>
      <c r="AV1105" s="12" t="s">
        <v>86</v>
      </c>
      <c r="AW1105" s="12" t="s">
        <v>34</v>
      </c>
      <c r="AX1105" s="12" t="s">
        <v>78</v>
      </c>
      <c r="AY1105" s="153" t="s">
        <v>163</v>
      </c>
    </row>
    <row r="1106" spans="2:65" s="13" customFormat="1" ht="11.25">
      <c r="B1106" s="158"/>
      <c r="D1106" s="152" t="s">
        <v>172</v>
      </c>
      <c r="E1106" s="159" t="s">
        <v>1</v>
      </c>
      <c r="F1106" s="160" t="s">
        <v>880</v>
      </c>
      <c r="H1106" s="161">
        <v>9.16</v>
      </c>
      <c r="I1106" s="162"/>
      <c r="L1106" s="158"/>
      <c r="M1106" s="163"/>
      <c r="T1106" s="164"/>
      <c r="AT1106" s="159" t="s">
        <v>172</v>
      </c>
      <c r="AU1106" s="159" t="s">
        <v>88</v>
      </c>
      <c r="AV1106" s="13" t="s">
        <v>88</v>
      </c>
      <c r="AW1106" s="13" t="s">
        <v>34</v>
      </c>
      <c r="AX1106" s="13" t="s">
        <v>78</v>
      </c>
      <c r="AY1106" s="159" t="s">
        <v>163</v>
      </c>
    </row>
    <row r="1107" spans="2:65" s="13" customFormat="1" ht="11.25">
      <c r="B1107" s="158"/>
      <c r="D1107" s="152" t="s">
        <v>172</v>
      </c>
      <c r="E1107" s="159" t="s">
        <v>1</v>
      </c>
      <c r="F1107" s="160" t="s">
        <v>870</v>
      </c>
      <c r="H1107" s="161">
        <v>-1.1819999999999999</v>
      </c>
      <c r="I1107" s="162"/>
      <c r="L1107" s="158"/>
      <c r="M1107" s="163"/>
      <c r="T1107" s="164"/>
      <c r="AT1107" s="159" t="s">
        <v>172</v>
      </c>
      <c r="AU1107" s="159" t="s">
        <v>88</v>
      </c>
      <c r="AV1107" s="13" t="s">
        <v>88</v>
      </c>
      <c r="AW1107" s="13" t="s">
        <v>34</v>
      </c>
      <c r="AX1107" s="13" t="s">
        <v>78</v>
      </c>
      <c r="AY1107" s="159" t="s">
        <v>163</v>
      </c>
    </row>
    <row r="1108" spans="2:65" s="14" customFormat="1" ht="11.25">
      <c r="B1108" s="165"/>
      <c r="D1108" s="152" t="s">
        <v>172</v>
      </c>
      <c r="E1108" s="166" t="s">
        <v>1</v>
      </c>
      <c r="F1108" s="167" t="s">
        <v>176</v>
      </c>
      <c r="H1108" s="168">
        <v>89.971999999999994</v>
      </c>
      <c r="I1108" s="169"/>
      <c r="L1108" s="165"/>
      <c r="M1108" s="170"/>
      <c r="T1108" s="171"/>
      <c r="AT1108" s="166" t="s">
        <v>172</v>
      </c>
      <c r="AU1108" s="166" t="s">
        <v>88</v>
      </c>
      <c r="AV1108" s="14" t="s">
        <v>170</v>
      </c>
      <c r="AW1108" s="14" t="s">
        <v>34</v>
      </c>
      <c r="AX1108" s="14" t="s">
        <v>86</v>
      </c>
      <c r="AY1108" s="166" t="s">
        <v>163</v>
      </c>
    </row>
    <row r="1109" spans="2:65" s="1" customFormat="1" ht="16.5" customHeight="1">
      <c r="B1109" s="32"/>
      <c r="C1109" s="137" t="s">
        <v>881</v>
      </c>
      <c r="D1109" s="137" t="s">
        <v>166</v>
      </c>
      <c r="E1109" s="138" t="s">
        <v>882</v>
      </c>
      <c r="F1109" s="139" t="s">
        <v>883</v>
      </c>
      <c r="G1109" s="140" t="s">
        <v>884</v>
      </c>
      <c r="H1109" s="141">
        <v>80</v>
      </c>
      <c r="I1109" s="142"/>
      <c r="J1109" s="143">
        <f>ROUND(I1109*H1109,2)</f>
        <v>0</v>
      </c>
      <c r="K1109" s="144"/>
      <c r="L1109" s="32"/>
      <c r="M1109" s="145" t="s">
        <v>1</v>
      </c>
      <c r="N1109" s="146" t="s">
        <v>43</v>
      </c>
      <c r="P1109" s="147">
        <f>O1109*H1109</f>
        <v>0</v>
      </c>
      <c r="Q1109" s="147">
        <v>0</v>
      </c>
      <c r="R1109" s="147">
        <f>Q1109*H1109</f>
        <v>0</v>
      </c>
      <c r="S1109" s="147">
        <v>0</v>
      </c>
      <c r="T1109" s="148">
        <f>S1109*H1109</f>
        <v>0</v>
      </c>
      <c r="AR1109" s="149" t="s">
        <v>273</v>
      </c>
      <c r="AT1109" s="149" t="s">
        <v>166</v>
      </c>
      <c r="AU1109" s="149" t="s">
        <v>88</v>
      </c>
      <c r="AY1109" s="17" t="s">
        <v>163</v>
      </c>
      <c r="BE1109" s="150">
        <f>IF(N1109="základní",J1109,0)</f>
        <v>0</v>
      </c>
      <c r="BF1109" s="150">
        <f>IF(N1109="snížená",J1109,0)</f>
        <v>0</v>
      </c>
      <c r="BG1109" s="150">
        <f>IF(N1109="zákl. přenesená",J1109,0)</f>
        <v>0</v>
      </c>
      <c r="BH1109" s="150">
        <f>IF(N1109="sníž. přenesená",J1109,0)</f>
        <v>0</v>
      </c>
      <c r="BI1109" s="150">
        <f>IF(N1109="nulová",J1109,0)</f>
        <v>0</v>
      </c>
      <c r="BJ1109" s="17" t="s">
        <v>86</v>
      </c>
      <c r="BK1109" s="150">
        <f>ROUND(I1109*H1109,2)</f>
        <v>0</v>
      </c>
      <c r="BL1109" s="17" t="s">
        <v>273</v>
      </c>
      <c r="BM1109" s="149" t="s">
        <v>885</v>
      </c>
    </row>
    <row r="1110" spans="2:65" s="11" customFormat="1" ht="22.9" customHeight="1">
      <c r="B1110" s="125"/>
      <c r="D1110" s="126" t="s">
        <v>77</v>
      </c>
      <c r="E1110" s="135" t="s">
        <v>886</v>
      </c>
      <c r="F1110" s="135" t="s">
        <v>887</v>
      </c>
      <c r="I1110" s="128"/>
      <c r="J1110" s="136">
        <f>BK1110</f>
        <v>0</v>
      </c>
      <c r="L1110" s="125"/>
      <c r="M1110" s="130"/>
      <c r="P1110" s="131">
        <f>SUM(P1111:P1126)</f>
        <v>0</v>
      </c>
      <c r="R1110" s="131">
        <f>SUM(R1111:R1126)</f>
        <v>0</v>
      </c>
      <c r="T1110" s="132">
        <f>SUM(T1111:T1126)</f>
        <v>0</v>
      </c>
      <c r="AR1110" s="126" t="s">
        <v>86</v>
      </c>
      <c r="AT1110" s="133" t="s">
        <v>77</v>
      </c>
      <c r="AU1110" s="133" t="s">
        <v>86</v>
      </c>
      <c r="AY1110" s="126" t="s">
        <v>163</v>
      </c>
      <c r="BK1110" s="134">
        <f>SUM(BK1111:BK1126)</f>
        <v>0</v>
      </c>
    </row>
    <row r="1111" spans="2:65" s="1" customFormat="1" ht="24.2" customHeight="1">
      <c r="B1111" s="32"/>
      <c r="C1111" s="137" t="s">
        <v>888</v>
      </c>
      <c r="D1111" s="137" t="s">
        <v>166</v>
      </c>
      <c r="E1111" s="138" t="s">
        <v>889</v>
      </c>
      <c r="F1111" s="139" t="s">
        <v>890</v>
      </c>
      <c r="G1111" s="140" t="s">
        <v>189</v>
      </c>
      <c r="H1111" s="141">
        <v>96.572999999999993</v>
      </c>
      <c r="I1111" s="142"/>
      <c r="J1111" s="143">
        <f>ROUND(I1111*H1111,2)</f>
        <v>0</v>
      </c>
      <c r="K1111" s="144"/>
      <c r="L1111" s="32"/>
      <c r="M1111" s="145" t="s">
        <v>1</v>
      </c>
      <c r="N1111" s="146" t="s">
        <v>43</v>
      </c>
      <c r="P1111" s="147">
        <f>O1111*H1111</f>
        <v>0</v>
      </c>
      <c r="Q1111" s="147">
        <v>0</v>
      </c>
      <c r="R1111" s="147">
        <f>Q1111*H1111</f>
        <v>0</v>
      </c>
      <c r="S1111" s="147">
        <v>0</v>
      </c>
      <c r="T1111" s="148">
        <f>S1111*H1111</f>
        <v>0</v>
      </c>
      <c r="AR1111" s="149" t="s">
        <v>170</v>
      </c>
      <c r="AT1111" s="149" t="s">
        <v>166</v>
      </c>
      <c r="AU1111" s="149" t="s">
        <v>88</v>
      </c>
      <c r="AY1111" s="17" t="s">
        <v>163</v>
      </c>
      <c r="BE1111" s="150">
        <f>IF(N1111="základní",J1111,0)</f>
        <v>0</v>
      </c>
      <c r="BF1111" s="150">
        <f>IF(N1111="snížená",J1111,0)</f>
        <v>0</v>
      </c>
      <c r="BG1111" s="150">
        <f>IF(N1111="zákl. přenesená",J1111,0)</f>
        <v>0</v>
      </c>
      <c r="BH1111" s="150">
        <f>IF(N1111="sníž. přenesená",J1111,0)</f>
        <v>0</v>
      </c>
      <c r="BI1111" s="150">
        <f>IF(N1111="nulová",J1111,0)</f>
        <v>0</v>
      </c>
      <c r="BJ1111" s="17" t="s">
        <v>86</v>
      </c>
      <c r="BK1111" s="150">
        <f>ROUND(I1111*H1111,2)</f>
        <v>0</v>
      </c>
      <c r="BL1111" s="17" t="s">
        <v>170</v>
      </c>
      <c r="BM1111" s="149" t="s">
        <v>891</v>
      </c>
    </row>
    <row r="1112" spans="2:65" s="1" customFormat="1" ht="24.2" customHeight="1">
      <c r="B1112" s="32"/>
      <c r="C1112" s="137" t="s">
        <v>892</v>
      </c>
      <c r="D1112" s="137" t="s">
        <v>166</v>
      </c>
      <c r="E1112" s="138" t="s">
        <v>893</v>
      </c>
      <c r="F1112" s="139" t="s">
        <v>894</v>
      </c>
      <c r="G1112" s="140" t="s">
        <v>189</v>
      </c>
      <c r="H1112" s="141">
        <v>96.572999999999993</v>
      </c>
      <c r="I1112" s="142"/>
      <c r="J1112" s="143">
        <f>ROUND(I1112*H1112,2)</f>
        <v>0</v>
      </c>
      <c r="K1112" s="144"/>
      <c r="L1112" s="32"/>
      <c r="M1112" s="145" t="s">
        <v>1</v>
      </c>
      <c r="N1112" s="146" t="s">
        <v>43</v>
      </c>
      <c r="P1112" s="147">
        <f>O1112*H1112</f>
        <v>0</v>
      </c>
      <c r="Q1112" s="147">
        <v>0</v>
      </c>
      <c r="R1112" s="147">
        <f>Q1112*H1112</f>
        <v>0</v>
      </c>
      <c r="S1112" s="147">
        <v>0</v>
      </c>
      <c r="T1112" s="148">
        <f>S1112*H1112</f>
        <v>0</v>
      </c>
      <c r="AR1112" s="149" t="s">
        <v>170</v>
      </c>
      <c r="AT1112" s="149" t="s">
        <v>166</v>
      </c>
      <c r="AU1112" s="149" t="s">
        <v>88</v>
      </c>
      <c r="AY1112" s="17" t="s">
        <v>163</v>
      </c>
      <c r="BE1112" s="150">
        <f>IF(N1112="základní",J1112,0)</f>
        <v>0</v>
      </c>
      <c r="BF1112" s="150">
        <f>IF(N1112="snížená",J1112,0)</f>
        <v>0</v>
      </c>
      <c r="BG1112" s="150">
        <f>IF(N1112="zákl. přenesená",J1112,0)</f>
        <v>0</v>
      </c>
      <c r="BH1112" s="150">
        <f>IF(N1112="sníž. přenesená",J1112,0)</f>
        <v>0</v>
      </c>
      <c r="BI1112" s="150">
        <f>IF(N1112="nulová",J1112,0)</f>
        <v>0</v>
      </c>
      <c r="BJ1112" s="17" t="s">
        <v>86</v>
      </c>
      <c r="BK1112" s="150">
        <f>ROUND(I1112*H1112,2)</f>
        <v>0</v>
      </c>
      <c r="BL1112" s="17" t="s">
        <v>170</v>
      </c>
      <c r="BM1112" s="149" t="s">
        <v>895</v>
      </c>
    </row>
    <row r="1113" spans="2:65" s="1" customFormat="1" ht="24.2" customHeight="1">
      <c r="B1113" s="32"/>
      <c r="C1113" s="137" t="s">
        <v>896</v>
      </c>
      <c r="D1113" s="137" t="s">
        <v>166</v>
      </c>
      <c r="E1113" s="138" t="s">
        <v>897</v>
      </c>
      <c r="F1113" s="139" t="s">
        <v>898</v>
      </c>
      <c r="G1113" s="140" t="s">
        <v>189</v>
      </c>
      <c r="H1113" s="141">
        <v>1448.595</v>
      </c>
      <c r="I1113" s="142"/>
      <c r="J1113" s="143">
        <f>ROUND(I1113*H1113,2)</f>
        <v>0</v>
      </c>
      <c r="K1113" s="144"/>
      <c r="L1113" s="32"/>
      <c r="M1113" s="145" t="s">
        <v>1</v>
      </c>
      <c r="N1113" s="146" t="s">
        <v>43</v>
      </c>
      <c r="P1113" s="147">
        <f>O1113*H1113</f>
        <v>0</v>
      </c>
      <c r="Q1113" s="147">
        <v>0</v>
      </c>
      <c r="R1113" s="147">
        <f>Q1113*H1113</f>
        <v>0</v>
      </c>
      <c r="S1113" s="147">
        <v>0</v>
      </c>
      <c r="T1113" s="148">
        <f>S1113*H1113</f>
        <v>0</v>
      </c>
      <c r="AR1113" s="149" t="s">
        <v>170</v>
      </c>
      <c r="AT1113" s="149" t="s">
        <v>166</v>
      </c>
      <c r="AU1113" s="149" t="s">
        <v>88</v>
      </c>
      <c r="AY1113" s="17" t="s">
        <v>163</v>
      </c>
      <c r="BE1113" s="150">
        <f>IF(N1113="základní",J1113,0)</f>
        <v>0</v>
      </c>
      <c r="BF1113" s="150">
        <f>IF(N1113="snížená",J1113,0)</f>
        <v>0</v>
      </c>
      <c r="BG1113" s="150">
        <f>IF(N1113="zákl. přenesená",J1113,0)</f>
        <v>0</v>
      </c>
      <c r="BH1113" s="150">
        <f>IF(N1113="sníž. přenesená",J1113,0)</f>
        <v>0</v>
      </c>
      <c r="BI1113" s="150">
        <f>IF(N1113="nulová",J1113,0)</f>
        <v>0</v>
      </c>
      <c r="BJ1113" s="17" t="s">
        <v>86</v>
      </c>
      <c r="BK1113" s="150">
        <f>ROUND(I1113*H1113,2)</f>
        <v>0</v>
      </c>
      <c r="BL1113" s="17" t="s">
        <v>170</v>
      </c>
      <c r="BM1113" s="149" t="s">
        <v>899</v>
      </c>
    </row>
    <row r="1114" spans="2:65" s="13" customFormat="1" ht="11.25">
      <c r="B1114" s="158"/>
      <c r="D1114" s="152" t="s">
        <v>172</v>
      </c>
      <c r="F1114" s="160" t="s">
        <v>900</v>
      </c>
      <c r="H1114" s="161">
        <v>1448.595</v>
      </c>
      <c r="I1114" s="162"/>
      <c r="L1114" s="158"/>
      <c r="M1114" s="163"/>
      <c r="T1114" s="164"/>
      <c r="AT1114" s="159" t="s">
        <v>172</v>
      </c>
      <c r="AU1114" s="159" t="s">
        <v>88</v>
      </c>
      <c r="AV1114" s="13" t="s">
        <v>88</v>
      </c>
      <c r="AW1114" s="13" t="s">
        <v>4</v>
      </c>
      <c r="AX1114" s="13" t="s">
        <v>86</v>
      </c>
      <c r="AY1114" s="159" t="s">
        <v>163</v>
      </c>
    </row>
    <row r="1115" spans="2:65" s="1" customFormat="1" ht="37.9" customHeight="1">
      <c r="B1115" s="32"/>
      <c r="C1115" s="137" t="s">
        <v>901</v>
      </c>
      <c r="D1115" s="137" t="s">
        <v>166</v>
      </c>
      <c r="E1115" s="138" t="s">
        <v>902</v>
      </c>
      <c r="F1115" s="139" t="s">
        <v>903</v>
      </c>
      <c r="G1115" s="140" t="s">
        <v>189</v>
      </c>
      <c r="H1115" s="141">
        <v>40.530999999999999</v>
      </c>
      <c r="I1115" s="142"/>
      <c r="J1115" s="143">
        <f>ROUND(I1115*H1115,2)</f>
        <v>0</v>
      </c>
      <c r="K1115" s="144"/>
      <c r="L1115" s="32"/>
      <c r="M1115" s="145" t="s">
        <v>1</v>
      </c>
      <c r="N1115" s="146" t="s">
        <v>43</v>
      </c>
      <c r="P1115" s="147">
        <f>O1115*H1115</f>
        <v>0</v>
      </c>
      <c r="Q1115" s="147">
        <v>0</v>
      </c>
      <c r="R1115" s="147">
        <f>Q1115*H1115</f>
        <v>0</v>
      </c>
      <c r="S1115" s="147">
        <v>0</v>
      </c>
      <c r="T1115" s="148">
        <f>S1115*H1115</f>
        <v>0</v>
      </c>
      <c r="AR1115" s="149" t="s">
        <v>170</v>
      </c>
      <c r="AT1115" s="149" t="s">
        <v>166</v>
      </c>
      <c r="AU1115" s="149" t="s">
        <v>88</v>
      </c>
      <c r="AY1115" s="17" t="s">
        <v>163</v>
      </c>
      <c r="BE1115" s="150">
        <f>IF(N1115="základní",J1115,0)</f>
        <v>0</v>
      </c>
      <c r="BF1115" s="150">
        <f>IF(N1115="snížená",J1115,0)</f>
        <v>0</v>
      </c>
      <c r="BG1115" s="150">
        <f>IF(N1115="zákl. přenesená",J1115,0)</f>
        <v>0</v>
      </c>
      <c r="BH1115" s="150">
        <f>IF(N1115="sníž. přenesená",J1115,0)</f>
        <v>0</v>
      </c>
      <c r="BI1115" s="150">
        <f>IF(N1115="nulová",J1115,0)</f>
        <v>0</v>
      </c>
      <c r="BJ1115" s="17" t="s">
        <v>86</v>
      </c>
      <c r="BK1115" s="150">
        <f>ROUND(I1115*H1115,2)</f>
        <v>0</v>
      </c>
      <c r="BL1115" s="17" t="s">
        <v>170</v>
      </c>
      <c r="BM1115" s="149" t="s">
        <v>904</v>
      </c>
    </row>
    <row r="1116" spans="2:65" s="12" customFormat="1" ht="11.25">
      <c r="B1116" s="151"/>
      <c r="D1116" s="152" t="s">
        <v>172</v>
      </c>
      <c r="E1116" s="153" t="s">
        <v>1</v>
      </c>
      <c r="F1116" s="154" t="s">
        <v>905</v>
      </c>
      <c r="H1116" s="153" t="s">
        <v>1</v>
      </c>
      <c r="I1116" s="155"/>
      <c r="L1116" s="151"/>
      <c r="M1116" s="156"/>
      <c r="T1116" s="157"/>
      <c r="AT1116" s="153" t="s">
        <v>172</v>
      </c>
      <c r="AU1116" s="153" t="s">
        <v>88</v>
      </c>
      <c r="AV1116" s="12" t="s">
        <v>86</v>
      </c>
      <c r="AW1116" s="12" t="s">
        <v>34</v>
      </c>
      <c r="AX1116" s="12" t="s">
        <v>78</v>
      </c>
      <c r="AY1116" s="153" t="s">
        <v>163</v>
      </c>
    </row>
    <row r="1117" spans="2:65" s="13" customFormat="1" ht="11.25">
      <c r="B1117" s="158"/>
      <c r="D1117" s="152" t="s">
        <v>172</v>
      </c>
      <c r="E1117" s="159" t="s">
        <v>1</v>
      </c>
      <c r="F1117" s="160" t="s">
        <v>906</v>
      </c>
      <c r="H1117" s="161">
        <v>40.530999999999999</v>
      </c>
      <c r="I1117" s="162"/>
      <c r="L1117" s="158"/>
      <c r="M1117" s="163"/>
      <c r="T1117" s="164"/>
      <c r="AT1117" s="159" t="s">
        <v>172</v>
      </c>
      <c r="AU1117" s="159" t="s">
        <v>88</v>
      </c>
      <c r="AV1117" s="13" t="s">
        <v>88</v>
      </c>
      <c r="AW1117" s="13" t="s">
        <v>34</v>
      </c>
      <c r="AX1117" s="13" t="s">
        <v>78</v>
      </c>
      <c r="AY1117" s="159" t="s">
        <v>163</v>
      </c>
    </row>
    <row r="1118" spans="2:65" s="14" customFormat="1" ht="11.25">
      <c r="B1118" s="165"/>
      <c r="D1118" s="152" t="s">
        <v>172</v>
      </c>
      <c r="E1118" s="166" t="s">
        <v>1</v>
      </c>
      <c r="F1118" s="167" t="s">
        <v>176</v>
      </c>
      <c r="H1118" s="168">
        <v>40.530999999999999</v>
      </c>
      <c r="I1118" s="169"/>
      <c r="L1118" s="165"/>
      <c r="M1118" s="170"/>
      <c r="T1118" s="171"/>
      <c r="AT1118" s="166" t="s">
        <v>172</v>
      </c>
      <c r="AU1118" s="166" t="s">
        <v>88</v>
      </c>
      <c r="AV1118" s="14" t="s">
        <v>170</v>
      </c>
      <c r="AW1118" s="14" t="s">
        <v>34</v>
      </c>
      <c r="AX1118" s="14" t="s">
        <v>86</v>
      </c>
      <c r="AY1118" s="166" t="s">
        <v>163</v>
      </c>
    </row>
    <row r="1119" spans="2:65" s="1" customFormat="1" ht="33" customHeight="1">
      <c r="B1119" s="32"/>
      <c r="C1119" s="137" t="s">
        <v>907</v>
      </c>
      <c r="D1119" s="137" t="s">
        <v>166</v>
      </c>
      <c r="E1119" s="138" t="s">
        <v>908</v>
      </c>
      <c r="F1119" s="139" t="s">
        <v>909</v>
      </c>
      <c r="G1119" s="140" t="s">
        <v>189</v>
      </c>
      <c r="H1119" s="141">
        <v>39.628999999999998</v>
      </c>
      <c r="I1119" s="142"/>
      <c r="J1119" s="143">
        <f>ROUND(I1119*H1119,2)</f>
        <v>0</v>
      </c>
      <c r="K1119" s="144"/>
      <c r="L1119" s="32"/>
      <c r="M1119" s="145" t="s">
        <v>1</v>
      </c>
      <c r="N1119" s="146" t="s">
        <v>43</v>
      </c>
      <c r="P1119" s="147">
        <f>O1119*H1119</f>
        <v>0</v>
      </c>
      <c r="Q1119" s="147">
        <v>0</v>
      </c>
      <c r="R1119" s="147">
        <f>Q1119*H1119</f>
        <v>0</v>
      </c>
      <c r="S1119" s="147">
        <v>0</v>
      </c>
      <c r="T1119" s="148">
        <f>S1119*H1119</f>
        <v>0</v>
      </c>
      <c r="AR1119" s="149" t="s">
        <v>170</v>
      </c>
      <c r="AT1119" s="149" t="s">
        <v>166</v>
      </c>
      <c r="AU1119" s="149" t="s">
        <v>88</v>
      </c>
      <c r="AY1119" s="17" t="s">
        <v>163</v>
      </c>
      <c r="BE1119" s="150">
        <f>IF(N1119="základní",J1119,0)</f>
        <v>0</v>
      </c>
      <c r="BF1119" s="150">
        <f>IF(N1119="snížená",J1119,0)</f>
        <v>0</v>
      </c>
      <c r="BG1119" s="150">
        <f>IF(N1119="zákl. přenesená",J1119,0)</f>
        <v>0</v>
      </c>
      <c r="BH1119" s="150">
        <f>IF(N1119="sníž. přenesená",J1119,0)</f>
        <v>0</v>
      </c>
      <c r="BI1119" s="150">
        <f>IF(N1119="nulová",J1119,0)</f>
        <v>0</v>
      </c>
      <c r="BJ1119" s="17" t="s">
        <v>86</v>
      </c>
      <c r="BK1119" s="150">
        <f>ROUND(I1119*H1119,2)</f>
        <v>0</v>
      </c>
      <c r="BL1119" s="17" t="s">
        <v>170</v>
      </c>
      <c r="BM1119" s="149" t="s">
        <v>910</v>
      </c>
    </row>
    <row r="1120" spans="2:65" s="12" customFormat="1" ht="11.25">
      <c r="B1120" s="151"/>
      <c r="D1120" s="152" t="s">
        <v>172</v>
      </c>
      <c r="E1120" s="153" t="s">
        <v>1</v>
      </c>
      <c r="F1120" s="154" t="s">
        <v>911</v>
      </c>
      <c r="H1120" s="153" t="s">
        <v>1</v>
      </c>
      <c r="I1120" s="155"/>
      <c r="L1120" s="151"/>
      <c r="M1120" s="156"/>
      <c r="T1120" s="157"/>
      <c r="AT1120" s="153" t="s">
        <v>172</v>
      </c>
      <c r="AU1120" s="153" t="s">
        <v>88</v>
      </c>
      <c r="AV1120" s="12" t="s">
        <v>86</v>
      </c>
      <c r="AW1120" s="12" t="s">
        <v>34</v>
      </c>
      <c r="AX1120" s="12" t="s">
        <v>78</v>
      </c>
      <c r="AY1120" s="153" t="s">
        <v>163</v>
      </c>
    </row>
    <row r="1121" spans="2:65" s="13" customFormat="1" ht="11.25">
      <c r="B1121" s="158"/>
      <c r="D1121" s="152" t="s">
        <v>172</v>
      </c>
      <c r="E1121" s="159" t="s">
        <v>1</v>
      </c>
      <c r="F1121" s="160" t="s">
        <v>912</v>
      </c>
      <c r="H1121" s="161">
        <v>39.628999999999998</v>
      </c>
      <c r="I1121" s="162"/>
      <c r="L1121" s="158"/>
      <c r="M1121" s="163"/>
      <c r="T1121" s="164"/>
      <c r="AT1121" s="159" t="s">
        <v>172</v>
      </c>
      <c r="AU1121" s="159" t="s">
        <v>88</v>
      </c>
      <c r="AV1121" s="13" t="s">
        <v>88</v>
      </c>
      <c r="AW1121" s="13" t="s">
        <v>34</v>
      </c>
      <c r="AX1121" s="13" t="s">
        <v>78</v>
      </c>
      <c r="AY1121" s="159" t="s">
        <v>163</v>
      </c>
    </row>
    <row r="1122" spans="2:65" s="14" customFormat="1" ht="11.25">
      <c r="B1122" s="165"/>
      <c r="D1122" s="152" t="s">
        <v>172</v>
      </c>
      <c r="E1122" s="166" t="s">
        <v>1</v>
      </c>
      <c r="F1122" s="167" t="s">
        <v>176</v>
      </c>
      <c r="H1122" s="168">
        <v>39.628999999999998</v>
      </c>
      <c r="I1122" s="169"/>
      <c r="L1122" s="165"/>
      <c r="M1122" s="170"/>
      <c r="T1122" s="171"/>
      <c r="AT1122" s="166" t="s">
        <v>172</v>
      </c>
      <c r="AU1122" s="166" t="s">
        <v>88</v>
      </c>
      <c r="AV1122" s="14" t="s">
        <v>170</v>
      </c>
      <c r="AW1122" s="14" t="s">
        <v>34</v>
      </c>
      <c r="AX1122" s="14" t="s">
        <v>86</v>
      </c>
      <c r="AY1122" s="166" t="s">
        <v>163</v>
      </c>
    </row>
    <row r="1123" spans="2:65" s="1" customFormat="1" ht="44.25" customHeight="1">
      <c r="B1123" s="32"/>
      <c r="C1123" s="137" t="s">
        <v>913</v>
      </c>
      <c r="D1123" s="137" t="s">
        <v>166</v>
      </c>
      <c r="E1123" s="138" t="s">
        <v>914</v>
      </c>
      <c r="F1123" s="139" t="s">
        <v>915</v>
      </c>
      <c r="G1123" s="140" t="s">
        <v>189</v>
      </c>
      <c r="H1123" s="141">
        <v>16.413</v>
      </c>
      <c r="I1123" s="142"/>
      <c r="J1123" s="143">
        <f>ROUND(I1123*H1123,2)</f>
        <v>0</v>
      </c>
      <c r="K1123" s="144"/>
      <c r="L1123" s="32"/>
      <c r="M1123" s="145" t="s">
        <v>1</v>
      </c>
      <c r="N1123" s="146" t="s">
        <v>43</v>
      </c>
      <c r="P1123" s="147">
        <f>O1123*H1123</f>
        <v>0</v>
      </c>
      <c r="Q1123" s="147">
        <v>0</v>
      </c>
      <c r="R1123" s="147">
        <f>Q1123*H1123</f>
        <v>0</v>
      </c>
      <c r="S1123" s="147">
        <v>0</v>
      </c>
      <c r="T1123" s="148">
        <f>S1123*H1123</f>
        <v>0</v>
      </c>
      <c r="AR1123" s="149" t="s">
        <v>170</v>
      </c>
      <c r="AT1123" s="149" t="s">
        <v>166</v>
      </c>
      <c r="AU1123" s="149" t="s">
        <v>88</v>
      </c>
      <c r="AY1123" s="17" t="s">
        <v>163</v>
      </c>
      <c r="BE1123" s="150">
        <f>IF(N1123="základní",J1123,0)</f>
        <v>0</v>
      </c>
      <c r="BF1123" s="150">
        <f>IF(N1123="snížená",J1123,0)</f>
        <v>0</v>
      </c>
      <c r="BG1123" s="150">
        <f>IF(N1123="zákl. přenesená",J1123,0)</f>
        <v>0</v>
      </c>
      <c r="BH1123" s="150">
        <f>IF(N1123="sníž. přenesená",J1123,0)</f>
        <v>0</v>
      </c>
      <c r="BI1123" s="150">
        <f>IF(N1123="nulová",J1123,0)</f>
        <v>0</v>
      </c>
      <c r="BJ1123" s="17" t="s">
        <v>86</v>
      </c>
      <c r="BK1123" s="150">
        <f>ROUND(I1123*H1123,2)</f>
        <v>0</v>
      </c>
      <c r="BL1123" s="17" t="s">
        <v>170</v>
      </c>
      <c r="BM1123" s="149" t="s">
        <v>916</v>
      </c>
    </row>
    <row r="1124" spans="2:65" s="12" customFormat="1" ht="11.25">
      <c r="B1124" s="151"/>
      <c r="D1124" s="152" t="s">
        <v>172</v>
      </c>
      <c r="E1124" s="153" t="s">
        <v>1</v>
      </c>
      <c r="F1124" s="154" t="s">
        <v>917</v>
      </c>
      <c r="H1124" s="153" t="s">
        <v>1</v>
      </c>
      <c r="I1124" s="155"/>
      <c r="L1124" s="151"/>
      <c r="M1124" s="156"/>
      <c r="T1124" s="157"/>
      <c r="AT1124" s="153" t="s">
        <v>172</v>
      </c>
      <c r="AU1124" s="153" t="s">
        <v>88</v>
      </c>
      <c r="AV1124" s="12" t="s">
        <v>86</v>
      </c>
      <c r="AW1124" s="12" t="s">
        <v>34</v>
      </c>
      <c r="AX1124" s="12" t="s">
        <v>78</v>
      </c>
      <c r="AY1124" s="153" t="s">
        <v>163</v>
      </c>
    </row>
    <row r="1125" spans="2:65" s="13" customFormat="1" ht="11.25">
      <c r="B1125" s="158"/>
      <c r="D1125" s="152" t="s">
        <v>172</v>
      </c>
      <c r="E1125" s="159" t="s">
        <v>1</v>
      </c>
      <c r="F1125" s="160" t="s">
        <v>918</v>
      </c>
      <c r="H1125" s="161">
        <v>16.413</v>
      </c>
      <c r="I1125" s="162"/>
      <c r="L1125" s="158"/>
      <c r="M1125" s="163"/>
      <c r="T1125" s="164"/>
      <c r="AT1125" s="159" t="s">
        <v>172</v>
      </c>
      <c r="AU1125" s="159" t="s">
        <v>88</v>
      </c>
      <c r="AV1125" s="13" t="s">
        <v>88</v>
      </c>
      <c r="AW1125" s="13" t="s">
        <v>34</v>
      </c>
      <c r="AX1125" s="13" t="s">
        <v>78</v>
      </c>
      <c r="AY1125" s="159" t="s">
        <v>163</v>
      </c>
    </row>
    <row r="1126" spans="2:65" s="14" customFormat="1" ht="11.25">
      <c r="B1126" s="165"/>
      <c r="D1126" s="152" t="s">
        <v>172</v>
      </c>
      <c r="E1126" s="166" t="s">
        <v>1</v>
      </c>
      <c r="F1126" s="167" t="s">
        <v>176</v>
      </c>
      <c r="H1126" s="168">
        <v>16.413</v>
      </c>
      <c r="I1126" s="169"/>
      <c r="L1126" s="165"/>
      <c r="M1126" s="170"/>
      <c r="T1126" s="171"/>
      <c r="AT1126" s="166" t="s">
        <v>172</v>
      </c>
      <c r="AU1126" s="166" t="s">
        <v>88</v>
      </c>
      <c r="AV1126" s="14" t="s">
        <v>170</v>
      </c>
      <c r="AW1126" s="14" t="s">
        <v>34</v>
      </c>
      <c r="AX1126" s="14" t="s">
        <v>86</v>
      </c>
      <c r="AY1126" s="166" t="s">
        <v>163</v>
      </c>
    </row>
    <row r="1127" spans="2:65" s="11" customFormat="1" ht="22.9" customHeight="1">
      <c r="B1127" s="125"/>
      <c r="D1127" s="126" t="s">
        <v>77</v>
      </c>
      <c r="E1127" s="135" t="s">
        <v>919</v>
      </c>
      <c r="F1127" s="135" t="s">
        <v>920</v>
      </c>
      <c r="I1127" s="128"/>
      <c r="J1127" s="136">
        <f>BK1127</f>
        <v>0</v>
      </c>
      <c r="L1127" s="125"/>
      <c r="M1127" s="130"/>
      <c r="P1127" s="131">
        <f>P1128</f>
        <v>0</v>
      </c>
      <c r="R1127" s="131">
        <f>R1128</f>
        <v>0</v>
      </c>
      <c r="T1127" s="132">
        <f>T1128</f>
        <v>0</v>
      </c>
      <c r="AR1127" s="126" t="s">
        <v>86</v>
      </c>
      <c r="AT1127" s="133" t="s">
        <v>77</v>
      </c>
      <c r="AU1127" s="133" t="s">
        <v>86</v>
      </c>
      <c r="AY1127" s="126" t="s">
        <v>163</v>
      </c>
      <c r="BK1127" s="134">
        <f>BK1128</f>
        <v>0</v>
      </c>
    </row>
    <row r="1128" spans="2:65" s="1" customFormat="1" ht="24.2" customHeight="1">
      <c r="B1128" s="32"/>
      <c r="C1128" s="137" t="s">
        <v>921</v>
      </c>
      <c r="D1128" s="137" t="s">
        <v>166</v>
      </c>
      <c r="E1128" s="138" t="s">
        <v>922</v>
      </c>
      <c r="F1128" s="139" t="s">
        <v>923</v>
      </c>
      <c r="G1128" s="140" t="s">
        <v>189</v>
      </c>
      <c r="H1128" s="141">
        <v>0.23400000000000001</v>
      </c>
      <c r="I1128" s="142"/>
      <c r="J1128" s="143">
        <f>ROUND(I1128*H1128,2)</f>
        <v>0</v>
      </c>
      <c r="K1128" s="144"/>
      <c r="L1128" s="32"/>
      <c r="M1128" s="145" t="s">
        <v>1</v>
      </c>
      <c r="N1128" s="146" t="s">
        <v>43</v>
      </c>
      <c r="P1128" s="147">
        <f>O1128*H1128</f>
        <v>0</v>
      </c>
      <c r="Q1128" s="147">
        <v>0</v>
      </c>
      <c r="R1128" s="147">
        <f>Q1128*H1128</f>
        <v>0</v>
      </c>
      <c r="S1128" s="147">
        <v>0</v>
      </c>
      <c r="T1128" s="148">
        <f>S1128*H1128</f>
        <v>0</v>
      </c>
      <c r="AR1128" s="149" t="s">
        <v>170</v>
      </c>
      <c r="AT1128" s="149" t="s">
        <v>166</v>
      </c>
      <c r="AU1128" s="149" t="s">
        <v>88</v>
      </c>
      <c r="AY1128" s="17" t="s">
        <v>163</v>
      </c>
      <c r="BE1128" s="150">
        <f>IF(N1128="základní",J1128,0)</f>
        <v>0</v>
      </c>
      <c r="BF1128" s="150">
        <f>IF(N1128="snížená",J1128,0)</f>
        <v>0</v>
      </c>
      <c r="BG1128" s="150">
        <f>IF(N1128="zákl. přenesená",J1128,0)</f>
        <v>0</v>
      </c>
      <c r="BH1128" s="150">
        <f>IF(N1128="sníž. přenesená",J1128,0)</f>
        <v>0</v>
      </c>
      <c r="BI1128" s="150">
        <f>IF(N1128="nulová",J1128,0)</f>
        <v>0</v>
      </c>
      <c r="BJ1128" s="17" t="s">
        <v>86</v>
      </c>
      <c r="BK1128" s="150">
        <f>ROUND(I1128*H1128,2)</f>
        <v>0</v>
      </c>
      <c r="BL1128" s="17" t="s">
        <v>170</v>
      </c>
      <c r="BM1128" s="149" t="s">
        <v>924</v>
      </c>
    </row>
    <row r="1129" spans="2:65" s="11" customFormat="1" ht="25.9" customHeight="1">
      <c r="B1129" s="125"/>
      <c r="D1129" s="126" t="s">
        <v>77</v>
      </c>
      <c r="E1129" s="127" t="s">
        <v>925</v>
      </c>
      <c r="F1129" s="127" t="s">
        <v>926</v>
      </c>
      <c r="I1129" s="128"/>
      <c r="J1129" s="129">
        <f>BK1129</f>
        <v>0</v>
      </c>
      <c r="L1129" s="125"/>
      <c r="M1129" s="130"/>
      <c r="P1129" s="131">
        <f>P1130+P1175+P1252+P1471+P1529+P1642+P1844+P1918+P1939+P2019</f>
        <v>0</v>
      </c>
      <c r="R1129" s="131">
        <f>R1130+R1175+R1252+R1471+R1529+R1642+R1844+R1918+R1939+R2019</f>
        <v>11.176308667589998</v>
      </c>
      <c r="T1129" s="132">
        <f>T1130+T1175+T1252+T1471+T1529+T1642+T1844+T1918+T1939+T2019</f>
        <v>1.0515884799999999</v>
      </c>
      <c r="AR1129" s="126" t="s">
        <v>88</v>
      </c>
      <c r="AT1129" s="133" t="s">
        <v>77</v>
      </c>
      <c r="AU1129" s="133" t="s">
        <v>78</v>
      </c>
      <c r="AY1129" s="126" t="s">
        <v>163</v>
      </c>
      <c r="BK1129" s="134">
        <f>BK1130+BK1175+BK1252+BK1471+BK1529+BK1642+BK1844+BK1918+BK1939+BK2019</f>
        <v>0</v>
      </c>
    </row>
    <row r="1130" spans="2:65" s="11" customFormat="1" ht="22.9" customHeight="1">
      <c r="B1130" s="125"/>
      <c r="D1130" s="126" t="s">
        <v>77</v>
      </c>
      <c r="E1130" s="135" t="s">
        <v>927</v>
      </c>
      <c r="F1130" s="135" t="s">
        <v>928</v>
      </c>
      <c r="I1130" s="128"/>
      <c r="J1130" s="136">
        <f>BK1130</f>
        <v>0</v>
      </c>
      <c r="L1130" s="125"/>
      <c r="M1130" s="130"/>
      <c r="P1130" s="131">
        <f>SUM(P1131:P1174)</f>
        <v>0</v>
      </c>
      <c r="R1130" s="131">
        <f>SUM(R1131:R1174)</f>
        <v>0.233824</v>
      </c>
      <c r="T1130" s="132">
        <f>SUM(T1131:T1174)</f>
        <v>0</v>
      </c>
      <c r="AR1130" s="126" t="s">
        <v>88</v>
      </c>
      <c r="AT1130" s="133" t="s">
        <v>77</v>
      </c>
      <c r="AU1130" s="133" t="s">
        <v>86</v>
      </c>
      <c r="AY1130" s="126" t="s">
        <v>163</v>
      </c>
      <c r="BK1130" s="134">
        <f>SUM(BK1131:BK1174)</f>
        <v>0</v>
      </c>
    </row>
    <row r="1131" spans="2:65" s="1" customFormat="1" ht="33" customHeight="1">
      <c r="B1131" s="32"/>
      <c r="C1131" s="137" t="s">
        <v>929</v>
      </c>
      <c r="D1131" s="137" t="s">
        <v>166</v>
      </c>
      <c r="E1131" s="138" t="s">
        <v>930</v>
      </c>
      <c r="F1131" s="139" t="s">
        <v>931</v>
      </c>
      <c r="G1131" s="140" t="s">
        <v>206</v>
      </c>
      <c r="H1131" s="141">
        <v>11.2</v>
      </c>
      <c r="I1131" s="142"/>
      <c r="J1131" s="143">
        <f>ROUND(I1131*H1131,2)</f>
        <v>0</v>
      </c>
      <c r="K1131" s="144"/>
      <c r="L1131" s="32"/>
      <c r="M1131" s="145" t="s">
        <v>1</v>
      </c>
      <c r="N1131" s="146" t="s">
        <v>43</v>
      </c>
      <c r="P1131" s="147">
        <f>O1131*H1131</f>
        <v>0</v>
      </c>
      <c r="Q1131" s="147">
        <v>0</v>
      </c>
      <c r="R1131" s="147">
        <f>Q1131*H1131</f>
        <v>0</v>
      </c>
      <c r="S1131" s="147">
        <v>0</v>
      </c>
      <c r="T1131" s="148">
        <f>S1131*H1131</f>
        <v>0</v>
      </c>
      <c r="AR1131" s="149" t="s">
        <v>273</v>
      </c>
      <c r="AT1131" s="149" t="s">
        <v>166</v>
      </c>
      <c r="AU1131" s="149" t="s">
        <v>88</v>
      </c>
      <c r="AY1131" s="17" t="s">
        <v>163</v>
      </c>
      <c r="BE1131" s="150">
        <f>IF(N1131="základní",J1131,0)</f>
        <v>0</v>
      </c>
      <c r="BF1131" s="150">
        <f>IF(N1131="snížená",J1131,0)</f>
        <v>0</v>
      </c>
      <c r="BG1131" s="150">
        <f>IF(N1131="zákl. přenesená",J1131,0)</f>
        <v>0</v>
      </c>
      <c r="BH1131" s="150">
        <f>IF(N1131="sníž. přenesená",J1131,0)</f>
        <v>0</v>
      </c>
      <c r="BI1131" s="150">
        <f>IF(N1131="nulová",J1131,0)</f>
        <v>0</v>
      </c>
      <c r="BJ1131" s="17" t="s">
        <v>86</v>
      </c>
      <c r="BK1131" s="150">
        <f>ROUND(I1131*H1131,2)</f>
        <v>0</v>
      </c>
      <c r="BL1131" s="17" t="s">
        <v>273</v>
      </c>
      <c r="BM1131" s="149" t="s">
        <v>932</v>
      </c>
    </row>
    <row r="1132" spans="2:65" s="12" customFormat="1" ht="11.25">
      <c r="B1132" s="151"/>
      <c r="D1132" s="152" t="s">
        <v>172</v>
      </c>
      <c r="E1132" s="153" t="s">
        <v>1</v>
      </c>
      <c r="F1132" s="154" t="s">
        <v>933</v>
      </c>
      <c r="H1132" s="153" t="s">
        <v>1</v>
      </c>
      <c r="I1132" s="155"/>
      <c r="L1132" s="151"/>
      <c r="M1132" s="156"/>
      <c r="T1132" s="157"/>
      <c r="AT1132" s="153" t="s">
        <v>172</v>
      </c>
      <c r="AU1132" s="153" t="s">
        <v>88</v>
      </c>
      <c r="AV1132" s="12" t="s">
        <v>86</v>
      </c>
      <c r="AW1132" s="12" t="s">
        <v>34</v>
      </c>
      <c r="AX1132" s="12" t="s">
        <v>78</v>
      </c>
      <c r="AY1132" s="153" t="s">
        <v>163</v>
      </c>
    </row>
    <row r="1133" spans="2:65" s="12" customFormat="1" ht="22.5">
      <c r="B1133" s="151"/>
      <c r="D1133" s="152" t="s">
        <v>172</v>
      </c>
      <c r="E1133" s="153" t="s">
        <v>1</v>
      </c>
      <c r="F1133" s="154" t="s">
        <v>934</v>
      </c>
      <c r="H1133" s="153" t="s">
        <v>1</v>
      </c>
      <c r="I1133" s="155"/>
      <c r="L1133" s="151"/>
      <c r="M1133" s="156"/>
      <c r="T1133" s="157"/>
      <c r="AT1133" s="153" t="s">
        <v>172</v>
      </c>
      <c r="AU1133" s="153" t="s">
        <v>88</v>
      </c>
      <c r="AV1133" s="12" t="s">
        <v>86</v>
      </c>
      <c r="AW1133" s="12" t="s">
        <v>34</v>
      </c>
      <c r="AX1133" s="12" t="s">
        <v>78</v>
      </c>
      <c r="AY1133" s="153" t="s">
        <v>163</v>
      </c>
    </row>
    <row r="1134" spans="2:65" s="12" customFormat="1" ht="22.5">
      <c r="B1134" s="151"/>
      <c r="D1134" s="152" t="s">
        <v>172</v>
      </c>
      <c r="E1134" s="153" t="s">
        <v>1</v>
      </c>
      <c r="F1134" s="154" t="s">
        <v>935</v>
      </c>
      <c r="H1134" s="153" t="s">
        <v>1</v>
      </c>
      <c r="I1134" s="155"/>
      <c r="L1134" s="151"/>
      <c r="M1134" s="156"/>
      <c r="T1134" s="157"/>
      <c r="AT1134" s="153" t="s">
        <v>172</v>
      </c>
      <c r="AU1134" s="153" t="s">
        <v>88</v>
      </c>
      <c r="AV1134" s="12" t="s">
        <v>86</v>
      </c>
      <c r="AW1134" s="12" t="s">
        <v>34</v>
      </c>
      <c r="AX1134" s="12" t="s">
        <v>78</v>
      </c>
      <c r="AY1134" s="153" t="s">
        <v>163</v>
      </c>
    </row>
    <row r="1135" spans="2:65" s="12" customFormat="1" ht="22.5">
      <c r="B1135" s="151"/>
      <c r="D1135" s="152" t="s">
        <v>172</v>
      </c>
      <c r="E1135" s="153" t="s">
        <v>1</v>
      </c>
      <c r="F1135" s="154" t="s">
        <v>936</v>
      </c>
      <c r="H1135" s="153" t="s">
        <v>1</v>
      </c>
      <c r="I1135" s="155"/>
      <c r="L1135" s="151"/>
      <c r="M1135" s="156"/>
      <c r="T1135" s="157"/>
      <c r="AT1135" s="153" t="s">
        <v>172</v>
      </c>
      <c r="AU1135" s="153" t="s">
        <v>88</v>
      </c>
      <c r="AV1135" s="12" t="s">
        <v>86</v>
      </c>
      <c r="AW1135" s="12" t="s">
        <v>34</v>
      </c>
      <c r="AX1135" s="12" t="s">
        <v>78</v>
      </c>
      <c r="AY1135" s="153" t="s">
        <v>163</v>
      </c>
    </row>
    <row r="1136" spans="2:65" s="12" customFormat="1" ht="11.25">
      <c r="B1136" s="151"/>
      <c r="D1136" s="152" t="s">
        <v>172</v>
      </c>
      <c r="E1136" s="153" t="s">
        <v>1</v>
      </c>
      <c r="F1136" s="154" t="s">
        <v>937</v>
      </c>
      <c r="H1136" s="153" t="s">
        <v>1</v>
      </c>
      <c r="I1136" s="155"/>
      <c r="L1136" s="151"/>
      <c r="M1136" s="156"/>
      <c r="T1136" s="157"/>
      <c r="AT1136" s="153" t="s">
        <v>172</v>
      </c>
      <c r="AU1136" s="153" t="s">
        <v>88</v>
      </c>
      <c r="AV1136" s="12" t="s">
        <v>86</v>
      </c>
      <c r="AW1136" s="12" t="s">
        <v>34</v>
      </c>
      <c r="AX1136" s="12" t="s">
        <v>78</v>
      </c>
      <c r="AY1136" s="153" t="s">
        <v>163</v>
      </c>
    </row>
    <row r="1137" spans="2:65" s="13" customFormat="1" ht="11.25">
      <c r="B1137" s="158"/>
      <c r="D1137" s="152" t="s">
        <v>172</v>
      </c>
      <c r="E1137" s="159" t="s">
        <v>1</v>
      </c>
      <c r="F1137" s="160" t="s">
        <v>574</v>
      </c>
      <c r="H1137" s="161">
        <v>4</v>
      </c>
      <c r="I1137" s="162"/>
      <c r="L1137" s="158"/>
      <c r="M1137" s="163"/>
      <c r="T1137" s="164"/>
      <c r="AT1137" s="159" t="s">
        <v>172</v>
      </c>
      <c r="AU1137" s="159" t="s">
        <v>88</v>
      </c>
      <c r="AV1137" s="13" t="s">
        <v>88</v>
      </c>
      <c r="AW1137" s="13" t="s">
        <v>34</v>
      </c>
      <c r="AX1137" s="13" t="s">
        <v>78</v>
      </c>
      <c r="AY1137" s="159" t="s">
        <v>163</v>
      </c>
    </row>
    <row r="1138" spans="2:65" s="13" customFormat="1" ht="11.25">
      <c r="B1138" s="158"/>
      <c r="D1138" s="152" t="s">
        <v>172</v>
      </c>
      <c r="E1138" s="159" t="s">
        <v>1</v>
      </c>
      <c r="F1138" s="160" t="s">
        <v>575</v>
      </c>
      <c r="H1138" s="161">
        <v>1.2</v>
      </c>
      <c r="I1138" s="162"/>
      <c r="L1138" s="158"/>
      <c r="M1138" s="163"/>
      <c r="T1138" s="164"/>
      <c r="AT1138" s="159" t="s">
        <v>172</v>
      </c>
      <c r="AU1138" s="159" t="s">
        <v>88</v>
      </c>
      <c r="AV1138" s="13" t="s">
        <v>88</v>
      </c>
      <c r="AW1138" s="13" t="s">
        <v>34</v>
      </c>
      <c r="AX1138" s="13" t="s">
        <v>78</v>
      </c>
      <c r="AY1138" s="159" t="s">
        <v>163</v>
      </c>
    </row>
    <row r="1139" spans="2:65" s="13" customFormat="1" ht="11.25">
      <c r="B1139" s="158"/>
      <c r="D1139" s="152" t="s">
        <v>172</v>
      </c>
      <c r="E1139" s="159" t="s">
        <v>1</v>
      </c>
      <c r="F1139" s="160" t="s">
        <v>576</v>
      </c>
      <c r="H1139" s="161">
        <v>1.5</v>
      </c>
      <c r="I1139" s="162"/>
      <c r="L1139" s="158"/>
      <c r="M1139" s="163"/>
      <c r="T1139" s="164"/>
      <c r="AT1139" s="159" t="s">
        <v>172</v>
      </c>
      <c r="AU1139" s="159" t="s">
        <v>88</v>
      </c>
      <c r="AV1139" s="13" t="s">
        <v>88</v>
      </c>
      <c r="AW1139" s="13" t="s">
        <v>34</v>
      </c>
      <c r="AX1139" s="13" t="s">
        <v>78</v>
      </c>
      <c r="AY1139" s="159" t="s">
        <v>163</v>
      </c>
    </row>
    <row r="1140" spans="2:65" s="13" customFormat="1" ht="11.25">
      <c r="B1140" s="158"/>
      <c r="D1140" s="152" t="s">
        <v>172</v>
      </c>
      <c r="E1140" s="159" t="s">
        <v>1</v>
      </c>
      <c r="F1140" s="160" t="s">
        <v>577</v>
      </c>
      <c r="H1140" s="161">
        <v>4.5</v>
      </c>
      <c r="I1140" s="162"/>
      <c r="L1140" s="158"/>
      <c r="M1140" s="163"/>
      <c r="T1140" s="164"/>
      <c r="AT1140" s="159" t="s">
        <v>172</v>
      </c>
      <c r="AU1140" s="159" t="s">
        <v>88</v>
      </c>
      <c r="AV1140" s="13" t="s">
        <v>88</v>
      </c>
      <c r="AW1140" s="13" t="s">
        <v>34</v>
      </c>
      <c r="AX1140" s="13" t="s">
        <v>78</v>
      </c>
      <c r="AY1140" s="159" t="s">
        <v>163</v>
      </c>
    </row>
    <row r="1141" spans="2:65" s="14" customFormat="1" ht="11.25">
      <c r="B1141" s="165"/>
      <c r="D1141" s="152" t="s">
        <v>172</v>
      </c>
      <c r="E1141" s="166" t="s">
        <v>1</v>
      </c>
      <c r="F1141" s="167" t="s">
        <v>176</v>
      </c>
      <c r="H1141" s="168">
        <v>11.2</v>
      </c>
      <c r="I1141" s="169"/>
      <c r="L1141" s="165"/>
      <c r="M1141" s="170"/>
      <c r="T1141" s="171"/>
      <c r="AT1141" s="166" t="s">
        <v>172</v>
      </c>
      <c r="AU1141" s="166" t="s">
        <v>88</v>
      </c>
      <c r="AV1141" s="14" t="s">
        <v>170</v>
      </c>
      <c r="AW1141" s="14" t="s">
        <v>34</v>
      </c>
      <c r="AX1141" s="14" t="s">
        <v>86</v>
      </c>
      <c r="AY1141" s="166" t="s">
        <v>163</v>
      </c>
    </row>
    <row r="1142" spans="2:65" s="1" customFormat="1" ht="24.2" customHeight="1">
      <c r="B1142" s="32"/>
      <c r="C1142" s="137" t="s">
        <v>938</v>
      </c>
      <c r="D1142" s="137" t="s">
        <v>166</v>
      </c>
      <c r="E1142" s="138" t="s">
        <v>939</v>
      </c>
      <c r="F1142" s="139" t="s">
        <v>940</v>
      </c>
      <c r="G1142" s="140" t="s">
        <v>206</v>
      </c>
      <c r="H1142" s="141">
        <v>47.256</v>
      </c>
      <c r="I1142" s="142"/>
      <c r="J1142" s="143">
        <f>ROUND(I1142*H1142,2)</f>
        <v>0</v>
      </c>
      <c r="K1142" s="144"/>
      <c r="L1142" s="32"/>
      <c r="M1142" s="145" t="s">
        <v>1</v>
      </c>
      <c r="N1142" s="146" t="s">
        <v>43</v>
      </c>
      <c r="P1142" s="147">
        <f>O1142*H1142</f>
        <v>0</v>
      </c>
      <c r="Q1142" s="147">
        <v>0</v>
      </c>
      <c r="R1142" s="147">
        <f>Q1142*H1142</f>
        <v>0</v>
      </c>
      <c r="S1142" s="147">
        <v>0</v>
      </c>
      <c r="T1142" s="148">
        <f>S1142*H1142</f>
        <v>0</v>
      </c>
      <c r="AR1142" s="149" t="s">
        <v>273</v>
      </c>
      <c r="AT1142" s="149" t="s">
        <v>166</v>
      </c>
      <c r="AU1142" s="149" t="s">
        <v>88</v>
      </c>
      <c r="AY1142" s="17" t="s">
        <v>163</v>
      </c>
      <c r="BE1142" s="150">
        <f>IF(N1142="základní",J1142,0)</f>
        <v>0</v>
      </c>
      <c r="BF1142" s="150">
        <f>IF(N1142="snížená",J1142,0)</f>
        <v>0</v>
      </c>
      <c r="BG1142" s="150">
        <f>IF(N1142="zákl. přenesená",J1142,0)</f>
        <v>0</v>
      </c>
      <c r="BH1142" s="150">
        <f>IF(N1142="sníž. přenesená",J1142,0)</f>
        <v>0</v>
      </c>
      <c r="BI1142" s="150">
        <f>IF(N1142="nulová",J1142,0)</f>
        <v>0</v>
      </c>
      <c r="BJ1142" s="17" t="s">
        <v>86</v>
      </c>
      <c r="BK1142" s="150">
        <f>ROUND(I1142*H1142,2)</f>
        <v>0</v>
      </c>
      <c r="BL1142" s="17" t="s">
        <v>273</v>
      </c>
      <c r="BM1142" s="149" t="s">
        <v>941</v>
      </c>
    </row>
    <row r="1143" spans="2:65" s="12" customFormat="1" ht="11.25">
      <c r="B1143" s="151"/>
      <c r="D1143" s="152" t="s">
        <v>172</v>
      </c>
      <c r="E1143" s="153" t="s">
        <v>1</v>
      </c>
      <c r="F1143" s="154" t="s">
        <v>173</v>
      </c>
      <c r="H1143" s="153" t="s">
        <v>1</v>
      </c>
      <c r="I1143" s="155"/>
      <c r="L1143" s="151"/>
      <c r="M1143" s="156"/>
      <c r="T1143" s="157"/>
      <c r="AT1143" s="153" t="s">
        <v>172</v>
      </c>
      <c r="AU1143" s="153" t="s">
        <v>88</v>
      </c>
      <c r="AV1143" s="12" t="s">
        <v>86</v>
      </c>
      <c r="AW1143" s="12" t="s">
        <v>34</v>
      </c>
      <c r="AX1143" s="12" t="s">
        <v>78</v>
      </c>
      <c r="AY1143" s="153" t="s">
        <v>163</v>
      </c>
    </row>
    <row r="1144" spans="2:65" s="12" customFormat="1" ht="22.5">
      <c r="B1144" s="151"/>
      <c r="D1144" s="152" t="s">
        <v>172</v>
      </c>
      <c r="E1144" s="153" t="s">
        <v>1</v>
      </c>
      <c r="F1144" s="154" t="s">
        <v>942</v>
      </c>
      <c r="H1144" s="153" t="s">
        <v>1</v>
      </c>
      <c r="I1144" s="155"/>
      <c r="L1144" s="151"/>
      <c r="M1144" s="156"/>
      <c r="T1144" s="157"/>
      <c r="AT1144" s="153" t="s">
        <v>172</v>
      </c>
      <c r="AU1144" s="153" t="s">
        <v>88</v>
      </c>
      <c r="AV1144" s="12" t="s">
        <v>86</v>
      </c>
      <c r="AW1144" s="12" t="s">
        <v>34</v>
      </c>
      <c r="AX1144" s="12" t="s">
        <v>78</v>
      </c>
      <c r="AY1144" s="153" t="s">
        <v>163</v>
      </c>
    </row>
    <row r="1145" spans="2:65" s="12" customFormat="1" ht="11.25">
      <c r="B1145" s="151"/>
      <c r="D1145" s="152" t="s">
        <v>172</v>
      </c>
      <c r="E1145" s="153" t="s">
        <v>1</v>
      </c>
      <c r="F1145" s="154" t="s">
        <v>392</v>
      </c>
      <c r="H1145" s="153" t="s">
        <v>1</v>
      </c>
      <c r="I1145" s="155"/>
      <c r="L1145" s="151"/>
      <c r="M1145" s="156"/>
      <c r="T1145" s="157"/>
      <c r="AT1145" s="153" t="s">
        <v>172</v>
      </c>
      <c r="AU1145" s="153" t="s">
        <v>88</v>
      </c>
      <c r="AV1145" s="12" t="s">
        <v>86</v>
      </c>
      <c r="AW1145" s="12" t="s">
        <v>34</v>
      </c>
      <c r="AX1145" s="12" t="s">
        <v>78</v>
      </c>
      <c r="AY1145" s="153" t="s">
        <v>163</v>
      </c>
    </row>
    <row r="1146" spans="2:65" s="13" customFormat="1" ht="11.25">
      <c r="B1146" s="158"/>
      <c r="D1146" s="152" t="s">
        <v>172</v>
      </c>
      <c r="E1146" s="159" t="s">
        <v>1</v>
      </c>
      <c r="F1146" s="160" t="s">
        <v>943</v>
      </c>
      <c r="H1146" s="161">
        <v>17.8</v>
      </c>
      <c r="I1146" s="162"/>
      <c r="L1146" s="158"/>
      <c r="M1146" s="163"/>
      <c r="T1146" s="164"/>
      <c r="AT1146" s="159" t="s">
        <v>172</v>
      </c>
      <c r="AU1146" s="159" t="s">
        <v>88</v>
      </c>
      <c r="AV1146" s="13" t="s">
        <v>88</v>
      </c>
      <c r="AW1146" s="13" t="s">
        <v>34</v>
      </c>
      <c r="AX1146" s="13" t="s">
        <v>78</v>
      </c>
      <c r="AY1146" s="159" t="s">
        <v>163</v>
      </c>
    </row>
    <row r="1147" spans="2:65" s="12" customFormat="1" ht="11.25">
      <c r="B1147" s="151"/>
      <c r="D1147" s="152" t="s">
        <v>172</v>
      </c>
      <c r="E1147" s="153" t="s">
        <v>1</v>
      </c>
      <c r="F1147" s="154" t="s">
        <v>944</v>
      </c>
      <c r="H1147" s="153" t="s">
        <v>1</v>
      </c>
      <c r="I1147" s="155"/>
      <c r="L1147" s="151"/>
      <c r="M1147" s="156"/>
      <c r="T1147" s="157"/>
      <c r="AT1147" s="153" t="s">
        <v>172</v>
      </c>
      <c r="AU1147" s="153" t="s">
        <v>88</v>
      </c>
      <c r="AV1147" s="12" t="s">
        <v>86</v>
      </c>
      <c r="AW1147" s="12" t="s">
        <v>34</v>
      </c>
      <c r="AX1147" s="12" t="s">
        <v>78</v>
      </c>
      <c r="AY1147" s="153" t="s">
        <v>163</v>
      </c>
    </row>
    <row r="1148" spans="2:65" s="12" customFormat="1" ht="11.25">
      <c r="B1148" s="151"/>
      <c r="D1148" s="152" t="s">
        <v>172</v>
      </c>
      <c r="E1148" s="153" t="s">
        <v>1</v>
      </c>
      <c r="F1148" s="154" t="s">
        <v>396</v>
      </c>
      <c r="H1148" s="153" t="s">
        <v>1</v>
      </c>
      <c r="I1148" s="155"/>
      <c r="L1148" s="151"/>
      <c r="M1148" s="156"/>
      <c r="T1148" s="157"/>
      <c r="AT1148" s="153" t="s">
        <v>172</v>
      </c>
      <c r="AU1148" s="153" t="s">
        <v>88</v>
      </c>
      <c r="AV1148" s="12" t="s">
        <v>86</v>
      </c>
      <c r="AW1148" s="12" t="s">
        <v>34</v>
      </c>
      <c r="AX1148" s="12" t="s">
        <v>78</v>
      </c>
      <c r="AY1148" s="153" t="s">
        <v>163</v>
      </c>
    </row>
    <row r="1149" spans="2:65" s="13" customFormat="1" ht="11.25">
      <c r="B1149" s="158"/>
      <c r="D1149" s="152" t="s">
        <v>172</v>
      </c>
      <c r="E1149" s="159" t="s">
        <v>1</v>
      </c>
      <c r="F1149" s="160" t="s">
        <v>945</v>
      </c>
      <c r="H1149" s="161">
        <v>8.3800000000000008</v>
      </c>
      <c r="I1149" s="162"/>
      <c r="L1149" s="158"/>
      <c r="M1149" s="163"/>
      <c r="T1149" s="164"/>
      <c r="AT1149" s="159" t="s">
        <v>172</v>
      </c>
      <c r="AU1149" s="159" t="s">
        <v>88</v>
      </c>
      <c r="AV1149" s="13" t="s">
        <v>88</v>
      </c>
      <c r="AW1149" s="13" t="s">
        <v>34</v>
      </c>
      <c r="AX1149" s="13" t="s">
        <v>78</v>
      </c>
      <c r="AY1149" s="159" t="s">
        <v>163</v>
      </c>
    </row>
    <row r="1150" spans="2:65" s="13" customFormat="1" ht="11.25">
      <c r="B1150" s="158"/>
      <c r="D1150" s="152" t="s">
        <v>172</v>
      </c>
      <c r="E1150" s="159" t="s">
        <v>1</v>
      </c>
      <c r="F1150" s="160" t="s">
        <v>946</v>
      </c>
      <c r="H1150" s="161">
        <v>-1.379</v>
      </c>
      <c r="I1150" s="162"/>
      <c r="L1150" s="158"/>
      <c r="M1150" s="163"/>
      <c r="T1150" s="164"/>
      <c r="AT1150" s="159" t="s">
        <v>172</v>
      </c>
      <c r="AU1150" s="159" t="s">
        <v>88</v>
      </c>
      <c r="AV1150" s="13" t="s">
        <v>88</v>
      </c>
      <c r="AW1150" s="13" t="s">
        <v>34</v>
      </c>
      <c r="AX1150" s="13" t="s">
        <v>78</v>
      </c>
      <c r="AY1150" s="159" t="s">
        <v>163</v>
      </c>
    </row>
    <row r="1151" spans="2:65" s="12" customFormat="1" ht="11.25">
      <c r="B1151" s="151"/>
      <c r="D1151" s="152" t="s">
        <v>172</v>
      </c>
      <c r="E1151" s="153" t="s">
        <v>1</v>
      </c>
      <c r="F1151" s="154" t="s">
        <v>399</v>
      </c>
      <c r="H1151" s="153" t="s">
        <v>1</v>
      </c>
      <c r="I1151" s="155"/>
      <c r="L1151" s="151"/>
      <c r="M1151" s="156"/>
      <c r="T1151" s="157"/>
      <c r="AT1151" s="153" t="s">
        <v>172</v>
      </c>
      <c r="AU1151" s="153" t="s">
        <v>88</v>
      </c>
      <c r="AV1151" s="12" t="s">
        <v>86</v>
      </c>
      <c r="AW1151" s="12" t="s">
        <v>34</v>
      </c>
      <c r="AX1151" s="12" t="s">
        <v>78</v>
      </c>
      <c r="AY1151" s="153" t="s">
        <v>163</v>
      </c>
    </row>
    <row r="1152" spans="2:65" s="13" customFormat="1" ht="11.25">
      <c r="B1152" s="158"/>
      <c r="D1152" s="152" t="s">
        <v>172</v>
      </c>
      <c r="E1152" s="159" t="s">
        <v>1</v>
      </c>
      <c r="F1152" s="160" t="s">
        <v>947</v>
      </c>
      <c r="H1152" s="161">
        <v>8.5399999999999991</v>
      </c>
      <c r="I1152" s="162"/>
      <c r="L1152" s="158"/>
      <c r="M1152" s="163"/>
      <c r="T1152" s="164"/>
      <c r="AT1152" s="159" t="s">
        <v>172</v>
      </c>
      <c r="AU1152" s="159" t="s">
        <v>88</v>
      </c>
      <c r="AV1152" s="13" t="s">
        <v>88</v>
      </c>
      <c r="AW1152" s="13" t="s">
        <v>34</v>
      </c>
      <c r="AX1152" s="13" t="s">
        <v>78</v>
      </c>
      <c r="AY1152" s="159" t="s">
        <v>163</v>
      </c>
    </row>
    <row r="1153" spans="2:65" s="13" customFormat="1" ht="11.25">
      <c r="B1153" s="158"/>
      <c r="D1153" s="152" t="s">
        <v>172</v>
      </c>
      <c r="E1153" s="159" t="s">
        <v>1</v>
      </c>
      <c r="F1153" s="160" t="s">
        <v>946</v>
      </c>
      <c r="H1153" s="161">
        <v>-1.379</v>
      </c>
      <c r="I1153" s="162"/>
      <c r="L1153" s="158"/>
      <c r="M1153" s="163"/>
      <c r="T1153" s="164"/>
      <c r="AT1153" s="159" t="s">
        <v>172</v>
      </c>
      <c r="AU1153" s="159" t="s">
        <v>88</v>
      </c>
      <c r="AV1153" s="13" t="s">
        <v>88</v>
      </c>
      <c r="AW1153" s="13" t="s">
        <v>34</v>
      </c>
      <c r="AX1153" s="13" t="s">
        <v>78</v>
      </c>
      <c r="AY1153" s="159" t="s">
        <v>163</v>
      </c>
    </row>
    <row r="1154" spans="2:65" s="12" customFormat="1" ht="11.25">
      <c r="B1154" s="151"/>
      <c r="D1154" s="152" t="s">
        <v>172</v>
      </c>
      <c r="E1154" s="153" t="s">
        <v>1</v>
      </c>
      <c r="F1154" s="154" t="s">
        <v>401</v>
      </c>
      <c r="H1154" s="153" t="s">
        <v>1</v>
      </c>
      <c r="I1154" s="155"/>
      <c r="L1154" s="151"/>
      <c r="M1154" s="156"/>
      <c r="T1154" s="157"/>
      <c r="AT1154" s="153" t="s">
        <v>172</v>
      </c>
      <c r="AU1154" s="153" t="s">
        <v>88</v>
      </c>
      <c r="AV1154" s="12" t="s">
        <v>86</v>
      </c>
      <c r="AW1154" s="12" t="s">
        <v>34</v>
      </c>
      <c r="AX1154" s="12" t="s">
        <v>78</v>
      </c>
      <c r="AY1154" s="153" t="s">
        <v>163</v>
      </c>
    </row>
    <row r="1155" spans="2:65" s="13" customFormat="1" ht="11.25">
      <c r="B1155" s="158"/>
      <c r="D1155" s="152" t="s">
        <v>172</v>
      </c>
      <c r="E1155" s="159" t="s">
        <v>1</v>
      </c>
      <c r="F1155" s="160" t="s">
        <v>948</v>
      </c>
      <c r="H1155" s="161">
        <v>16.87</v>
      </c>
      <c r="I1155" s="162"/>
      <c r="L1155" s="158"/>
      <c r="M1155" s="163"/>
      <c r="T1155" s="164"/>
      <c r="AT1155" s="159" t="s">
        <v>172</v>
      </c>
      <c r="AU1155" s="159" t="s">
        <v>88</v>
      </c>
      <c r="AV1155" s="13" t="s">
        <v>88</v>
      </c>
      <c r="AW1155" s="13" t="s">
        <v>34</v>
      </c>
      <c r="AX1155" s="13" t="s">
        <v>78</v>
      </c>
      <c r="AY1155" s="159" t="s">
        <v>163</v>
      </c>
    </row>
    <row r="1156" spans="2:65" s="13" customFormat="1" ht="11.25">
      <c r="B1156" s="158"/>
      <c r="D1156" s="152" t="s">
        <v>172</v>
      </c>
      <c r="E1156" s="159" t="s">
        <v>1</v>
      </c>
      <c r="F1156" s="160" t="s">
        <v>949</v>
      </c>
      <c r="H1156" s="161">
        <v>-1.5760000000000001</v>
      </c>
      <c r="I1156" s="162"/>
      <c r="L1156" s="158"/>
      <c r="M1156" s="163"/>
      <c r="T1156" s="164"/>
      <c r="AT1156" s="159" t="s">
        <v>172</v>
      </c>
      <c r="AU1156" s="159" t="s">
        <v>88</v>
      </c>
      <c r="AV1156" s="13" t="s">
        <v>88</v>
      </c>
      <c r="AW1156" s="13" t="s">
        <v>34</v>
      </c>
      <c r="AX1156" s="13" t="s">
        <v>78</v>
      </c>
      <c r="AY1156" s="159" t="s">
        <v>163</v>
      </c>
    </row>
    <row r="1157" spans="2:65" s="14" customFormat="1" ht="11.25">
      <c r="B1157" s="165"/>
      <c r="D1157" s="152" t="s">
        <v>172</v>
      </c>
      <c r="E1157" s="166" t="s">
        <v>1</v>
      </c>
      <c r="F1157" s="167" t="s">
        <v>176</v>
      </c>
      <c r="H1157" s="168">
        <v>47.256</v>
      </c>
      <c r="I1157" s="169"/>
      <c r="L1157" s="165"/>
      <c r="M1157" s="170"/>
      <c r="T1157" s="171"/>
      <c r="AT1157" s="166" t="s">
        <v>172</v>
      </c>
      <c r="AU1157" s="166" t="s">
        <v>88</v>
      </c>
      <c r="AV1157" s="14" t="s">
        <v>170</v>
      </c>
      <c r="AW1157" s="14" t="s">
        <v>34</v>
      </c>
      <c r="AX1157" s="14" t="s">
        <v>86</v>
      </c>
      <c r="AY1157" s="166" t="s">
        <v>163</v>
      </c>
    </row>
    <row r="1158" spans="2:65" s="1" customFormat="1" ht="24.2" customHeight="1">
      <c r="B1158" s="32"/>
      <c r="C1158" s="172" t="s">
        <v>558</v>
      </c>
      <c r="D1158" s="172" t="s">
        <v>194</v>
      </c>
      <c r="E1158" s="173" t="s">
        <v>950</v>
      </c>
      <c r="F1158" s="174" t="s">
        <v>951</v>
      </c>
      <c r="G1158" s="175" t="s">
        <v>952</v>
      </c>
      <c r="H1158" s="176">
        <v>233.82400000000001</v>
      </c>
      <c r="I1158" s="177"/>
      <c r="J1158" s="178">
        <f>ROUND(I1158*H1158,2)</f>
        <v>0</v>
      </c>
      <c r="K1158" s="179"/>
      <c r="L1158" s="180"/>
      <c r="M1158" s="181" t="s">
        <v>1</v>
      </c>
      <c r="N1158" s="182" t="s">
        <v>43</v>
      </c>
      <c r="P1158" s="147">
        <f>O1158*H1158</f>
        <v>0</v>
      </c>
      <c r="Q1158" s="147">
        <v>1E-3</v>
      </c>
      <c r="R1158" s="147">
        <f>Q1158*H1158</f>
        <v>0.233824</v>
      </c>
      <c r="S1158" s="147">
        <v>0</v>
      </c>
      <c r="T1158" s="148">
        <f>S1158*H1158</f>
        <v>0</v>
      </c>
      <c r="AR1158" s="149" t="s">
        <v>442</v>
      </c>
      <c r="AT1158" s="149" t="s">
        <v>194</v>
      </c>
      <c r="AU1158" s="149" t="s">
        <v>88</v>
      </c>
      <c r="AY1158" s="17" t="s">
        <v>163</v>
      </c>
      <c r="BE1158" s="150">
        <f>IF(N1158="základní",J1158,0)</f>
        <v>0</v>
      </c>
      <c r="BF1158" s="150">
        <f>IF(N1158="snížená",J1158,0)</f>
        <v>0</v>
      </c>
      <c r="BG1158" s="150">
        <f>IF(N1158="zákl. přenesená",J1158,0)</f>
        <v>0</v>
      </c>
      <c r="BH1158" s="150">
        <f>IF(N1158="sníž. přenesená",J1158,0)</f>
        <v>0</v>
      </c>
      <c r="BI1158" s="150">
        <f>IF(N1158="nulová",J1158,0)</f>
        <v>0</v>
      </c>
      <c r="BJ1158" s="17" t="s">
        <v>86</v>
      </c>
      <c r="BK1158" s="150">
        <f>ROUND(I1158*H1158,2)</f>
        <v>0</v>
      </c>
      <c r="BL1158" s="17" t="s">
        <v>273</v>
      </c>
      <c r="BM1158" s="149" t="s">
        <v>953</v>
      </c>
    </row>
    <row r="1159" spans="2:65" s="12" customFormat="1" ht="11.25">
      <c r="B1159" s="151"/>
      <c r="D1159" s="152" t="s">
        <v>172</v>
      </c>
      <c r="E1159" s="153" t="s">
        <v>1</v>
      </c>
      <c r="F1159" s="154" t="s">
        <v>933</v>
      </c>
      <c r="H1159" s="153" t="s">
        <v>1</v>
      </c>
      <c r="I1159" s="155"/>
      <c r="L1159" s="151"/>
      <c r="M1159" s="156"/>
      <c r="T1159" s="157"/>
      <c r="AT1159" s="153" t="s">
        <v>172</v>
      </c>
      <c r="AU1159" s="153" t="s">
        <v>88</v>
      </c>
      <c r="AV1159" s="12" t="s">
        <v>86</v>
      </c>
      <c r="AW1159" s="12" t="s">
        <v>34</v>
      </c>
      <c r="AX1159" s="12" t="s">
        <v>78</v>
      </c>
      <c r="AY1159" s="153" t="s">
        <v>163</v>
      </c>
    </row>
    <row r="1160" spans="2:65" s="12" customFormat="1" ht="22.5">
      <c r="B1160" s="151"/>
      <c r="D1160" s="152" t="s">
        <v>172</v>
      </c>
      <c r="E1160" s="153" t="s">
        <v>1</v>
      </c>
      <c r="F1160" s="154" t="s">
        <v>934</v>
      </c>
      <c r="H1160" s="153" t="s">
        <v>1</v>
      </c>
      <c r="I1160" s="155"/>
      <c r="L1160" s="151"/>
      <c r="M1160" s="156"/>
      <c r="T1160" s="157"/>
      <c r="AT1160" s="153" t="s">
        <v>172</v>
      </c>
      <c r="AU1160" s="153" t="s">
        <v>88</v>
      </c>
      <c r="AV1160" s="12" t="s">
        <v>86</v>
      </c>
      <c r="AW1160" s="12" t="s">
        <v>34</v>
      </c>
      <c r="AX1160" s="12" t="s">
        <v>78</v>
      </c>
      <c r="AY1160" s="153" t="s">
        <v>163</v>
      </c>
    </row>
    <row r="1161" spans="2:65" s="12" customFormat="1" ht="22.5">
      <c r="B1161" s="151"/>
      <c r="D1161" s="152" t="s">
        <v>172</v>
      </c>
      <c r="E1161" s="153" t="s">
        <v>1</v>
      </c>
      <c r="F1161" s="154" t="s">
        <v>935</v>
      </c>
      <c r="H1161" s="153" t="s">
        <v>1</v>
      </c>
      <c r="I1161" s="155"/>
      <c r="L1161" s="151"/>
      <c r="M1161" s="156"/>
      <c r="T1161" s="157"/>
      <c r="AT1161" s="153" t="s">
        <v>172</v>
      </c>
      <c r="AU1161" s="153" t="s">
        <v>88</v>
      </c>
      <c r="AV1161" s="12" t="s">
        <v>86</v>
      </c>
      <c r="AW1161" s="12" t="s">
        <v>34</v>
      </c>
      <c r="AX1161" s="12" t="s">
        <v>78</v>
      </c>
      <c r="AY1161" s="153" t="s">
        <v>163</v>
      </c>
    </row>
    <row r="1162" spans="2:65" s="12" customFormat="1" ht="22.5">
      <c r="B1162" s="151"/>
      <c r="D1162" s="152" t="s">
        <v>172</v>
      </c>
      <c r="E1162" s="153" t="s">
        <v>1</v>
      </c>
      <c r="F1162" s="154" t="s">
        <v>936</v>
      </c>
      <c r="H1162" s="153" t="s">
        <v>1</v>
      </c>
      <c r="I1162" s="155"/>
      <c r="L1162" s="151"/>
      <c r="M1162" s="156"/>
      <c r="T1162" s="157"/>
      <c r="AT1162" s="153" t="s">
        <v>172</v>
      </c>
      <c r="AU1162" s="153" t="s">
        <v>88</v>
      </c>
      <c r="AV1162" s="12" t="s">
        <v>86</v>
      </c>
      <c r="AW1162" s="12" t="s">
        <v>34</v>
      </c>
      <c r="AX1162" s="12" t="s">
        <v>78</v>
      </c>
      <c r="AY1162" s="153" t="s">
        <v>163</v>
      </c>
    </row>
    <row r="1163" spans="2:65" s="12" customFormat="1" ht="11.25">
      <c r="B1163" s="151"/>
      <c r="D1163" s="152" t="s">
        <v>172</v>
      </c>
      <c r="E1163" s="153" t="s">
        <v>1</v>
      </c>
      <c r="F1163" s="154" t="s">
        <v>954</v>
      </c>
      <c r="H1163" s="153" t="s">
        <v>1</v>
      </c>
      <c r="I1163" s="155"/>
      <c r="L1163" s="151"/>
      <c r="M1163" s="156"/>
      <c r="T1163" s="157"/>
      <c r="AT1163" s="153" t="s">
        <v>172</v>
      </c>
      <c r="AU1163" s="153" t="s">
        <v>88</v>
      </c>
      <c r="AV1163" s="12" t="s">
        <v>86</v>
      </c>
      <c r="AW1163" s="12" t="s">
        <v>34</v>
      </c>
      <c r="AX1163" s="12" t="s">
        <v>78</v>
      </c>
      <c r="AY1163" s="153" t="s">
        <v>163</v>
      </c>
    </row>
    <row r="1164" spans="2:65" s="12" customFormat="1" ht="11.25">
      <c r="B1164" s="151"/>
      <c r="D1164" s="152" t="s">
        <v>172</v>
      </c>
      <c r="E1164" s="153" t="s">
        <v>1</v>
      </c>
      <c r="F1164" s="154" t="s">
        <v>937</v>
      </c>
      <c r="H1164" s="153" t="s">
        <v>1</v>
      </c>
      <c r="I1164" s="155"/>
      <c r="L1164" s="151"/>
      <c r="M1164" s="156"/>
      <c r="T1164" s="157"/>
      <c r="AT1164" s="153" t="s">
        <v>172</v>
      </c>
      <c r="AU1164" s="153" t="s">
        <v>88</v>
      </c>
      <c r="AV1164" s="12" t="s">
        <v>86</v>
      </c>
      <c r="AW1164" s="12" t="s">
        <v>34</v>
      </c>
      <c r="AX1164" s="12" t="s">
        <v>78</v>
      </c>
      <c r="AY1164" s="153" t="s">
        <v>163</v>
      </c>
    </row>
    <row r="1165" spans="2:65" s="13" customFormat="1" ht="11.25">
      <c r="B1165" s="158"/>
      <c r="D1165" s="152" t="s">
        <v>172</v>
      </c>
      <c r="E1165" s="159" t="s">
        <v>1</v>
      </c>
      <c r="F1165" s="160" t="s">
        <v>955</v>
      </c>
      <c r="H1165" s="161">
        <v>16</v>
      </c>
      <c r="I1165" s="162"/>
      <c r="L1165" s="158"/>
      <c r="M1165" s="163"/>
      <c r="T1165" s="164"/>
      <c r="AT1165" s="159" t="s">
        <v>172</v>
      </c>
      <c r="AU1165" s="159" t="s">
        <v>88</v>
      </c>
      <c r="AV1165" s="13" t="s">
        <v>88</v>
      </c>
      <c r="AW1165" s="13" t="s">
        <v>34</v>
      </c>
      <c r="AX1165" s="13" t="s">
        <v>78</v>
      </c>
      <c r="AY1165" s="159" t="s">
        <v>163</v>
      </c>
    </row>
    <row r="1166" spans="2:65" s="13" customFormat="1" ht="11.25">
      <c r="B1166" s="158"/>
      <c r="D1166" s="152" t="s">
        <v>172</v>
      </c>
      <c r="E1166" s="159" t="s">
        <v>1</v>
      </c>
      <c r="F1166" s="160" t="s">
        <v>956</v>
      </c>
      <c r="H1166" s="161">
        <v>4.8</v>
      </c>
      <c r="I1166" s="162"/>
      <c r="L1166" s="158"/>
      <c r="M1166" s="163"/>
      <c r="T1166" s="164"/>
      <c r="AT1166" s="159" t="s">
        <v>172</v>
      </c>
      <c r="AU1166" s="159" t="s">
        <v>88</v>
      </c>
      <c r="AV1166" s="13" t="s">
        <v>88</v>
      </c>
      <c r="AW1166" s="13" t="s">
        <v>34</v>
      </c>
      <c r="AX1166" s="13" t="s">
        <v>78</v>
      </c>
      <c r="AY1166" s="159" t="s">
        <v>163</v>
      </c>
    </row>
    <row r="1167" spans="2:65" s="13" customFormat="1" ht="11.25">
      <c r="B1167" s="158"/>
      <c r="D1167" s="152" t="s">
        <v>172</v>
      </c>
      <c r="E1167" s="159" t="s">
        <v>1</v>
      </c>
      <c r="F1167" s="160" t="s">
        <v>957</v>
      </c>
      <c r="H1167" s="161">
        <v>6</v>
      </c>
      <c r="I1167" s="162"/>
      <c r="L1167" s="158"/>
      <c r="M1167" s="163"/>
      <c r="T1167" s="164"/>
      <c r="AT1167" s="159" t="s">
        <v>172</v>
      </c>
      <c r="AU1167" s="159" t="s">
        <v>88</v>
      </c>
      <c r="AV1167" s="13" t="s">
        <v>88</v>
      </c>
      <c r="AW1167" s="13" t="s">
        <v>34</v>
      </c>
      <c r="AX1167" s="13" t="s">
        <v>78</v>
      </c>
      <c r="AY1167" s="159" t="s">
        <v>163</v>
      </c>
    </row>
    <row r="1168" spans="2:65" s="13" customFormat="1" ht="11.25">
      <c r="B1168" s="158"/>
      <c r="D1168" s="152" t="s">
        <v>172</v>
      </c>
      <c r="E1168" s="159" t="s">
        <v>1</v>
      </c>
      <c r="F1168" s="160" t="s">
        <v>958</v>
      </c>
      <c r="H1168" s="161">
        <v>18</v>
      </c>
      <c r="I1168" s="162"/>
      <c r="L1168" s="158"/>
      <c r="M1168" s="163"/>
      <c r="T1168" s="164"/>
      <c r="AT1168" s="159" t="s">
        <v>172</v>
      </c>
      <c r="AU1168" s="159" t="s">
        <v>88</v>
      </c>
      <c r="AV1168" s="13" t="s">
        <v>88</v>
      </c>
      <c r="AW1168" s="13" t="s">
        <v>34</v>
      </c>
      <c r="AX1168" s="13" t="s">
        <v>78</v>
      </c>
      <c r="AY1168" s="159" t="s">
        <v>163</v>
      </c>
    </row>
    <row r="1169" spans="2:65" s="15" customFormat="1" ht="11.25">
      <c r="B1169" s="183"/>
      <c r="D1169" s="152" t="s">
        <v>172</v>
      </c>
      <c r="E1169" s="184" t="s">
        <v>1</v>
      </c>
      <c r="F1169" s="185" t="s">
        <v>372</v>
      </c>
      <c r="H1169" s="186">
        <v>44.8</v>
      </c>
      <c r="I1169" s="187"/>
      <c r="L1169" s="183"/>
      <c r="M1169" s="188"/>
      <c r="T1169" s="189"/>
      <c r="AT1169" s="184" t="s">
        <v>172</v>
      </c>
      <c r="AU1169" s="184" t="s">
        <v>88</v>
      </c>
      <c r="AV1169" s="15" t="s">
        <v>182</v>
      </c>
      <c r="AW1169" s="15" t="s">
        <v>34</v>
      </c>
      <c r="AX1169" s="15" t="s">
        <v>78</v>
      </c>
      <c r="AY1169" s="184" t="s">
        <v>163</v>
      </c>
    </row>
    <row r="1170" spans="2:65" s="12" customFormat="1" ht="11.25">
      <c r="B1170" s="151"/>
      <c r="D1170" s="152" t="s">
        <v>172</v>
      </c>
      <c r="E1170" s="153" t="s">
        <v>1</v>
      </c>
      <c r="F1170" s="154" t="s">
        <v>959</v>
      </c>
      <c r="H1170" s="153" t="s">
        <v>1</v>
      </c>
      <c r="I1170" s="155"/>
      <c r="L1170" s="151"/>
      <c r="M1170" s="156"/>
      <c r="T1170" s="157"/>
      <c r="AT1170" s="153" t="s">
        <v>172</v>
      </c>
      <c r="AU1170" s="153" t="s">
        <v>88</v>
      </c>
      <c r="AV1170" s="12" t="s">
        <v>86</v>
      </c>
      <c r="AW1170" s="12" t="s">
        <v>34</v>
      </c>
      <c r="AX1170" s="12" t="s">
        <v>78</v>
      </c>
      <c r="AY1170" s="153" t="s">
        <v>163</v>
      </c>
    </row>
    <row r="1171" spans="2:65" s="13" customFormat="1" ht="11.25">
      <c r="B1171" s="158"/>
      <c r="D1171" s="152" t="s">
        <v>172</v>
      </c>
      <c r="E1171" s="159" t="s">
        <v>1</v>
      </c>
      <c r="F1171" s="160" t="s">
        <v>960</v>
      </c>
      <c r="H1171" s="161">
        <v>189.024</v>
      </c>
      <c r="I1171" s="162"/>
      <c r="L1171" s="158"/>
      <c r="M1171" s="163"/>
      <c r="T1171" s="164"/>
      <c r="AT1171" s="159" t="s">
        <v>172</v>
      </c>
      <c r="AU1171" s="159" t="s">
        <v>88</v>
      </c>
      <c r="AV1171" s="13" t="s">
        <v>88</v>
      </c>
      <c r="AW1171" s="13" t="s">
        <v>34</v>
      </c>
      <c r="AX1171" s="13" t="s">
        <v>78</v>
      </c>
      <c r="AY1171" s="159" t="s">
        <v>163</v>
      </c>
    </row>
    <row r="1172" spans="2:65" s="15" customFormat="1" ht="11.25">
      <c r="B1172" s="183"/>
      <c r="D1172" s="152" t="s">
        <v>172</v>
      </c>
      <c r="E1172" s="184" t="s">
        <v>1</v>
      </c>
      <c r="F1172" s="185" t="s">
        <v>372</v>
      </c>
      <c r="H1172" s="186">
        <v>189.024</v>
      </c>
      <c r="I1172" s="187"/>
      <c r="L1172" s="183"/>
      <c r="M1172" s="188"/>
      <c r="T1172" s="189"/>
      <c r="AT1172" s="184" t="s">
        <v>172</v>
      </c>
      <c r="AU1172" s="184" t="s">
        <v>88</v>
      </c>
      <c r="AV1172" s="15" t="s">
        <v>182</v>
      </c>
      <c r="AW1172" s="15" t="s">
        <v>34</v>
      </c>
      <c r="AX1172" s="15" t="s">
        <v>78</v>
      </c>
      <c r="AY1172" s="184" t="s">
        <v>163</v>
      </c>
    </row>
    <row r="1173" spans="2:65" s="14" customFormat="1" ht="11.25">
      <c r="B1173" s="165"/>
      <c r="D1173" s="152" t="s">
        <v>172</v>
      </c>
      <c r="E1173" s="166" t="s">
        <v>1</v>
      </c>
      <c r="F1173" s="167" t="s">
        <v>176</v>
      </c>
      <c r="H1173" s="168">
        <v>233.82400000000001</v>
      </c>
      <c r="I1173" s="169"/>
      <c r="L1173" s="165"/>
      <c r="M1173" s="170"/>
      <c r="T1173" s="171"/>
      <c r="AT1173" s="166" t="s">
        <v>172</v>
      </c>
      <c r="AU1173" s="166" t="s">
        <v>88</v>
      </c>
      <c r="AV1173" s="14" t="s">
        <v>170</v>
      </c>
      <c r="AW1173" s="14" t="s">
        <v>34</v>
      </c>
      <c r="AX1173" s="14" t="s">
        <v>86</v>
      </c>
      <c r="AY1173" s="166" t="s">
        <v>163</v>
      </c>
    </row>
    <row r="1174" spans="2:65" s="1" customFormat="1" ht="24.2" customHeight="1">
      <c r="B1174" s="32"/>
      <c r="C1174" s="137" t="s">
        <v>578</v>
      </c>
      <c r="D1174" s="137" t="s">
        <v>166</v>
      </c>
      <c r="E1174" s="138" t="s">
        <v>922</v>
      </c>
      <c r="F1174" s="139" t="s">
        <v>923</v>
      </c>
      <c r="G1174" s="140" t="s">
        <v>189</v>
      </c>
      <c r="H1174" s="141">
        <v>0.23400000000000001</v>
      </c>
      <c r="I1174" s="142"/>
      <c r="J1174" s="143">
        <f>ROUND(I1174*H1174,2)</f>
        <v>0</v>
      </c>
      <c r="K1174" s="144"/>
      <c r="L1174" s="32"/>
      <c r="M1174" s="145" t="s">
        <v>1</v>
      </c>
      <c r="N1174" s="146" t="s">
        <v>43</v>
      </c>
      <c r="P1174" s="147">
        <f>O1174*H1174</f>
        <v>0</v>
      </c>
      <c r="Q1174" s="147">
        <v>0</v>
      </c>
      <c r="R1174" s="147">
        <f>Q1174*H1174</f>
        <v>0</v>
      </c>
      <c r="S1174" s="147">
        <v>0</v>
      </c>
      <c r="T1174" s="148">
        <f>S1174*H1174</f>
        <v>0</v>
      </c>
      <c r="AR1174" s="149" t="s">
        <v>273</v>
      </c>
      <c r="AT1174" s="149" t="s">
        <v>166</v>
      </c>
      <c r="AU1174" s="149" t="s">
        <v>88</v>
      </c>
      <c r="AY1174" s="17" t="s">
        <v>163</v>
      </c>
      <c r="BE1174" s="150">
        <f>IF(N1174="základní",J1174,0)</f>
        <v>0</v>
      </c>
      <c r="BF1174" s="150">
        <f>IF(N1174="snížená",J1174,0)</f>
        <v>0</v>
      </c>
      <c r="BG1174" s="150">
        <f>IF(N1174="zákl. přenesená",J1174,0)</f>
        <v>0</v>
      </c>
      <c r="BH1174" s="150">
        <f>IF(N1174="sníž. přenesená",J1174,0)</f>
        <v>0</v>
      </c>
      <c r="BI1174" s="150">
        <f>IF(N1174="nulová",J1174,0)</f>
        <v>0</v>
      </c>
      <c r="BJ1174" s="17" t="s">
        <v>86</v>
      </c>
      <c r="BK1174" s="150">
        <f>ROUND(I1174*H1174,2)</f>
        <v>0</v>
      </c>
      <c r="BL1174" s="17" t="s">
        <v>273</v>
      </c>
      <c r="BM1174" s="149" t="s">
        <v>961</v>
      </c>
    </row>
    <row r="1175" spans="2:65" s="11" customFormat="1" ht="22.9" customHeight="1">
      <c r="B1175" s="125"/>
      <c r="D1175" s="126" t="s">
        <v>77</v>
      </c>
      <c r="E1175" s="135" t="s">
        <v>962</v>
      </c>
      <c r="F1175" s="135" t="s">
        <v>963</v>
      </c>
      <c r="I1175" s="128"/>
      <c r="J1175" s="136">
        <f>BK1175</f>
        <v>0</v>
      </c>
      <c r="L1175" s="125"/>
      <c r="M1175" s="130"/>
      <c r="P1175" s="131">
        <f>SUM(P1176:P1251)</f>
        <v>0</v>
      </c>
      <c r="R1175" s="131">
        <f>SUM(R1176:R1251)</f>
        <v>0.74226999999999999</v>
      </c>
      <c r="T1175" s="132">
        <f>SUM(T1176:T1251)</f>
        <v>0</v>
      </c>
      <c r="AR1175" s="126" t="s">
        <v>88</v>
      </c>
      <c r="AT1175" s="133" t="s">
        <v>77</v>
      </c>
      <c r="AU1175" s="133" t="s">
        <v>86</v>
      </c>
      <c r="AY1175" s="126" t="s">
        <v>163</v>
      </c>
      <c r="BK1175" s="134">
        <f>SUM(BK1176:BK1251)</f>
        <v>0</v>
      </c>
    </row>
    <row r="1176" spans="2:65" s="1" customFormat="1" ht="24.2" customHeight="1">
      <c r="B1176" s="32"/>
      <c r="C1176" s="137" t="s">
        <v>611</v>
      </c>
      <c r="D1176" s="137" t="s">
        <v>166</v>
      </c>
      <c r="E1176" s="138" t="s">
        <v>964</v>
      </c>
      <c r="F1176" s="139" t="s">
        <v>965</v>
      </c>
      <c r="G1176" s="140" t="s">
        <v>206</v>
      </c>
      <c r="H1176" s="141">
        <v>186.5</v>
      </c>
      <c r="I1176" s="142"/>
      <c r="J1176" s="143">
        <f>ROUND(I1176*H1176,2)</f>
        <v>0</v>
      </c>
      <c r="K1176" s="144"/>
      <c r="L1176" s="32"/>
      <c r="M1176" s="145" t="s">
        <v>1</v>
      </c>
      <c r="N1176" s="146" t="s">
        <v>43</v>
      </c>
      <c r="P1176" s="147">
        <f>O1176*H1176</f>
        <v>0</v>
      </c>
      <c r="Q1176" s="147">
        <v>0</v>
      </c>
      <c r="R1176" s="147">
        <f>Q1176*H1176</f>
        <v>0</v>
      </c>
      <c r="S1176" s="147">
        <v>0</v>
      </c>
      <c r="T1176" s="148">
        <f>S1176*H1176</f>
        <v>0</v>
      </c>
      <c r="AR1176" s="149" t="s">
        <v>273</v>
      </c>
      <c r="AT1176" s="149" t="s">
        <v>166</v>
      </c>
      <c r="AU1176" s="149" t="s">
        <v>88</v>
      </c>
      <c r="AY1176" s="17" t="s">
        <v>163</v>
      </c>
      <c r="BE1176" s="150">
        <f>IF(N1176="základní",J1176,0)</f>
        <v>0</v>
      </c>
      <c r="BF1176" s="150">
        <f>IF(N1176="snížená",J1176,0)</f>
        <v>0</v>
      </c>
      <c r="BG1176" s="150">
        <f>IF(N1176="zákl. přenesená",J1176,0)</f>
        <v>0</v>
      </c>
      <c r="BH1176" s="150">
        <f>IF(N1176="sníž. přenesená",J1176,0)</f>
        <v>0</v>
      </c>
      <c r="BI1176" s="150">
        <f>IF(N1176="nulová",J1176,0)</f>
        <v>0</v>
      </c>
      <c r="BJ1176" s="17" t="s">
        <v>86</v>
      </c>
      <c r="BK1176" s="150">
        <f>ROUND(I1176*H1176,2)</f>
        <v>0</v>
      </c>
      <c r="BL1176" s="17" t="s">
        <v>273</v>
      </c>
      <c r="BM1176" s="149" t="s">
        <v>966</v>
      </c>
    </row>
    <row r="1177" spans="2:65" s="12" customFormat="1" ht="11.25">
      <c r="B1177" s="151"/>
      <c r="D1177" s="152" t="s">
        <v>172</v>
      </c>
      <c r="E1177" s="153" t="s">
        <v>1</v>
      </c>
      <c r="F1177" s="154" t="s">
        <v>933</v>
      </c>
      <c r="H1177" s="153" t="s">
        <v>1</v>
      </c>
      <c r="I1177" s="155"/>
      <c r="L1177" s="151"/>
      <c r="M1177" s="156"/>
      <c r="T1177" s="157"/>
      <c r="AT1177" s="153" t="s">
        <v>172</v>
      </c>
      <c r="AU1177" s="153" t="s">
        <v>88</v>
      </c>
      <c r="AV1177" s="12" t="s">
        <v>86</v>
      </c>
      <c r="AW1177" s="12" t="s">
        <v>34</v>
      </c>
      <c r="AX1177" s="12" t="s">
        <v>78</v>
      </c>
      <c r="AY1177" s="153" t="s">
        <v>163</v>
      </c>
    </row>
    <row r="1178" spans="2:65" s="12" customFormat="1" ht="22.5">
      <c r="B1178" s="151"/>
      <c r="D1178" s="152" t="s">
        <v>172</v>
      </c>
      <c r="E1178" s="153" t="s">
        <v>1</v>
      </c>
      <c r="F1178" s="154" t="s">
        <v>967</v>
      </c>
      <c r="H1178" s="153" t="s">
        <v>1</v>
      </c>
      <c r="I1178" s="155"/>
      <c r="L1178" s="151"/>
      <c r="M1178" s="156"/>
      <c r="T1178" s="157"/>
      <c r="AT1178" s="153" t="s">
        <v>172</v>
      </c>
      <c r="AU1178" s="153" t="s">
        <v>88</v>
      </c>
      <c r="AV1178" s="12" t="s">
        <v>86</v>
      </c>
      <c r="AW1178" s="12" t="s">
        <v>34</v>
      </c>
      <c r="AX1178" s="12" t="s">
        <v>78</v>
      </c>
      <c r="AY1178" s="153" t="s">
        <v>163</v>
      </c>
    </row>
    <row r="1179" spans="2:65" s="12" customFormat="1" ht="11.25">
      <c r="B1179" s="151"/>
      <c r="D1179" s="152" t="s">
        <v>172</v>
      </c>
      <c r="E1179" s="153" t="s">
        <v>1</v>
      </c>
      <c r="F1179" s="154" t="s">
        <v>968</v>
      </c>
      <c r="H1179" s="153" t="s">
        <v>1</v>
      </c>
      <c r="I1179" s="155"/>
      <c r="L1179" s="151"/>
      <c r="M1179" s="156"/>
      <c r="T1179" s="157"/>
      <c r="AT1179" s="153" t="s">
        <v>172</v>
      </c>
      <c r="AU1179" s="153" t="s">
        <v>88</v>
      </c>
      <c r="AV1179" s="12" t="s">
        <v>86</v>
      </c>
      <c r="AW1179" s="12" t="s">
        <v>34</v>
      </c>
      <c r="AX1179" s="12" t="s">
        <v>78</v>
      </c>
      <c r="AY1179" s="153" t="s">
        <v>163</v>
      </c>
    </row>
    <row r="1180" spans="2:65" s="13" customFormat="1" ht="11.25">
      <c r="B1180" s="158"/>
      <c r="D1180" s="152" t="s">
        <v>172</v>
      </c>
      <c r="E1180" s="159" t="s">
        <v>1</v>
      </c>
      <c r="F1180" s="160" t="s">
        <v>574</v>
      </c>
      <c r="H1180" s="161">
        <v>4</v>
      </c>
      <c r="I1180" s="162"/>
      <c r="L1180" s="158"/>
      <c r="M1180" s="163"/>
      <c r="T1180" s="164"/>
      <c r="AT1180" s="159" t="s">
        <v>172</v>
      </c>
      <c r="AU1180" s="159" t="s">
        <v>88</v>
      </c>
      <c r="AV1180" s="13" t="s">
        <v>88</v>
      </c>
      <c r="AW1180" s="13" t="s">
        <v>34</v>
      </c>
      <c r="AX1180" s="13" t="s">
        <v>78</v>
      </c>
      <c r="AY1180" s="159" t="s">
        <v>163</v>
      </c>
    </row>
    <row r="1181" spans="2:65" s="13" customFormat="1" ht="11.25">
      <c r="B1181" s="158"/>
      <c r="D1181" s="152" t="s">
        <v>172</v>
      </c>
      <c r="E1181" s="159" t="s">
        <v>1</v>
      </c>
      <c r="F1181" s="160" t="s">
        <v>575</v>
      </c>
      <c r="H1181" s="161">
        <v>1.2</v>
      </c>
      <c r="I1181" s="162"/>
      <c r="L1181" s="158"/>
      <c r="M1181" s="163"/>
      <c r="T1181" s="164"/>
      <c r="AT1181" s="159" t="s">
        <v>172</v>
      </c>
      <c r="AU1181" s="159" t="s">
        <v>88</v>
      </c>
      <c r="AV1181" s="13" t="s">
        <v>88</v>
      </c>
      <c r="AW1181" s="13" t="s">
        <v>34</v>
      </c>
      <c r="AX1181" s="13" t="s">
        <v>78</v>
      </c>
      <c r="AY1181" s="159" t="s">
        <v>163</v>
      </c>
    </row>
    <row r="1182" spans="2:65" s="13" customFormat="1" ht="11.25">
      <c r="B1182" s="158"/>
      <c r="D1182" s="152" t="s">
        <v>172</v>
      </c>
      <c r="E1182" s="159" t="s">
        <v>1</v>
      </c>
      <c r="F1182" s="160" t="s">
        <v>576</v>
      </c>
      <c r="H1182" s="161">
        <v>1.5</v>
      </c>
      <c r="I1182" s="162"/>
      <c r="L1182" s="158"/>
      <c r="M1182" s="163"/>
      <c r="T1182" s="164"/>
      <c r="AT1182" s="159" t="s">
        <v>172</v>
      </c>
      <c r="AU1182" s="159" t="s">
        <v>88</v>
      </c>
      <c r="AV1182" s="13" t="s">
        <v>88</v>
      </c>
      <c r="AW1182" s="13" t="s">
        <v>34</v>
      </c>
      <c r="AX1182" s="13" t="s">
        <v>78</v>
      </c>
      <c r="AY1182" s="159" t="s">
        <v>163</v>
      </c>
    </row>
    <row r="1183" spans="2:65" s="13" customFormat="1" ht="11.25">
      <c r="B1183" s="158"/>
      <c r="D1183" s="152" t="s">
        <v>172</v>
      </c>
      <c r="E1183" s="159" t="s">
        <v>1</v>
      </c>
      <c r="F1183" s="160" t="s">
        <v>577</v>
      </c>
      <c r="H1183" s="161">
        <v>4.5</v>
      </c>
      <c r="I1183" s="162"/>
      <c r="L1183" s="158"/>
      <c r="M1183" s="163"/>
      <c r="T1183" s="164"/>
      <c r="AT1183" s="159" t="s">
        <v>172</v>
      </c>
      <c r="AU1183" s="159" t="s">
        <v>88</v>
      </c>
      <c r="AV1183" s="13" t="s">
        <v>88</v>
      </c>
      <c r="AW1183" s="13" t="s">
        <v>34</v>
      </c>
      <c r="AX1183" s="13" t="s">
        <v>78</v>
      </c>
      <c r="AY1183" s="159" t="s">
        <v>163</v>
      </c>
    </row>
    <row r="1184" spans="2:65" s="15" customFormat="1" ht="11.25">
      <c r="B1184" s="183"/>
      <c r="D1184" s="152" t="s">
        <v>172</v>
      </c>
      <c r="E1184" s="184" t="s">
        <v>1</v>
      </c>
      <c r="F1184" s="185" t="s">
        <v>372</v>
      </c>
      <c r="H1184" s="186">
        <v>11.2</v>
      </c>
      <c r="I1184" s="187"/>
      <c r="L1184" s="183"/>
      <c r="M1184" s="188"/>
      <c r="T1184" s="189"/>
      <c r="AT1184" s="184" t="s">
        <v>172</v>
      </c>
      <c r="AU1184" s="184" t="s">
        <v>88</v>
      </c>
      <c r="AV1184" s="15" t="s">
        <v>182</v>
      </c>
      <c r="AW1184" s="15" t="s">
        <v>34</v>
      </c>
      <c r="AX1184" s="15" t="s">
        <v>78</v>
      </c>
      <c r="AY1184" s="184" t="s">
        <v>163</v>
      </c>
    </row>
    <row r="1185" spans="2:65" s="12" customFormat="1" ht="22.5">
      <c r="B1185" s="151"/>
      <c r="D1185" s="152" t="s">
        <v>172</v>
      </c>
      <c r="E1185" s="153" t="s">
        <v>1</v>
      </c>
      <c r="F1185" s="154" t="s">
        <v>969</v>
      </c>
      <c r="H1185" s="153" t="s">
        <v>1</v>
      </c>
      <c r="I1185" s="155"/>
      <c r="L1185" s="151"/>
      <c r="M1185" s="156"/>
      <c r="T1185" s="157"/>
      <c r="AT1185" s="153" t="s">
        <v>172</v>
      </c>
      <c r="AU1185" s="153" t="s">
        <v>88</v>
      </c>
      <c r="AV1185" s="12" t="s">
        <v>86</v>
      </c>
      <c r="AW1185" s="12" t="s">
        <v>34</v>
      </c>
      <c r="AX1185" s="12" t="s">
        <v>78</v>
      </c>
      <c r="AY1185" s="153" t="s">
        <v>163</v>
      </c>
    </row>
    <row r="1186" spans="2:65" s="12" customFormat="1" ht="11.25">
      <c r="B1186" s="151"/>
      <c r="D1186" s="152" t="s">
        <v>172</v>
      </c>
      <c r="E1186" s="153" t="s">
        <v>1</v>
      </c>
      <c r="F1186" s="154" t="s">
        <v>968</v>
      </c>
      <c r="H1186" s="153" t="s">
        <v>1</v>
      </c>
      <c r="I1186" s="155"/>
      <c r="L1186" s="151"/>
      <c r="M1186" s="156"/>
      <c r="T1186" s="157"/>
      <c r="AT1186" s="153" t="s">
        <v>172</v>
      </c>
      <c r="AU1186" s="153" t="s">
        <v>88</v>
      </c>
      <c r="AV1186" s="12" t="s">
        <v>86</v>
      </c>
      <c r="AW1186" s="12" t="s">
        <v>34</v>
      </c>
      <c r="AX1186" s="12" t="s">
        <v>78</v>
      </c>
      <c r="AY1186" s="153" t="s">
        <v>163</v>
      </c>
    </row>
    <row r="1187" spans="2:65" s="13" customFormat="1" ht="11.25">
      <c r="B1187" s="158"/>
      <c r="D1187" s="152" t="s">
        <v>172</v>
      </c>
      <c r="E1187" s="159" t="s">
        <v>1</v>
      </c>
      <c r="F1187" s="160" t="s">
        <v>970</v>
      </c>
      <c r="H1187" s="161">
        <v>41.5</v>
      </c>
      <c r="I1187" s="162"/>
      <c r="L1187" s="158"/>
      <c r="M1187" s="163"/>
      <c r="T1187" s="164"/>
      <c r="AT1187" s="159" t="s">
        <v>172</v>
      </c>
      <c r="AU1187" s="159" t="s">
        <v>88</v>
      </c>
      <c r="AV1187" s="13" t="s">
        <v>88</v>
      </c>
      <c r="AW1187" s="13" t="s">
        <v>34</v>
      </c>
      <c r="AX1187" s="13" t="s">
        <v>78</v>
      </c>
      <c r="AY1187" s="159" t="s">
        <v>163</v>
      </c>
    </row>
    <row r="1188" spans="2:65" s="13" customFormat="1" ht="11.25">
      <c r="B1188" s="158"/>
      <c r="D1188" s="152" t="s">
        <v>172</v>
      </c>
      <c r="E1188" s="159" t="s">
        <v>1</v>
      </c>
      <c r="F1188" s="160" t="s">
        <v>566</v>
      </c>
      <c r="H1188" s="161">
        <v>25.5</v>
      </c>
      <c r="I1188" s="162"/>
      <c r="L1188" s="158"/>
      <c r="M1188" s="163"/>
      <c r="T1188" s="164"/>
      <c r="AT1188" s="159" t="s">
        <v>172</v>
      </c>
      <c r="AU1188" s="159" t="s">
        <v>88</v>
      </c>
      <c r="AV1188" s="13" t="s">
        <v>88</v>
      </c>
      <c r="AW1188" s="13" t="s">
        <v>34</v>
      </c>
      <c r="AX1188" s="13" t="s">
        <v>78</v>
      </c>
      <c r="AY1188" s="159" t="s">
        <v>163</v>
      </c>
    </row>
    <row r="1189" spans="2:65" s="13" customFormat="1" ht="11.25">
      <c r="B1189" s="158"/>
      <c r="D1189" s="152" t="s">
        <v>172</v>
      </c>
      <c r="E1189" s="159" t="s">
        <v>1</v>
      </c>
      <c r="F1189" s="160" t="s">
        <v>567</v>
      </c>
      <c r="H1189" s="161">
        <v>16.600000000000001</v>
      </c>
      <c r="I1189" s="162"/>
      <c r="L1189" s="158"/>
      <c r="M1189" s="163"/>
      <c r="T1189" s="164"/>
      <c r="AT1189" s="159" t="s">
        <v>172</v>
      </c>
      <c r="AU1189" s="159" t="s">
        <v>88</v>
      </c>
      <c r="AV1189" s="13" t="s">
        <v>88</v>
      </c>
      <c r="AW1189" s="13" t="s">
        <v>34</v>
      </c>
      <c r="AX1189" s="13" t="s">
        <v>78</v>
      </c>
      <c r="AY1189" s="159" t="s">
        <v>163</v>
      </c>
    </row>
    <row r="1190" spans="2:65" s="13" customFormat="1" ht="11.25">
      <c r="B1190" s="158"/>
      <c r="D1190" s="152" t="s">
        <v>172</v>
      </c>
      <c r="E1190" s="159" t="s">
        <v>1</v>
      </c>
      <c r="F1190" s="160" t="s">
        <v>568</v>
      </c>
      <c r="H1190" s="161">
        <v>15</v>
      </c>
      <c r="I1190" s="162"/>
      <c r="L1190" s="158"/>
      <c r="M1190" s="163"/>
      <c r="T1190" s="164"/>
      <c r="AT1190" s="159" t="s">
        <v>172</v>
      </c>
      <c r="AU1190" s="159" t="s">
        <v>88</v>
      </c>
      <c r="AV1190" s="13" t="s">
        <v>88</v>
      </c>
      <c r="AW1190" s="13" t="s">
        <v>34</v>
      </c>
      <c r="AX1190" s="13" t="s">
        <v>78</v>
      </c>
      <c r="AY1190" s="159" t="s">
        <v>163</v>
      </c>
    </row>
    <row r="1191" spans="2:65" s="13" customFormat="1" ht="11.25">
      <c r="B1191" s="158"/>
      <c r="D1191" s="152" t="s">
        <v>172</v>
      </c>
      <c r="E1191" s="159" t="s">
        <v>1</v>
      </c>
      <c r="F1191" s="160" t="s">
        <v>569</v>
      </c>
      <c r="H1191" s="161">
        <v>15.1</v>
      </c>
      <c r="I1191" s="162"/>
      <c r="L1191" s="158"/>
      <c r="M1191" s="163"/>
      <c r="T1191" s="164"/>
      <c r="AT1191" s="159" t="s">
        <v>172</v>
      </c>
      <c r="AU1191" s="159" t="s">
        <v>88</v>
      </c>
      <c r="AV1191" s="13" t="s">
        <v>88</v>
      </c>
      <c r="AW1191" s="13" t="s">
        <v>34</v>
      </c>
      <c r="AX1191" s="13" t="s">
        <v>78</v>
      </c>
      <c r="AY1191" s="159" t="s">
        <v>163</v>
      </c>
    </row>
    <row r="1192" spans="2:65" s="13" customFormat="1" ht="11.25">
      <c r="B1192" s="158"/>
      <c r="D1192" s="152" t="s">
        <v>172</v>
      </c>
      <c r="E1192" s="159" t="s">
        <v>1</v>
      </c>
      <c r="F1192" s="160" t="s">
        <v>570</v>
      </c>
      <c r="H1192" s="161">
        <v>31.2</v>
      </c>
      <c r="I1192" s="162"/>
      <c r="L1192" s="158"/>
      <c r="M1192" s="163"/>
      <c r="T1192" s="164"/>
      <c r="AT1192" s="159" t="s">
        <v>172</v>
      </c>
      <c r="AU1192" s="159" t="s">
        <v>88</v>
      </c>
      <c r="AV1192" s="13" t="s">
        <v>88</v>
      </c>
      <c r="AW1192" s="13" t="s">
        <v>34</v>
      </c>
      <c r="AX1192" s="13" t="s">
        <v>78</v>
      </c>
      <c r="AY1192" s="159" t="s">
        <v>163</v>
      </c>
    </row>
    <row r="1193" spans="2:65" s="13" customFormat="1" ht="11.25">
      <c r="B1193" s="158"/>
      <c r="D1193" s="152" t="s">
        <v>172</v>
      </c>
      <c r="E1193" s="159" t="s">
        <v>1</v>
      </c>
      <c r="F1193" s="160" t="s">
        <v>571</v>
      </c>
      <c r="H1193" s="161">
        <v>8.9</v>
      </c>
      <c r="I1193" s="162"/>
      <c r="L1193" s="158"/>
      <c r="M1193" s="163"/>
      <c r="T1193" s="164"/>
      <c r="AT1193" s="159" t="s">
        <v>172</v>
      </c>
      <c r="AU1193" s="159" t="s">
        <v>88</v>
      </c>
      <c r="AV1193" s="13" t="s">
        <v>88</v>
      </c>
      <c r="AW1193" s="13" t="s">
        <v>34</v>
      </c>
      <c r="AX1193" s="13" t="s">
        <v>78</v>
      </c>
      <c r="AY1193" s="159" t="s">
        <v>163</v>
      </c>
    </row>
    <row r="1194" spans="2:65" s="13" customFormat="1" ht="11.25">
      <c r="B1194" s="158"/>
      <c r="D1194" s="152" t="s">
        <v>172</v>
      </c>
      <c r="E1194" s="159" t="s">
        <v>1</v>
      </c>
      <c r="F1194" s="160" t="s">
        <v>572</v>
      </c>
      <c r="H1194" s="161">
        <v>16.600000000000001</v>
      </c>
      <c r="I1194" s="162"/>
      <c r="L1194" s="158"/>
      <c r="M1194" s="163"/>
      <c r="T1194" s="164"/>
      <c r="AT1194" s="159" t="s">
        <v>172</v>
      </c>
      <c r="AU1194" s="159" t="s">
        <v>88</v>
      </c>
      <c r="AV1194" s="13" t="s">
        <v>88</v>
      </c>
      <c r="AW1194" s="13" t="s">
        <v>34</v>
      </c>
      <c r="AX1194" s="13" t="s">
        <v>78</v>
      </c>
      <c r="AY1194" s="159" t="s">
        <v>163</v>
      </c>
    </row>
    <row r="1195" spans="2:65" s="13" customFormat="1" ht="11.25">
      <c r="B1195" s="158"/>
      <c r="D1195" s="152" t="s">
        <v>172</v>
      </c>
      <c r="E1195" s="159" t="s">
        <v>1</v>
      </c>
      <c r="F1195" s="160" t="s">
        <v>573</v>
      </c>
      <c r="H1195" s="161">
        <v>4.9000000000000004</v>
      </c>
      <c r="I1195" s="162"/>
      <c r="L1195" s="158"/>
      <c r="M1195" s="163"/>
      <c r="T1195" s="164"/>
      <c r="AT1195" s="159" t="s">
        <v>172</v>
      </c>
      <c r="AU1195" s="159" t="s">
        <v>88</v>
      </c>
      <c r="AV1195" s="13" t="s">
        <v>88</v>
      </c>
      <c r="AW1195" s="13" t="s">
        <v>34</v>
      </c>
      <c r="AX1195" s="13" t="s">
        <v>78</v>
      </c>
      <c r="AY1195" s="159" t="s">
        <v>163</v>
      </c>
    </row>
    <row r="1196" spans="2:65" s="15" customFormat="1" ht="11.25">
      <c r="B1196" s="183"/>
      <c r="D1196" s="152" t="s">
        <v>172</v>
      </c>
      <c r="E1196" s="184" t="s">
        <v>1</v>
      </c>
      <c r="F1196" s="185" t="s">
        <v>372</v>
      </c>
      <c r="H1196" s="186">
        <v>175.3</v>
      </c>
      <c r="I1196" s="187"/>
      <c r="L1196" s="183"/>
      <c r="M1196" s="188"/>
      <c r="T1196" s="189"/>
      <c r="AT1196" s="184" t="s">
        <v>172</v>
      </c>
      <c r="AU1196" s="184" t="s">
        <v>88</v>
      </c>
      <c r="AV1196" s="15" t="s">
        <v>182</v>
      </c>
      <c r="AW1196" s="15" t="s">
        <v>34</v>
      </c>
      <c r="AX1196" s="15" t="s">
        <v>78</v>
      </c>
      <c r="AY1196" s="184" t="s">
        <v>163</v>
      </c>
    </row>
    <row r="1197" spans="2:65" s="14" customFormat="1" ht="11.25">
      <c r="B1197" s="165"/>
      <c r="D1197" s="152" t="s">
        <v>172</v>
      </c>
      <c r="E1197" s="166" t="s">
        <v>1</v>
      </c>
      <c r="F1197" s="167" t="s">
        <v>176</v>
      </c>
      <c r="H1197" s="168">
        <v>186.5</v>
      </c>
      <c r="I1197" s="169"/>
      <c r="L1197" s="165"/>
      <c r="M1197" s="170"/>
      <c r="T1197" s="171"/>
      <c r="AT1197" s="166" t="s">
        <v>172</v>
      </c>
      <c r="AU1197" s="166" t="s">
        <v>88</v>
      </c>
      <c r="AV1197" s="14" t="s">
        <v>170</v>
      </c>
      <c r="AW1197" s="14" t="s">
        <v>34</v>
      </c>
      <c r="AX1197" s="14" t="s">
        <v>86</v>
      </c>
      <c r="AY1197" s="166" t="s">
        <v>163</v>
      </c>
    </row>
    <row r="1198" spans="2:65" s="1" customFormat="1" ht="24.2" customHeight="1">
      <c r="B1198" s="32"/>
      <c r="C1198" s="172" t="s">
        <v>774</v>
      </c>
      <c r="D1198" s="172" t="s">
        <v>194</v>
      </c>
      <c r="E1198" s="173" t="s">
        <v>971</v>
      </c>
      <c r="F1198" s="174" t="s">
        <v>972</v>
      </c>
      <c r="G1198" s="175" t="s">
        <v>206</v>
      </c>
      <c r="H1198" s="176">
        <v>205.15</v>
      </c>
      <c r="I1198" s="177"/>
      <c r="J1198" s="178">
        <f>ROUND(I1198*H1198,2)</f>
        <v>0</v>
      </c>
      <c r="K1198" s="179"/>
      <c r="L1198" s="180"/>
      <c r="M1198" s="181" t="s">
        <v>1</v>
      </c>
      <c r="N1198" s="182" t="s">
        <v>43</v>
      </c>
      <c r="P1198" s="147">
        <f>O1198*H1198</f>
        <v>0</v>
      </c>
      <c r="Q1198" s="147">
        <v>2.8999999999999998E-3</v>
      </c>
      <c r="R1198" s="147">
        <f>Q1198*H1198</f>
        <v>0.59493499999999999</v>
      </c>
      <c r="S1198" s="147">
        <v>0</v>
      </c>
      <c r="T1198" s="148">
        <f>S1198*H1198</f>
        <v>0</v>
      </c>
      <c r="AR1198" s="149" t="s">
        <v>442</v>
      </c>
      <c r="AT1198" s="149" t="s">
        <v>194</v>
      </c>
      <c r="AU1198" s="149" t="s">
        <v>88</v>
      </c>
      <c r="AY1198" s="17" t="s">
        <v>163</v>
      </c>
      <c r="BE1198" s="150">
        <f>IF(N1198="základní",J1198,0)</f>
        <v>0</v>
      </c>
      <c r="BF1198" s="150">
        <f>IF(N1198="snížená",J1198,0)</f>
        <v>0</v>
      </c>
      <c r="BG1198" s="150">
        <f>IF(N1198="zákl. přenesená",J1198,0)</f>
        <v>0</v>
      </c>
      <c r="BH1198" s="150">
        <f>IF(N1198="sníž. přenesená",J1198,0)</f>
        <v>0</v>
      </c>
      <c r="BI1198" s="150">
        <f>IF(N1198="nulová",J1198,0)</f>
        <v>0</v>
      </c>
      <c r="BJ1198" s="17" t="s">
        <v>86</v>
      </c>
      <c r="BK1198" s="150">
        <f>ROUND(I1198*H1198,2)</f>
        <v>0</v>
      </c>
      <c r="BL1198" s="17" t="s">
        <v>273</v>
      </c>
      <c r="BM1198" s="149" t="s">
        <v>973</v>
      </c>
    </row>
    <row r="1199" spans="2:65" s="12" customFormat="1" ht="11.25">
      <c r="B1199" s="151"/>
      <c r="D1199" s="152" t="s">
        <v>172</v>
      </c>
      <c r="E1199" s="153" t="s">
        <v>1</v>
      </c>
      <c r="F1199" s="154" t="s">
        <v>933</v>
      </c>
      <c r="H1199" s="153" t="s">
        <v>1</v>
      </c>
      <c r="I1199" s="155"/>
      <c r="L1199" s="151"/>
      <c r="M1199" s="156"/>
      <c r="T1199" s="157"/>
      <c r="AT1199" s="153" t="s">
        <v>172</v>
      </c>
      <c r="AU1199" s="153" t="s">
        <v>88</v>
      </c>
      <c r="AV1199" s="12" t="s">
        <v>86</v>
      </c>
      <c r="AW1199" s="12" t="s">
        <v>34</v>
      </c>
      <c r="AX1199" s="12" t="s">
        <v>78</v>
      </c>
      <c r="AY1199" s="153" t="s">
        <v>163</v>
      </c>
    </row>
    <row r="1200" spans="2:65" s="12" customFormat="1" ht="11.25">
      <c r="B1200" s="151"/>
      <c r="D1200" s="152" t="s">
        <v>172</v>
      </c>
      <c r="E1200" s="153" t="s">
        <v>1</v>
      </c>
      <c r="F1200" s="154" t="s">
        <v>974</v>
      </c>
      <c r="H1200" s="153" t="s">
        <v>1</v>
      </c>
      <c r="I1200" s="155"/>
      <c r="L1200" s="151"/>
      <c r="M1200" s="156"/>
      <c r="T1200" s="157"/>
      <c r="AT1200" s="153" t="s">
        <v>172</v>
      </c>
      <c r="AU1200" s="153" t="s">
        <v>88</v>
      </c>
      <c r="AV1200" s="12" t="s">
        <v>86</v>
      </c>
      <c r="AW1200" s="12" t="s">
        <v>34</v>
      </c>
      <c r="AX1200" s="12" t="s">
        <v>78</v>
      </c>
      <c r="AY1200" s="153" t="s">
        <v>163</v>
      </c>
    </row>
    <row r="1201" spans="2:51" s="12" customFormat="1" ht="22.5">
      <c r="B1201" s="151"/>
      <c r="D1201" s="152" t="s">
        <v>172</v>
      </c>
      <c r="E1201" s="153" t="s">
        <v>1</v>
      </c>
      <c r="F1201" s="154" t="s">
        <v>967</v>
      </c>
      <c r="H1201" s="153" t="s">
        <v>1</v>
      </c>
      <c r="I1201" s="155"/>
      <c r="L1201" s="151"/>
      <c r="M1201" s="156"/>
      <c r="T1201" s="157"/>
      <c r="AT1201" s="153" t="s">
        <v>172</v>
      </c>
      <c r="AU1201" s="153" t="s">
        <v>88</v>
      </c>
      <c r="AV1201" s="12" t="s">
        <v>86</v>
      </c>
      <c r="AW1201" s="12" t="s">
        <v>34</v>
      </c>
      <c r="AX1201" s="12" t="s">
        <v>78</v>
      </c>
      <c r="AY1201" s="153" t="s">
        <v>163</v>
      </c>
    </row>
    <row r="1202" spans="2:51" s="12" customFormat="1" ht="11.25">
      <c r="B1202" s="151"/>
      <c r="D1202" s="152" t="s">
        <v>172</v>
      </c>
      <c r="E1202" s="153" t="s">
        <v>1</v>
      </c>
      <c r="F1202" s="154" t="s">
        <v>968</v>
      </c>
      <c r="H1202" s="153" t="s">
        <v>1</v>
      </c>
      <c r="I1202" s="155"/>
      <c r="L1202" s="151"/>
      <c r="M1202" s="156"/>
      <c r="T1202" s="157"/>
      <c r="AT1202" s="153" t="s">
        <v>172</v>
      </c>
      <c r="AU1202" s="153" t="s">
        <v>88</v>
      </c>
      <c r="AV1202" s="12" t="s">
        <v>86</v>
      </c>
      <c r="AW1202" s="12" t="s">
        <v>34</v>
      </c>
      <c r="AX1202" s="12" t="s">
        <v>78</v>
      </c>
      <c r="AY1202" s="153" t="s">
        <v>163</v>
      </c>
    </row>
    <row r="1203" spans="2:51" s="13" customFormat="1" ht="11.25">
      <c r="B1203" s="158"/>
      <c r="D1203" s="152" t="s">
        <v>172</v>
      </c>
      <c r="E1203" s="159" t="s">
        <v>1</v>
      </c>
      <c r="F1203" s="160" t="s">
        <v>574</v>
      </c>
      <c r="H1203" s="161">
        <v>4</v>
      </c>
      <c r="I1203" s="162"/>
      <c r="L1203" s="158"/>
      <c r="M1203" s="163"/>
      <c r="T1203" s="164"/>
      <c r="AT1203" s="159" t="s">
        <v>172</v>
      </c>
      <c r="AU1203" s="159" t="s">
        <v>88</v>
      </c>
      <c r="AV1203" s="13" t="s">
        <v>88</v>
      </c>
      <c r="AW1203" s="13" t="s">
        <v>34</v>
      </c>
      <c r="AX1203" s="13" t="s">
        <v>78</v>
      </c>
      <c r="AY1203" s="159" t="s">
        <v>163</v>
      </c>
    </row>
    <row r="1204" spans="2:51" s="13" customFormat="1" ht="11.25">
      <c r="B1204" s="158"/>
      <c r="D1204" s="152" t="s">
        <v>172</v>
      </c>
      <c r="E1204" s="159" t="s">
        <v>1</v>
      </c>
      <c r="F1204" s="160" t="s">
        <v>575</v>
      </c>
      <c r="H1204" s="161">
        <v>1.2</v>
      </c>
      <c r="I1204" s="162"/>
      <c r="L1204" s="158"/>
      <c r="M1204" s="163"/>
      <c r="T1204" s="164"/>
      <c r="AT1204" s="159" t="s">
        <v>172</v>
      </c>
      <c r="AU1204" s="159" t="s">
        <v>88</v>
      </c>
      <c r="AV1204" s="13" t="s">
        <v>88</v>
      </c>
      <c r="AW1204" s="13" t="s">
        <v>34</v>
      </c>
      <c r="AX1204" s="13" t="s">
        <v>78</v>
      </c>
      <c r="AY1204" s="159" t="s">
        <v>163</v>
      </c>
    </row>
    <row r="1205" spans="2:51" s="13" customFormat="1" ht="11.25">
      <c r="B1205" s="158"/>
      <c r="D1205" s="152" t="s">
        <v>172</v>
      </c>
      <c r="E1205" s="159" t="s">
        <v>1</v>
      </c>
      <c r="F1205" s="160" t="s">
        <v>576</v>
      </c>
      <c r="H1205" s="161">
        <v>1.5</v>
      </c>
      <c r="I1205" s="162"/>
      <c r="L1205" s="158"/>
      <c r="M1205" s="163"/>
      <c r="T1205" s="164"/>
      <c r="AT1205" s="159" t="s">
        <v>172</v>
      </c>
      <c r="AU1205" s="159" t="s">
        <v>88</v>
      </c>
      <c r="AV1205" s="13" t="s">
        <v>88</v>
      </c>
      <c r="AW1205" s="13" t="s">
        <v>34</v>
      </c>
      <c r="AX1205" s="13" t="s">
        <v>78</v>
      </c>
      <c r="AY1205" s="159" t="s">
        <v>163</v>
      </c>
    </row>
    <row r="1206" spans="2:51" s="13" customFormat="1" ht="11.25">
      <c r="B1206" s="158"/>
      <c r="D1206" s="152" t="s">
        <v>172</v>
      </c>
      <c r="E1206" s="159" t="s">
        <v>1</v>
      </c>
      <c r="F1206" s="160" t="s">
        <v>577</v>
      </c>
      <c r="H1206" s="161">
        <v>4.5</v>
      </c>
      <c r="I1206" s="162"/>
      <c r="L1206" s="158"/>
      <c r="M1206" s="163"/>
      <c r="T1206" s="164"/>
      <c r="AT1206" s="159" t="s">
        <v>172</v>
      </c>
      <c r="AU1206" s="159" t="s">
        <v>88</v>
      </c>
      <c r="AV1206" s="13" t="s">
        <v>88</v>
      </c>
      <c r="AW1206" s="13" t="s">
        <v>34</v>
      </c>
      <c r="AX1206" s="13" t="s">
        <v>78</v>
      </c>
      <c r="AY1206" s="159" t="s">
        <v>163</v>
      </c>
    </row>
    <row r="1207" spans="2:51" s="15" customFormat="1" ht="11.25">
      <c r="B1207" s="183"/>
      <c r="D1207" s="152" t="s">
        <v>172</v>
      </c>
      <c r="E1207" s="184" t="s">
        <v>1</v>
      </c>
      <c r="F1207" s="185" t="s">
        <v>372</v>
      </c>
      <c r="H1207" s="186">
        <v>11.2</v>
      </c>
      <c r="I1207" s="187"/>
      <c r="L1207" s="183"/>
      <c r="M1207" s="188"/>
      <c r="T1207" s="189"/>
      <c r="AT1207" s="184" t="s">
        <v>172</v>
      </c>
      <c r="AU1207" s="184" t="s">
        <v>88</v>
      </c>
      <c r="AV1207" s="15" t="s">
        <v>182</v>
      </c>
      <c r="AW1207" s="15" t="s">
        <v>34</v>
      </c>
      <c r="AX1207" s="15" t="s">
        <v>78</v>
      </c>
      <c r="AY1207" s="184" t="s">
        <v>163</v>
      </c>
    </row>
    <row r="1208" spans="2:51" s="12" customFormat="1" ht="22.5">
      <c r="B1208" s="151"/>
      <c r="D1208" s="152" t="s">
        <v>172</v>
      </c>
      <c r="E1208" s="153" t="s">
        <v>1</v>
      </c>
      <c r="F1208" s="154" t="s">
        <v>969</v>
      </c>
      <c r="H1208" s="153" t="s">
        <v>1</v>
      </c>
      <c r="I1208" s="155"/>
      <c r="L1208" s="151"/>
      <c r="M1208" s="156"/>
      <c r="T1208" s="157"/>
      <c r="AT1208" s="153" t="s">
        <v>172</v>
      </c>
      <c r="AU1208" s="153" t="s">
        <v>88</v>
      </c>
      <c r="AV1208" s="12" t="s">
        <v>86</v>
      </c>
      <c r="AW1208" s="12" t="s">
        <v>34</v>
      </c>
      <c r="AX1208" s="12" t="s">
        <v>78</v>
      </c>
      <c r="AY1208" s="153" t="s">
        <v>163</v>
      </c>
    </row>
    <row r="1209" spans="2:51" s="12" customFormat="1" ht="11.25">
      <c r="B1209" s="151"/>
      <c r="D1209" s="152" t="s">
        <v>172</v>
      </c>
      <c r="E1209" s="153" t="s">
        <v>1</v>
      </c>
      <c r="F1209" s="154" t="s">
        <v>968</v>
      </c>
      <c r="H1209" s="153" t="s">
        <v>1</v>
      </c>
      <c r="I1209" s="155"/>
      <c r="L1209" s="151"/>
      <c r="M1209" s="156"/>
      <c r="T1209" s="157"/>
      <c r="AT1209" s="153" t="s">
        <v>172</v>
      </c>
      <c r="AU1209" s="153" t="s">
        <v>88</v>
      </c>
      <c r="AV1209" s="12" t="s">
        <v>86</v>
      </c>
      <c r="AW1209" s="12" t="s">
        <v>34</v>
      </c>
      <c r="AX1209" s="12" t="s">
        <v>78</v>
      </c>
      <c r="AY1209" s="153" t="s">
        <v>163</v>
      </c>
    </row>
    <row r="1210" spans="2:51" s="13" customFormat="1" ht="11.25">
      <c r="B1210" s="158"/>
      <c r="D1210" s="152" t="s">
        <v>172</v>
      </c>
      <c r="E1210" s="159" t="s">
        <v>1</v>
      </c>
      <c r="F1210" s="160" t="s">
        <v>970</v>
      </c>
      <c r="H1210" s="161">
        <v>41.5</v>
      </c>
      <c r="I1210" s="162"/>
      <c r="L1210" s="158"/>
      <c r="M1210" s="163"/>
      <c r="T1210" s="164"/>
      <c r="AT1210" s="159" t="s">
        <v>172</v>
      </c>
      <c r="AU1210" s="159" t="s">
        <v>88</v>
      </c>
      <c r="AV1210" s="13" t="s">
        <v>88</v>
      </c>
      <c r="AW1210" s="13" t="s">
        <v>34</v>
      </c>
      <c r="AX1210" s="13" t="s">
        <v>78</v>
      </c>
      <c r="AY1210" s="159" t="s">
        <v>163</v>
      </c>
    </row>
    <row r="1211" spans="2:51" s="13" customFormat="1" ht="11.25">
      <c r="B1211" s="158"/>
      <c r="D1211" s="152" t="s">
        <v>172</v>
      </c>
      <c r="E1211" s="159" t="s">
        <v>1</v>
      </c>
      <c r="F1211" s="160" t="s">
        <v>566</v>
      </c>
      <c r="H1211" s="161">
        <v>25.5</v>
      </c>
      <c r="I1211" s="162"/>
      <c r="L1211" s="158"/>
      <c r="M1211" s="163"/>
      <c r="T1211" s="164"/>
      <c r="AT1211" s="159" t="s">
        <v>172</v>
      </c>
      <c r="AU1211" s="159" t="s">
        <v>88</v>
      </c>
      <c r="AV1211" s="13" t="s">
        <v>88</v>
      </c>
      <c r="AW1211" s="13" t="s">
        <v>34</v>
      </c>
      <c r="AX1211" s="13" t="s">
        <v>78</v>
      </c>
      <c r="AY1211" s="159" t="s">
        <v>163</v>
      </c>
    </row>
    <row r="1212" spans="2:51" s="13" customFormat="1" ht="11.25">
      <c r="B1212" s="158"/>
      <c r="D1212" s="152" t="s">
        <v>172</v>
      </c>
      <c r="E1212" s="159" t="s">
        <v>1</v>
      </c>
      <c r="F1212" s="160" t="s">
        <v>567</v>
      </c>
      <c r="H1212" s="161">
        <v>16.600000000000001</v>
      </c>
      <c r="I1212" s="162"/>
      <c r="L1212" s="158"/>
      <c r="M1212" s="163"/>
      <c r="T1212" s="164"/>
      <c r="AT1212" s="159" t="s">
        <v>172</v>
      </c>
      <c r="AU1212" s="159" t="s">
        <v>88</v>
      </c>
      <c r="AV1212" s="13" t="s">
        <v>88</v>
      </c>
      <c r="AW1212" s="13" t="s">
        <v>34</v>
      </c>
      <c r="AX1212" s="13" t="s">
        <v>78</v>
      </c>
      <c r="AY1212" s="159" t="s">
        <v>163</v>
      </c>
    </row>
    <row r="1213" spans="2:51" s="13" customFormat="1" ht="11.25">
      <c r="B1213" s="158"/>
      <c r="D1213" s="152" t="s">
        <v>172</v>
      </c>
      <c r="E1213" s="159" t="s">
        <v>1</v>
      </c>
      <c r="F1213" s="160" t="s">
        <v>568</v>
      </c>
      <c r="H1213" s="161">
        <v>15</v>
      </c>
      <c r="I1213" s="162"/>
      <c r="L1213" s="158"/>
      <c r="M1213" s="163"/>
      <c r="T1213" s="164"/>
      <c r="AT1213" s="159" t="s">
        <v>172</v>
      </c>
      <c r="AU1213" s="159" t="s">
        <v>88</v>
      </c>
      <c r="AV1213" s="13" t="s">
        <v>88</v>
      </c>
      <c r="AW1213" s="13" t="s">
        <v>34</v>
      </c>
      <c r="AX1213" s="13" t="s">
        <v>78</v>
      </c>
      <c r="AY1213" s="159" t="s">
        <v>163</v>
      </c>
    </row>
    <row r="1214" spans="2:51" s="13" customFormat="1" ht="11.25">
      <c r="B1214" s="158"/>
      <c r="D1214" s="152" t="s">
        <v>172</v>
      </c>
      <c r="E1214" s="159" t="s">
        <v>1</v>
      </c>
      <c r="F1214" s="160" t="s">
        <v>569</v>
      </c>
      <c r="H1214" s="161">
        <v>15.1</v>
      </c>
      <c r="I1214" s="162"/>
      <c r="L1214" s="158"/>
      <c r="M1214" s="163"/>
      <c r="T1214" s="164"/>
      <c r="AT1214" s="159" t="s">
        <v>172</v>
      </c>
      <c r="AU1214" s="159" t="s">
        <v>88</v>
      </c>
      <c r="AV1214" s="13" t="s">
        <v>88</v>
      </c>
      <c r="AW1214" s="13" t="s">
        <v>34</v>
      </c>
      <c r="AX1214" s="13" t="s">
        <v>78</v>
      </c>
      <c r="AY1214" s="159" t="s">
        <v>163</v>
      </c>
    </row>
    <row r="1215" spans="2:51" s="13" customFormat="1" ht="11.25">
      <c r="B1215" s="158"/>
      <c r="D1215" s="152" t="s">
        <v>172</v>
      </c>
      <c r="E1215" s="159" t="s">
        <v>1</v>
      </c>
      <c r="F1215" s="160" t="s">
        <v>570</v>
      </c>
      <c r="H1215" s="161">
        <v>31.2</v>
      </c>
      <c r="I1215" s="162"/>
      <c r="L1215" s="158"/>
      <c r="M1215" s="163"/>
      <c r="T1215" s="164"/>
      <c r="AT1215" s="159" t="s">
        <v>172</v>
      </c>
      <c r="AU1215" s="159" t="s">
        <v>88</v>
      </c>
      <c r="AV1215" s="13" t="s">
        <v>88</v>
      </c>
      <c r="AW1215" s="13" t="s">
        <v>34</v>
      </c>
      <c r="AX1215" s="13" t="s">
        <v>78</v>
      </c>
      <c r="AY1215" s="159" t="s">
        <v>163</v>
      </c>
    </row>
    <row r="1216" spans="2:51" s="13" customFormat="1" ht="11.25">
      <c r="B1216" s="158"/>
      <c r="D1216" s="152" t="s">
        <v>172</v>
      </c>
      <c r="E1216" s="159" t="s">
        <v>1</v>
      </c>
      <c r="F1216" s="160" t="s">
        <v>571</v>
      </c>
      <c r="H1216" s="161">
        <v>8.9</v>
      </c>
      <c r="I1216" s="162"/>
      <c r="L1216" s="158"/>
      <c r="M1216" s="163"/>
      <c r="T1216" s="164"/>
      <c r="AT1216" s="159" t="s">
        <v>172</v>
      </c>
      <c r="AU1216" s="159" t="s">
        <v>88</v>
      </c>
      <c r="AV1216" s="13" t="s">
        <v>88</v>
      </c>
      <c r="AW1216" s="13" t="s">
        <v>34</v>
      </c>
      <c r="AX1216" s="13" t="s">
        <v>78</v>
      </c>
      <c r="AY1216" s="159" t="s">
        <v>163</v>
      </c>
    </row>
    <row r="1217" spans="2:65" s="13" customFormat="1" ht="11.25">
      <c r="B1217" s="158"/>
      <c r="D1217" s="152" t="s">
        <v>172</v>
      </c>
      <c r="E1217" s="159" t="s">
        <v>1</v>
      </c>
      <c r="F1217" s="160" t="s">
        <v>572</v>
      </c>
      <c r="H1217" s="161">
        <v>16.600000000000001</v>
      </c>
      <c r="I1217" s="162"/>
      <c r="L1217" s="158"/>
      <c r="M1217" s="163"/>
      <c r="T1217" s="164"/>
      <c r="AT1217" s="159" t="s">
        <v>172</v>
      </c>
      <c r="AU1217" s="159" t="s">
        <v>88</v>
      </c>
      <c r="AV1217" s="13" t="s">
        <v>88</v>
      </c>
      <c r="AW1217" s="13" t="s">
        <v>34</v>
      </c>
      <c r="AX1217" s="13" t="s">
        <v>78</v>
      </c>
      <c r="AY1217" s="159" t="s">
        <v>163</v>
      </c>
    </row>
    <row r="1218" spans="2:65" s="13" customFormat="1" ht="11.25">
      <c r="B1218" s="158"/>
      <c r="D1218" s="152" t="s">
        <v>172</v>
      </c>
      <c r="E1218" s="159" t="s">
        <v>1</v>
      </c>
      <c r="F1218" s="160" t="s">
        <v>573</v>
      </c>
      <c r="H1218" s="161">
        <v>4.9000000000000004</v>
      </c>
      <c r="I1218" s="162"/>
      <c r="L1218" s="158"/>
      <c r="M1218" s="163"/>
      <c r="T1218" s="164"/>
      <c r="AT1218" s="159" t="s">
        <v>172</v>
      </c>
      <c r="AU1218" s="159" t="s">
        <v>88</v>
      </c>
      <c r="AV1218" s="13" t="s">
        <v>88</v>
      </c>
      <c r="AW1218" s="13" t="s">
        <v>34</v>
      </c>
      <c r="AX1218" s="13" t="s">
        <v>78</v>
      </c>
      <c r="AY1218" s="159" t="s">
        <v>163</v>
      </c>
    </row>
    <row r="1219" spans="2:65" s="15" customFormat="1" ht="11.25">
      <c r="B1219" s="183"/>
      <c r="D1219" s="152" t="s">
        <v>172</v>
      </c>
      <c r="E1219" s="184" t="s">
        <v>1</v>
      </c>
      <c r="F1219" s="185" t="s">
        <v>372</v>
      </c>
      <c r="H1219" s="186">
        <v>175.3</v>
      </c>
      <c r="I1219" s="187"/>
      <c r="L1219" s="183"/>
      <c r="M1219" s="188"/>
      <c r="T1219" s="189"/>
      <c r="AT1219" s="184" t="s">
        <v>172</v>
      </c>
      <c r="AU1219" s="184" t="s">
        <v>88</v>
      </c>
      <c r="AV1219" s="15" t="s">
        <v>182</v>
      </c>
      <c r="AW1219" s="15" t="s">
        <v>34</v>
      </c>
      <c r="AX1219" s="15" t="s">
        <v>78</v>
      </c>
      <c r="AY1219" s="184" t="s">
        <v>163</v>
      </c>
    </row>
    <row r="1220" spans="2:65" s="14" customFormat="1" ht="11.25">
      <c r="B1220" s="165"/>
      <c r="D1220" s="152" t="s">
        <v>172</v>
      </c>
      <c r="E1220" s="166" t="s">
        <v>1</v>
      </c>
      <c r="F1220" s="167" t="s">
        <v>176</v>
      </c>
      <c r="H1220" s="168">
        <v>186.5</v>
      </c>
      <c r="I1220" s="169"/>
      <c r="L1220" s="165"/>
      <c r="M1220" s="170"/>
      <c r="T1220" s="171"/>
      <c r="AT1220" s="166" t="s">
        <v>172</v>
      </c>
      <c r="AU1220" s="166" t="s">
        <v>88</v>
      </c>
      <c r="AV1220" s="14" t="s">
        <v>170</v>
      </c>
      <c r="AW1220" s="14" t="s">
        <v>34</v>
      </c>
      <c r="AX1220" s="14" t="s">
        <v>86</v>
      </c>
      <c r="AY1220" s="166" t="s">
        <v>163</v>
      </c>
    </row>
    <row r="1221" spans="2:65" s="13" customFormat="1" ht="11.25">
      <c r="B1221" s="158"/>
      <c r="D1221" s="152" t="s">
        <v>172</v>
      </c>
      <c r="F1221" s="160" t="s">
        <v>975</v>
      </c>
      <c r="H1221" s="161">
        <v>205.15</v>
      </c>
      <c r="I1221" s="162"/>
      <c r="L1221" s="158"/>
      <c r="M1221" s="163"/>
      <c r="T1221" s="164"/>
      <c r="AT1221" s="159" t="s">
        <v>172</v>
      </c>
      <c r="AU1221" s="159" t="s">
        <v>88</v>
      </c>
      <c r="AV1221" s="13" t="s">
        <v>88</v>
      </c>
      <c r="AW1221" s="13" t="s">
        <v>4</v>
      </c>
      <c r="AX1221" s="13" t="s">
        <v>86</v>
      </c>
      <c r="AY1221" s="159" t="s">
        <v>163</v>
      </c>
    </row>
    <row r="1222" spans="2:65" s="1" customFormat="1" ht="24.2" customHeight="1">
      <c r="B1222" s="32"/>
      <c r="C1222" s="137" t="s">
        <v>976</v>
      </c>
      <c r="D1222" s="137" t="s">
        <v>166</v>
      </c>
      <c r="E1222" s="138" t="s">
        <v>977</v>
      </c>
      <c r="F1222" s="139" t="s">
        <v>978</v>
      </c>
      <c r="G1222" s="140" t="s">
        <v>206</v>
      </c>
      <c r="H1222" s="141">
        <v>186.5</v>
      </c>
      <c r="I1222" s="142"/>
      <c r="J1222" s="143">
        <f>ROUND(I1222*H1222,2)</f>
        <v>0</v>
      </c>
      <c r="K1222" s="144"/>
      <c r="L1222" s="32"/>
      <c r="M1222" s="145" t="s">
        <v>1</v>
      </c>
      <c r="N1222" s="146" t="s">
        <v>43</v>
      </c>
      <c r="P1222" s="147">
        <f>O1222*H1222</f>
        <v>0</v>
      </c>
      <c r="Q1222" s="147">
        <v>1.0000000000000001E-5</v>
      </c>
      <c r="R1222" s="147">
        <f>Q1222*H1222</f>
        <v>1.8650000000000001E-3</v>
      </c>
      <c r="S1222" s="147">
        <v>0</v>
      </c>
      <c r="T1222" s="148">
        <f>S1222*H1222</f>
        <v>0</v>
      </c>
      <c r="AR1222" s="149" t="s">
        <v>273</v>
      </c>
      <c r="AT1222" s="149" t="s">
        <v>166</v>
      </c>
      <c r="AU1222" s="149" t="s">
        <v>88</v>
      </c>
      <c r="AY1222" s="17" t="s">
        <v>163</v>
      </c>
      <c r="BE1222" s="150">
        <f>IF(N1222="základní",J1222,0)</f>
        <v>0</v>
      </c>
      <c r="BF1222" s="150">
        <f>IF(N1222="snížená",J1222,0)</f>
        <v>0</v>
      </c>
      <c r="BG1222" s="150">
        <f>IF(N1222="zákl. přenesená",J1222,0)</f>
        <v>0</v>
      </c>
      <c r="BH1222" s="150">
        <f>IF(N1222="sníž. přenesená",J1222,0)</f>
        <v>0</v>
      </c>
      <c r="BI1222" s="150">
        <f>IF(N1222="nulová",J1222,0)</f>
        <v>0</v>
      </c>
      <c r="BJ1222" s="17" t="s">
        <v>86</v>
      </c>
      <c r="BK1222" s="150">
        <f>ROUND(I1222*H1222,2)</f>
        <v>0</v>
      </c>
      <c r="BL1222" s="17" t="s">
        <v>273</v>
      </c>
      <c r="BM1222" s="149" t="s">
        <v>979</v>
      </c>
    </row>
    <row r="1223" spans="2:65" s="12" customFormat="1" ht="11.25">
      <c r="B1223" s="151"/>
      <c r="D1223" s="152" t="s">
        <v>172</v>
      </c>
      <c r="E1223" s="153" t="s">
        <v>1</v>
      </c>
      <c r="F1223" s="154" t="s">
        <v>933</v>
      </c>
      <c r="H1223" s="153" t="s">
        <v>1</v>
      </c>
      <c r="I1223" s="155"/>
      <c r="L1223" s="151"/>
      <c r="M1223" s="156"/>
      <c r="T1223" s="157"/>
      <c r="AT1223" s="153" t="s">
        <v>172</v>
      </c>
      <c r="AU1223" s="153" t="s">
        <v>88</v>
      </c>
      <c r="AV1223" s="12" t="s">
        <v>86</v>
      </c>
      <c r="AW1223" s="12" t="s">
        <v>34</v>
      </c>
      <c r="AX1223" s="12" t="s">
        <v>78</v>
      </c>
      <c r="AY1223" s="153" t="s">
        <v>163</v>
      </c>
    </row>
    <row r="1224" spans="2:65" s="12" customFormat="1" ht="11.25">
      <c r="B1224" s="151"/>
      <c r="D1224" s="152" t="s">
        <v>172</v>
      </c>
      <c r="E1224" s="153" t="s">
        <v>1</v>
      </c>
      <c r="F1224" s="154" t="s">
        <v>980</v>
      </c>
      <c r="H1224" s="153" t="s">
        <v>1</v>
      </c>
      <c r="I1224" s="155"/>
      <c r="L1224" s="151"/>
      <c r="M1224" s="156"/>
      <c r="T1224" s="157"/>
      <c r="AT1224" s="153" t="s">
        <v>172</v>
      </c>
      <c r="AU1224" s="153" t="s">
        <v>88</v>
      </c>
      <c r="AV1224" s="12" t="s">
        <v>86</v>
      </c>
      <c r="AW1224" s="12" t="s">
        <v>34</v>
      </c>
      <c r="AX1224" s="12" t="s">
        <v>78</v>
      </c>
      <c r="AY1224" s="153" t="s">
        <v>163</v>
      </c>
    </row>
    <row r="1225" spans="2:65" s="12" customFormat="1" ht="11.25">
      <c r="B1225" s="151"/>
      <c r="D1225" s="152" t="s">
        <v>172</v>
      </c>
      <c r="E1225" s="153" t="s">
        <v>1</v>
      </c>
      <c r="F1225" s="154" t="s">
        <v>981</v>
      </c>
      <c r="H1225" s="153" t="s">
        <v>1</v>
      </c>
      <c r="I1225" s="155"/>
      <c r="L1225" s="151"/>
      <c r="M1225" s="156"/>
      <c r="T1225" s="157"/>
      <c r="AT1225" s="153" t="s">
        <v>172</v>
      </c>
      <c r="AU1225" s="153" t="s">
        <v>88</v>
      </c>
      <c r="AV1225" s="12" t="s">
        <v>86</v>
      </c>
      <c r="AW1225" s="12" t="s">
        <v>34</v>
      </c>
      <c r="AX1225" s="12" t="s">
        <v>78</v>
      </c>
      <c r="AY1225" s="153" t="s">
        <v>163</v>
      </c>
    </row>
    <row r="1226" spans="2:65" s="13" customFormat="1" ht="11.25">
      <c r="B1226" s="158"/>
      <c r="D1226" s="152" t="s">
        <v>172</v>
      </c>
      <c r="E1226" s="159" t="s">
        <v>1</v>
      </c>
      <c r="F1226" s="160" t="s">
        <v>574</v>
      </c>
      <c r="H1226" s="161">
        <v>4</v>
      </c>
      <c r="I1226" s="162"/>
      <c r="L1226" s="158"/>
      <c r="M1226" s="163"/>
      <c r="T1226" s="164"/>
      <c r="AT1226" s="159" t="s">
        <v>172</v>
      </c>
      <c r="AU1226" s="159" t="s">
        <v>88</v>
      </c>
      <c r="AV1226" s="13" t="s">
        <v>88</v>
      </c>
      <c r="AW1226" s="13" t="s">
        <v>34</v>
      </c>
      <c r="AX1226" s="13" t="s">
        <v>78</v>
      </c>
      <c r="AY1226" s="159" t="s">
        <v>163</v>
      </c>
    </row>
    <row r="1227" spans="2:65" s="13" customFormat="1" ht="11.25">
      <c r="B1227" s="158"/>
      <c r="D1227" s="152" t="s">
        <v>172</v>
      </c>
      <c r="E1227" s="159" t="s">
        <v>1</v>
      </c>
      <c r="F1227" s="160" t="s">
        <v>575</v>
      </c>
      <c r="H1227" s="161">
        <v>1.2</v>
      </c>
      <c r="I1227" s="162"/>
      <c r="L1227" s="158"/>
      <c r="M1227" s="163"/>
      <c r="T1227" s="164"/>
      <c r="AT1227" s="159" t="s">
        <v>172</v>
      </c>
      <c r="AU1227" s="159" t="s">
        <v>88</v>
      </c>
      <c r="AV1227" s="13" t="s">
        <v>88</v>
      </c>
      <c r="AW1227" s="13" t="s">
        <v>34</v>
      </c>
      <c r="AX1227" s="13" t="s">
        <v>78</v>
      </c>
      <c r="AY1227" s="159" t="s">
        <v>163</v>
      </c>
    </row>
    <row r="1228" spans="2:65" s="13" customFormat="1" ht="11.25">
      <c r="B1228" s="158"/>
      <c r="D1228" s="152" t="s">
        <v>172</v>
      </c>
      <c r="E1228" s="159" t="s">
        <v>1</v>
      </c>
      <c r="F1228" s="160" t="s">
        <v>576</v>
      </c>
      <c r="H1228" s="161">
        <v>1.5</v>
      </c>
      <c r="I1228" s="162"/>
      <c r="L1228" s="158"/>
      <c r="M1228" s="163"/>
      <c r="T1228" s="164"/>
      <c r="AT1228" s="159" t="s">
        <v>172</v>
      </c>
      <c r="AU1228" s="159" t="s">
        <v>88</v>
      </c>
      <c r="AV1228" s="13" t="s">
        <v>88</v>
      </c>
      <c r="AW1228" s="13" t="s">
        <v>34</v>
      </c>
      <c r="AX1228" s="13" t="s">
        <v>78</v>
      </c>
      <c r="AY1228" s="159" t="s">
        <v>163</v>
      </c>
    </row>
    <row r="1229" spans="2:65" s="13" customFormat="1" ht="11.25">
      <c r="B1229" s="158"/>
      <c r="D1229" s="152" t="s">
        <v>172</v>
      </c>
      <c r="E1229" s="159" t="s">
        <v>1</v>
      </c>
      <c r="F1229" s="160" t="s">
        <v>577</v>
      </c>
      <c r="H1229" s="161">
        <v>4.5</v>
      </c>
      <c r="I1229" s="162"/>
      <c r="L1229" s="158"/>
      <c r="M1229" s="163"/>
      <c r="T1229" s="164"/>
      <c r="AT1229" s="159" t="s">
        <v>172</v>
      </c>
      <c r="AU1229" s="159" t="s">
        <v>88</v>
      </c>
      <c r="AV1229" s="13" t="s">
        <v>88</v>
      </c>
      <c r="AW1229" s="13" t="s">
        <v>34</v>
      </c>
      <c r="AX1229" s="13" t="s">
        <v>78</v>
      </c>
      <c r="AY1229" s="159" t="s">
        <v>163</v>
      </c>
    </row>
    <row r="1230" spans="2:65" s="15" customFormat="1" ht="11.25">
      <c r="B1230" s="183"/>
      <c r="D1230" s="152" t="s">
        <v>172</v>
      </c>
      <c r="E1230" s="184" t="s">
        <v>1</v>
      </c>
      <c r="F1230" s="185" t="s">
        <v>372</v>
      </c>
      <c r="H1230" s="186">
        <v>11.2</v>
      </c>
      <c r="I1230" s="187"/>
      <c r="L1230" s="183"/>
      <c r="M1230" s="188"/>
      <c r="T1230" s="189"/>
      <c r="AT1230" s="184" t="s">
        <v>172</v>
      </c>
      <c r="AU1230" s="184" t="s">
        <v>88</v>
      </c>
      <c r="AV1230" s="15" t="s">
        <v>182</v>
      </c>
      <c r="AW1230" s="15" t="s">
        <v>34</v>
      </c>
      <c r="AX1230" s="15" t="s">
        <v>78</v>
      </c>
      <c r="AY1230" s="184" t="s">
        <v>163</v>
      </c>
    </row>
    <row r="1231" spans="2:65" s="12" customFormat="1" ht="11.25">
      <c r="B1231" s="151"/>
      <c r="D1231" s="152" t="s">
        <v>172</v>
      </c>
      <c r="E1231" s="153" t="s">
        <v>1</v>
      </c>
      <c r="F1231" s="154" t="s">
        <v>982</v>
      </c>
      <c r="H1231" s="153" t="s">
        <v>1</v>
      </c>
      <c r="I1231" s="155"/>
      <c r="L1231" s="151"/>
      <c r="M1231" s="156"/>
      <c r="T1231" s="157"/>
      <c r="AT1231" s="153" t="s">
        <v>172</v>
      </c>
      <c r="AU1231" s="153" t="s">
        <v>88</v>
      </c>
      <c r="AV1231" s="12" t="s">
        <v>86</v>
      </c>
      <c r="AW1231" s="12" t="s">
        <v>34</v>
      </c>
      <c r="AX1231" s="12" t="s">
        <v>78</v>
      </c>
      <c r="AY1231" s="153" t="s">
        <v>163</v>
      </c>
    </row>
    <row r="1232" spans="2:65" s="13" customFormat="1" ht="11.25">
      <c r="B1232" s="158"/>
      <c r="D1232" s="152" t="s">
        <v>172</v>
      </c>
      <c r="E1232" s="159" t="s">
        <v>1</v>
      </c>
      <c r="F1232" s="160" t="s">
        <v>970</v>
      </c>
      <c r="H1232" s="161">
        <v>41.5</v>
      </c>
      <c r="I1232" s="162"/>
      <c r="L1232" s="158"/>
      <c r="M1232" s="163"/>
      <c r="T1232" s="164"/>
      <c r="AT1232" s="159" t="s">
        <v>172</v>
      </c>
      <c r="AU1232" s="159" t="s">
        <v>88</v>
      </c>
      <c r="AV1232" s="13" t="s">
        <v>88</v>
      </c>
      <c r="AW1232" s="13" t="s">
        <v>34</v>
      </c>
      <c r="AX1232" s="13" t="s">
        <v>78</v>
      </c>
      <c r="AY1232" s="159" t="s">
        <v>163</v>
      </c>
    </row>
    <row r="1233" spans="2:65" s="13" customFormat="1" ht="11.25">
      <c r="B1233" s="158"/>
      <c r="D1233" s="152" t="s">
        <v>172</v>
      </c>
      <c r="E1233" s="159" t="s">
        <v>1</v>
      </c>
      <c r="F1233" s="160" t="s">
        <v>566</v>
      </c>
      <c r="H1233" s="161">
        <v>25.5</v>
      </c>
      <c r="I1233" s="162"/>
      <c r="L1233" s="158"/>
      <c r="M1233" s="163"/>
      <c r="T1233" s="164"/>
      <c r="AT1233" s="159" t="s">
        <v>172</v>
      </c>
      <c r="AU1233" s="159" t="s">
        <v>88</v>
      </c>
      <c r="AV1233" s="13" t="s">
        <v>88</v>
      </c>
      <c r="AW1233" s="13" t="s">
        <v>34</v>
      </c>
      <c r="AX1233" s="13" t="s">
        <v>78</v>
      </c>
      <c r="AY1233" s="159" t="s">
        <v>163</v>
      </c>
    </row>
    <row r="1234" spans="2:65" s="13" customFormat="1" ht="11.25">
      <c r="B1234" s="158"/>
      <c r="D1234" s="152" t="s">
        <v>172</v>
      </c>
      <c r="E1234" s="159" t="s">
        <v>1</v>
      </c>
      <c r="F1234" s="160" t="s">
        <v>567</v>
      </c>
      <c r="H1234" s="161">
        <v>16.600000000000001</v>
      </c>
      <c r="I1234" s="162"/>
      <c r="L1234" s="158"/>
      <c r="M1234" s="163"/>
      <c r="T1234" s="164"/>
      <c r="AT1234" s="159" t="s">
        <v>172</v>
      </c>
      <c r="AU1234" s="159" t="s">
        <v>88</v>
      </c>
      <c r="AV1234" s="13" t="s">
        <v>88</v>
      </c>
      <c r="AW1234" s="13" t="s">
        <v>34</v>
      </c>
      <c r="AX1234" s="13" t="s">
        <v>78</v>
      </c>
      <c r="AY1234" s="159" t="s">
        <v>163</v>
      </c>
    </row>
    <row r="1235" spans="2:65" s="13" customFormat="1" ht="11.25">
      <c r="B1235" s="158"/>
      <c r="D1235" s="152" t="s">
        <v>172</v>
      </c>
      <c r="E1235" s="159" t="s">
        <v>1</v>
      </c>
      <c r="F1235" s="160" t="s">
        <v>568</v>
      </c>
      <c r="H1235" s="161">
        <v>15</v>
      </c>
      <c r="I1235" s="162"/>
      <c r="L1235" s="158"/>
      <c r="M1235" s="163"/>
      <c r="T1235" s="164"/>
      <c r="AT1235" s="159" t="s">
        <v>172</v>
      </c>
      <c r="AU1235" s="159" t="s">
        <v>88</v>
      </c>
      <c r="AV1235" s="13" t="s">
        <v>88</v>
      </c>
      <c r="AW1235" s="13" t="s">
        <v>34</v>
      </c>
      <c r="AX1235" s="13" t="s">
        <v>78</v>
      </c>
      <c r="AY1235" s="159" t="s">
        <v>163</v>
      </c>
    </row>
    <row r="1236" spans="2:65" s="13" customFormat="1" ht="11.25">
      <c r="B1236" s="158"/>
      <c r="D1236" s="152" t="s">
        <v>172</v>
      </c>
      <c r="E1236" s="159" t="s">
        <v>1</v>
      </c>
      <c r="F1236" s="160" t="s">
        <v>569</v>
      </c>
      <c r="H1236" s="161">
        <v>15.1</v>
      </c>
      <c r="I1236" s="162"/>
      <c r="L1236" s="158"/>
      <c r="M1236" s="163"/>
      <c r="T1236" s="164"/>
      <c r="AT1236" s="159" t="s">
        <v>172</v>
      </c>
      <c r="AU1236" s="159" t="s">
        <v>88</v>
      </c>
      <c r="AV1236" s="13" t="s">
        <v>88</v>
      </c>
      <c r="AW1236" s="13" t="s">
        <v>34</v>
      </c>
      <c r="AX1236" s="13" t="s">
        <v>78</v>
      </c>
      <c r="AY1236" s="159" t="s">
        <v>163</v>
      </c>
    </row>
    <row r="1237" spans="2:65" s="13" customFormat="1" ht="11.25">
      <c r="B1237" s="158"/>
      <c r="D1237" s="152" t="s">
        <v>172</v>
      </c>
      <c r="E1237" s="159" t="s">
        <v>1</v>
      </c>
      <c r="F1237" s="160" t="s">
        <v>570</v>
      </c>
      <c r="H1237" s="161">
        <v>31.2</v>
      </c>
      <c r="I1237" s="162"/>
      <c r="L1237" s="158"/>
      <c r="M1237" s="163"/>
      <c r="T1237" s="164"/>
      <c r="AT1237" s="159" t="s">
        <v>172</v>
      </c>
      <c r="AU1237" s="159" t="s">
        <v>88</v>
      </c>
      <c r="AV1237" s="13" t="s">
        <v>88</v>
      </c>
      <c r="AW1237" s="13" t="s">
        <v>34</v>
      </c>
      <c r="AX1237" s="13" t="s">
        <v>78</v>
      </c>
      <c r="AY1237" s="159" t="s">
        <v>163</v>
      </c>
    </row>
    <row r="1238" spans="2:65" s="13" customFormat="1" ht="11.25">
      <c r="B1238" s="158"/>
      <c r="D1238" s="152" t="s">
        <v>172</v>
      </c>
      <c r="E1238" s="159" t="s">
        <v>1</v>
      </c>
      <c r="F1238" s="160" t="s">
        <v>571</v>
      </c>
      <c r="H1238" s="161">
        <v>8.9</v>
      </c>
      <c r="I1238" s="162"/>
      <c r="L1238" s="158"/>
      <c r="M1238" s="163"/>
      <c r="T1238" s="164"/>
      <c r="AT1238" s="159" t="s">
        <v>172</v>
      </c>
      <c r="AU1238" s="159" t="s">
        <v>88</v>
      </c>
      <c r="AV1238" s="13" t="s">
        <v>88</v>
      </c>
      <c r="AW1238" s="13" t="s">
        <v>34</v>
      </c>
      <c r="AX1238" s="13" t="s">
        <v>78</v>
      </c>
      <c r="AY1238" s="159" t="s">
        <v>163</v>
      </c>
    </row>
    <row r="1239" spans="2:65" s="13" customFormat="1" ht="11.25">
      <c r="B1239" s="158"/>
      <c r="D1239" s="152" t="s">
        <v>172</v>
      </c>
      <c r="E1239" s="159" t="s">
        <v>1</v>
      </c>
      <c r="F1239" s="160" t="s">
        <v>572</v>
      </c>
      <c r="H1239" s="161">
        <v>16.600000000000001</v>
      </c>
      <c r="I1239" s="162"/>
      <c r="L1239" s="158"/>
      <c r="M1239" s="163"/>
      <c r="T1239" s="164"/>
      <c r="AT1239" s="159" t="s">
        <v>172</v>
      </c>
      <c r="AU1239" s="159" t="s">
        <v>88</v>
      </c>
      <c r="AV1239" s="13" t="s">
        <v>88</v>
      </c>
      <c r="AW1239" s="13" t="s">
        <v>34</v>
      </c>
      <c r="AX1239" s="13" t="s">
        <v>78</v>
      </c>
      <c r="AY1239" s="159" t="s">
        <v>163</v>
      </c>
    </row>
    <row r="1240" spans="2:65" s="13" customFormat="1" ht="11.25">
      <c r="B1240" s="158"/>
      <c r="D1240" s="152" t="s">
        <v>172</v>
      </c>
      <c r="E1240" s="159" t="s">
        <v>1</v>
      </c>
      <c r="F1240" s="160" t="s">
        <v>573</v>
      </c>
      <c r="H1240" s="161">
        <v>4.9000000000000004</v>
      </c>
      <c r="I1240" s="162"/>
      <c r="L1240" s="158"/>
      <c r="M1240" s="163"/>
      <c r="T1240" s="164"/>
      <c r="AT1240" s="159" t="s">
        <v>172</v>
      </c>
      <c r="AU1240" s="159" t="s">
        <v>88</v>
      </c>
      <c r="AV1240" s="13" t="s">
        <v>88</v>
      </c>
      <c r="AW1240" s="13" t="s">
        <v>34</v>
      </c>
      <c r="AX1240" s="13" t="s">
        <v>78</v>
      </c>
      <c r="AY1240" s="159" t="s">
        <v>163</v>
      </c>
    </row>
    <row r="1241" spans="2:65" s="15" customFormat="1" ht="11.25">
      <c r="B1241" s="183"/>
      <c r="D1241" s="152" t="s">
        <v>172</v>
      </c>
      <c r="E1241" s="184" t="s">
        <v>1</v>
      </c>
      <c r="F1241" s="185" t="s">
        <v>372</v>
      </c>
      <c r="H1241" s="186">
        <v>175.3</v>
      </c>
      <c r="I1241" s="187"/>
      <c r="L1241" s="183"/>
      <c r="M1241" s="188"/>
      <c r="T1241" s="189"/>
      <c r="AT1241" s="184" t="s">
        <v>172</v>
      </c>
      <c r="AU1241" s="184" t="s">
        <v>88</v>
      </c>
      <c r="AV1241" s="15" t="s">
        <v>182</v>
      </c>
      <c r="AW1241" s="15" t="s">
        <v>34</v>
      </c>
      <c r="AX1241" s="15" t="s">
        <v>78</v>
      </c>
      <c r="AY1241" s="184" t="s">
        <v>163</v>
      </c>
    </row>
    <row r="1242" spans="2:65" s="14" customFormat="1" ht="11.25">
      <c r="B1242" s="165"/>
      <c r="D1242" s="152" t="s">
        <v>172</v>
      </c>
      <c r="E1242" s="166" t="s">
        <v>1</v>
      </c>
      <c r="F1242" s="167" t="s">
        <v>176</v>
      </c>
      <c r="H1242" s="168">
        <v>186.5</v>
      </c>
      <c r="I1242" s="169"/>
      <c r="L1242" s="165"/>
      <c r="M1242" s="170"/>
      <c r="T1242" s="171"/>
      <c r="AT1242" s="166" t="s">
        <v>172</v>
      </c>
      <c r="AU1242" s="166" t="s">
        <v>88</v>
      </c>
      <c r="AV1242" s="14" t="s">
        <v>170</v>
      </c>
      <c r="AW1242" s="14" t="s">
        <v>34</v>
      </c>
      <c r="AX1242" s="14" t="s">
        <v>86</v>
      </c>
      <c r="AY1242" s="166" t="s">
        <v>163</v>
      </c>
    </row>
    <row r="1243" spans="2:65" s="1" customFormat="1" ht="24.2" customHeight="1">
      <c r="B1243" s="32"/>
      <c r="C1243" s="172" t="s">
        <v>983</v>
      </c>
      <c r="D1243" s="172" t="s">
        <v>194</v>
      </c>
      <c r="E1243" s="173" t="s">
        <v>984</v>
      </c>
      <c r="F1243" s="174" t="s">
        <v>985</v>
      </c>
      <c r="G1243" s="175" t="s">
        <v>206</v>
      </c>
      <c r="H1243" s="176">
        <v>223.8</v>
      </c>
      <c r="I1243" s="177"/>
      <c r="J1243" s="178">
        <f>ROUND(I1243*H1243,2)</f>
        <v>0</v>
      </c>
      <c r="K1243" s="179"/>
      <c r="L1243" s="180"/>
      <c r="M1243" s="181" t="s">
        <v>1</v>
      </c>
      <c r="N1243" s="182" t="s">
        <v>43</v>
      </c>
      <c r="P1243" s="147">
        <f>O1243*H1243</f>
        <v>0</v>
      </c>
      <c r="Q1243" s="147">
        <v>6.4999999999999997E-4</v>
      </c>
      <c r="R1243" s="147">
        <f>Q1243*H1243</f>
        <v>0.14546999999999999</v>
      </c>
      <c r="S1243" s="147">
        <v>0</v>
      </c>
      <c r="T1243" s="148">
        <f>S1243*H1243</f>
        <v>0</v>
      </c>
      <c r="AR1243" s="149" t="s">
        <v>442</v>
      </c>
      <c r="AT1243" s="149" t="s">
        <v>194</v>
      </c>
      <c r="AU1243" s="149" t="s">
        <v>88</v>
      </c>
      <c r="AY1243" s="17" t="s">
        <v>163</v>
      </c>
      <c r="BE1243" s="150">
        <f>IF(N1243="základní",J1243,0)</f>
        <v>0</v>
      </c>
      <c r="BF1243" s="150">
        <f>IF(N1243="snížená",J1243,0)</f>
        <v>0</v>
      </c>
      <c r="BG1243" s="150">
        <f>IF(N1243="zákl. přenesená",J1243,0)</f>
        <v>0</v>
      </c>
      <c r="BH1243" s="150">
        <f>IF(N1243="sníž. přenesená",J1243,0)</f>
        <v>0</v>
      </c>
      <c r="BI1243" s="150">
        <f>IF(N1243="nulová",J1243,0)</f>
        <v>0</v>
      </c>
      <c r="BJ1243" s="17" t="s">
        <v>86</v>
      </c>
      <c r="BK1243" s="150">
        <f>ROUND(I1243*H1243,2)</f>
        <v>0</v>
      </c>
      <c r="BL1243" s="17" t="s">
        <v>273</v>
      </c>
      <c r="BM1243" s="149" t="s">
        <v>986</v>
      </c>
    </row>
    <row r="1244" spans="2:65" s="12" customFormat="1" ht="11.25">
      <c r="B1244" s="151"/>
      <c r="D1244" s="152" t="s">
        <v>172</v>
      </c>
      <c r="E1244" s="153" t="s">
        <v>1</v>
      </c>
      <c r="F1244" s="154" t="s">
        <v>933</v>
      </c>
      <c r="H1244" s="153" t="s">
        <v>1</v>
      </c>
      <c r="I1244" s="155"/>
      <c r="L1244" s="151"/>
      <c r="M1244" s="156"/>
      <c r="T1244" s="157"/>
      <c r="AT1244" s="153" t="s">
        <v>172</v>
      </c>
      <c r="AU1244" s="153" t="s">
        <v>88</v>
      </c>
      <c r="AV1244" s="12" t="s">
        <v>86</v>
      </c>
      <c r="AW1244" s="12" t="s">
        <v>34</v>
      </c>
      <c r="AX1244" s="12" t="s">
        <v>78</v>
      </c>
      <c r="AY1244" s="153" t="s">
        <v>163</v>
      </c>
    </row>
    <row r="1245" spans="2:65" s="12" customFormat="1" ht="11.25">
      <c r="B1245" s="151"/>
      <c r="D1245" s="152" t="s">
        <v>172</v>
      </c>
      <c r="E1245" s="153" t="s">
        <v>1</v>
      </c>
      <c r="F1245" s="154" t="s">
        <v>987</v>
      </c>
      <c r="H1245" s="153" t="s">
        <v>1</v>
      </c>
      <c r="I1245" s="155"/>
      <c r="L1245" s="151"/>
      <c r="M1245" s="156"/>
      <c r="T1245" s="157"/>
      <c r="AT1245" s="153" t="s">
        <v>172</v>
      </c>
      <c r="AU1245" s="153" t="s">
        <v>88</v>
      </c>
      <c r="AV1245" s="12" t="s">
        <v>86</v>
      </c>
      <c r="AW1245" s="12" t="s">
        <v>34</v>
      </c>
      <c r="AX1245" s="12" t="s">
        <v>78</v>
      </c>
      <c r="AY1245" s="153" t="s">
        <v>163</v>
      </c>
    </row>
    <row r="1246" spans="2:65" s="12" customFormat="1" ht="11.25">
      <c r="B1246" s="151"/>
      <c r="D1246" s="152" t="s">
        <v>172</v>
      </c>
      <c r="E1246" s="153" t="s">
        <v>1</v>
      </c>
      <c r="F1246" s="154" t="s">
        <v>988</v>
      </c>
      <c r="H1246" s="153" t="s">
        <v>1</v>
      </c>
      <c r="I1246" s="155"/>
      <c r="L1246" s="151"/>
      <c r="M1246" s="156"/>
      <c r="T1246" s="157"/>
      <c r="AT1246" s="153" t="s">
        <v>172</v>
      </c>
      <c r="AU1246" s="153" t="s">
        <v>88</v>
      </c>
      <c r="AV1246" s="12" t="s">
        <v>86</v>
      </c>
      <c r="AW1246" s="12" t="s">
        <v>34</v>
      </c>
      <c r="AX1246" s="12" t="s">
        <v>78</v>
      </c>
      <c r="AY1246" s="153" t="s">
        <v>163</v>
      </c>
    </row>
    <row r="1247" spans="2:65" s="13" customFormat="1" ht="11.25">
      <c r="B1247" s="158"/>
      <c r="D1247" s="152" t="s">
        <v>172</v>
      </c>
      <c r="E1247" s="159" t="s">
        <v>1</v>
      </c>
      <c r="F1247" s="160" t="s">
        <v>504</v>
      </c>
      <c r="H1247" s="161">
        <v>11.2</v>
      </c>
      <c r="I1247" s="162"/>
      <c r="L1247" s="158"/>
      <c r="M1247" s="163"/>
      <c r="T1247" s="164"/>
      <c r="AT1247" s="159" t="s">
        <v>172</v>
      </c>
      <c r="AU1247" s="159" t="s">
        <v>88</v>
      </c>
      <c r="AV1247" s="13" t="s">
        <v>88</v>
      </c>
      <c r="AW1247" s="13" t="s">
        <v>34</v>
      </c>
      <c r="AX1247" s="13" t="s">
        <v>78</v>
      </c>
      <c r="AY1247" s="159" t="s">
        <v>163</v>
      </c>
    </row>
    <row r="1248" spans="2:65" s="13" customFormat="1" ht="11.25">
      <c r="B1248" s="158"/>
      <c r="D1248" s="152" t="s">
        <v>172</v>
      </c>
      <c r="E1248" s="159" t="s">
        <v>1</v>
      </c>
      <c r="F1248" s="160" t="s">
        <v>505</v>
      </c>
      <c r="H1248" s="161">
        <v>175.3</v>
      </c>
      <c r="I1248" s="162"/>
      <c r="L1248" s="158"/>
      <c r="M1248" s="163"/>
      <c r="T1248" s="164"/>
      <c r="AT1248" s="159" t="s">
        <v>172</v>
      </c>
      <c r="AU1248" s="159" t="s">
        <v>88</v>
      </c>
      <c r="AV1248" s="13" t="s">
        <v>88</v>
      </c>
      <c r="AW1248" s="13" t="s">
        <v>34</v>
      </c>
      <c r="AX1248" s="13" t="s">
        <v>78</v>
      </c>
      <c r="AY1248" s="159" t="s">
        <v>163</v>
      </c>
    </row>
    <row r="1249" spans="2:65" s="14" customFormat="1" ht="11.25">
      <c r="B1249" s="165"/>
      <c r="D1249" s="152" t="s">
        <v>172</v>
      </c>
      <c r="E1249" s="166" t="s">
        <v>1</v>
      </c>
      <c r="F1249" s="167" t="s">
        <v>176</v>
      </c>
      <c r="H1249" s="168">
        <v>186.5</v>
      </c>
      <c r="I1249" s="169"/>
      <c r="L1249" s="165"/>
      <c r="M1249" s="170"/>
      <c r="T1249" s="171"/>
      <c r="AT1249" s="166" t="s">
        <v>172</v>
      </c>
      <c r="AU1249" s="166" t="s">
        <v>88</v>
      </c>
      <c r="AV1249" s="14" t="s">
        <v>170</v>
      </c>
      <c r="AW1249" s="14" t="s">
        <v>34</v>
      </c>
      <c r="AX1249" s="14" t="s">
        <v>86</v>
      </c>
      <c r="AY1249" s="166" t="s">
        <v>163</v>
      </c>
    </row>
    <row r="1250" spans="2:65" s="13" customFormat="1" ht="11.25">
      <c r="B1250" s="158"/>
      <c r="D1250" s="152" t="s">
        <v>172</v>
      </c>
      <c r="F1250" s="160" t="s">
        <v>989</v>
      </c>
      <c r="H1250" s="161">
        <v>223.8</v>
      </c>
      <c r="I1250" s="162"/>
      <c r="L1250" s="158"/>
      <c r="M1250" s="163"/>
      <c r="T1250" s="164"/>
      <c r="AT1250" s="159" t="s">
        <v>172</v>
      </c>
      <c r="AU1250" s="159" t="s">
        <v>88</v>
      </c>
      <c r="AV1250" s="13" t="s">
        <v>88</v>
      </c>
      <c r="AW1250" s="13" t="s">
        <v>4</v>
      </c>
      <c r="AX1250" s="13" t="s">
        <v>86</v>
      </c>
      <c r="AY1250" s="159" t="s">
        <v>163</v>
      </c>
    </row>
    <row r="1251" spans="2:65" s="1" customFormat="1" ht="24.2" customHeight="1">
      <c r="B1251" s="32"/>
      <c r="C1251" s="137" t="s">
        <v>990</v>
      </c>
      <c r="D1251" s="137" t="s">
        <v>166</v>
      </c>
      <c r="E1251" s="138" t="s">
        <v>991</v>
      </c>
      <c r="F1251" s="139" t="s">
        <v>992</v>
      </c>
      <c r="G1251" s="140" t="s">
        <v>189</v>
      </c>
      <c r="H1251" s="141">
        <v>0.74199999999999999</v>
      </c>
      <c r="I1251" s="142"/>
      <c r="J1251" s="143">
        <f>ROUND(I1251*H1251,2)</f>
        <v>0</v>
      </c>
      <c r="K1251" s="144"/>
      <c r="L1251" s="32"/>
      <c r="M1251" s="145" t="s">
        <v>1</v>
      </c>
      <c r="N1251" s="146" t="s">
        <v>43</v>
      </c>
      <c r="P1251" s="147">
        <f>O1251*H1251</f>
        <v>0</v>
      </c>
      <c r="Q1251" s="147">
        <v>0</v>
      </c>
      <c r="R1251" s="147">
        <f>Q1251*H1251</f>
        <v>0</v>
      </c>
      <c r="S1251" s="147">
        <v>0</v>
      </c>
      <c r="T1251" s="148">
        <f>S1251*H1251</f>
        <v>0</v>
      </c>
      <c r="AR1251" s="149" t="s">
        <v>273</v>
      </c>
      <c r="AT1251" s="149" t="s">
        <v>166</v>
      </c>
      <c r="AU1251" s="149" t="s">
        <v>88</v>
      </c>
      <c r="AY1251" s="17" t="s">
        <v>163</v>
      </c>
      <c r="BE1251" s="150">
        <f>IF(N1251="základní",J1251,0)</f>
        <v>0</v>
      </c>
      <c r="BF1251" s="150">
        <f>IF(N1251="snížená",J1251,0)</f>
        <v>0</v>
      </c>
      <c r="BG1251" s="150">
        <f>IF(N1251="zákl. přenesená",J1251,0)</f>
        <v>0</v>
      </c>
      <c r="BH1251" s="150">
        <f>IF(N1251="sníž. přenesená",J1251,0)</f>
        <v>0</v>
      </c>
      <c r="BI1251" s="150">
        <f>IF(N1251="nulová",J1251,0)</f>
        <v>0</v>
      </c>
      <c r="BJ1251" s="17" t="s">
        <v>86</v>
      </c>
      <c r="BK1251" s="150">
        <f>ROUND(I1251*H1251,2)</f>
        <v>0</v>
      </c>
      <c r="BL1251" s="17" t="s">
        <v>273</v>
      </c>
      <c r="BM1251" s="149" t="s">
        <v>993</v>
      </c>
    </row>
    <row r="1252" spans="2:65" s="11" customFormat="1" ht="22.9" customHeight="1">
      <c r="B1252" s="125"/>
      <c r="D1252" s="126" t="s">
        <v>77</v>
      </c>
      <c r="E1252" s="135" t="s">
        <v>994</v>
      </c>
      <c r="F1252" s="135" t="s">
        <v>995</v>
      </c>
      <c r="I1252" s="128"/>
      <c r="J1252" s="136">
        <f>BK1252</f>
        <v>0</v>
      </c>
      <c r="L1252" s="125"/>
      <c r="M1252" s="130"/>
      <c r="P1252" s="131">
        <f>SUM(P1253:P1470)</f>
        <v>0</v>
      </c>
      <c r="R1252" s="131">
        <f>SUM(R1253:R1470)</f>
        <v>4.3137443229999999</v>
      </c>
      <c r="T1252" s="132">
        <f>SUM(T1253:T1470)</f>
        <v>0.92554000000000003</v>
      </c>
      <c r="AR1252" s="126" t="s">
        <v>88</v>
      </c>
      <c r="AT1252" s="133" t="s">
        <v>77</v>
      </c>
      <c r="AU1252" s="133" t="s">
        <v>86</v>
      </c>
      <c r="AY1252" s="126" t="s">
        <v>163</v>
      </c>
      <c r="BK1252" s="134">
        <f>SUM(BK1253:BK1470)</f>
        <v>0</v>
      </c>
    </row>
    <row r="1253" spans="2:65" s="1" customFormat="1" ht="24.2" customHeight="1">
      <c r="B1253" s="32"/>
      <c r="C1253" s="137" t="s">
        <v>996</v>
      </c>
      <c r="D1253" s="137" t="s">
        <v>166</v>
      </c>
      <c r="E1253" s="138" t="s">
        <v>997</v>
      </c>
      <c r="F1253" s="139" t="s">
        <v>998</v>
      </c>
      <c r="G1253" s="140" t="s">
        <v>206</v>
      </c>
      <c r="H1253" s="141">
        <v>53.585999999999999</v>
      </c>
      <c r="I1253" s="142"/>
      <c r="J1253" s="143">
        <f>ROUND(I1253*H1253,2)</f>
        <v>0</v>
      </c>
      <c r="K1253" s="144"/>
      <c r="L1253" s="32"/>
      <c r="M1253" s="145" t="s">
        <v>1</v>
      </c>
      <c r="N1253" s="146" t="s">
        <v>43</v>
      </c>
      <c r="P1253" s="147">
        <f>O1253*H1253</f>
        <v>0</v>
      </c>
      <c r="Q1253" s="147">
        <v>1.5821000000000002E-2</v>
      </c>
      <c r="R1253" s="147">
        <f>Q1253*H1253</f>
        <v>0.84778410600000009</v>
      </c>
      <c r="S1253" s="147">
        <v>0</v>
      </c>
      <c r="T1253" s="148">
        <f>S1253*H1253</f>
        <v>0</v>
      </c>
      <c r="AR1253" s="149" t="s">
        <v>273</v>
      </c>
      <c r="AT1253" s="149" t="s">
        <v>166</v>
      </c>
      <c r="AU1253" s="149" t="s">
        <v>88</v>
      </c>
      <c r="AY1253" s="17" t="s">
        <v>163</v>
      </c>
      <c r="BE1253" s="150">
        <f>IF(N1253="základní",J1253,0)</f>
        <v>0</v>
      </c>
      <c r="BF1253" s="150">
        <f>IF(N1253="snížená",J1253,0)</f>
        <v>0</v>
      </c>
      <c r="BG1253" s="150">
        <f>IF(N1253="zákl. přenesená",J1253,0)</f>
        <v>0</v>
      </c>
      <c r="BH1253" s="150">
        <f>IF(N1253="sníž. přenesená",J1253,0)</f>
        <v>0</v>
      </c>
      <c r="BI1253" s="150">
        <f>IF(N1253="nulová",J1253,0)</f>
        <v>0</v>
      </c>
      <c r="BJ1253" s="17" t="s">
        <v>86</v>
      </c>
      <c r="BK1253" s="150">
        <f>ROUND(I1253*H1253,2)</f>
        <v>0</v>
      </c>
      <c r="BL1253" s="17" t="s">
        <v>273</v>
      </c>
      <c r="BM1253" s="149" t="s">
        <v>999</v>
      </c>
    </row>
    <row r="1254" spans="2:65" s="12" customFormat="1" ht="11.25">
      <c r="B1254" s="151"/>
      <c r="D1254" s="152" t="s">
        <v>172</v>
      </c>
      <c r="E1254" s="153" t="s">
        <v>1</v>
      </c>
      <c r="F1254" s="154" t="s">
        <v>173</v>
      </c>
      <c r="H1254" s="153" t="s">
        <v>1</v>
      </c>
      <c r="I1254" s="155"/>
      <c r="L1254" s="151"/>
      <c r="M1254" s="156"/>
      <c r="T1254" s="157"/>
      <c r="AT1254" s="153" t="s">
        <v>172</v>
      </c>
      <c r="AU1254" s="153" t="s">
        <v>88</v>
      </c>
      <c r="AV1254" s="12" t="s">
        <v>86</v>
      </c>
      <c r="AW1254" s="12" t="s">
        <v>34</v>
      </c>
      <c r="AX1254" s="12" t="s">
        <v>78</v>
      </c>
      <c r="AY1254" s="153" t="s">
        <v>163</v>
      </c>
    </row>
    <row r="1255" spans="2:65" s="12" customFormat="1" ht="11.25">
      <c r="B1255" s="151"/>
      <c r="D1255" s="152" t="s">
        <v>172</v>
      </c>
      <c r="E1255" s="153" t="s">
        <v>1</v>
      </c>
      <c r="F1255" s="154" t="s">
        <v>1000</v>
      </c>
      <c r="H1255" s="153" t="s">
        <v>1</v>
      </c>
      <c r="I1255" s="155"/>
      <c r="L1255" s="151"/>
      <c r="M1255" s="156"/>
      <c r="T1255" s="157"/>
      <c r="AT1255" s="153" t="s">
        <v>172</v>
      </c>
      <c r="AU1255" s="153" t="s">
        <v>88</v>
      </c>
      <c r="AV1255" s="12" t="s">
        <v>86</v>
      </c>
      <c r="AW1255" s="12" t="s">
        <v>34</v>
      </c>
      <c r="AX1255" s="12" t="s">
        <v>78</v>
      </c>
      <c r="AY1255" s="153" t="s">
        <v>163</v>
      </c>
    </row>
    <row r="1256" spans="2:65" s="12" customFormat="1" ht="11.25">
      <c r="B1256" s="151"/>
      <c r="D1256" s="152" t="s">
        <v>172</v>
      </c>
      <c r="E1256" s="153" t="s">
        <v>1</v>
      </c>
      <c r="F1256" s="154" t="s">
        <v>374</v>
      </c>
      <c r="H1256" s="153" t="s">
        <v>1</v>
      </c>
      <c r="I1256" s="155"/>
      <c r="L1256" s="151"/>
      <c r="M1256" s="156"/>
      <c r="T1256" s="157"/>
      <c r="AT1256" s="153" t="s">
        <v>172</v>
      </c>
      <c r="AU1256" s="153" t="s">
        <v>88</v>
      </c>
      <c r="AV1256" s="12" t="s">
        <v>86</v>
      </c>
      <c r="AW1256" s="12" t="s">
        <v>34</v>
      </c>
      <c r="AX1256" s="12" t="s">
        <v>78</v>
      </c>
      <c r="AY1256" s="153" t="s">
        <v>163</v>
      </c>
    </row>
    <row r="1257" spans="2:65" s="13" customFormat="1" ht="11.25">
      <c r="B1257" s="158"/>
      <c r="D1257" s="152" t="s">
        <v>172</v>
      </c>
      <c r="E1257" s="159" t="s">
        <v>1</v>
      </c>
      <c r="F1257" s="160" t="s">
        <v>375</v>
      </c>
      <c r="H1257" s="161">
        <v>72.358999999999995</v>
      </c>
      <c r="I1257" s="162"/>
      <c r="L1257" s="158"/>
      <c r="M1257" s="163"/>
      <c r="T1257" s="164"/>
      <c r="AT1257" s="159" t="s">
        <v>172</v>
      </c>
      <c r="AU1257" s="159" t="s">
        <v>88</v>
      </c>
      <c r="AV1257" s="13" t="s">
        <v>88</v>
      </c>
      <c r="AW1257" s="13" t="s">
        <v>34</v>
      </c>
      <c r="AX1257" s="13" t="s">
        <v>78</v>
      </c>
      <c r="AY1257" s="159" t="s">
        <v>163</v>
      </c>
    </row>
    <row r="1258" spans="2:65" s="13" customFormat="1" ht="33.75">
      <c r="B1258" s="158"/>
      <c r="D1258" s="152" t="s">
        <v>172</v>
      </c>
      <c r="E1258" s="159" t="s">
        <v>1</v>
      </c>
      <c r="F1258" s="160" t="s">
        <v>1001</v>
      </c>
      <c r="H1258" s="161">
        <v>-14.35</v>
      </c>
      <c r="I1258" s="162"/>
      <c r="L1258" s="158"/>
      <c r="M1258" s="163"/>
      <c r="T1258" s="164"/>
      <c r="AT1258" s="159" t="s">
        <v>172</v>
      </c>
      <c r="AU1258" s="159" t="s">
        <v>88</v>
      </c>
      <c r="AV1258" s="13" t="s">
        <v>88</v>
      </c>
      <c r="AW1258" s="13" t="s">
        <v>34</v>
      </c>
      <c r="AX1258" s="13" t="s">
        <v>78</v>
      </c>
      <c r="AY1258" s="159" t="s">
        <v>163</v>
      </c>
    </row>
    <row r="1259" spans="2:65" s="13" customFormat="1" ht="11.25">
      <c r="B1259" s="158"/>
      <c r="D1259" s="152" t="s">
        <v>172</v>
      </c>
      <c r="E1259" s="159" t="s">
        <v>1</v>
      </c>
      <c r="F1259" s="160" t="s">
        <v>1002</v>
      </c>
      <c r="H1259" s="161">
        <v>-4.423</v>
      </c>
      <c r="I1259" s="162"/>
      <c r="L1259" s="158"/>
      <c r="M1259" s="163"/>
      <c r="T1259" s="164"/>
      <c r="AT1259" s="159" t="s">
        <v>172</v>
      </c>
      <c r="AU1259" s="159" t="s">
        <v>88</v>
      </c>
      <c r="AV1259" s="13" t="s">
        <v>88</v>
      </c>
      <c r="AW1259" s="13" t="s">
        <v>34</v>
      </c>
      <c r="AX1259" s="13" t="s">
        <v>78</v>
      </c>
      <c r="AY1259" s="159" t="s">
        <v>163</v>
      </c>
    </row>
    <row r="1260" spans="2:65" s="14" customFormat="1" ht="11.25">
      <c r="B1260" s="165"/>
      <c r="D1260" s="152" t="s">
        <v>172</v>
      </c>
      <c r="E1260" s="166" t="s">
        <v>1</v>
      </c>
      <c r="F1260" s="167" t="s">
        <v>176</v>
      </c>
      <c r="H1260" s="168">
        <v>53.585999999999991</v>
      </c>
      <c r="I1260" s="169"/>
      <c r="L1260" s="165"/>
      <c r="M1260" s="170"/>
      <c r="T1260" s="171"/>
      <c r="AT1260" s="166" t="s">
        <v>172</v>
      </c>
      <c r="AU1260" s="166" t="s">
        <v>88</v>
      </c>
      <c r="AV1260" s="14" t="s">
        <v>170</v>
      </c>
      <c r="AW1260" s="14" t="s">
        <v>34</v>
      </c>
      <c r="AX1260" s="14" t="s">
        <v>86</v>
      </c>
      <c r="AY1260" s="166" t="s">
        <v>163</v>
      </c>
    </row>
    <row r="1261" spans="2:65" s="1" customFormat="1" ht="24.2" customHeight="1">
      <c r="B1261" s="32"/>
      <c r="C1261" s="137" t="s">
        <v>1003</v>
      </c>
      <c r="D1261" s="137" t="s">
        <v>166</v>
      </c>
      <c r="E1261" s="138" t="s">
        <v>1004</v>
      </c>
      <c r="F1261" s="139" t="s">
        <v>1005</v>
      </c>
      <c r="G1261" s="140" t="s">
        <v>206</v>
      </c>
      <c r="H1261" s="141">
        <v>3.706</v>
      </c>
      <c r="I1261" s="142"/>
      <c r="J1261" s="143">
        <f>ROUND(I1261*H1261,2)</f>
        <v>0</v>
      </c>
      <c r="K1261" s="144"/>
      <c r="L1261" s="32"/>
      <c r="M1261" s="145" t="s">
        <v>1</v>
      </c>
      <c r="N1261" s="146" t="s">
        <v>43</v>
      </c>
      <c r="P1261" s="147">
        <f>O1261*H1261</f>
        <v>0</v>
      </c>
      <c r="Q1261" s="147">
        <v>1.324E-2</v>
      </c>
      <c r="R1261" s="147">
        <f>Q1261*H1261</f>
        <v>4.9067439999999997E-2</v>
      </c>
      <c r="S1261" s="147">
        <v>0</v>
      </c>
      <c r="T1261" s="148">
        <f>S1261*H1261</f>
        <v>0</v>
      </c>
      <c r="AR1261" s="149" t="s">
        <v>273</v>
      </c>
      <c r="AT1261" s="149" t="s">
        <v>166</v>
      </c>
      <c r="AU1261" s="149" t="s">
        <v>88</v>
      </c>
      <c r="AY1261" s="17" t="s">
        <v>163</v>
      </c>
      <c r="BE1261" s="150">
        <f>IF(N1261="základní",J1261,0)</f>
        <v>0</v>
      </c>
      <c r="BF1261" s="150">
        <f>IF(N1261="snížená",J1261,0)</f>
        <v>0</v>
      </c>
      <c r="BG1261" s="150">
        <f>IF(N1261="zákl. přenesená",J1261,0)</f>
        <v>0</v>
      </c>
      <c r="BH1261" s="150">
        <f>IF(N1261="sníž. přenesená",J1261,0)</f>
        <v>0</v>
      </c>
      <c r="BI1261" s="150">
        <f>IF(N1261="nulová",J1261,0)</f>
        <v>0</v>
      </c>
      <c r="BJ1261" s="17" t="s">
        <v>86</v>
      </c>
      <c r="BK1261" s="150">
        <f>ROUND(I1261*H1261,2)</f>
        <v>0</v>
      </c>
      <c r="BL1261" s="17" t="s">
        <v>273</v>
      </c>
      <c r="BM1261" s="149" t="s">
        <v>1006</v>
      </c>
    </row>
    <row r="1262" spans="2:65" s="12" customFormat="1" ht="11.25">
      <c r="B1262" s="151"/>
      <c r="D1262" s="152" t="s">
        <v>172</v>
      </c>
      <c r="E1262" s="153" t="s">
        <v>1</v>
      </c>
      <c r="F1262" s="154" t="s">
        <v>173</v>
      </c>
      <c r="H1262" s="153" t="s">
        <v>1</v>
      </c>
      <c r="I1262" s="155"/>
      <c r="L1262" s="151"/>
      <c r="M1262" s="156"/>
      <c r="T1262" s="157"/>
      <c r="AT1262" s="153" t="s">
        <v>172</v>
      </c>
      <c r="AU1262" s="153" t="s">
        <v>88</v>
      </c>
      <c r="AV1262" s="12" t="s">
        <v>86</v>
      </c>
      <c r="AW1262" s="12" t="s">
        <v>34</v>
      </c>
      <c r="AX1262" s="12" t="s">
        <v>78</v>
      </c>
      <c r="AY1262" s="153" t="s">
        <v>163</v>
      </c>
    </row>
    <row r="1263" spans="2:65" s="12" customFormat="1" ht="11.25">
      <c r="B1263" s="151"/>
      <c r="D1263" s="152" t="s">
        <v>172</v>
      </c>
      <c r="E1263" s="153" t="s">
        <v>1</v>
      </c>
      <c r="F1263" s="154" t="s">
        <v>1007</v>
      </c>
      <c r="H1263" s="153" t="s">
        <v>1</v>
      </c>
      <c r="I1263" s="155"/>
      <c r="L1263" s="151"/>
      <c r="M1263" s="156"/>
      <c r="T1263" s="157"/>
      <c r="AT1263" s="153" t="s">
        <v>172</v>
      </c>
      <c r="AU1263" s="153" t="s">
        <v>88</v>
      </c>
      <c r="AV1263" s="12" t="s">
        <v>86</v>
      </c>
      <c r="AW1263" s="12" t="s">
        <v>34</v>
      </c>
      <c r="AX1263" s="12" t="s">
        <v>78</v>
      </c>
      <c r="AY1263" s="153" t="s">
        <v>163</v>
      </c>
    </row>
    <row r="1264" spans="2:65" s="13" customFormat="1" ht="11.25">
      <c r="B1264" s="158"/>
      <c r="D1264" s="152" t="s">
        <v>172</v>
      </c>
      <c r="E1264" s="159" t="s">
        <v>1</v>
      </c>
      <c r="F1264" s="160" t="s">
        <v>1008</v>
      </c>
      <c r="H1264" s="161">
        <v>1.2829999999999999</v>
      </c>
      <c r="I1264" s="162"/>
      <c r="L1264" s="158"/>
      <c r="M1264" s="163"/>
      <c r="T1264" s="164"/>
      <c r="AT1264" s="159" t="s">
        <v>172</v>
      </c>
      <c r="AU1264" s="159" t="s">
        <v>88</v>
      </c>
      <c r="AV1264" s="13" t="s">
        <v>88</v>
      </c>
      <c r="AW1264" s="13" t="s">
        <v>34</v>
      </c>
      <c r="AX1264" s="13" t="s">
        <v>78</v>
      </c>
      <c r="AY1264" s="159" t="s">
        <v>163</v>
      </c>
    </row>
    <row r="1265" spans="2:65" s="13" customFormat="1" ht="11.25">
      <c r="B1265" s="158"/>
      <c r="D1265" s="152" t="s">
        <v>172</v>
      </c>
      <c r="E1265" s="159" t="s">
        <v>1</v>
      </c>
      <c r="F1265" s="160" t="s">
        <v>1009</v>
      </c>
      <c r="H1265" s="161">
        <v>2.423</v>
      </c>
      <c r="I1265" s="162"/>
      <c r="L1265" s="158"/>
      <c r="M1265" s="163"/>
      <c r="T1265" s="164"/>
      <c r="AT1265" s="159" t="s">
        <v>172</v>
      </c>
      <c r="AU1265" s="159" t="s">
        <v>88</v>
      </c>
      <c r="AV1265" s="13" t="s">
        <v>88</v>
      </c>
      <c r="AW1265" s="13" t="s">
        <v>34</v>
      </c>
      <c r="AX1265" s="13" t="s">
        <v>78</v>
      </c>
      <c r="AY1265" s="159" t="s">
        <v>163</v>
      </c>
    </row>
    <row r="1266" spans="2:65" s="14" customFormat="1" ht="11.25">
      <c r="B1266" s="165"/>
      <c r="D1266" s="152" t="s">
        <v>172</v>
      </c>
      <c r="E1266" s="166" t="s">
        <v>1</v>
      </c>
      <c r="F1266" s="167" t="s">
        <v>176</v>
      </c>
      <c r="H1266" s="168">
        <v>3.706</v>
      </c>
      <c r="I1266" s="169"/>
      <c r="L1266" s="165"/>
      <c r="M1266" s="170"/>
      <c r="T1266" s="171"/>
      <c r="AT1266" s="166" t="s">
        <v>172</v>
      </c>
      <c r="AU1266" s="166" t="s">
        <v>88</v>
      </c>
      <c r="AV1266" s="14" t="s">
        <v>170</v>
      </c>
      <c r="AW1266" s="14" t="s">
        <v>34</v>
      </c>
      <c r="AX1266" s="14" t="s">
        <v>86</v>
      </c>
      <c r="AY1266" s="166" t="s">
        <v>163</v>
      </c>
    </row>
    <row r="1267" spans="2:65" s="1" customFormat="1" ht="24.2" customHeight="1">
      <c r="B1267" s="32"/>
      <c r="C1267" s="137" t="s">
        <v>1010</v>
      </c>
      <c r="D1267" s="137" t="s">
        <v>166</v>
      </c>
      <c r="E1267" s="138" t="s">
        <v>1011</v>
      </c>
      <c r="F1267" s="139" t="s">
        <v>1012</v>
      </c>
      <c r="G1267" s="140" t="s">
        <v>206</v>
      </c>
      <c r="H1267" s="141">
        <v>2.5139999999999998</v>
      </c>
      <c r="I1267" s="142"/>
      <c r="J1267" s="143">
        <f>ROUND(I1267*H1267,2)</f>
        <v>0</v>
      </c>
      <c r="K1267" s="144"/>
      <c r="L1267" s="32"/>
      <c r="M1267" s="145" t="s">
        <v>1</v>
      </c>
      <c r="N1267" s="146" t="s">
        <v>43</v>
      </c>
      <c r="P1267" s="147">
        <f>O1267*H1267</f>
        <v>0</v>
      </c>
      <c r="Q1267" s="147">
        <v>1.256E-2</v>
      </c>
      <c r="R1267" s="147">
        <f>Q1267*H1267</f>
        <v>3.1575839999999994E-2</v>
      </c>
      <c r="S1267" s="147">
        <v>0</v>
      </c>
      <c r="T1267" s="148">
        <f>S1267*H1267</f>
        <v>0</v>
      </c>
      <c r="AR1267" s="149" t="s">
        <v>273</v>
      </c>
      <c r="AT1267" s="149" t="s">
        <v>166</v>
      </c>
      <c r="AU1267" s="149" t="s">
        <v>88</v>
      </c>
      <c r="AY1267" s="17" t="s">
        <v>163</v>
      </c>
      <c r="BE1267" s="150">
        <f>IF(N1267="základní",J1267,0)</f>
        <v>0</v>
      </c>
      <c r="BF1267" s="150">
        <f>IF(N1267="snížená",J1267,0)</f>
        <v>0</v>
      </c>
      <c r="BG1267" s="150">
        <f>IF(N1267="zákl. přenesená",J1267,0)</f>
        <v>0</v>
      </c>
      <c r="BH1267" s="150">
        <f>IF(N1267="sníž. přenesená",J1267,0)</f>
        <v>0</v>
      </c>
      <c r="BI1267" s="150">
        <f>IF(N1267="nulová",J1267,0)</f>
        <v>0</v>
      </c>
      <c r="BJ1267" s="17" t="s">
        <v>86</v>
      </c>
      <c r="BK1267" s="150">
        <f>ROUND(I1267*H1267,2)</f>
        <v>0</v>
      </c>
      <c r="BL1267" s="17" t="s">
        <v>273</v>
      </c>
      <c r="BM1267" s="149" t="s">
        <v>1013</v>
      </c>
    </row>
    <row r="1268" spans="2:65" s="12" customFormat="1" ht="11.25">
      <c r="B1268" s="151"/>
      <c r="D1268" s="152" t="s">
        <v>172</v>
      </c>
      <c r="E1268" s="153" t="s">
        <v>1</v>
      </c>
      <c r="F1268" s="154" t="s">
        <v>173</v>
      </c>
      <c r="H1268" s="153" t="s">
        <v>1</v>
      </c>
      <c r="I1268" s="155"/>
      <c r="L1268" s="151"/>
      <c r="M1268" s="156"/>
      <c r="T1268" s="157"/>
      <c r="AT1268" s="153" t="s">
        <v>172</v>
      </c>
      <c r="AU1268" s="153" t="s">
        <v>88</v>
      </c>
      <c r="AV1268" s="12" t="s">
        <v>86</v>
      </c>
      <c r="AW1268" s="12" t="s">
        <v>34</v>
      </c>
      <c r="AX1268" s="12" t="s">
        <v>78</v>
      </c>
      <c r="AY1268" s="153" t="s">
        <v>163</v>
      </c>
    </row>
    <row r="1269" spans="2:65" s="12" customFormat="1" ht="11.25">
      <c r="B1269" s="151"/>
      <c r="D1269" s="152" t="s">
        <v>172</v>
      </c>
      <c r="E1269" s="153" t="s">
        <v>1</v>
      </c>
      <c r="F1269" s="154" t="s">
        <v>1014</v>
      </c>
      <c r="H1269" s="153" t="s">
        <v>1</v>
      </c>
      <c r="I1269" s="155"/>
      <c r="L1269" s="151"/>
      <c r="M1269" s="156"/>
      <c r="T1269" s="157"/>
      <c r="AT1269" s="153" t="s">
        <v>172</v>
      </c>
      <c r="AU1269" s="153" t="s">
        <v>88</v>
      </c>
      <c r="AV1269" s="12" t="s">
        <v>86</v>
      </c>
      <c r="AW1269" s="12" t="s">
        <v>34</v>
      </c>
      <c r="AX1269" s="12" t="s">
        <v>78</v>
      </c>
      <c r="AY1269" s="153" t="s">
        <v>163</v>
      </c>
    </row>
    <row r="1270" spans="2:65" s="13" customFormat="1" ht="11.25">
      <c r="B1270" s="158"/>
      <c r="D1270" s="152" t="s">
        <v>172</v>
      </c>
      <c r="E1270" s="159" t="s">
        <v>1</v>
      </c>
      <c r="F1270" s="160" t="s">
        <v>1015</v>
      </c>
      <c r="H1270" s="161">
        <v>2.5139999999999998</v>
      </c>
      <c r="I1270" s="162"/>
      <c r="L1270" s="158"/>
      <c r="M1270" s="163"/>
      <c r="T1270" s="164"/>
      <c r="AT1270" s="159" t="s">
        <v>172</v>
      </c>
      <c r="AU1270" s="159" t="s">
        <v>88</v>
      </c>
      <c r="AV1270" s="13" t="s">
        <v>88</v>
      </c>
      <c r="AW1270" s="13" t="s">
        <v>34</v>
      </c>
      <c r="AX1270" s="13" t="s">
        <v>78</v>
      </c>
      <c r="AY1270" s="159" t="s">
        <v>163</v>
      </c>
    </row>
    <row r="1271" spans="2:65" s="14" customFormat="1" ht="11.25">
      <c r="B1271" s="165"/>
      <c r="D1271" s="152" t="s">
        <v>172</v>
      </c>
      <c r="E1271" s="166" t="s">
        <v>1</v>
      </c>
      <c r="F1271" s="167" t="s">
        <v>176</v>
      </c>
      <c r="H1271" s="168">
        <v>2.5139999999999998</v>
      </c>
      <c r="I1271" s="169"/>
      <c r="L1271" s="165"/>
      <c r="M1271" s="170"/>
      <c r="T1271" s="171"/>
      <c r="AT1271" s="166" t="s">
        <v>172</v>
      </c>
      <c r="AU1271" s="166" t="s">
        <v>88</v>
      </c>
      <c r="AV1271" s="14" t="s">
        <v>170</v>
      </c>
      <c r="AW1271" s="14" t="s">
        <v>34</v>
      </c>
      <c r="AX1271" s="14" t="s">
        <v>86</v>
      </c>
      <c r="AY1271" s="166" t="s">
        <v>163</v>
      </c>
    </row>
    <row r="1272" spans="2:65" s="1" customFormat="1" ht="33" customHeight="1">
      <c r="B1272" s="32"/>
      <c r="C1272" s="137" t="s">
        <v>1016</v>
      </c>
      <c r="D1272" s="137" t="s">
        <v>166</v>
      </c>
      <c r="E1272" s="138" t="s">
        <v>1017</v>
      </c>
      <c r="F1272" s="139" t="s">
        <v>1018</v>
      </c>
      <c r="G1272" s="140" t="s">
        <v>206</v>
      </c>
      <c r="H1272" s="141">
        <v>13.164999999999999</v>
      </c>
      <c r="I1272" s="142"/>
      <c r="J1272" s="143">
        <f>ROUND(I1272*H1272,2)</f>
        <v>0</v>
      </c>
      <c r="K1272" s="144"/>
      <c r="L1272" s="32"/>
      <c r="M1272" s="145" t="s">
        <v>1</v>
      </c>
      <c r="N1272" s="146" t="s">
        <v>43</v>
      </c>
      <c r="P1272" s="147">
        <f>O1272*H1272</f>
        <v>0</v>
      </c>
      <c r="Q1272" s="147">
        <v>1.5805E-2</v>
      </c>
      <c r="R1272" s="147">
        <f>Q1272*H1272</f>
        <v>0.20807282499999999</v>
      </c>
      <c r="S1272" s="147">
        <v>0</v>
      </c>
      <c r="T1272" s="148">
        <f>S1272*H1272</f>
        <v>0</v>
      </c>
      <c r="AR1272" s="149" t="s">
        <v>273</v>
      </c>
      <c r="AT1272" s="149" t="s">
        <v>166</v>
      </c>
      <c r="AU1272" s="149" t="s">
        <v>88</v>
      </c>
      <c r="AY1272" s="17" t="s">
        <v>163</v>
      </c>
      <c r="BE1272" s="150">
        <f>IF(N1272="základní",J1272,0)</f>
        <v>0</v>
      </c>
      <c r="BF1272" s="150">
        <f>IF(N1272="snížená",J1272,0)</f>
        <v>0</v>
      </c>
      <c r="BG1272" s="150">
        <f>IF(N1272="zákl. přenesená",J1272,0)</f>
        <v>0</v>
      </c>
      <c r="BH1272" s="150">
        <f>IF(N1272="sníž. přenesená",J1272,0)</f>
        <v>0</v>
      </c>
      <c r="BI1272" s="150">
        <f>IF(N1272="nulová",J1272,0)</f>
        <v>0</v>
      </c>
      <c r="BJ1272" s="17" t="s">
        <v>86</v>
      </c>
      <c r="BK1272" s="150">
        <f>ROUND(I1272*H1272,2)</f>
        <v>0</v>
      </c>
      <c r="BL1272" s="17" t="s">
        <v>273</v>
      </c>
      <c r="BM1272" s="149" t="s">
        <v>1019</v>
      </c>
    </row>
    <row r="1273" spans="2:65" s="12" customFormat="1" ht="11.25">
      <c r="B1273" s="151"/>
      <c r="D1273" s="152" t="s">
        <v>172</v>
      </c>
      <c r="E1273" s="153" t="s">
        <v>1</v>
      </c>
      <c r="F1273" s="154" t="s">
        <v>173</v>
      </c>
      <c r="H1273" s="153" t="s">
        <v>1</v>
      </c>
      <c r="I1273" s="155"/>
      <c r="L1273" s="151"/>
      <c r="M1273" s="156"/>
      <c r="T1273" s="157"/>
      <c r="AT1273" s="153" t="s">
        <v>172</v>
      </c>
      <c r="AU1273" s="153" t="s">
        <v>88</v>
      </c>
      <c r="AV1273" s="12" t="s">
        <v>86</v>
      </c>
      <c r="AW1273" s="12" t="s">
        <v>34</v>
      </c>
      <c r="AX1273" s="12" t="s">
        <v>78</v>
      </c>
      <c r="AY1273" s="153" t="s">
        <v>163</v>
      </c>
    </row>
    <row r="1274" spans="2:65" s="12" customFormat="1" ht="11.25">
      <c r="B1274" s="151"/>
      <c r="D1274" s="152" t="s">
        <v>172</v>
      </c>
      <c r="E1274" s="153" t="s">
        <v>1</v>
      </c>
      <c r="F1274" s="154" t="s">
        <v>381</v>
      </c>
      <c r="H1274" s="153" t="s">
        <v>1</v>
      </c>
      <c r="I1274" s="155"/>
      <c r="L1274" s="151"/>
      <c r="M1274" s="156"/>
      <c r="T1274" s="157"/>
      <c r="AT1274" s="153" t="s">
        <v>172</v>
      </c>
      <c r="AU1274" s="153" t="s">
        <v>88</v>
      </c>
      <c r="AV1274" s="12" t="s">
        <v>86</v>
      </c>
      <c r="AW1274" s="12" t="s">
        <v>34</v>
      </c>
      <c r="AX1274" s="12" t="s">
        <v>78</v>
      </c>
      <c r="AY1274" s="153" t="s">
        <v>163</v>
      </c>
    </row>
    <row r="1275" spans="2:65" s="12" customFormat="1" ht="11.25">
      <c r="B1275" s="151"/>
      <c r="D1275" s="152" t="s">
        <v>172</v>
      </c>
      <c r="E1275" s="153" t="s">
        <v>1</v>
      </c>
      <c r="F1275" s="154" t="s">
        <v>1020</v>
      </c>
      <c r="H1275" s="153" t="s">
        <v>1</v>
      </c>
      <c r="I1275" s="155"/>
      <c r="L1275" s="151"/>
      <c r="M1275" s="156"/>
      <c r="T1275" s="157"/>
      <c r="AT1275" s="153" t="s">
        <v>172</v>
      </c>
      <c r="AU1275" s="153" t="s">
        <v>88</v>
      </c>
      <c r="AV1275" s="12" t="s">
        <v>86</v>
      </c>
      <c r="AW1275" s="12" t="s">
        <v>34</v>
      </c>
      <c r="AX1275" s="12" t="s">
        <v>78</v>
      </c>
      <c r="AY1275" s="153" t="s">
        <v>163</v>
      </c>
    </row>
    <row r="1276" spans="2:65" s="13" customFormat="1" ht="11.25">
      <c r="B1276" s="158"/>
      <c r="D1276" s="152" t="s">
        <v>172</v>
      </c>
      <c r="E1276" s="159" t="s">
        <v>1</v>
      </c>
      <c r="F1276" s="160" t="s">
        <v>1021</v>
      </c>
      <c r="H1276" s="161">
        <v>5.6</v>
      </c>
      <c r="I1276" s="162"/>
      <c r="L1276" s="158"/>
      <c r="M1276" s="163"/>
      <c r="T1276" s="164"/>
      <c r="AT1276" s="159" t="s">
        <v>172</v>
      </c>
      <c r="AU1276" s="159" t="s">
        <v>88</v>
      </c>
      <c r="AV1276" s="13" t="s">
        <v>88</v>
      </c>
      <c r="AW1276" s="13" t="s">
        <v>34</v>
      </c>
      <c r="AX1276" s="13" t="s">
        <v>78</v>
      </c>
      <c r="AY1276" s="159" t="s">
        <v>163</v>
      </c>
    </row>
    <row r="1277" spans="2:65" s="13" customFormat="1" ht="11.25">
      <c r="B1277" s="158"/>
      <c r="D1277" s="152" t="s">
        <v>172</v>
      </c>
      <c r="E1277" s="159" t="s">
        <v>1</v>
      </c>
      <c r="F1277" s="160" t="s">
        <v>1022</v>
      </c>
      <c r="H1277" s="161">
        <v>1.2609999999999999</v>
      </c>
      <c r="I1277" s="162"/>
      <c r="L1277" s="158"/>
      <c r="M1277" s="163"/>
      <c r="T1277" s="164"/>
      <c r="AT1277" s="159" t="s">
        <v>172</v>
      </c>
      <c r="AU1277" s="159" t="s">
        <v>88</v>
      </c>
      <c r="AV1277" s="13" t="s">
        <v>88</v>
      </c>
      <c r="AW1277" s="13" t="s">
        <v>34</v>
      </c>
      <c r="AX1277" s="13" t="s">
        <v>78</v>
      </c>
      <c r="AY1277" s="159" t="s">
        <v>163</v>
      </c>
    </row>
    <row r="1278" spans="2:65" s="12" customFormat="1" ht="11.25">
      <c r="B1278" s="151"/>
      <c r="D1278" s="152" t="s">
        <v>172</v>
      </c>
      <c r="E1278" s="153" t="s">
        <v>1</v>
      </c>
      <c r="F1278" s="154" t="s">
        <v>1023</v>
      </c>
      <c r="H1278" s="153" t="s">
        <v>1</v>
      </c>
      <c r="I1278" s="155"/>
      <c r="L1278" s="151"/>
      <c r="M1278" s="156"/>
      <c r="T1278" s="157"/>
      <c r="AT1278" s="153" t="s">
        <v>172</v>
      </c>
      <c r="AU1278" s="153" t="s">
        <v>88</v>
      </c>
      <c r="AV1278" s="12" t="s">
        <v>86</v>
      </c>
      <c r="AW1278" s="12" t="s">
        <v>34</v>
      </c>
      <c r="AX1278" s="12" t="s">
        <v>78</v>
      </c>
      <c r="AY1278" s="153" t="s">
        <v>163</v>
      </c>
    </row>
    <row r="1279" spans="2:65" s="13" customFormat="1" ht="11.25">
      <c r="B1279" s="158"/>
      <c r="D1279" s="152" t="s">
        <v>172</v>
      </c>
      <c r="E1279" s="159" t="s">
        <v>1</v>
      </c>
      <c r="F1279" s="160" t="s">
        <v>1024</v>
      </c>
      <c r="H1279" s="161">
        <v>6.3040000000000003</v>
      </c>
      <c r="I1279" s="162"/>
      <c r="L1279" s="158"/>
      <c r="M1279" s="163"/>
      <c r="T1279" s="164"/>
      <c r="AT1279" s="159" t="s">
        <v>172</v>
      </c>
      <c r="AU1279" s="159" t="s">
        <v>88</v>
      </c>
      <c r="AV1279" s="13" t="s">
        <v>88</v>
      </c>
      <c r="AW1279" s="13" t="s">
        <v>34</v>
      </c>
      <c r="AX1279" s="13" t="s">
        <v>78</v>
      </c>
      <c r="AY1279" s="159" t="s">
        <v>163</v>
      </c>
    </row>
    <row r="1280" spans="2:65" s="14" customFormat="1" ht="11.25">
      <c r="B1280" s="165"/>
      <c r="D1280" s="152" t="s">
        <v>172</v>
      </c>
      <c r="E1280" s="166" t="s">
        <v>1</v>
      </c>
      <c r="F1280" s="167" t="s">
        <v>176</v>
      </c>
      <c r="H1280" s="168">
        <v>13.164999999999999</v>
      </c>
      <c r="I1280" s="169"/>
      <c r="L1280" s="165"/>
      <c r="M1280" s="170"/>
      <c r="T1280" s="171"/>
      <c r="AT1280" s="166" t="s">
        <v>172</v>
      </c>
      <c r="AU1280" s="166" t="s">
        <v>88</v>
      </c>
      <c r="AV1280" s="14" t="s">
        <v>170</v>
      </c>
      <c r="AW1280" s="14" t="s">
        <v>34</v>
      </c>
      <c r="AX1280" s="14" t="s">
        <v>86</v>
      </c>
      <c r="AY1280" s="166" t="s">
        <v>163</v>
      </c>
    </row>
    <row r="1281" spans="2:65" s="1" customFormat="1" ht="24.2" customHeight="1">
      <c r="B1281" s="32"/>
      <c r="C1281" s="137" t="s">
        <v>1025</v>
      </c>
      <c r="D1281" s="137" t="s">
        <v>166</v>
      </c>
      <c r="E1281" s="138" t="s">
        <v>1026</v>
      </c>
      <c r="F1281" s="139" t="s">
        <v>1027</v>
      </c>
      <c r="G1281" s="140" t="s">
        <v>206</v>
      </c>
      <c r="H1281" s="141">
        <v>67.878</v>
      </c>
      <c r="I1281" s="142"/>
      <c r="J1281" s="143">
        <f>ROUND(I1281*H1281,2)</f>
        <v>0</v>
      </c>
      <c r="K1281" s="144"/>
      <c r="L1281" s="32"/>
      <c r="M1281" s="145" t="s">
        <v>1</v>
      </c>
      <c r="N1281" s="146" t="s">
        <v>43</v>
      </c>
      <c r="P1281" s="147">
        <f>O1281*H1281</f>
        <v>0</v>
      </c>
      <c r="Q1281" s="147">
        <v>1.4904000000000001E-2</v>
      </c>
      <c r="R1281" s="147">
        <f>Q1281*H1281</f>
        <v>1.011653712</v>
      </c>
      <c r="S1281" s="147">
        <v>0</v>
      </c>
      <c r="T1281" s="148">
        <f>S1281*H1281</f>
        <v>0</v>
      </c>
      <c r="AR1281" s="149" t="s">
        <v>273</v>
      </c>
      <c r="AT1281" s="149" t="s">
        <v>166</v>
      </c>
      <c r="AU1281" s="149" t="s">
        <v>88</v>
      </c>
      <c r="AY1281" s="17" t="s">
        <v>163</v>
      </c>
      <c r="BE1281" s="150">
        <f>IF(N1281="základní",J1281,0)</f>
        <v>0</v>
      </c>
      <c r="BF1281" s="150">
        <f>IF(N1281="snížená",J1281,0)</f>
        <v>0</v>
      </c>
      <c r="BG1281" s="150">
        <f>IF(N1281="zákl. přenesená",J1281,0)</f>
        <v>0</v>
      </c>
      <c r="BH1281" s="150">
        <f>IF(N1281="sníž. přenesená",J1281,0)</f>
        <v>0</v>
      </c>
      <c r="BI1281" s="150">
        <f>IF(N1281="nulová",J1281,0)</f>
        <v>0</v>
      </c>
      <c r="BJ1281" s="17" t="s">
        <v>86</v>
      </c>
      <c r="BK1281" s="150">
        <f>ROUND(I1281*H1281,2)</f>
        <v>0</v>
      </c>
      <c r="BL1281" s="17" t="s">
        <v>273</v>
      </c>
      <c r="BM1281" s="149" t="s">
        <v>1028</v>
      </c>
    </row>
    <row r="1282" spans="2:65" s="12" customFormat="1" ht="11.25">
      <c r="B1282" s="151"/>
      <c r="D1282" s="152" t="s">
        <v>172</v>
      </c>
      <c r="E1282" s="153" t="s">
        <v>1</v>
      </c>
      <c r="F1282" s="154" t="s">
        <v>173</v>
      </c>
      <c r="H1282" s="153" t="s">
        <v>1</v>
      </c>
      <c r="I1282" s="155"/>
      <c r="L1282" s="151"/>
      <c r="M1282" s="156"/>
      <c r="T1282" s="157"/>
      <c r="AT1282" s="153" t="s">
        <v>172</v>
      </c>
      <c r="AU1282" s="153" t="s">
        <v>88</v>
      </c>
      <c r="AV1282" s="12" t="s">
        <v>86</v>
      </c>
      <c r="AW1282" s="12" t="s">
        <v>34</v>
      </c>
      <c r="AX1282" s="12" t="s">
        <v>78</v>
      </c>
      <c r="AY1282" s="153" t="s">
        <v>163</v>
      </c>
    </row>
    <row r="1283" spans="2:65" s="12" customFormat="1" ht="11.25">
      <c r="B1283" s="151"/>
      <c r="D1283" s="152" t="s">
        <v>172</v>
      </c>
      <c r="E1283" s="153" t="s">
        <v>1</v>
      </c>
      <c r="F1283" s="154" t="s">
        <v>1029</v>
      </c>
      <c r="H1283" s="153" t="s">
        <v>1</v>
      </c>
      <c r="I1283" s="155"/>
      <c r="L1283" s="151"/>
      <c r="M1283" s="156"/>
      <c r="T1283" s="157"/>
      <c r="AT1283" s="153" t="s">
        <v>172</v>
      </c>
      <c r="AU1283" s="153" t="s">
        <v>88</v>
      </c>
      <c r="AV1283" s="12" t="s">
        <v>86</v>
      </c>
      <c r="AW1283" s="12" t="s">
        <v>34</v>
      </c>
      <c r="AX1283" s="12" t="s">
        <v>78</v>
      </c>
      <c r="AY1283" s="153" t="s">
        <v>163</v>
      </c>
    </row>
    <row r="1284" spans="2:65" s="12" customFormat="1" ht="11.25">
      <c r="B1284" s="151"/>
      <c r="D1284" s="152" t="s">
        <v>172</v>
      </c>
      <c r="E1284" s="153" t="s">
        <v>1</v>
      </c>
      <c r="F1284" s="154" t="s">
        <v>382</v>
      </c>
      <c r="H1284" s="153" t="s">
        <v>1</v>
      </c>
      <c r="I1284" s="155"/>
      <c r="L1284" s="151"/>
      <c r="M1284" s="156"/>
      <c r="T1284" s="157"/>
      <c r="AT1284" s="153" t="s">
        <v>172</v>
      </c>
      <c r="AU1284" s="153" t="s">
        <v>88</v>
      </c>
      <c r="AV1284" s="12" t="s">
        <v>86</v>
      </c>
      <c r="AW1284" s="12" t="s">
        <v>34</v>
      </c>
      <c r="AX1284" s="12" t="s">
        <v>78</v>
      </c>
      <c r="AY1284" s="153" t="s">
        <v>163</v>
      </c>
    </row>
    <row r="1285" spans="2:65" s="13" customFormat="1" ht="11.25">
      <c r="B1285" s="158"/>
      <c r="D1285" s="152" t="s">
        <v>172</v>
      </c>
      <c r="E1285" s="159" t="s">
        <v>1</v>
      </c>
      <c r="F1285" s="160" t="s">
        <v>383</v>
      </c>
      <c r="H1285" s="161">
        <v>4.7789999999999999</v>
      </c>
      <c r="I1285" s="162"/>
      <c r="L1285" s="158"/>
      <c r="M1285" s="163"/>
      <c r="T1285" s="164"/>
      <c r="AT1285" s="159" t="s">
        <v>172</v>
      </c>
      <c r="AU1285" s="159" t="s">
        <v>88</v>
      </c>
      <c r="AV1285" s="13" t="s">
        <v>88</v>
      </c>
      <c r="AW1285" s="13" t="s">
        <v>34</v>
      </c>
      <c r="AX1285" s="13" t="s">
        <v>78</v>
      </c>
      <c r="AY1285" s="159" t="s">
        <v>163</v>
      </c>
    </row>
    <row r="1286" spans="2:65" s="13" customFormat="1" ht="11.25">
      <c r="B1286" s="158"/>
      <c r="D1286" s="152" t="s">
        <v>172</v>
      </c>
      <c r="E1286" s="159" t="s">
        <v>1</v>
      </c>
      <c r="F1286" s="160" t="s">
        <v>384</v>
      </c>
      <c r="H1286" s="161">
        <v>4.82</v>
      </c>
      <c r="I1286" s="162"/>
      <c r="L1286" s="158"/>
      <c r="M1286" s="163"/>
      <c r="T1286" s="164"/>
      <c r="AT1286" s="159" t="s">
        <v>172</v>
      </c>
      <c r="AU1286" s="159" t="s">
        <v>88</v>
      </c>
      <c r="AV1286" s="13" t="s">
        <v>88</v>
      </c>
      <c r="AW1286" s="13" t="s">
        <v>34</v>
      </c>
      <c r="AX1286" s="13" t="s">
        <v>78</v>
      </c>
      <c r="AY1286" s="159" t="s">
        <v>163</v>
      </c>
    </row>
    <row r="1287" spans="2:65" s="13" customFormat="1" ht="11.25">
      <c r="B1287" s="158"/>
      <c r="D1287" s="152" t="s">
        <v>172</v>
      </c>
      <c r="E1287" s="159" t="s">
        <v>1</v>
      </c>
      <c r="F1287" s="160" t="s">
        <v>383</v>
      </c>
      <c r="H1287" s="161">
        <v>4.7789999999999999</v>
      </c>
      <c r="I1287" s="162"/>
      <c r="L1287" s="158"/>
      <c r="M1287" s="163"/>
      <c r="T1287" s="164"/>
      <c r="AT1287" s="159" t="s">
        <v>172</v>
      </c>
      <c r="AU1287" s="159" t="s">
        <v>88</v>
      </c>
      <c r="AV1287" s="13" t="s">
        <v>88</v>
      </c>
      <c r="AW1287" s="13" t="s">
        <v>34</v>
      </c>
      <c r="AX1287" s="13" t="s">
        <v>78</v>
      </c>
      <c r="AY1287" s="159" t="s">
        <v>163</v>
      </c>
    </row>
    <row r="1288" spans="2:65" s="13" customFormat="1" ht="11.25">
      <c r="B1288" s="158"/>
      <c r="D1288" s="152" t="s">
        <v>172</v>
      </c>
      <c r="E1288" s="159" t="s">
        <v>1</v>
      </c>
      <c r="F1288" s="160" t="s">
        <v>383</v>
      </c>
      <c r="H1288" s="161">
        <v>4.7789999999999999</v>
      </c>
      <c r="I1288" s="162"/>
      <c r="L1288" s="158"/>
      <c r="M1288" s="163"/>
      <c r="T1288" s="164"/>
      <c r="AT1288" s="159" t="s">
        <v>172</v>
      </c>
      <c r="AU1288" s="159" t="s">
        <v>88</v>
      </c>
      <c r="AV1288" s="13" t="s">
        <v>88</v>
      </c>
      <c r="AW1288" s="13" t="s">
        <v>34</v>
      </c>
      <c r="AX1288" s="13" t="s">
        <v>78</v>
      </c>
      <c r="AY1288" s="159" t="s">
        <v>163</v>
      </c>
    </row>
    <row r="1289" spans="2:65" s="13" customFormat="1" ht="11.25">
      <c r="B1289" s="158"/>
      <c r="D1289" s="152" t="s">
        <v>172</v>
      </c>
      <c r="E1289" s="159" t="s">
        <v>1</v>
      </c>
      <c r="F1289" s="160" t="s">
        <v>385</v>
      </c>
      <c r="H1289" s="161">
        <v>4.641</v>
      </c>
      <c r="I1289" s="162"/>
      <c r="L1289" s="158"/>
      <c r="M1289" s="163"/>
      <c r="T1289" s="164"/>
      <c r="AT1289" s="159" t="s">
        <v>172</v>
      </c>
      <c r="AU1289" s="159" t="s">
        <v>88</v>
      </c>
      <c r="AV1289" s="13" t="s">
        <v>88</v>
      </c>
      <c r="AW1289" s="13" t="s">
        <v>34</v>
      </c>
      <c r="AX1289" s="13" t="s">
        <v>78</v>
      </c>
      <c r="AY1289" s="159" t="s">
        <v>163</v>
      </c>
    </row>
    <row r="1290" spans="2:65" s="13" customFormat="1" ht="11.25">
      <c r="B1290" s="158"/>
      <c r="D1290" s="152" t="s">
        <v>172</v>
      </c>
      <c r="E1290" s="159" t="s">
        <v>1</v>
      </c>
      <c r="F1290" s="160" t="s">
        <v>386</v>
      </c>
      <c r="H1290" s="161">
        <v>4.5979999999999999</v>
      </c>
      <c r="I1290" s="162"/>
      <c r="L1290" s="158"/>
      <c r="M1290" s="163"/>
      <c r="T1290" s="164"/>
      <c r="AT1290" s="159" t="s">
        <v>172</v>
      </c>
      <c r="AU1290" s="159" t="s">
        <v>88</v>
      </c>
      <c r="AV1290" s="13" t="s">
        <v>88</v>
      </c>
      <c r="AW1290" s="13" t="s">
        <v>34</v>
      </c>
      <c r="AX1290" s="13" t="s">
        <v>78</v>
      </c>
      <c r="AY1290" s="159" t="s">
        <v>163</v>
      </c>
    </row>
    <row r="1291" spans="2:65" s="12" customFormat="1" ht="11.25">
      <c r="B1291" s="151"/>
      <c r="D1291" s="152" t="s">
        <v>172</v>
      </c>
      <c r="E1291" s="153" t="s">
        <v>1</v>
      </c>
      <c r="F1291" s="154" t="s">
        <v>374</v>
      </c>
      <c r="H1291" s="153" t="s">
        <v>1</v>
      </c>
      <c r="I1291" s="155"/>
      <c r="L1291" s="151"/>
      <c r="M1291" s="156"/>
      <c r="T1291" s="157"/>
      <c r="AT1291" s="153" t="s">
        <v>172</v>
      </c>
      <c r="AU1291" s="153" t="s">
        <v>88</v>
      </c>
      <c r="AV1291" s="12" t="s">
        <v>86</v>
      </c>
      <c r="AW1291" s="12" t="s">
        <v>34</v>
      </c>
      <c r="AX1291" s="12" t="s">
        <v>78</v>
      </c>
      <c r="AY1291" s="153" t="s">
        <v>163</v>
      </c>
    </row>
    <row r="1292" spans="2:65" s="13" customFormat="1" ht="11.25">
      <c r="B1292" s="158"/>
      <c r="D1292" s="152" t="s">
        <v>172</v>
      </c>
      <c r="E1292" s="159" t="s">
        <v>1</v>
      </c>
      <c r="F1292" s="160" t="s">
        <v>387</v>
      </c>
      <c r="H1292" s="161">
        <v>35.939</v>
      </c>
      <c r="I1292" s="162"/>
      <c r="L1292" s="158"/>
      <c r="M1292" s="163"/>
      <c r="T1292" s="164"/>
      <c r="AT1292" s="159" t="s">
        <v>172</v>
      </c>
      <c r="AU1292" s="159" t="s">
        <v>88</v>
      </c>
      <c r="AV1292" s="13" t="s">
        <v>88</v>
      </c>
      <c r="AW1292" s="13" t="s">
        <v>34</v>
      </c>
      <c r="AX1292" s="13" t="s">
        <v>78</v>
      </c>
      <c r="AY1292" s="159" t="s">
        <v>163</v>
      </c>
    </row>
    <row r="1293" spans="2:65" s="13" customFormat="1" ht="11.25">
      <c r="B1293" s="158"/>
      <c r="D1293" s="152" t="s">
        <v>172</v>
      </c>
      <c r="E1293" s="159" t="s">
        <v>1</v>
      </c>
      <c r="F1293" s="160" t="s">
        <v>388</v>
      </c>
      <c r="H1293" s="161">
        <v>-3.6040000000000001</v>
      </c>
      <c r="I1293" s="162"/>
      <c r="L1293" s="158"/>
      <c r="M1293" s="163"/>
      <c r="T1293" s="164"/>
      <c r="AT1293" s="159" t="s">
        <v>172</v>
      </c>
      <c r="AU1293" s="159" t="s">
        <v>88</v>
      </c>
      <c r="AV1293" s="13" t="s">
        <v>88</v>
      </c>
      <c r="AW1293" s="13" t="s">
        <v>34</v>
      </c>
      <c r="AX1293" s="13" t="s">
        <v>78</v>
      </c>
      <c r="AY1293" s="159" t="s">
        <v>163</v>
      </c>
    </row>
    <row r="1294" spans="2:65" s="12" customFormat="1" ht="11.25">
      <c r="B1294" s="151"/>
      <c r="D1294" s="152" t="s">
        <v>172</v>
      </c>
      <c r="E1294" s="153" t="s">
        <v>1</v>
      </c>
      <c r="F1294" s="154" t="s">
        <v>360</v>
      </c>
      <c r="H1294" s="153" t="s">
        <v>1</v>
      </c>
      <c r="I1294" s="155"/>
      <c r="L1294" s="151"/>
      <c r="M1294" s="156"/>
      <c r="T1294" s="157"/>
      <c r="AT1294" s="153" t="s">
        <v>172</v>
      </c>
      <c r="AU1294" s="153" t="s">
        <v>88</v>
      </c>
      <c r="AV1294" s="12" t="s">
        <v>86</v>
      </c>
      <c r="AW1294" s="12" t="s">
        <v>34</v>
      </c>
      <c r="AX1294" s="12" t="s">
        <v>78</v>
      </c>
      <c r="AY1294" s="153" t="s">
        <v>163</v>
      </c>
    </row>
    <row r="1295" spans="2:65" s="13" customFormat="1" ht="11.25">
      <c r="B1295" s="158"/>
      <c r="D1295" s="152" t="s">
        <v>172</v>
      </c>
      <c r="E1295" s="159" t="s">
        <v>1</v>
      </c>
      <c r="F1295" s="160" t="s">
        <v>389</v>
      </c>
      <c r="H1295" s="161">
        <v>4.2530000000000001</v>
      </c>
      <c r="I1295" s="162"/>
      <c r="L1295" s="158"/>
      <c r="M1295" s="163"/>
      <c r="T1295" s="164"/>
      <c r="AT1295" s="159" t="s">
        <v>172</v>
      </c>
      <c r="AU1295" s="159" t="s">
        <v>88</v>
      </c>
      <c r="AV1295" s="13" t="s">
        <v>88</v>
      </c>
      <c r="AW1295" s="13" t="s">
        <v>34</v>
      </c>
      <c r="AX1295" s="13" t="s">
        <v>78</v>
      </c>
      <c r="AY1295" s="159" t="s">
        <v>163</v>
      </c>
    </row>
    <row r="1296" spans="2:65" s="12" customFormat="1" ht="11.25">
      <c r="B1296" s="151"/>
      <c r="D1296" s="152" t="s">
        <v>172</v>
      </c>
      <c r="E1296" s="153" t="s">
        <v>1</v>
      </c>
      <c r="F1296" s="154" t="s">
        <v>368</v>
      </c>
      <c r="H1296" s="153" t="s">
        <v>1</v>
      </c>
      <c r="I1296" s="155"/>
      <c r="L1296" s="151"/>
      <c r="M1296" s="156"/>
      <c r="T1296" s="157"/>
      <c r="AT1296" s="153" t="s">
        <v>172</v>
      </c>
      <c r="AU1296" s="153" t="s">
        <v>88</v>
      </c>
      <c r="AV1296" s="12" t="s">
        <v>86</v>
      </c>
      <c r="AW1296" s="12" t="s">
        <v>34</v>
      </c>
      <c r="AX1296" s="12" t="s">
        <v>78</v>
      </c>
      <c r="AY1296" s="153" t="s">
        <v>163</v>
      </c>
    </row>
    <row r="1297" spans="2:65" s="13" customFormat="1" ht="11.25">
      <c r="B1297" s="158"/>
      <c r="D1297" s="152" t="s">
        <v>172</v>
      </c>
      <c r="E1297" s="159" t="s">
        <v>1</v>
      </c>
      <c r="F1297" s="160" t="s">
        <v>390</v>
      </c>
      <c r="H1297" s="161">
        <v>6.4980000000000002</v>
      </c>
      <c r="I1297" s="162"/>
      <c r="L1297" s="158"/>
      <c r="M1297" s="163"/>
      <c r="T1297" s="164"/>
      <c r="AT1297" s="159" t="s">
        <v>172</v>
      </c>
      <c r="AU1297" s="159" t="s">
        <v>88</v>
      </c>
      <c r="AV1297" s="13" t="s">
        <v>88</v>
      </c>
      <c r="AW1297" s="13" t="s">
        <v>34</v>
      </c>
      <c r="AX1297" s="13" t="s">
        <v>78</v>
      </c>
      <c r="AY1297" s="159" t="s">
        <v>163</v>
      </c>
    </row>
    <row r="1298" spans="2:65" s="13" customFormat="1" ht="11.25">
      <c r="B1298" s="158"/>
      <c r="D1298" s="152" t="s">
        <v>172</v>
      </c>
      <c r="E1298" s="159" t="s">
        <v>1</v>
      </c>
      <c r="F1298" s="160" t="s">
        <v>388</v>
      </c>
      <c r="H1298" s="161">
        <v>-3.6040000000000001</v>
      </c>
      <c r="I1298" s="162"/>
      <c r="L1298" s="158"/>
      <c r="M1298" s="163"/>
      <c r="T1298" s="164"/>
      <c r="AT1298" s="159" t="s">
        <v>172</v>
      </c>
      <c r="AU1298" s="159" t="s">
        <v>88</v>
      </c>
      <c r="AV1298" s="13" t="s">
        <v>88</v>
      </c>
      <c r="AW1298" s="13" t="s">
        <v>34</v>
      </c>
      <c r="AX1298" s="13" t="s">
        <v>78</v>
      </c>
      <c r="AY1298" s="159" t="s">
        <v>163</v>
      </c>
    </row>
    <row r="1299" spans="2:65" s="14" customFormat="1" ht="11.25">
      <c r="B1299" s="165"/>
      <c r="D1299" s="152" t="s">
        <v>172</v>
      </c>
      <c r="E1299" s="166" t="s">
        <v>1</v>
      </c>
      <c r="F1299" s="167" t="s">
        <v>176</v>
      </c>
      <c r="H1299" s="168">
        <v>67.878</v>
      </c>
      <c r="I1299" s="169"/>
      <c r="L1299" s="165"/>
      <c r="M1299" s="170"/>
      <c r="T1299" s="171"/>
      <c r="AT1299" s="166" t="s">
        <v>172</v>
      </c>
      <c r="AU1299" s="166" t="s">
        <v>88</v>
      </c>
      <c r="AV1299" s="14" t="s">
        <v>170</v>
      </c>
      <c r="AW1299" s="14" t="s">
        <v>34</v>
      </c>
      <c r="AX1299" s="14" t="s">
        <v>86</v>
      </c>
      <c r="AY1299" s="166" t="s">
        <v>163</v>
      </c>
    </row>
    <row r="1300" spans="2:65" s="1" customFormat="1" ht="16.5" customHeight="1">
      <c r="B1300" s="32"/>
      <c r="C1300" s="137" t="s">
        <v>1030</v>
      </c>
      <c r="D1300" s="137" t="s">
        <v>166</v>
      </c>
      <c r="E1300" s="138" t="s">
        <v>1031</v>
      </c>
      <c r="F1300" s="139" t="s">
        <v>1032</v>
      </c>
      <c r="G1300" s="140" t="s">
        <v>251</v>
      </c>
      <c r="H1300" s="141">
        <v>28.8</v>
      </c>
      <c r="I1300" s="142"/>
      <c r="J1300" s="143">
        <f>ROUND(I1300*H1300,2)</f>
        <v>0</v>
      </c>
      <c r="K1300" s="144"/>
      <c r="L1300" s="32"/>
      <c r="M1300" s="145" t="s">
        <v>1</v>
      </c>
      <c r="N1300" s="146" t="s">
        <v>43</v>
      </c>
      <c r="P1300" s="147">
        <f>O1300*H1300</f>
        <v>0</v>
      </c>
      <c r="Q1300" s="147">
        <v>9.1E-4</v>
      </c>
      <c r="R1300" s="147">
        <f>Q1300*H1300</f>
        <v>2.6208000000000002E-2</v>
      </c>
      <c r="S1300" s="147">
        <v>0</v>
      </c>
      <c r="T1300" s="148">
        <f>S1300*H1300</f>
        <v>0</v>
      </c>
      <c r="AR1300" s="149" t="s">
        <v>273</v>
      </c>
      <c r="AT1300" s="149" t="s">
        <v>166</v>
      </c>
      <c r="AU1300" s="149" t="s">
        <v>88</v>
      </c>
      <c r="AY1300" s="17" t="s">
        <v>163</v>
      </c>
      <c r="BE1300" s="150">
        <f>IF(N1300="základní",J1300,0)</f>
        <v>0</v>
      </c>
      <c r="BF1300" s="150">
        <f>IF(N1300="snížená",J1300,0)</f>
        <v>0</v>
      </c>
      <c r="BG1300" s="150">
        <f>IF(N1300="zákl. přenesená",J1300,0)</f>
        <v>0</v>
      </c>
      <c r="BH1300" s="150">
        <f>IF(N1300="sníž. přenesená",J1300,0)</f>
        <v>0</v>
      </c>
      <c r="BI1300" s="150">
        <f>IF(N1300="nulová",J1300,0)</f>
        <v>0</v>
      </c>
      <c r="BJ1300" s="17" t="s">
        <v>86</v>
      </c>
      <c r="BK1300" s="150">
        <f>ROUND(I1300*H1300,2)</f>
        <v>0</v>
      </c>
      <c r="BL1300" s="17" t="s">
        <v>273</v>
      </c>
      <c r="BM1300" s="149" t="s">
        <v>1033</v>
      </c>
    </row>
    <row r="1301" spans="2:65" s="12" customFormat="1" ht="11.25">
      <c r="B1301" s="151"/>
      <c r="D1301" s="152" t="s">
        <v>172</v>
      </c>
      <c r="E1301" s="153" t="s">
        <v>1</v>
      </c>
      <c r="F1301" s="154" t="s">
        <v>173</v>
      </c>
      <c r="H1301" s="153" t="s">
        <v>1</v>
      </c>
      <c r="I1301" s="155"/>
      <c r="L1301" s="151"/>
      <c r="M1301" s="156"/>
      <c r="T1301" s="157"/>
      <c r="AT1301" s="153" t="s">
        <v>172</v>
      </c>
      <c r="AU1301" s="153" t="s">
        <v>88</v>
      </c>
      <c r="AV1301" s="12" t="s">
        <v>86</v>
      </c>
      <c r="AW1301" s="12" t="s">
        <v>34</v>
      </c>
      <c r="AX1301" s="12" t="s">
        <v>78</v>
      </c>
      <c r="AY1301" s="153" t="s">
        <v>163</v>
      </c>
    </row>
    <row r="1302" spans="2:65" s="12" customFormat="1" ht="11.25">
      <c r="B1302" s="151"/>
      <c r="D1302" s="152" t="s">
        <v>172</v>
      </c>
      <c r="E1302" s="153" t="s">
        <v>1</v>
      </c>
      <c r="F1302" s="154" t="s">
        <v>382</v>
      </c>
      <c r="H1302" s="153" t="s">
        <v>1</v>
      </c>
      <c r="I1302" s="155"/>
      <c r="L1302" s="151"/>
      <c r="M1302" s="156"/>
      <c r="T1302" s="157"/>
      <c r="AT1302" s="153" t="s">
        <v>172</v>
      </c>
      <c r="AU1302" s="153" t="s">
        <v>88</v>
      </c>
      <c r="AV1302" s="12" t="s">
        <v>86</v>
      </c>
      <c r="AW1302" s="12" t="s">
        <v>34</v>
      </c>
      <c r="AX1302" s="12" t="s">
        <v>78</v>
      </c>
      <c r="AY1302" s="153" t="s">
        <v>163</v>
      </c>
    </row>
    <row r="1303" spans="2:65" s="13" customFormat="1" ht="11.25">
      <c r="B1303" s="158"/>
      <c r="D1303" s="152" t="s">
        <v>172</v>
      </c>
      <c r="E1303" s="159" t="s">
        <v>1</v>
      </c>
      <c r="F1303" s="160" t="s">
        <v>1034</v>
      </c>
      <c r="H1303" s="161">
        <v>28.8</v>
      </c>
      <c r="I1303" s="162"/>
      <c r="L1303" s="158"/>
      <c r="M1303" s="163"/>
      <c r="T1303" s="164"/>
      <c r="AT1303" s="159" t="s">
        <v>172</v>
      </c>
      <c r="AU1303" s="159" t="s">
        <v>88</v>
      </c>
      <c r="AV1303" s="13" t="s">
        <v>88</v>
      </c>
      <c r="AW1303" s="13" t="s">
        <v>34</v>
      </c>
      <c r="AX1303" s="13" t="s">
        <v>78</v>
      </c>
      <c r="AY1303" s="159" t="s">
        <v>163</v>
      </c>
    </row>
    <row r="1304" spans="2:65" s="14" customFormat="1" ht="11.25">
      <c r="B1304" s="165"/>
      <c r="D1304" s="152" t="s">
        <v>172</v>
      </c>
      <c r="E1304" s="166" t="s">
        <v>1</v>
      </c>
      <c r="F1304" s="167" t="s">
        <v>176</v>
      </c>
      <c r="H1304" s="168">
        <v>28.8</v>
      </c>
      <c r="I1304" s="169"/>
      <c r="L1304" s="165"/>
      <c r="M1304" s="170"/>
      <c r="T1304" s="171"/>
      <c r="AT1304" s="166" t="s">
        <v>172</v>
      </c>
      <c r="AU1304" s="166" t="s">
        <v>88</v>
      </c>
      <c r="AV1304" s="14" t="s">
        <v>170</v>
      </c>
      <c r="AW1304" s="14" t="s">
        <v>34</v>
      </c>
      <c r="AX1304" s="14" t="s">
        <v>86</v>
      </c>
      <c r="AY1304" s="166" t="s">
        <v>163</v>
      </c>
    </row>
    <row r="1305" spans="2:65" s="1" customFormat="1" ht="16.5" customHeight="1">
      <c r="B1305" s="32"/>
      <c r="C1305" s="137" t="s">
        <v>1035</v>
      </c>
      <c r="D1305" s="137" t="s">
        <v>166</v>
      </c>
      <c r="E1305" s="138" t="s">
        <v>1036</v>
      </c>
      <c r="F1305" s="139" t="s">
        <v>1037</v>
      </c>
      <c r="G1305" s="140" t="s">
        <v>206</v>
      </c>
      <c r="H1305" s="141">
        <v>125.06399999999999</v>
      </c>
      <c r="I1305" s="142"/>
      <c r="J1305" s="143">
        <f>ROUND(I1305*H1305,2)</f>
        <v>0</v>
      </c>
      <c r="K1305" s="144"/>
      <c r="L1305" s="32"/>
      <c r="M1305" s="145" t="s">
        <v>1</v>
      </c>
      <c r="N1305" s="146" t="s">
        <v>43</v>
      </c>
      <c r="P1305" s="147">
        <f>O1305*H1305</f>
        <v>0</v>
      </c>
      <c r="Q1305" s="147">
        <v>1E-4</v>
      </c>
      <c r="R1305" s="147">
        <f>Q1305*H1305</f>
        <v>1.2506399999999999E-2</v>
      </c>
      <c r="S1305" s="147">
        <v>0</v>
      </c>
      <c r="T1305" s="148">
        <f>S1305*H1305</f>
        <v>0</v>
      </c>
      <c r="AR1305" s="149" t="s">
        <v>273</v>
      </c>
      <c r="AT1305" s="149" t="s">
        <v>166</v>
      </c>
      <c r="AU1305" s="149" t="s">
        <v>88</v>
      </c>
      <c r="AY1305" s="17" t="s">
        <v>163</v>
      </c>
      <c r="BE1305" s="150">
        <f>IF(N1305="základní",J1305,0)</f>
        <v>0</v>
      </c>
      <c r="BF1305" s="150">
        <f>IF(N1305="snížená",J1305,0)</f>
        <v>0</v>
      </c>
      <c r="BG1305" s="150">
        <f>IF(N1305="zákl. přenesená",J1305,0)</f>
        <v>0</v>
      </c>
      <c r="BH1305" s="150">
        <f>IF(N1305="sníž. přenesená",J1305,0)</f>
        <v>0</v>
      </c>
      <c r="BI1305" s="150">
        <f>IF(N1305="nulová",J1305,0)</f>
        <v>0</v>
      </c>
      <c r="BJ1305" s="17" t="s">
        <v>86</v>
      </c>
      <c r="BK1305" s="150">
        <f>ROUND(I1305*H1305,2)</f>
        <v>0</v>
      </c>
      <c r="BL1305" s="17" t="s">
        <v>273</v>
      </c>
      <c r="BM1305" s="149" t="s">
        <v>1038</v>
      </c>
    </row>
    <row r="1306" spans="2:65" s="12" customFormat="1" ht="11.25">
      <c r="B1306" s="151"/>
      <c r="D1306" s="152" t="s">
        <v>172</v>
      </c>
      <c r="E1306" s="153" t="s">
        <v>1</v>
      </c>
      <c r="F1306" s="154" t="s">
        <v>173</v>
      </c>
      <c r="H1306" s="153" t="s">
        <v>1</v>
      </c>
      <c r="I1306" s="155"/>
      <c r="L1306" s="151"/>
      <c r="M1306" s="156"/>
      <c r="T1306" s="157"/>
      <c r="AT1306" s="153" t="s">
        <v>172</v>
      </c>
      <c r="AU1306" s="153" t="s">
        <v>88</v>
      </c>
      <c r="AV1306" s="12" t="s">
        <v>86</v>
      </c>
      <c r="AW1306" s="12" t="s">
        <v>34</v>
      </c>
      <c r="AX1306" s="12" t="s">
        <v>78</v>
      </c>
      <c r="AY1306" s="153" t="s">
        <v>163</v>
      </c>
    </row>
    <row r="1307" spans="2:65" s="12" customFormat="1" ht="11.25">
      <c r="B1307" s="151"/>
      <c r="D1307" s="152" t="s">
        <v>172</v>
      </c>
      <c r="E1307" s="153" t="s">
        <v>1</v>
      </c>
      <c r="F1307" s="154" t="s">
        <v>1000</v>
      </c>
      <c r="H1307" s="153" t="s">
        <v>1</v>
      </c>
      <c r="I1307" s="155"/>
      <c r="L1307" s="151"/>
      <c r="M1307" s="156"/>
      <c r="T1307" s="157"/>
      <c r="AT1307" s="153" t="s">
        <v>172</v>
      </c>
      <c r="AU1307" s="153" t="s">
        <v>88</v>
      </c>
      <c r="AV1307" s="12" t="s">
        <v>86</v>
      </c>
      <c r="AW1307" s="12" t="s">
        <v>34</v>
      </c>
      <c r="AX1307" s="12" t="s">
        <v>78</v>
      </c>
      <c r="AY1307" s="153" t="s">
        <v>163</v>
      </c>
    </row>
    <row r="1308" spans="2:65" s="12" customFormat="1" ht="11.25">
      <c r="B1308" s="151"/>
      <c r="D1308" s="152" t="s">
        <v>172</v>
      </c>
      <c r="E1308" s="153" t="s">
        <v>1</v>
      </c>
      <c r="F1308" s="154" t="s">
        <v>374</v>
      </c>
      <c r="H1308" s="153" t="s">
        <v>1</v>
      </c>
      <c r="I1308" s="155"/>
      <c r="L1308" s="151"/>
      <c r="M1308" s="156"/>
      <c r="T1308" s="157"/>
      <c r="AT1308" s="153" t="s">
        <v>172</v>
      </c>
      <c r="AU1308" s="153" t="s">
        <v>88</v>
      </c>
      <c r="AV1308" s="12" t="s">
        <v>86</v>
      </c>
      <c r="AW1308" s="12" t="s">
        <v>34</v>
      </c>
      <c r="AX1308" s="12" t="s">
        <v>78</v>
      </c>
      <c r="AY1308" s="153" t="s">
        <v>163</v>
      </c>
    </row>
    <row r="1309" spans="2:65" s="13" customFormat="1" ht="11.25">
      <c r="B1309" s="158"/>
      <c r="D1309" s="152" t="s">
        <v>172</v>
      </c>
      <c r="E1309" s="159" t="s">
        <v>1</v>
      </c>
      <c r="F1309" s="160" t="s">
        <v>375</v>
      </c>
      <c r="H1309" s="161">
        <v>72.358999999999995</v>
      </c>
      <c r="I1309" s="162"/>
      <c r="L1309" s="158"/>
      <c r="M1309" s="163"/>
      <c r="T1309" s="164"/>
      <c r="AT1309" s="159" t="s">
        <v>172</v>
      </c>
      <c r="AU1309" s="159" t="s">
        <v>88</v>
      </c>
      <c r="AV1309" s="13" t="s">
        <v>88</v>
      </c>
      <c r="AW1309" s="13" t="s">
        <v>34</v>
      </c>
      <c r="AX1309" s="13" t="s">
        <v>78</v>
      </c>
      <c r="AY1309" s="159" t="s">
        <v>163</v>
      </c>
    </row>
    <row r="1310" spans="2:65" s="13" customFormat="1" ht="33.75">
      <c r="B1310" s="158"/>
      <c r="D1310" s="152" t="s">
        <v>172</v>
      </c>
      <c r="E1310" s="159" t="s">
        <v>1</v>
      </c>
      <c r="F1310" s="160" t="s">
        <v>376</v>
      </c>
      <c r="H1310" s="161">
        <v>-16.004999999999999</v>
      </c>
      <c r="I1310" s="162"/>
      <c r="L1310" s="158"/>
      <c r="M1310" s="163"/>
      <c r="T1310" s="164"/>
      <c r="AT1310" s="159" t="s">
        <v>172</v>
      </c>
      <c r="AU1310" s="159" t="s">
        <v>88</v>
      </c>
      <c r="AV1310" s="13" t="s">
        <v>88</v>
      </c>
      <c r="AW1310" s="13" t="s">
        <v>34</v>
      </c>
      <c r="AX1310" s="13" t="s">
        <v>78</v>
      </c>
      <c r="AY1310" s="159" t="s">
        <v>163</v>
      </c>
    </row>
    <row r="1311" spans="2:65" s="13" customFormat="1" ht="11.25">
      <c r="B1311" s="158"/>
      <c r="D1311" s="152" t="s">
        <v>172</v>
      </c>
      <c r="E1311" s="159" t="s">
        <v>1</v>
      </c>
      <c r="F1311" s="160" t="s">
        <v>377</v>
      </c>
      <c r="H1311" s="161">
        <v>-5.3879999999999999</v>
      </c>
      <c r="I1311" s="162"/>
      <c r="L1311" s="158"/>
      <c r="M1311" s="163"/>
      <c r="T1311" s="164"/>
      <c r="AT1311" s="159" t="s">
        <v>172</v>
      </c>
      <c r="AU1311" s="159" t="s">
        <v>88</v>
      </c>
      <c r="AV1311" s="13" t="s">
        <v>88</v>
      </c>
      <c r="AW1311" s="13" t="s">
        <v>34</v>
      </c>
      <c r="AX1311" s="13" t="s">
        <v>78</v>
      </c>
      <c r="AY1311" s="159" t="s">
        <v>163</v>
      </c>
    </row>
    <row r="1312" spans="2:65" s="13" customFormat="1" ht="11.25">
      <c r="B1312" s="158"/>
      <c r="D1312" s="152" t="s">
        <v>172</v>
      </c>
      <c r="E1312" s="159" t="s">
        <v>1</v>
      </c>
      <c r="F1312" s="160" t="s">
        <v>1008</v>
      </c>
      <c r="H1312" s="161">
        <v>1.2829999999999999</v>
      </c>
      <c r="I1312" s="162"/>
      <c r="L1312" s="158"/>
      <c r="M1312" s="163"/>
      <c r="T1312" s="164"/>
      <c r="AT1312" s="159" t="s">
        <v>172</v>
      </c>
      <c r="AU1312" s="159" t="s">
        <v>88</v>
      </c>
      <c r="AV1312" s="13" t="s">
        <v>88</v>
      </c>
      <c r="AW1312" s="13" t="s">
        <v>34</v>
      </c>
      <c r="AX1312" s="13" t="s">
        <v>78</v>
      </c>
      <c r="AY1312" s="159" t="s">
        <v>163</v>
      </c>
    </row>
    <row r="1313" spans="2:51" s="13" customFormat="1" ht="11.25">
      <c r="B1313" s="158"/>
      <c r="D1313" s="152" t="s">
        <v>172</v>
      </c>
      <c r="E1313" s="159" t="s">
        <v>1</v>
      </c>
      <c r="F1313" s="160" t="s">
        <v>1009</v>
      </c>
      <c r="H1313" s="161">
        <v>2.423</v>
      </c>
      <c r="I1313" s="162"/>
      <c r="L1313" s="158"/>
      <c r="M1313" s="163"/>
      <c r="T1313" s="164"/>
      <c r="AT1313" s="159" t="s">
        <v>172</v>
      </c>
      <c r="AU1313" s="159" t="s">
        <v>88</v>
      </c>
      <c r="AV1313" s="13" t="s">
        <v>88</v>
      </c>
      <c r="AW1313" s="13" t="s">
        <v>34</v>
      </c>
      <c r="AX1313" s="13" t="s">
        <v>78</v>
      </c>
      <c r="AY1313" s="159" t="s">
        <v>163</v>
      </c>
    </row>
    <row r="1314" spans="2:51" s="13" customFormat="1" ht="11.25">
      <c r="B1314" s="158"/>
      <c r="D1314" s="152" t="s">
        <v>172</v>
      </c>
      <c r="E1314" s="159" t="s">
        <v>1</v>
      </c>
      <c r="F1314" s="160" t="s">
        <v>1015</v>
      </c>
      <c r="H1314" s="161">
        <v>2.5139999999999998</v>
      </c>
      <c r="I1314" s="162"/>
      <c r="L1314" s="158"/>
      <c r="M1314" s="163"/>
      <c r="T1314" s="164"/>
      <c r="AT1314" s="159" t="s">
        <v>172</v>
      </c>
      <c r="AU1314" s="159" t="s">
        <v>88</v>
      </c>
      <c r="AV1314" s="13" t="s">
        <v>88</v>
      </c>
      <c r="AW1314" s="13" t="s">
        <v>34</v>
      </c>
      <c r="AX1314" s="13" t="s">
        <v>78</v>
      </c>
      <c r="AY1314" s="159" t="s">
        <v>163</v>
      </c>
    </row>
    <row r="1315" spans="2:51" s="15" customFormat="1" ht="11.25">
      <c r="B1315" s="183"/>
      <c r="D1315" s="152" t="s">
        <v>172</v>
      </c>
      <c r="E1315" s="184" t="s">
        <v>1</v>
      </c>
      <c r="F1315" s="185" t="s">
        <v>372</v>
      </c>
      <c r="H1315" s="186">
        <v>57.186</v>
      </c>
      <c r="I1315" s="187"/>
      <c r="L1315" s="183"/>
      <c r="M1315" s="188"/>
      <c r="T1315" s="189"/>
      <c r="AT1315" s="184" t="s">
        <v>172</v>
      </c>
      <c r="AU1315" s="184" t="s">
        <v>88</v>
      </c>
      <c r="AV1315" s="15" t="s">
        <v>182</v>
      </c>
      <c r="AW1315" s="15" t="s">
        <v>34</v>
      </c>
      <c r="AX1315" s="15" t="s">
        <v>78</v>
      </c>
      <c r="AY1315" s="184" t="s">
        <v>163</v>
      </c>
    </row>
    <row r="1316" spans="2:51" s="12" customFormat="1" ht="11.25">
      <c r="B1316" s="151"/>
      <c r="D1316" s="152" t="s">
        <v>172</v>
      </c>
      <c r="E1316" s="153" t="s">
        <v>1</v>
      </c>
      <c r="F1316" s="154" t="s">
        <v>1029</v>
      </c>
      <c r="H1316" s="153" t="s">
        <v>1</v>
      </c>
      <c r="I1316" s="155"/>
      <c r="L1316" s="151"/>
      <c r="M1316" s="156"/>
      <c r="T1316" s="157"/>
      <c r="AT1316" s="153" t="s">
        <v>172</v>
      </c>
      <c r="AU1316" s="153" t="s">
        <v>88</v>
      </c>
      <c r="AV1316" s="12" t="s">
        <v>86</v>
      </c>
      <c r="AW1316" s="12" t="s">
        <v>34</v>
      </c>
      <c r="AX1316" s="12" t="s">
        <v>78</v>
      </c>
      <c r="AY1316" s="153" t="s">
        <v>163</v>
      </c>
    </row>
    <row r="1317" spans="2:51" s="12" customFormat="1" ht="11.25">
      <c r="B1317" s="151"/>
      <c r="D1317" s="152" t="s">
        <v>172</v>
      </c>
      <c r="E1317" s="153" t="s">
        <v>1</v>
      </c>
      <c r="F1317" s="154" t="s">
        <v>382</v>
      </c>
      <c r="H1317" s="153" t="s">
        <v>1</v>
      </c>
      <c r="I1317" s="155"/>
      <c r="L1317" s="151"/>
      <c r="M1317" s="156"/>
      <c r="T1317" s="157"/>
      <c r="AT1317" s="153" t="s">
        <v>172</v>
      </c>
      <c r="AU1317" s="153" t="s">
        <v>88</v>
      </c>
      <c r="AV1317" s="12" t="s">
        <v>86</v>
      </c>
      <c r="AW1317" s="12" t="s">
        <v>34</v>
      </c>
      <c r="AX1317" s="12" t="s">
        <v>78</v>
      </c>
      <c r="AY1317" s="153" t="s">
        <v>163</v>
      </c>
    </row>
    <row r="1318" spans="2:51" s="13" customFormat="1" ht="11.25">
      <c r="B1318" s="158"/>
      <c r="D1318" s="152" t="s">
        <v>172</v>
      </c>
      <c r="E1318" s="159" t="s">
        <v>1</v>
      </c>
      <c r="F1318" s="160" t="s">
        <v>383</v>
      </c>
      <c r="H1318" s="161">
        <v>4.7789999999999999</v>
      </c>
      <c r="I1318" s="162"/>
      <c r="L1318" s="158"/>
      <c r="M1318" s="163"/>
      <c r="T1318" s="164"/>
      <c r="AT1318" s="159" t="s">
        <v>172</v>
      </c>
      <c r="AU1318" s="159" t="s">
        <v>88</v>
      </c>
      <c r="AV1318" s="13" t="s">
        <v>88</v>
      </c>
      <c r="AW1318" s="13" t="s">
        <v>34</v>
      </c>
      <c r="AX1318" s="13" t="s">
        <v>78</v>
      </c>
      <c r="AY1318" s="159" t="s">
        <v>163</v>
      </c>
    </row>
    <row r="1319" spans="2:51" s="13" customFormat="1" ht="11.25">
      <c r="B1319" s="158"/>
      <c r="D1319" s="152" t="s">
        <v>172</v>
      </c>
      <c r="E1319" s="159" t="s">
        <v>1</v>
      </c>
      <c r="F1319" s="160" t="s">
        <v>384</v>
      </c>
      <c r="H1319" s="161">
        <v>4.82</v>
      </c>
      <c r="I1319" s="162"/>
      <c r="L1319" s="158"/>
      <c r="M1319" s="163"/>
      <c r="T1319" s="164"/>
      <c r="AT1319" s="159" t="s">
        <v>172</v>
      </c>
      <c r="AU1319" s="159" t="s">
        <v>88</v>
      </c>
      <c r="AV1319" s="13" t="s">
        <v>88</v>
      </c>
      <c r="AW1319" s="13" t="s">
        <v>34</v>
      </c>
      <c r="AX1319" s="13" t="s">
        <v>78</v>
      </c>
      <c r="AY1319" s="159" t="s">
        <v>163</v>
      </c>
    </row>
    <row r="1320" spans="2:51" s="13" customFormat="1" ht="11.25">
      <c r="B1320" s="158"/>
      <c r="D1320" s="152" t="s">
        <v>172</v>
      </c>
      <c r="E1320" s="159" t="s">
        <v>1</v>
      </c>
      <c r="F1320" s="160" t="s">
        <v>383</v>
      </c>
      <c r="H1320" s="161">
        <v>4.7789999999999999</v>
      </c>
      <c r="I1320" s="162"/>
      <c r="L1320" s="158"/>
      <c r="M1320" s="163"/>
      <c r="T1320" s="164"/>
      <c r="AT1320" s="159" t="s">
        <v>172</v>
      </c>
      <c r="AU1320" s="159" t="s">
        <v>88</v>
      </c>
      <c r="AV1320" s="13" t="s">
        <v>88</v>
      </c>
      <c r="AW1320" s="13" t="s">
        <v>34</v>
      </c>
      <c r="AX1320" s="13" t="s">
        <v>78</v>
      </c>
      <c r="AY1320" s="159" t="s">
        <v>163</v>
      </c>
    </row>
    <row r="1321" spans="2:51" s="13" customFormat="1" ht="11.25">
      <c r="B1321" s="158"/>
      <c r="D1321" s="152" t="s">
        <v>172</v>
      </c>
      <c r="E1321" s="159" t="s">
        <v>1</v>
      </c>
      <c r="F1321" s="160" t="s">
        <v>383</v>
      </c>
      <c r="H1321" s="161">
        <v>4.7789999999999999</v>
      </c>
      <c r="I1321" s="162"/>
      <c r="L1321" s="158"/>
      <c r="M1321" s="163"/>
      <c r="T1321" s="164"/>
      <c r="AT1321" s="159" t="s">
        <v>172</v>
      </c>
      <c r="AU1321" s="159" t="s">
        <v>88</v>
      </c>
      <c r="AV1321" s="13" t="s">
        <v>88</v>
      </c>
      <c r="AW1321" s="13" t="s">
        <v>34</v>
      </c>
      <c r="AX1321" s="13" t="s">
        <v>78</v>
      </c>
      <c r="AY1321" s="159" t="s">
        <v>163</v>
      </c>
    </row>
    <row r="1322" spans="2:51" s="13" customFormat="1" ht="11.25">
      <c r="B1322" s="158"/>
      <c r="D1322" s="152" t="s">
        <v>172</v>
      </c>
      <c r="E1322" s="159" t="s">
        <v>1</v>
      </c>
      <c r="F1322" s="160" t="s">
        <v>385</v>
      </c>
      <c r="H1322" s="161">
        <v>4.641</v>
      </c>
      <c r="I1322" s="162"/>
      <c r="L1322" s="158"/>
      <c r="M1322" s="163"/>
      <c r="T1322" s="164"/>
      <c r="AT1322" s="159" t="s">
        <v>172</v>
      </c>
      <c r="AU1322" s="159" t="s">
        <v>88</v>
      </c>
      <c r="AV1322" s="13" t="s">
        <v>88</v>
      </c>
      <c r="AW1322" s="13" t="s">
        <v>34</v>
      </c>
      <c r="AX1322" s="13" t="s">
        <v>78</v>
      </c>
      <c r="AY1322" s="159" t="s">
        <v>163</v>
      </c>
    </row>
    <row r="1323" spans="2:51" s="13" customFormat="1" ht="11.25">
      <c r="B1323" s="158"/>
      <c r="D1323" s="152" t="s">
        <v>172</v>
      </c>
      <c r="E1323" s="159" t="s">
        <v>1</v>
      </c>
      <c r="F1323" s="160" t="s">
        <v>386</v>
      </c>
      <c r="H1323" s="161">
        <v>4.5979999999999999</v>
      </c>
      <c r="I1323" s="162"/>
      <c r="L1323" s="158"/>
      <c r="M1323" s="163"/>
      <c r="T1323" s="164"/>
      <c r="AT1323" s="159" t="s">
        <v>172</v>
      </c>
      <c r="AU1323" s="159" t="s">
        <v>88</v>
      </c>
      <c r="AV1323" s="13" t="s">
        <v>88</v>
      </c>
      <c r="AW1323" s="13" t="s">
        <v>34</v>
      </c>
      <c r="AX1323" s="13" t="s">
        <v>78</v>
      </c>
      <c r="AY1323" s="159" t="s">
        <v>163</v>
      </c>
    </row>
    <row r="1324" spans="2:51" s="12" customFormat="1" ht="11.25">
      <c r="B1324" s="151"/>
      <c r="D1324" s="152" t="s">
        <v>172</v>
      </c>
      <c r="E1324" s="153" t="s">
        <v>1</v>
      </c>
      <c r="F1324" s="154" t="s">
        <v>374</v>
      </c>
      <c r="H1324" s="153" t="s">
        <v>1</v>
      </c>
      <c r="I1324" s="155"/>
      <c r="L1324" s="151"/>
      <c r="M1324" s="156"/>
      <c r="T1324" s="157"/>
      <c r="AT1324" s="153" t="s">
        <v>172</v>
      </c>
      <c r="AU1324" s="153" t="s">
        <v>88</v>
      </c>
      <c r="AV1324" s="12" t="s">
        <v>86</v>
      </c>
      <c r="AW1324" s="12" t="s">
        <v>34</v>
      </c>
      <c r="AX1324" s="12" t="s">
        <v>78</v>
      </c>
      <c r="AY1324" s="153" t="s">
        <v>163</v>
      </c>
    </row>
    <row r="1325" spans="2:51" s="13" customFormat="1" ht="11.25">
      <c r="B1325" s="158"/>
      <c r="D1325" s="152" t="s">
        <v>172</v>
      </c>
      <c r="E1325" s="159" t="s">
        <v>1</v>
      </c>
      <c r="F1325" s="160" t="s">
        <v>387</v>
      </c>
      <c r="H1325" s="161">
        <v>35.939</v>
      </c>
      <c r="I1325" s="162"/>
      <c r="L1325" s="158"/>
      <c r="M1325" s="163"/>
      <c r="T1325" s="164"/>
      <c r="AT1325" s="159" t="s">
        <v>172</v>
      </c>
      <c r="AU1325" s="159" t="s">
        <v>88</v>
      </c>
      <c r="AV1325" s="13" t="s">
        <v>88</v>
      </c>
      <c r="AW1325" s="13" t="s">
        <v>34</v>
      </c>
      <c r="AX1325" s="13" t="s">
        <v>78</v>
      </c>
      <c r="AY1325" s="159" t="s">
        <v>163</v>
      </c>
    </row>
    <row r="1326" spans="2:51" s="13" customFormat="1" ht="11.25">
      <c r="B1326" s="158"/>
      <c r="D1326" s="152" t="s">
        <v>172</v>
      </c>
      <c r="E1326" s="159" t="s">
        <v>1</v>
      </c>
      <c r="F1326" s="160" t="s">
        <v>388</v>
      </c>
      <c r="H1326" s="161">
        <v>-3.6040000000000001</v>
      </c>
      <c r="I1326" s="162"/>
      <c r="L1326" s="158"/>
      <c r="M1326" s="163"/>
      <c r="T1326" s="164"/>
      <c r="AT1326" s="159" t="s">
        <v>172</v>
      </c>
      <c r="AU1326" s="159" t="s">
        <v>88</v>
      </c>
      <c r="AV1326" s="13" t="s">
        <v>88</v>
      </c>
      <c r="AW1326" s="13" t="s">
        <v>34</v>
      </c>
      <c r="AX1326" s="13" t="s">
        <v>78</v>
      </c>
      <c r="AY1326" s="159" t="s">
        <v>163</v>
      </c>
    </row>
    <row r="1327" spans="2:51" s="12" customFormat="1" ht="11.25">
      <c r="B1327" s="151"/>
      <c r="D1327" s="152" t="s">
        <v>172</v>
      </c>
      <c r="E1327" s="153" t="s">
        <v>1</v>
      </c>
      <c r="F1327" s="154" t="s">
        <v>360</v>
      </c>
      <c r="H1327" s="153" t="s">
        <v>1</v>
      </c>
      <c r="I1327" s="155"/>
      <c r="L1327" s="151"/>
      <c r="M1327" s="156"/>
      <c r="T1327" s="157"/>
      <c r="AT1327" s="153" t="s">
        <v>172</v>
      </c>
      <c r="AU1327" s="153" t="s">
        <v>88</v>
      </c>
      <c r="AV1327" s="12" t="s">
        <v>86</v>
      </c>
      <c r="AW1327" s="12" t="s">
        <v>34</v>
      </c>
      <c r="AX1327" s="12" t="s">
        <v>78</v>
      </c>
      <c r="AY1327" s="153" t="s">
        <v>163</v>
      </c>
    </row>
    <row r="1328" spans="2:51" s="13" customFormat="1" ht="11.25">
      <c r="B1328" s="158"/>
      <c r="D1328" s="152" t="s">
        <v>172</v>
      </c>
      <c r="E1328" s="159" t="s">
        <v>1</v>
      </c>
      <c r="F1328" s="160" t="s">
        <v>389</v>
      </c>
      <c r="H1328" s="161">
        <v>4.2530000000000001</v>
      </c>
      <c r="I1328" s="162"/>
      <c r="L1328" s="158"/>
      <c r="M1328" s="163"/>
      <c r="T1328" s="164"/>
      <c r="AT1328" s="159" t="s">
        <v>172</v>
      </c>
      <c r="AU1328" s="159" t="s">
        <v>88</v>
      </c>
      <c r="AV1328" s="13" t="s">
        <v>88</v>
      </c>
      <c r="AW1328" s="13" t="s">
        <v>34</v>
      </c>
      <c r="AX1328" s="13" t="s">
        <v>78</v>
      </c>
      <c r="AY1328" s="159" t="s">
        <v>163</v>
      </c>
    </row>
    <row r="1329" spans="2:65" s="12" customFormat="1" ht="11.25">
      <c r="B1329" s="151"/>
      <c r="D1329" s="152" t="s">
        <v>172</v>
      </c>
      <c r="E1329" s="153" t="s">
        <v>1</v>
      </c>
      <c r="F1329" s="154" t="s">
        <v>368</v>
      </c>
      <c r="H1329" s="153" t="s">
        <v>1</v>
      </c>
      <c r="I1329" s="155"/>
      <c r="L1329" s="151"/>
      <c r="M1329" s="156"/>
      <c r="T1329" s="157"/>
      <c r="AT1329" s="153" t="s">
        <v>172</v>
      </c>
      <c r="AU1329" s="153" t="s">
        <v>88</v>
      </c>
      <c r="AV1329" s="12" t="s">
        <v>86</v>
      </c>
      <c r="AW1329" s="12" t="s">
        <v>34</v>
      </c>
      <c r="AX1329" s="12" t="s">
        <v>78</v>
      </c>
      <c r="AY1329" s="153" t="s">
        <v>163</v>
      </c>
    </row>
    <row r="1330" spans="2:65" s="13" customFormat="1" ht="11.25">
      <c r="B1330" s="158"/>
      <c r="D1330" s="152" t="s">
        <v>172</v>
      </c>
      <c r="E1330" s="159" t="s">
        <v>1</v>
      </c>
      <c r="F1330" s="160" t="s">
        <v>390</v>
      </c>
      <c r="H1330" s="161">
        <v>6.4980000000000002</v>
      </c>
      <c r="I1330" s="162"/>
      <c r="L1330" s="158"/>
      <c r="M1330" s="163"/>
      <c r="T1330" s="164"/>
      <c r="AT1330" s="159" t="s">
        <v>172</v>
      </c>
      <c r="AU1330" s="159" t="s">
        <v>88</v>
      </c>
      <c r="AV1330" s="13" t="s">
        <v>88</v>
      </c>
      <c r="AW1330" s="13" t="s">
        <v>34</v>
      </c>
      <c r="AX1330" s="13" t="s">
        <v>78</v>
      </c>
      <c r="AY1330" s="159" t="s">
        <v>163</v>
      </c>
    </row>
    <row r="1331" spans="2:65" s="13" customFormat="1" ht="11.25">
      <c r="B1331" s="158"/>
      <c r="D1331" s="152" t="s">
        <v>172</v>
      </c>
      <c r="E1331" s="159" t="s">
        <v>1</v>
      </c>
      <c r="F1331" s="160" t="s">
        <v>388</v>
      </c>
      <c r="H1331" s="161">
        <v>-3.6040000000000001</v>
      </c>
      <c r="I1331" s="162"/>
      <c r="L1331" s="158"/>
      <c r="M1331" s="163"/>
      <c r="T1331" s="164"/>
      <c r="AT1331" s="159" t="s">
        <v>172</v>
      </c>
      <c r="AU1331" s="159" t="s">
        <v>88</v>
      </c>
      <c r="AV1331" s="13" t="s">
        <v>88</v>
      </c>
      <c r="AW1331" s="13" t="s">
        <v>34</v>
      </c>
      <c r="AX1331" s="13" t="s">
        <v>78</v>
      </c>
      <c r="AY1331" s="159" t="s">
        <v>163</v>
      </c>
    </row>
    <row r="1332" spans="2:65" s="15" customFormat="1" ht="11.25">
      <c r="B1332" s="183"/>
      <c r="D1332" s="152" t="s">
        <v>172</v>
      </c>
      <c r="E1332" s="184" t="s">
        <v>1</v>
      </c>
      <c r="F1332" s="185" t="s">
        <v>372</v>
      </c>
      <c r="H1332" s="186">
        <v>67.878</v>
      </c>
      <c r="I1332" s="187"/>
      <c r="L1332" s="183"/>
      <c r="M1332" s="188"/>
      <c r="T1332" s="189"/>
      <c r="AT1332" s="184" t="s">
        <v>172</v>
      </c>
      <c r="AU1332" s="184" t="s">
        <v>88</v>
      </c>
      <c r="AV1332" s="15" t="s">
        <v>182</v>
      </c>
      <c r="AW1332" s="15" t="s">
        <v>34</v>
      </c>
      <c r="AX1332" s="15" t="s">
        <v>78</v>
      </c>
      <c r="AY1332" s="184" t="s">
        <v>163</v>
      </c>
    </row>
    <row r="1333" spans="2:65" s="14" customFormat="1" ht="11.25">
      <c r="B1333" s="165"/>
      <c r="D1333" s="152" t="s">
        <v>172</v>
      </c>
      <c r="E1333" s="166" t="s">
        <v>1</v>
      </c>
      <c r="F1333" s="167" t="s">
        <v>176</v>
      </c>
      <c r="H1333" s="168">
        <v>125.06399999999999</v>
      </c>
      <c r="I1333" s="169"/>
      <c r="L1333" s="165"/>
      <c r="M1333" s="170"/>
      <c r="T1333" s="171"/>
      <c r="AT1333" s="166" t="s">
        <v>172</v>
      </c>
      <c r="AU1333" s="166" t="s">
        <v>88</v>
      </c>
      <c r="AV1333" s="14" t="s">
        <v>170</v>
      </c>
      <c r="AW1333" s="14" t="s">
        <v>34</v>
      </c>
      <c r="AX1333" s="14" t="s">
        <v>86</v>
      </c>
      <c r="AY1333" s="166" t="s">
        <v>163</v>
      </c>
    </row>
    <row r="1334" spans="2:65" s="1" customFormat="1" ht="24.2" customHeight="1">
      <c r="B1334" s="32"/>
      <c r="C1334" s="137" t="s">
        <v>1039</v>
      </c>
      <c r="D1334" s="137" t="s">
        <v>166</v>
      </c>
      <c r="E1334" s="138" t="s">
        <v>1040</v>
      </c>
      <c r="F1334" s="139" t="s">
        <v>1041</v>
      </c>
      <c r="G1334" s="140" t="s">
        <v>206</v>
      </c>
      <c r="H1334" s="141">
        <v>32.649000000000001</v>
      </c>
      <c r="I1334" s="142"/>
      <c r="J1334" s="143">
        <f>ROUND(I1334*H1334,2)</f>
        <v>0</v>
      </c>
      <c r="K1334" s="144"/>
      <c r="L1334" s="32"/>
      <c r="M1334" s="145" t="s">
        <v>1</v>
      </c>
      <c r="N1334" s="146" t="s">
        <v>43</v>
      </c>
      <c r="P1334" s="147">
        <f>O1334*H1334</f>
        <v>0</v>
      </c>
      <c r="Q1334" s="147">
        <v>0</v>
      </c>
      <c r="R1334" s="147">
        <f>Q1334*H1334</f>
        <v>0</v>
      </c>
      <c r="S1334" s="147">
        <v>0</v>
      </c>
      <c r="T1334" s="148">
        <f>S1334*H1334</f>
        <v>0</v>
      </c>
      <c r="AR1334" s="149" t="s">
        <v>273</v>
      </c>
      <c r="AT1334" s="149" t="s">
        <v>166</v>
      </c>
      <c r="AU1334" s="149" t="s">
        <v>88</v>
      </c>
      <c r="AY1334" s="17" t="s">
        <v>163</v>
      </c>
      <c r="BE1334" s="150">
        <f>IF(N1334="základní",J1334,0)</f>
        <v>0</v>
      </c>
      <c r="BF1334" s="150">
        <f>IF(N1334="snížená",J1334,0)</f>
        <v>0</v>
      </c>
      <c r="BG1334" s="150">
        <f>IF(N1334="zákl. přenesená",J1334,0)</f>
        <v>0</v>
      </c>
      <c r="BH1334" s="150">
        <f>IF(N1334="sníž. přenesená",J1334,0)</f>
        <v>0</v>
      </c>
      <c r="BI1334" s="150">
        <f>IF(N1334="nulová",J1334,0)</f>
        <v>0</v>
      </c>
      <c r="BJ1334" s="17" t="s">
        <v>86</v>
      </c>
      <c r="BK1334" s="150">
        <f>ROUND(I1334*H1334,2)</f>
        <v>0</v>
      </c>
      <c r="BL1334" s="17" t="s">
        <v>273</v>
      </c>
      <c r="BM1334" s="149" t="s">
        <v>1042</v>
      </c>
    </row>
    <row r="1335" spans="2:65" s="12" customFormat="1" ht="11.25">
      <c r="B1335" s="151"/>
      <c r="D1335" s="152" t="s">
        <v>172</v>
      </c>
      <c r="E1335" s="153" t="s">
        <v>1</v>
      </c>
      <c r="F1335" s="154" t="s">
        <v>173</v>
      </c>
      <c r="H1335" s="153" t="s">
        <v>1</v>
      </c>
      <c r="I1335" s="155"/>
      <c r="L1335" s="151"/>
      <c r="M1335" s="156"/>
      <c r="T1335" s="157"/>
      <c r="AT1335" s="153" t="s">
        <v>172</v>
      </c>
      <c r="AU1335" s="153" t="s">
        <v>88</v>
      </c>
      <c r="AV1335" s="12" t="s">
        <v>86</v>
      </c>
      <c r="AW1335" s="12" t="s">
        <v>34</v>
      </c>
      <c r="AX1335" s="12" t="s">
        <v>78</v>
      </c>
      <c r="AY1335" s="153" t="s">
        <v>163</v>
      </c>
    </row>
    <row r="1336" spans="2:65" s="12" customFormat="1" ht="11.25">
      <c r="B1336" s="151"/>
      <c r="D1336" s="152" t="s">
        <v>172</v>
      </c>
      <c r="E1336" s="153" t="s">
        <v>1</v>
      </c>
      <c r="F1336" s="154" t="s">
        <v>1029</v>
      </c>
      <c r="H1336" s="153" t="s">
        <v>1</v>
      </c>
      <c r="I1336" s="155"/>
      <c r="L1336" s="151"/>
      <c r="M1336" s="156"/>
      <c r="T1336" s="157"/>
      <c r="AT1336" s="153" t="s">
        <v>172</v>
      </c>
      <c r="AU1336" s="153" t="s">
        <v>88</v>
      </c>
      <c r="AV1336" s="12" t="s">
        <v>86</v>
      </c>
      <c r="AW1336" s="12" t="s">
        <v>34</v>
      </c>
      <c r="AX1336" s="12" t="s">
        <v>78</v>
      </c>
      <c r="AY1336" s="153" t="s">
        <v>163</v>
      </c>
    </row>
    <row r="1337" spans="2:65" s="12" customFormat="1" ht="11.25">
      <c r="B1337" s="151"/>
      <c r="D1337" s="152" t="s">
        <v>172</v>
      </c>
      <c r="E1337" s="153" t="s">
        <v>1</v>
      </c>
      <c r="F1337" s="154" t="s">
        <v>382</v>
      </c>
      <c r="H1337" s="153" t="s">
        <v>1</v>
      </c>
      <c r="I1337" s="155"/>
      <c r="L1337" s="151"/>
      <c r="M1337" s="156"/>
      <c r="T1337" s="157"/>
      <c r="AT1337" s="153" t="s">
        <v>172</v>
      </c>
      <c r="AU1337" s="153" t="s">
        <v>88</v>
      </c>
      <c r="AV1337" s="12" t="s">
        <v>86</v>
      </c>
      <c r="AW1337" s="12" t="s">
        <v>34</v>
      </c>
      <c r="AX1337" s="12" t="s">
        <v>78</v>
      </c>
      <c r="AY1337" s="153" t="s">
        <v>163</v>
      </c>
    </row>
    <row r="1338" spans="2:65" s="13" customFormat="1" ht="11.25">
      <c r="B1338" s="158"/>
      <c r="D1338" s="152" t="s">
        <v>172</v>
      </c>
      <c r="E1338" s="159" t="s">
        <v>1</v>
      </c>
      <c r="F1338" s="160" t="s">
        <v>383</v>
      </c>
      <c r="H1338" s="161">
        <v>4.7789999999999999</v>
      </c>
      <c r="I1338" s="162"/>
      <c r="L1338" s="158"/>
      <c r="M1338" s="163"/>
      <c r="T1338" s="164"/>
      <c r="AT1338" s="159" t="s">
        <v>172</v>
      </c>
      <c r="AU1338" s="159" t="s">
        <v>88</v>
      </c>
      <c r="AV1338" s="13" t="s">
        <v>88</v>
      </c>
      <c r="AW1338" s="13" t="s">
        <v>34</v>
      </c>
      <c r="AX1338" s="13" t="s">
        <v>78</v>
      </c>
      <c r="AY1338" s="159" t="s">
        <v>163</v>
      </c>
    </row>
    <row r="1339" spans="2:65" s="13" customFormat="1" ht="11.25">
      <c r="B1339" s="158"/>
      <c r="D1339" s="152" t="s">
        <v>172</v>
      </c>
      <c r="E1339" s="159" t="s">
        <v>1</v>
      </c>
      <c r="F1339" s="160" t="s">
        <v>384</v>
      </c>
      <c r="H1339" s="161">
        <v>4.82</v>
      </c>
      <c r="I1339" s="162"/>
      <c r="L1339" s="158"/>
      <c r="M1339" s="163"/>
      <c r="T1339" s="164"/>
      <c r="AT1339" s="159" t="s">
        <v>172</v>
      </c>
      <c r="AU1339" s="159" t="s">
        <v>88</v>
      </c>
      <c r="AV1339" s="13" t="s">
        <v>88</v>
      </c>
      <c r="AW1339" s="13" t="s">
        <v>34</v>
      </c>
      <c r="AX1339" s="13" t="s">
        <v>78</v>
      </c>
      <c r="AY1339" s="159" t="s">
        <v>163</v>
      </c>
    </row>
    <row r="1340" spans="2:65" s="13" customFormat="1" ht="11.25">
      <c r="B1340" s="158"/>
      <c r="D1340" s="152" t="s">
        <v>172</v>
      </c>
      <c r="E1340" s="159" t="s">
        <v>1</v>
      </c>
      <c r="F1340" s="160" t="s">
        <v>383</v>
      </c>
      <c r="H1340" s="161">
        <v>4.7789999999999999</v>
      </c>
      <c r="I1340" s="162"/>
      <c r="L1340" s="158"/>
      <c r="M1340" s="163"/>
      <c r="T1340" s="164"/>
      <c r="AT1340" s="159" t="s">
        <v>172</v>
      </c>
      <c r="AU1340" s="159" t="s">
        <v>88</v>
      </c>
      <c r="AV1340" s="13" t="s">
        <v>88</v>
      </c>
      <c r="AW1340" s="13" t="s">
        <v>34</v>
      </c>
      <c r="AX1340" s="13" t="s">
        <v>78</v>
      </c>
      <c r="AY1340" s="159" t="s">
        <v>163</v>
      </c>
    </row>
    <row r="1341" spans="2:65" s="13" customFormat="1" ht="11.25">
      <c r="B1341" s="158"/>
      <c r="D1341" s="152" t="s">
        <v>172</v>
      </c>
      <c r="E1341" s="159" t="s">
        <v>1</v>
      </c>
      <c r="F1341" s="160" t="s">
        <v>383</v>
      </c>
      <c r="H1341" s="161">
        <v>4.7789999999999999</v>
      </c>
      <c r="I1341" s="162"/>
      <c r="L1341" s="158"/>
      <c r="M1341" s="163"/>
      <c r="T1341" s="164"/>
      <c r="AT1341" s="159" t="s">
        <v>172</v>
      </c>
      <c r="AU1341" s="159" t="s">
        <v>88</v>
      </c>
      <c r="AV1341" s="13" t="s">
        <v>88</v>
      </c>
      <c r="AW1341" s="13" t="s">
        <v>34</v>
      </c>
      <c r="AX1341" s="13" t="s">
        <v>78</v>
      </c>
      <c r="AY1341" s="159" t="s">
        <v>163</v>
      </c>
    </row>
    <row r="1342" spans="2:65" s="13" customFormat="1" ht="11.25">
      <c r="B1342" s="158"/>
      <c r="D1342" s="152" t="s">
        <v>172</v>
      </c>
      <c r="E1342" s="159" t="s">
        <v>1</v>
      </c>
      <c r="F1342" s="160" t="s">
        <v>385</v>
      </c>
      <c r="H1342" s="161">
        <v>4.641</v>
      </c>
      <c r="I1342" s="162"/>
      <c r="L1342" s="158"/>
      <c r="M1342" s="163"/>
      <c r="T1342" s="164"/>
      <c r="AT1342" s="159" t="s">
        <v>172</v>
      </c>
      <c r="AU1342" s="159" t="s">
        <v>88</v>
      </c>
      <c r="AV1342" s="13" t="s">
        <v>88</v>
      </c>
      <c r="AW1342" s="13" t="s">
        <v>34</v>
      </c>
      <c r="AX1342" s="13" t="s">
        <v>78</v>
      </c>
      <c r="AY1342" s="159" t="s">
        <v>163</v>
      </c>
    </row>
    <row r="1343" spans="2:65" s="13" customFormat="1" ht="11.25">
      <c r="B1343" s="158"/>
      <c r="D1343" s="152" t="s">
        <v>172</v>
      </c>
      <c r="E1343" s="159" t="s">
        <v>1</v>
      </c>
      <c r="F1343" s="160" t="s">
        <v>386</v>
      </c>
      <c r="H1343" s="161">
        <v>4.5979999999999999</v>
      </c>
      <c r="I1343" s="162"/>
      <c r="L1343" s="158"/>
      <c r="M1343" s="163"/>
      <c r="T1343" s="164"/>
      <c r="AT1343" s="159" t="s">
        <v>172</v>
      </c>
      <c r="AU1343" s="159" t="s">
        <v>88</v>
      </c>
      <c r="AV1343" s="13" t="s">
        <v>88</v>
      </c>
      <c r="AW1343" s="13" t="s">
        <v>34</v>
      </c>
      <c r="AX1343" s="13" t="s">
        <v>78</v>
      </c>
      <c r="AY1343" s="159" t="s">
        <v>163</v>
      </c>
    </row>
    <row r="1344" spans="2:65" s="12" customFormat="1" ht="11.25">
      <c r="B1344" s="151"/>
      <c r="D1344" s="152" t="s">
        <v>172</v>
      </c>
      <c r="E1344" s="153" t="s">
        <v>1</v>
      </c>
      <c r="F1344" s="154" t="s">
        <v>360</v>
      </c>
      <c r="H1344" s="153" t="s">
        <v>1</v>
      </c>
      <c r="I1344" s="155"/>
      <c r="L1344" s="151"/>
      <c r="M1344" s="156"/>
      <c r="T1344" s="157"/>
      <c r="AT1344" s="153" t="s">
        <v>172</v>
      </c>
      <c r="AU1344" s="153" t="s">
        <v>88</v>
      </c>
      <c r="AV1344" s="12" t="s">
        <v>86</v>
      </c>
      <c r="AW1344" s="12" t="s">
        <v>34</v>
      </c>
      <c r="AX1344" s="12" t="s">
        <v>78</v>
      </c>
      <c r="AY1344" s="153" t="s">
        <v>163</v>
      </c>
    </row>
    <row r="1345" spans="2:65" s="13" customFormat="1" ht="11.25">
      <c r="B1345" s="158"/>
      <c r="D1345" s="152" t="s">
        <v>172</v>
      </c>
      <c r="E1345" s="159" t="s">
        <v>1</v>
      </c>
      <c r="F1345" s="160" t="s">
        <v>389</v>
      </c>
      <c r="H1345" s="161">
        <v>4.2530000000000001</v>
      </c>
      <c r="I1345" s="162"/>
      <c r="L1345" s="158"/>
      <c r="M1345" s="163"/>
      <c r="T1345" s="164"/>
      <c r="AT1345" s="159" t="s">
        <v>172</v>
      </c>
      <c r="AU1345" s="159" t="s">
        <v>88</v>
      </c>
      <c r="AV1345" s="13" t="s">
        <v>88</v>
      </c>
      <c r="AW1345" s="13" t="s">
        <v>34</v>
      </c>
      <c r="AX1345" s="13" t="s">
        <v>78</v>
      </c>
      <c r="AY1345" s="159" t="s">
        <v>163</v>
      </c>
    </row>
    <row r="1346" spans="2:65" s="14" customFormat="1" ht="11.25">
      <c r="B1346" s="165"/>
      <c r="D1346" s="152" t="s">
        <v>172</v>
      </c>
      <c r="E1346" s="166" t="s">
        <v>1</v>
      </c>
      <c r="F1346" s="167" t="s">
        <v>176</v>
      </c>
      <c r="H1346" s="168">
        <v>32.649000000000001</v>
      </c>
      <c r="I1346" s="169"/>
      <c r="L1346" s="165"/>
      <c r="M1346" s="170"/>
      <c r="T1346" s="171"/>
      <c r="AT1346" s="166" t="s">
        <v>172</v>
      </c>
      <c r="AU1346" s="166" t="s">
        <v>88</v>
      </c>
      <c r="AV1346" s="14" t="s">
        <v>170</v>
      </c>
      <c r="AW1346" s="14" t="s">
        <v>34</v>
      </c>
      <c r="AX1346" s="14" t="s">
        <v>86</v>
      </c>
      <c r="AY1346" s="166" t="s">
        <v>163</v>
      </c>
    </row>
    <row r="1347" spans="2:65" s="1" customFormat="1" ht="24.2" customHeight="1">
      <c r="B1347" s="32"/>
      <c r="C1347" s="137" t="s">
        <v>1043</v>
      </c>
      <c r="D1347" s="137" t="s">
        <v>166</v>
      </c>
      <c r="E1347" s="138" t="s">
        <v>1044</v>
      </c>
      <c r="F1347" s="139" t="s">
        <v>1045</v>
      </c>
      <c r="G1347" s="140" t="s">
        <v>206</v>
      </c>
      <c r="H1347" s="141">
        <v>135.756</v>
      </c>
      <c r="I1347" s="142"/>
      <c r="J1347" s="143">
        <f>ROUND(I1347*H1347,2)</f>
        <v>0</v>
      </c>
      <c r="K1347" s="144"/>
      <c r="L1347" s="32"/>
      <c r="M1347" s="145" t="s">
        <v>1</v>
      </c>
      <c r="N1347" s="146" t="s">
        <v>43</v>
      </c>
      <c r="P1347" s="147">
        <f>O1347*H1347</f>
        <v>0</v>
      </c>
      <c r="Q1347" s="147">
        <v>6.9999999999999999E-4</v>
      </c>
      <c r="R1347" s="147">
        <f>Q1347*H1347</f>
        <v>9.5029199999999994E-2</v>
      </c>
      <c r="S1347" s="147">
        <v>0</v>
      </c>
      <c r="T1347" s="148">
        <f>S1347*H1347</f>
        <v>0</v>
      </c>
      <c r="AR1347" s="149" t="s">
        <v>273</v>
      </c>
      <c r="AT1347" s="149" t="s">
        <v>166</v>
      </c>
      <c r="AU1347" s="149" t="s">
        <v>88</v>
      </c>
      <c r="AY1347" s="17" t="s">
        <v>163</v>
      </c>
      <c r="BE1347" s="150">
        <f>IF(N1347="základní",J1347,0)</f>
        <v>0</v>
      </c>
      <c r="BF1347" s="150">
        <f>IF(N1347="snížená",J1347,0)</f>
        <v>0</v>
      </c>
      <c r="BG1347" s="150">
        <f>IF(N1347="zákl. přenesená",J1347,0)</f>
        <v>0</v>
      </c>
      <c r="BH1347" s="150">
        <f>IF(N1347="sníž. přenesená",J1347,0)</f>
        <v>0</v>
      </c>
      <c r="BI1347" s="150">
        <f>IF(N1347="nulová",J1347,0)</f>
        <v>0</v>
      </c>
      <c r="BJ1347" s="17" t="s">
        <v>86</v>
      </c>
      <c r="BK1347" s="150">
        <f>ROUND(I1347*H1347,2)</f>
        <v>0</v>
      </c>
      <c r="BL1347" s="17" t="s">
        <v>273</v>
      </c>
      <c r="BM1347" s="149" t="s">
        <v>1046</v>
      </c>
    </row>
    <row r="1348" spans="2:65" s="12" customFormat="1" ht="11.25">
      <c r="B1348" s="151"/>
      <c r="D1348" s="152" t="s">
        <v>172</v>
      </c>
      <c r="E1348" s="153" t="s">
        <v>1</v>
      </c>
      <c r="F1348" s="154" t="s">
        <v>173</v>
      </c>
      <c r="H1348" s="153" t="s">
        <v>1</v>
      </c>
      <c r="I1348" s="155"/>
      <c r="L1348" s="151"/>
      <c r="M1348" s="156"/>
      <c r="T1348" s="157"/>
      <c r="AT1348" s="153" t="s">
        <v>172</v>
      </c>
      <c r="AU1348" s="153" t="s">
        <v>88</v>
      </c>
      <c r="AV1348" s="12" t="s">
        <v>86</v>
      </c>
      <c r="AW1348" s="12" t="s">
        <v>34</v>
      </c>
      <c r="AX1348" s="12" t="s">
        <v>78</v>
      </c>
      <c r="AY1348" s="153" t="s">
        <v>163</v>
      </c>
    </row>
    <row r="1349" spans="2:65" s="12" customFormat="1" ht="11.25">
      <c r="B1349" s="151"/>
      <c r="D1349" s="152" t="s">
        <v>172</v>
      </c>
      <c r="E1349" s="153" t="s">
        <v>1</v>
      </c>
      <c r="F1349" s="154" t="s">
        <v>1029</v>
      </c>
      <c r="H1349" s="153" t="s">
        <v>1</v>
      </c>
      <c r="I1349" s="155"/>
      <c r="L1349" s="151"/>
      <c r="M1349" s="156"/>
      <c r="T1349" s="157"/>
      <c r="AT1349" s="153" t="s">
        <v>172</v>
      </c>
      <c r="AU1349" s="153" t="s">
        <v>88</v>
      </c>
      <c r="AV1349" s="12" t="s">
        <v>86</v>
      </c>
      <c r="AW1349" s="12" t="s">
        <v>34</v>
      </c>
      <c r="AX1349" s="12" t="s">
        <v>78</v>
      </c>
      <c r="AY1349" s="153" t="s">
        <v>163</v>
      </c>
    </row>
    <row r="1350" spans="2:65" s="12" customFormat="1" ht="11.25">
      <c r="B1350" s="151"/>
      <c r="D1350" s="152" t="s">
        <v>172</v>
      </c>
      <c r="E1350" s="153" t="s">
        <v>1</v>
      </c>
      <c r="F1350" s="154" t="s">
        <v>382</v>
      </c>
      <c r="H1350" s="153" t="s">
        <v>1</v>
      </c>
      <c r="I1350" s="155"/>
      <c r="L1350" s="151"/>
      <c r="M1350" s="156"/>
      <c r="T1350" s="157"/>
      <c r="AT1350" s="153" t="s">
        <v>172</v>
      </c>
      <c r="AU1350" s="153" t="s">
        <v>88</v>
      </c>
      <c r="AV1350" s="12" t="s">
        <v>86</v>
      </c>
      <c r="AW1350" s="12" t="s">
        <v>34</v>
      </c>
      <c r="AX1350" s="12" t="s">
        <v>78</v>
      </c>
      <c r="AY1350" s="153" t="s">
        <v>163</v>
      </c>
    </row>
    <row r="1351" spans="2:65" s="13" customFormat="1" ht="11.25">
      <c r="B1351" s="158"/>
      <c r="D1351" s="152" t="s">
        <v>172</v>
      </c>
      <c r="E1351" s="159" t="s">
        <v>1</v>
      </c>
      <c r="F1351" s="160" t="s">
        <v>383</v>
      </c>
      <c r="H1351" s="161">
        <v>4.7789999999999999</v>
      </c>
      <c r="I1351" s="162"/>
      <c r="L1351" s="158"/>
      <c r="M1351" s="163"/>
      <c r="T1351" s="164"/>
      <c r="AT1351" s="159" t="s">
        <v>172</v>
      </c>
      <c r="AU1351" s="159" t="s">
        <v>88</v>
      </c>
      <c r="AV1351" s="13" t="s">
        <v>88</v>
      </c>
      <c r="AW1351" s="13" t="s">
        <v>34</v>
      </c>
      <c r="AX1351" s="13" t="s">
        <v>78</v>
      </c>
      <c r="AY1351" s="159" t="s">
        <v>163</v>
      </c>
    </row>
    <row r="1352" spans="2:65" s="13" customFormat="1" ht="11.25">
      <c r="B1352" s="158"/>
      <c r="D1352" s="152" t="s">
        <v>172</v>
      </c>
      <c r="E1352" s="159" t="s">
        <v>1</v>
      </c>
      <c r="F1352" s="160" t="s">
        <v>384</v>
      </c>
      <c r="H1352" s="161">
        <v>4.82</v>
      </c>
      <c r="I1352" s="162"/>
      <c r="L1352" s="158"/>
      <c r="M1352" s="163"/>
      <c r="T1352" s="164"/>
      <c r="AT1352" s="159" t="s">
        <v>172</v>
      </c>
      <c r="AU1352" s="159" t="s">
        <v>88</v>
      </c>
      <c r="AV1352" s="13" t="s">
        <v>88</v>
      </c>
      <c r="AW1352" s="13" t="s">
        <v>34</v>
      </c>
      <c r="AX1352" s="13" t="s">
        <v>78</v>
      </c>
      <c r="AY1352" s="159" t="s">
        <v>163</v>
      </c>
    </row>
    <row r="1353" spans="2:65" s="13" customFormat="1" ht="11.25">
      <c r="B1353" s="158"/>
      <c r="D1353" s="152" t="s">
        <v>172</v>
      </c>
      <c r="E1353" s="159" t="s">
        <v>1</v>
      </c>
      <c r="F1353" s="160" t="s">
        <v>383</v>
      </c>
      <c r="H1353" s="161">
        <v>4.7789999999999999</v>
      </c>
      <c r="I1353" s="162"/>
      <c r="L1353" s="158"/>
      <c r="M1353" s="163"/>
      <c r="T1353" s="164"/>
      <c r="AT1353" s="159" t="s">
        <v>172</v>
      </c>
      <c r="AU1353" s="159" t="s">
        <v>88</v>
      </c>
      <c r="AV1353" s="13" t="s">
        <v>88</v>
      </c>
      <c r="AW1353" s="13" t="s">
        <v>34</v>
      </c>
      <c r="AX1353" s="13" t="s">
        <v>78</v>
      </c>
      <c r="AY1353" s="159" t="s">
        <v>163</v>
      </c>
    </row>
    <row r="1354" spans="2:65" s="13" customFormat="1" ht="11.25">
      <c r="B1354" s="158"/>
      <c r="D1354" s="152" t="s">
        <v>172</v>
      </c>
      <c r="E1354" s="159" t="s">
        <v>1</v>
      </c>
      <c r="F1354" s="160" t="s">
        <v>383</v>
      </c>
      <c r="H1354" s="161">
        <v>4.7789999999999999</v>
      </c>
      <c r="I1354" s="162"/>
      <c r="L1354" s="158"/>
      <c r="M1354" s="163"/>
      <c r="T1354" s="164"/>
      <c r="AT1354" s="159" t="s">
        <v>172</v>
      </c>
      <c r="AU1354" s="159" t="s">
        <v>88</v>
      </c>
      <c r="AV1354" s="13" t="s">
        <v>88</v>
      </c>
      <c r="AW1354" s="13" t="s">
        <v>34</v>
      </c>
      <c r="AX1354" s="13" t="s">
        <v>78</v>
      </c>
      <c r="AY1354" s="159" t="s">
        <v>163</v>
      </c>
    </row>
    <row r="1355" spans="2:65" s="13" customFormat="1" ht="11.25">
      <c r="B1355" s="158"/>
      <c r="D1355" s="152" t="s">
        <v>172</v>
      </c>
      <c r="E1355" s="159" t="s">
        <v>1</v>
      </c>
      <c r="F1355" s="160" t="s">
        <v>385</v>
      </c>
      <c r="H1355" s="161">
        <v>4.641</v>
      </c>
      <c r="I1355" s="162"/>
      <c r="L1355" s="158"/>
      <c r="M1355" s="163"/>
      <c r="T1355" s="164"/>
      <c r="AT1355" s="159" t="s">
        <v>172</v>
      </c>
      <c r="AU1355" s="159" t="s">
        <v>88</v>
      </c>
      <c r="AV1355" s="13" t="s">
        <v>88</v>
      </c>
      <c r="AW1355" s="13" t="s">
        <v>34</v>
      </c>
      <c r="AX1355" s="13" t="s">
        <v>78</v>
      </c>
      <c r="AY1355" s="159" t="s">
        <v>163</v>
      </c>
    </row>
    <row r="1356" spans="2:65" s="13" customFormat="1" ht="11.25">
      <c r="B1356" s="158"/>
      <c r="D1356" s="152" t="s">
        <v>172</v>
      </c>
      <c r="E1356" s="159" t="s">
        <v>1</v>
      </c>
      <c r="F1356" s="160" t="s">
        <v>386</v>
      </c>
      <c r="H1356" s="161">
        <v>4.5979999999999999</v>
      </c>
      <c r="I1356" s="162"/>
      <c r="L1356" s="158"/>
      <c r="M1356" s="163"/>
      <c r="T1356" s="164"/>
      <c r="AT1356" s="159" t="s">
        <v>172</v>
      </c>
      <c r="AU1356" s="159" t="s">
        <v>88</v>
      </c>
      <c r="AV1356" s="13" t="s">
        <v>88</v>
      </c>
      <c r="AW1356" s="13" t="s">
        <v>34</v>
      </c>
      <c r="AX1356" s="13" t="s">
        <v>78</v>
      </c>
      <c r="AY1356" s="159" t="s">
        <v>163</v>
      </c>
    </row>
    <row r="1357" spans="2:65" s="12" customFormat="1" ht="11.25">
      <c r="B1357" s="151"/>
      <c r="D1357" s="152" t="s">
        <v>172</v>
      </c>
      <c r="E1357" s="153" t="s">
        <v>1</v>
      </c>
      <c r="F1357" s="154" t="s">
        <v>374</v>
      </c>
      <c r="H1357" s="153" t="s">
        <v>1</v>
      </c>
      <c r="I1357" s="155"/>
      <c r="L1357" s="151"/>
      <c r="M1357" s="156"/>
      <c r="T1357" s="157"/>
      <c r="AT1357" s="153" t="s">
        <v>172</v>
      </c>
      <c r="AU1357" s="153" t="s">
        <v>88</v>
      </c>
      <c r="AV1357" s="12" t="s">
        <v>86</v>
      </c>
      <c r="AW1357" s="12" t="s">
        <v>34</v>
      </c>
      <c r="AX1357" s="12" t="s">
        <v>78</v>
      </c>
      <c r="AY1357" s="153" t="s">
        <v>163</v>
      </c>
    </row>
    <row r="1358" spans="2:65" s="13" customFormat="1" ht="11.25">
      <c r="B1358" s="158"/>
      <c r="D1358" s="152" t="s">
        <v>172</v>
      </c>
      <c r="E1358" s="159" t="s">
        <v>1</v>
      </c>
      <c r="F1358" s="160" t="s">
        <v>387</v>
      </c>
      <c r="H1358" s="161">
        <v>35.939</v>
      </c>
      <c r="I1358" s="162"/>
      <c r="L1358" s="158"/>
      <c r="M1358" s="163"/>
      <c r="T1358" s="164"/>
      <c r="AT1358" s="159" t="s">
        <v>172</v>
      </c>
      <c r="AU1358" s="159" t="s">
        <v>88</v>
      </c>
      <c r="AV1358" s="13" t="s">
        <v>88</v>
      </c>
      <c r="AW1358" s="13" t="s">
        <v>34</v>
      </c>
      <c r="AX1358" s="13" t="s">
        <v>78</v>
      </c>
      <c r="AY1358" s="159" t="s">
        <v>163</v>
      </c>
    </row>
    <row r="1359" spans="2:65" s="13" customFormat="1" ht="11.25">
      <c r="B1359" s="158"/>
      <c r="D1359" s="152" t="s">
        <v>172</v>
      </c>
      <c r="E1359" s="159" t="s">
        <v>1</v>
      </c>
      <c r="F1359" s="160" t="s">
        <v>388</v>
      </c>
      <c r="H1359" s="161">
        <v>-3.6040000000000001</v>
      </c>
      <c r="I1359" s="162"/>
      <c r="L1359" s="158"/>
      <c r="M1359" s="163"/>
      <c r="T1359" s="164"/>
      <c r="AT1359" s="159" t="s">
        <v>172</v>
      </c>
      <c r="AU1359" s="159" t="s">
        <v>88</v>
      </c>
      <c r="AV1359" s="13" t="s">
        <v>88</v>
      </c>
      <c r="AW1359" s="13" t="s">
        <v>34</v>
      </c>
      <c r="AX1359" s="13" t="s">
        <v>78</v>
      </c>
      <c r="AY1359" s="159" t="s">
        <v>163</v>
      </c>
    </row>
    <row r="1360" spans="2:65" s="12" customFormat="1" ht="11.25">
      <c r="B1360" s="151"/>
      <c r="D1360" s="152" t="s">
        <v>172</v>
      </c>
      <c r="E1360" s="153" t="s">
        <v>1</v>
      </c>
      <c r="F1360" s="154" t="s">
        <v>360</v>
      </c>
      <c r="H1360" s="153" t="s">
        <v>1</v>
      </c>
      <c r="I1360" s="155"/>
      <c r="L1360" s="151"/>
      <c r="M1360" s="156"/>
      <c r="T1360" s="157"/>
      <c r="AT1360" s="153" t="s">
        <v>172</v>
      </c>
      <c r="AU1360" s="153" t="s">
        <v>88</v>
      </c>
      <c r="AV1360" s="12" t="s">
        <v>86</v>
      </c>
      <c r="AW1360" s="12" t="s">
        <v>34</v>
      </c>
      <c r="AX1360" s="12" t="s">
        <v>78</v>
      </c>
      <c r="AY1360" s="153" t="s">
        <v>163</v>
      </c>
    </row>
    <row r="1361" spans="2:51" s="13" customFormat="1" ht="11.25">
      <c r="B1361" s="158"/>
      <c r="D1361" s="152" t="s">
        <v>172</v>
      </c>
      <c r="E1361" s="159" t="s">
        <v>1</v>
      </c>
      <c r="F1361" s="160" t="s">
        <v>389</v>
      </c>
      <c r="H1361" s="161">
        <v>4.2530000000000001</v>
      </c>
      <c r="I1361" s="162"/>
      <c r="L1361" s="158"/>
      <c r="M1361" s="163"/>
      <c r="T1361" s="164"/>
      <c r="AT1361" s="159" t="s">
        <v>172</v>
      </c>
      <c r="AU1361" s="159" t="s">
        <v>88</v>
      </c>
      <c r="AV1361" s="13" t="s">
        <v>88</v>
      </c>
      <c r="AW1361" s="13" t="s">
        <v>34</v>
      </c>
      <c r="AX1361" s="13" t="s">
        <v>78</v>
      </c>
      <c r="AY1361" s="159" t="s">
        <v>163</v>
      </c>
    </row>
    <row r="1362" spans="2:51" s="12" customFormat="1" ht="11.25">
      <c r="B1362" s="151"/>
      <c r="D1362" s="152" t="s">
        <v>172</v>
      </c>
      <c r="E1362" s="153" t="s">
        <v>1</v>
      </c>
      <c r="F1362" s="154" t="s">
        <v>368</v>
      </c>
      <c r="H1362" s="153" t="s">
        <v>1</v>
      </c>
      <c r="I1362" s="155"/>
      <c r="L1362" s="151"/>
      <c r="M1362" s="156"/>
      <c r="T1362" s="157"/>
      <c r="AT1362" s="153" t="s">
        <v>172</v>
      </c>
      <c r="AU1362" s="153" t="s">
        <v>88</v>
      </c>
      <c r="AV1362" s="12" t="s">
        <v>86</v>
      </c>
      <c r="AW1362" s="12" t="s">
        <v>34</v>
      </c>
      <c r="AX1362" s="12" t="s">
        <v>78</v>
      </c>
      <c r="AY1362" s="153" t="s">
        <v>163</v>
      </c>
    </row>
    <row r="1363" spans="2:51" s="13" customFormat="1" ht="11.25">
      <c r="B1363" s="158"/>
      <c r="D1363" s="152" t="s">
        <v>172</v>
      </c>
      <c r="E1363" s="159" t="s">
        <v>1</v>
      </c>
      <c r="F1363" s="160" t="s">
        <v>390</v>
      </c>
      <c r="H1363" s="161">
        <v>6.4980000000000002</v>
      </c>
      <c r="I1363" s="162"/>
      <c r="L1363" s="158"/>
      <c r="M1363" s="163"/>
      <c r="T1363" s="164"/>
      <c r="AT1363" s="159" t="s">
        <v>172</v>
      </c>
      <c r="AU1363" s="159" t="s">
        <v>88</v>
      </c>
      <c r="AV1363" s="13" t="s">
        <v>88</v>
      </c>
      <c r="AW1363" s="13" t="s">
        <v>34</v>
      </c>
      <c r="AX1363" s="13" t="s">
        <v>78</v>
      </c>
      <c r="AY1363" s="159" t="s">
        <v>163</v>
      </c>
    </row>
    <row r="1364" spans="2:51" s="13" customFormat="1" ht="11.25">
      <c r="B1364" s="158"/>
      <c r="D1364" s="152" t="s">
        <v>172</v>
      </c>
      <c r="E1364" s="159" t="s">
        <v>1</v>
      </c>
      <c r="F1364" s="160" t="s">
        <v>388</v>
      </c>
      <c r="H1364" s="161">
        <v>-3.6040000000000001</v>
      </c>
      <c r="I1364" s="162"/>
      <c r="L1364" s="158"/>
      <c r="M1364" s="163"/>
      <c r="T1364" s="164"/>
      <c r="AT1364" s="159" t="s">
        <v>172</v>
      </c>
      <c r="AU1364" s="159" t="s">
        <v>88</v>
      </c>
      <c r="AV1364" s="13" t="s">
        <v>88</v>
      </c>
      <c r="AW1364" s="13" t="s">
        <v>34</v>
      </c>
      <c r="AX1364" s="13" t="s">
        <v>78</v>
      </c>
      <c r="AY1364" s="159" t="s">
        <v>163</v>
      </c>
    </row>
    <row r="1365" spans="2:51" s="15" customFormat="1" ht="11.25">
      <c r="B1365" s="183"/>
      <c r="D1365" s="152" t="s">
        <v>172</v>
      </c>
      <c r="E1365" s="184" t="s">
        <v>1</v>
      </c>
      <c r="F1365" s="185" t="s">
        <v>372</v>
      </c>
      <c r="H1365" s="186">
        <v>67.878</v>
      </c>
      <c r="I1365" s="187"/>
      <c r="L1365" s="183"/>
      <c r="M1365" s="188"/>
      <c r="T1365" s="189"/>
      <c r="AT1365" s="184" t="s">
        <v>172</v>
      </c>
      <c r="AU1365" s="184" t="s">
        <v>88</v>
      </c>
      <c r="AV1365" s="15" t="s">
        <v>182</v>
      </c>
      <c r="AW1365" s="15" t="s">
        <v>34</v>
      </c>
      <c r="AX1365" s="15" t="s">
        <v>78</v>
      </c>
      <c r="AY1365" s="184" t="s">
        <v>163</v>
      </c>
    </row>
    <row r="1366" spans="2:51" s="12" customFormat="1" ht="11.25">
      <c r="B1366" s="151"/>
      <c r="D1366" s="152" t="s">
        <v>172</v>
      </c>
      <c r="E1366" s="153" t="s">
        <v>1</v>
      </c>
      <c r="F1366" s="154" t="s">
        <v>1029</v>
      </c>
      <c r="H1366" s="153" t="s">
        <v>1</v>
      </c>
      <c r="I1366" s="155"/>
      <c r="L1366" s="151"/>
      <c r="M1366" s="156"/>
      <c r="T1366" s="157"/>
      <c r="AT1366" s="153" t="s">
        <v>172</v>
      </c>
      <c r="AU1366" s="153" t="s">
        <v>88</v>
      </c>
      <c r="AV1366" s="12" t="s">
        <v>86</v>
      </c>
      <c r="AW1366" s="12" t="s">
        <v>34</v>
      </c>
      <c r="AX1366" s="12" t="s">
        <v>78</v>
      </c>
      <c r="AY1366" s="153" t="s">
        <v>163</v>
      </c>
    </row>
    <row r="1367" spans="2:51" s="12" customFormat="1" ht="11.25">
      <c r="B1367" s="151"/>
      <c r="D1367" s="152" t="s">
        <v>172</v>
      </c>
      <c r="E1367" s="153" t="s">
        <v>1</v>
      </c>
      <c r="F1367" s="154" t="s">
        <v>382</v>
      </c>
      <c r="H1367" s="153" t="s">
        <v>1</v>
      </c>
      <c r="I1367" s="155"/>
      <c r="L1367" s="151"/>
      <c r="M1367" s="156"/>
      <c r="T1367" s="157"/>
      <c r="AT1367" s="153" t="s">
        <v>172</v>
      </c>
      <c r="AU1367" s="153" t="s">
        <v>88</v>
      </c>
      <c r="AV1367" s="12" t="s">
        <v>86</v>
      </c>
      <c r="AW1367" s="12" t="s">
        <v>34</v>
      </c>
      <c r="AX1367" s="12" t="s">
        <v>78</v>
      </c>
      <c r="AY1367" s="153" t="s">
        <v>163</v>
      </c>
    </row>
    <row r="1368" spans="2:51" s="13" customFormat="1" ht="11.25">
      <c r="B1368" s="158"/>
      <c r="D1368" s="152" t="s">
        <v>172</v>
      </c>
      <c r="E1368" s="159" t="s">
        <v>1</v>
      </c>
      <c r="F1368" s="160" t="s">
        <v>383</v>
      </c>
      <c r="H1368" s="161">
        <v>4.7789999999999999</v>
      </c>
      <c r="I1368" s="162"/>
      <c r="L1368" s="158"/>
      <c r="M1368" s="163"/>
      <c r="T1368" s="164"/>
      <c r="AT1368" s="159" t="s">
        <v>172</v>
      </c>
      <c r="AU1368" s="159" t="s">
        <v>88</v>
      </c>
      <c r="AV1368" s="13" t="s">
        <v>88</v>
      </c>
      <c r="AW1368" s="13" t="s">
        <v>34</v>
      </c>
      <c r="AX1368" s="13" t="s">
        <v>78</v>
      </c>
      <c r="AY1368" s="159" t="s">
        <v>163</v>
      </c>
    </row>
    <row r="1369" spans="2:51" s="13" customFormat="1" ht="11.25">
      <c r="B1369" s="158"/>
      <c r="D1369" s="152" t="s">
        <v>172</v>
      </c>
      <c r="E1369" s="159" t="s">
        <v>1</v>
      </c>
      <c r="F1369" s="160" t="s">
        <v>384</v>
      </c>
      <c r="H1369" s="161">
        <v>4.82</v>
      </c>
      <c r="I1369" s="162"/>
      <c r="L1369" s="158"/>
      <c r="M1369" s="163"/>
      <c r="T1369" s="164"/>
      <c r="AT1369" s="159" t="s">
        <v>172</v>
      </c>
      <c r="AU1369" s="159" t="s">
        <v>88</v>
      </c>
      <c r="AV1369" s="13" t="s">
        <v>88</v>
      </c>
      <c r="AW1369" s="13" t="s">
        <v>34</v>
      </c>
      <c r="AX1369" s="13" t="s">
        <v>78</v>
      </c>
      <c r="AY1369" s="159" t="s">
        <v>163</v>
      </c>
    </row>
    <row r="1370" spans="2:51" s="13" customFormat="1" ht="11.25">
      <c r="B1370" s="158"/>
      <c r="D1370" s="152" t="s">
        <v>172</v>
      </c>
      <c r="E1370" s="159" t="s">
        <v>1</v>
      </c>
      <c r="F1370" s="160" t="s">
        <v>383</v>
      </c>
      <c r="H1370" s="161">
        <v>4.7789999999999999</v>
      </c>
      <c r="I1370" s="162"/>
      <c r="L1370" s="158"/>
      <c r="M1370" s="163"/>
      <c r="T1370" s="164"/>
      <c r="AT1370" s="159" t="s">
        <v>172</v>
      </c>
      <c r="AU1370" s="159" t="s">
        <v>88</v>
      </c>
      <c r="AV1370" s="13" t="s">
        <v>88</v>
      </c>
      <c r="AW1370" s="13" t="s">
        <v>34</v>
      </c>
      <c r="AX1370" s="13" t="s">
        <v>78</v>
      </c>
      <c r="AY1370" s="159" t="s">
        <v>163</v>
      </c>
    </row>
    <row r="1371" spans="2:51" s="13" customFormat="1" ht="11.25">
      <c r="B1371" s="158"/>
      <c r="D1371" s="152" t="s">
        <v>172</v>
      </c>
      <c r="E1371" s="159" t="s">
        <v>1</v>
      </c>
      <c r="F1371" s="160" t="s">
        <v>383</v>
      </c>
      <c r="H1371" s="161">
        <v>4.7789999999999999</v>
      </c>
      <c r="I1371" s="162"/>
      <c r="L1371" s="158"/>
      <c r="M1371" s="163"/>
      <c r="T1371" s="164"/>
      <c r="AT1371" s="159" t="s">
        <v>172</v>
      </c>
      <c r="AU1371" s="159" t="s">
        <v>88</v>
      </c>
      <c r="AV1371" s="13" t="s">
        <v>88</v>
      </c>
      <c r="AW1371" s="13" t="s">
        <v>34</v>
      </c>
      <c r="AX1371" s="13" t="s">
        <v>78</v>
      </c>
      <c r="AY1371" s="159" t="s">
        <v>163</v>
      </c>
    </row>
    <row r="1372" spans="2:51" s="13" customFormat="1" ht="11.25">
      <c r="B1372" s="158"/>
      <c r="D1372" s="152" t="s">
        <v>172</v>
      </c>
      <c r="E1372" s="159" t="s">
        <v>1</v>
      </c>
      <c r="F1372" s="160" t="s">
        <v>385</v>
      </c>
      <c r="H1372" s="161">
        <v>4.641</v>
      </c>
      <c r="I1372" s="162"/>
      <c r="L1372" s="158"/>
      <c r="M1372" s="163"/>
      <c r="T1372" s="164"/>
      <c r="AT1372" s="159" t="s">
        <v>172</v>
      </c>
      <c r="AU1372" s="159" t="s">
        <v>88</v>
      </c>
      <c r="AV1372" s="13" t="s">
        <v>88</v>
      </c>
      <c r="AW1372" s="13" t="s">
        <v>34</v>
      </c>
      <c r="AX1372" s="13" t="s">
        <v>78</v>
      </c>
      <c r="AY1372" s="159" t="s">
        <v>163</v>
      </c>
    </row>
    <row r="1373" spans="2:51" s="13" customFormat="1" ht="11.25">
      <c r="B1373" s="158"/>
      <c r="D1373" s="152" t="s">
        <v>172</v>
      </c>
      <c r="E1373" s="159" t="s">
        <v>1</v>
      </c>
      <c r="F1373" s="160" t="s">
        <v>386</v>
      </c>
      <c r="H1373" s="161">
        <v>4.5979999999999999</v>
      </c>
      <c r="I1373" s="162"/>
      <c r="L1373" s="158"/>
      <c r="M1373" s="163"/>
      <c r="T1373" s="164"/>
      <c r="AT1373" s="159" t="s">
        <v>172</v>
      </c>
      <c r="AU1373" s="159" t="s">
        <v>88</v>
      </c>
      <c r="AV1373" s="13" t="s">
        <v>88</v>
      </c>
      <c r="AW1373" s="13" t="s">
        <v>34</v>
      </c>
      <c r="AX1373" s="13" t="s">
        <v>78</v>
      </c>
      <c r="AY1373" s="159" t="s">
        <v>163</v>
      </c>
    </row>
    <row r="1374" spans="2:51" s="12" customFormat="1" ht="11.25">
      <c r="B1374" s="151"/>
      <c r="D1374" s="152" t="s">
        <v>172</v>
      </c>
      <c r="E1374" s="153" t="s">
        <v>1</v>
      </c>
      <c r="F1374" s="154" t="s">
        <v>374</v>
      </c>
      <c r="H1374" s="153" t="s">
        <v>1</v>
      </c>
      <c r="I1374" s="155"/>
      <c r="L1374" s="151"/>
      <c r="M1374" s="156"/>
      <c r="T1374" s="157"/>
      <c r="AT1374" s="153" t="s">
        <v>172</v>
      </c>
      <c r="AU1374" s="153" t="s">
        <v>88</v>
      </c>
      <c r="AV1374" s="12" t="s">
        <v>86</v>
      </c>
      <c r="AW1374" s="12" t="s">
        <v>34</v>
      </c>
      <c r="AX1374" s="12" t="s">
        <v>78</v>
      </c>
      <c r="AY1374" s="153" t="s">
        <v>163</v>
      </c>
    </row>
    <row r="1375" spans="2:51" s="13" customFormat="1" ht="11.25">
      <c r="B1375" s="158"/>
      <c r="D1375" s="152" t="s">
        <v>172</v>
      </c>
      <c r="E1375" s="159" t="s">
        <v>1</v>
      </c>
      <c r="F1375" s="160" t="s">
        <v>387</v>
      </c>
      <c r="H1375" s="161">
        <v>35.939</v>
      </c>
      <c r="I1375" s="162"/>
      <c r="L1375" s="158"/>
      <c r="M1375" s="163"/>
      <c r="T1375" s="164"/>
      <c r="AT1375" s="159" t="s">
        <v>172</v>
      </c>
      <c r="AU1375" s="159" t="s">
        <v>88</v>
      </c>
      <c r="AV1375" s="13" t="s">
        <v>88</v>
      </c>
      <c r="AW1375" s="13" t="s">
        <v>34</v>
      </c>
      <c r="AX1375" s="13" t="s">
        <v>78</v>
      </c>
      <c r="AY1375" s="159" t="s">
        <v>163</v>
      </c>
    </row>
    <row r="1376" spans="2:51" s="13" customFormat="1" ht="11.25">
      <c r="B1376" s="158"/>
      <c r="D1376" s="152" t="s">
        <v>172</v>
      </c>
      <c r="E1376" s="159" t="s">
        <v>1</v>
      </c>
      <c r="F1376" s="160" t="s">
        <v>388</v>
      </c>
      <c r="H1376" s="161">
        <v>-3.6040000000000001</v>
      </c>
      <c r="I1376" s="162"/>
      <c r="L1376" s="158"/>
      <c r="M1376" s="163"/>
      <c r="T1376" s="164"/>
      <c r="AT1376" s="159" t="s">
        <v>172</v>
      </c>
      <c r="AU1376" s="159" t="s">
        <v>88</v>
      </c>
      <c r="AV1376" s="13" t="s">
        <v>88</v>
      </c>
      <c r="AW1376" s="13" t="s">
        <v>34</v>
      </c>
      <c r="AX1376" s="13" t="s">
        <v>78</v>
      </c>
      <c r="AY1376" s="159" t="s">
        <v>163</v>
      </c>
    </row>
    <row r="1377" spans="2:65" s="12" customFormat="1" ht="11.25">
      <c r="B1377" s="151"/>
      <c r="D1377" s="152" t="s">
        <v>172</v>
      </c>
      <c r="E1377" s="153" t="s">
        <v>1</v>
      </c>
      <c r="F1377" s="154" t="s">
        <v>360</v>
      </c>
      <c r="H1377" s="153" t="s">
        <v>1</v>
      </c>
      <c r="I1377" s="155"/>
      <c r="L1377" s="151"/>
      <c r="M1377" s="156"/>
      <c r="T1377" s="157"/>
      <c r="AT1377" s="153" t="s">
        <v>172</v>
      </c>
      <c r="AU1377" s="153" t="s">
        <v>88</v>
      </c>
      <c r="AV1377" s="12" t="s">
        <v>86</v>
      </c>
      <c r="AW1377" s="12" t="s">
        <v>34</v>
      </c>
      <c r="AX1377" s="12" t="s">
        <v>78</v>
      </c>
      <c r="AY1377" s="153" t="s">
        <v>163</v>
      </c>
    </row>
    <row r="1378" spans="2:65" s="13" customFormat="1" ht="11.25">
      <c r="B1378" s="158"/>
      <c r="D1378" s="152" t="s">
        <v>172</v>
      </c>
      <c r="E1378" s="159" t="s">
        <v>1</v>
      </c>
      <c r="F1378" s="160" t="s">
        <v>389</v>
      </c>
      <c r="H1378" s="161">
        <v>4.2530000000000001</v>
      </c>
      <c r="I1378" s="162"/>
      <c r="L1378" s="158"/>
      <c r="M1378" s="163"/>
      <c r="T1378" s="164"/>
      <c r="AT1378" s="159" t="s">
        <v>172</v>
      </c>
      <c r="AU1378" s="159" t="s">
        <v>88</v>
      </c>
      <c r="AV1378" s="13" t="s">
        <v>88</v>
      </c>
      <c r="AW1378" s="13" t="s">
        <v>34</v>
      </c>
      <c r="AX1378" s="13" t="s">
        <v>78</v>
      </c>
      <c r="AY1378" s="159" t="s">
        <v>163</v>
      </c>
    </row>
    <row r="1379" spans="2:65" s="12" customFormat="1" ht="11.25">
      <c r="B1379" s="151"/>
      <c r="D1379" s="152" t="s">
        <v>172</v>
      </c>
      <c r="E1379" s="153" t="s">
        <v>1</v>
      </c>
      <c r="F1379" s="154" t="s">
        <v>368</v>
      </c>
      <c r="H1379" s="153" t="s">
        <v>1</v>
      </c>
      <c r="I1379" s="155"/>
      <c r="L1379" s="151"/>
      <c r="M1379" s="156"/>
      <c r="T1379" s="157"/>
      <c r="AT1379" s="153" t="s">
        <v>172</v>
      </c>
      <c r="AU1379" s="153" t="s">
        <v>88</v>
      </c>
      <c r="AV1379" s="12" t="s">
        <v>86</v>
      </c>
      <c r="AW1379" s="12" t="s">
        <v>34</v>
      </c>
      <c r="AX1379" s="12" t="s">
        <v>78</v>
      </c>
      <c r="AY1379" s="153" t="s">
        <v>163</v>
      </c>
    </row>
    <row r="1380" spans="2:65" s="13" customFormat="1" ht="11.25">
      <c r="B1380" s="158"/>
      <c r="D1380" s="152" t="s">
        <v>172</v>
      </c>
      <c r="E1380" s="159" t="s">
        <v>1</v>
      </c>
      <c r="F1380" s="160" t="s">
        <v>390</v>
      </c>
      <c r="H1380" s="161">
        <v>6.4980000000000002</v>
      </c>
      <c r="I1380" s="162"/>
      <c r="L1380" s="158"/>
      <c r="M1380" s="163"/>
      <c r="T1380" s="164"/>
      <c r="AT1380" s="159" t="s">
        <v>172</v>
      </c>
      <c r="AU1380" s="159" t="s">
        <v>88</v>
      </c>
      <c r="AV1380" s="13" t="s">
        <v>88</v>
      </c>
      <c r="AW1380" s="13" t="s">
        <v>34</v>
      </c>
      <c r="AX1380" s="13" t="s">
        <v>78</v>
      </c>
      <c r="AY1380" s="159" t="s">
        <v>163</v>
      </c>
    </row>
    <row r="1381" spans="2:65" s="13" customFormat="1" ht="11.25">
      <c r="B1381" s="158"/>
      <c r="D1381" s="152" t="s">
        <v>172</v>
      </c>
      <c r="E1381" s="159" t="s">
        <v>1</v>
      </c>
      <c r="F1381" s="160" t="s">
        <v>388</v>
      </c>
      <c r="H1381" s="161">
        <v>-3.6040000000000001</v>
      </c>
      <c r="I1381" s="162"/>
      <c r="L1381" s="158"/>
      <c r="M1381" s="163"/>
      <c r="T1381" s="164"/>
      <c r="AT1381" s="159" t="s">
        <v>172</v>
      </c>
      <c r="AU1381" s="159" t="s">
        <v>88</v>
      </c>
      <c r="AV1381" s="13" t="s">
        <v>88</v>
      </c>
      <c r="AW1381" s="13" t="s">
        <v>34</v>
      </c>
      <c r="AX1381" s="13" t="s">
        <v>78</v>
      </c>
      <c r="AY1381" s="159" t="s">
        <v>163</v>
      </c>
    </row>
    <row r="1382" spans="2:65" s="15" customFormat="1" ht="11.25">
      <c r="B1382" s="183"/>
      <c r="D1382" s="152" t="s">
        <v>172</v>
      </c>
      <c r="E1382" s="184" t="s">
        <v>1</v>
      </c>
      <c r="F1382" s="185" t="s">
        <v>372</v>
      </c>
      <c r="H1382" s="186">
        <v>67.878</v>
      </c>
      <c r="I1382" s="187"/>
      <c r="L1382" s="183"/>
      <c r="M1382" s="188"/>
      <c r="T1382" s="189"/>
      <c r="AT1382" s="184" t="s">
        <v>172</v>
      </c>
      <c r="AU1382" s="184" t="s">
        <v>88</v>
      </c>
      <c r="AV1382" s="15" t="s">
        <v>182</v>
      </c>
      <c r="AW1382" s="15" t="s">
        <v>34</v>
      </c>
      <c r="AX1382" s="15" t="s">
        <v>78</v>
      </c>
      <c r="AY1382" s="184" t="s">
        <v>163</v>
      </c>
    </row>
    <row r="1383" spans="2:65" s="14" customFormat="1" ht="11.25">
      <c r="B1383" s="165"/>
      <c r="D1383" s="152" t="s">
        <v>172</v>
      </c>
      <c r="E1383" s="166" t="s">
        <v>1</v>
      </c>
      <c r="F1383" s="167" t="s">
        <v>176</v>
      </c>
      <c r="H1383" s="168">
        <v>135.756</v>
      </c>
      <c r="I1383" s="169"/>
      <c r="L1383" s="165"/>
      <c r="M1383" s="170"/>
      <c r="T1383" s="171"/>
      <c r="AT1383" s="166" t="s">
        <v>172</v>
      </c>
      <c r="AU1383" s="166" t="s">
        <v>88</v>
      </c>
      <c r="AV1383" s="14" t="s">
        <v>170</v>
      </c>
      <c r="AW1383" s="14" t="s">
        <v>34</v>
      </c>
      <c r="AX1383" s="14" t="s">
        <v>86</v>
      </c>
      <c r="AY1383" s="166" t="s">
        <v>163</v>
      </c>
    </row>
    <row r="1384" spans="2:65" s="1" customFormat="1" ht="24.2" customHeight="1">
      <c r="B1384" s="32"/>
      <c r="C1384" s="137" t="s">
        <v>1047</v>
      </c>
      <c r="D1384" s="137" t="s">
        <v>166</v>
      </c>
      <c r="E1384" s="138" t="s">
        <v>1048</v>
      </c>
      <c r="F1384" s="139" t="s">
        <v>1049</v>
      </c>
      <c r="G1384" s="140" t="s">
        <v>206</v>
      </c>
      <c r="H1384" s="141">
        <v>134.97800000000001</v>
      </c>
      <c r="I1384" s="142"/>
      <c r="J1384" s="143">
        <f>ROUND(I1384*H1384,2)</f>
        <v>0</v>
      </c>
      <c r="K1384" s="144"/>
      <c r="L1384" s="32"/>
      <c r="M1384" s="145" t="s">
        <v>1</v>
      </c>
      <c r="N1384" s="146" t="s">
        <v>43</v>
      </c>
      <c r="P1384" s="147">
        <f>O1384*H1384</f>
        <v>0</v>
      </c>
      <c r="Q1384" s="147">
        <v>1.2200000000000001E-2</v>
      </c>
      <c r="R1384" s="147">
        <f>Q1384*H1384</f>
        <v>1.6467316000000003</v>
      </c>
      <c r="S1384" s="147">
        <v>0</v>
      </c>
      <c r="T1384" s="148">
        <f>S1384*H1384</f>
        <v>0</v>
      </c>
      <c r="AR1384" s="149" t="s">
        <v>273</v>
      </c>
      <c r="AT1384" s="149" t="s">
        <v>166</v>
      </c>
      <c r="AU1384" s="149" t="s">
        <v>88</v>
      </c>
      <c r="AY1384" s="17" t="s">
        <v>163</v>
      </c>
      <c r="BE1384" s="150">
        <f>IF(N1384="základní",J1384,0)</f>
        <v>0</v>
      </c>
      <c r="BF1384" s="150">
        <f>IF(N1384="snížená",J1384,0)</f>
        <v>0</v>
      </c>
      <c r="BG1384" s="150">
        <f>IF(N1384="zákl. přenesená",J1384,0)</f>
        <v>0</v>
      </c>
      <c r="BH1384" s="150">
        <f>IF(N1384="sníž. přenesená",J1384,0)</f>
        <v>0</v>
      </c>
      <c r="BI1384" s="150">
        <f>IF(N1384="nulová",J1384,0)</f>
        <v>0</v>
      </c>
      <c r="BJ1384" s="17" t="s">
        <v>86</v>
      </c>
      <c r="BK1384" s="150">
        <f>ROUND(I1384*H1384,2)</f>
        <v>0</v>
      </c>
      <c r="BL1384" s="17" t="s">
        <v>273</v>
      </c>
      <c r="BM1384" s="149" t="s">
        <v>1050</v>
      </c>
    </row>
    <row r="1385" spans="2:65" s="12" customFormat="1" ht="11.25">
      <c r="B1385" s="151"/>
      <c r="D1385" s="152" t="s">
        <v>172</v>
      </c>
      <c r="E1385" s="153" t="s">
        <v>1</v>
      </c>
      <c r="F1385" s="154" t="s">
        <v>933</v>
      </c>
      <c r="H1385" s="153" t="s">
        <v>1</v>
      </c>
      <c r="I1385" s="155"/>
      <c r="L1385" s="151"/>
      <c r="M1385" s="156"/>
      <c r="T1385" s="157"/>
      <c r="AT1385" s="153" t="s">
        <v>172</v>
      </c>
      <c r="AU1385" s="153" t="s">
        <v>88</v>
      </c>
      <c r="AV1385" s="12" t="s">
        <v>86</v>
      </c>
      <c r="AW1385" s="12" t="s">
        <v>34</v>
      </c>
      <c r="AX1385" s="12" t="s">
        <v>78</v>
      </c>
      <c r="AY1385" s="153" t="s">
        <v>163</v>
      </c>
    </row>
    <row r="1386" spans="2:65" s="12" customFormat="1" ht="11.25">
      <c r="B1386" s="151"/>
      <c r="D1386" s="152" t="s">
        <v>172</v>
      </c>
      <c r="E1386" s="153" t="s">
        <v>1</v>
      </c>
      <c r="F1386" s="154" t="s">
        <v>1051</v>
      </c>
      <c r="H1386" s="153" t="s">
        <v>1</v>
      </c>
      <c r="I1386" s="155"/>
      <c r="L1386" s="151"/>
      <c r="M1386" s="156"/>
      <c r="T1386" s="157"/>
      <c r="AT1386" s="153" t="s">
        <v>172</v>
      </c>
      <c r="AU1386" s="153" t="s">
        <v>88</v>
      </c>
      <c r="AV1386" s="12" t="s">
        <v>86</v>
      </c>
      <c r="AW1386" s="12" t="s">
        <v>34</v>
      </c>
      <c r="AX1386" s="12" t="s">
        <v>78</v>
      </c>
      <c r="AY1386" s="153" t="s">
        <v>163</v>
      </c>
    </row>
    <row r="1387" spans="2:65" s="13" customFormat="1" ht="11.25">
      <c r="B1387" s="158"/>
      <c r="D1387" s="152" t="s">
        <v>172</v>
      </c>
      <c r="E1387" s="159" t="s">
        <v>1</v>
      </c>
      <c r="F1387" s="160" t="s">
        <v>1052</v>
      </c>
      <c r="H1387" s="161">
        <v>1.1779999999999999</v>
      </c>
      <c r="I1387" s="162"/>
      <c r="L1387" s="158"/>
      <c r="M1387" s="163"/>
      <c r="T1387" s="164"/>
      <c r="AT1387" s="159" t="s">
        <v>172</v>
      </c>
      <c r="AU1387" s="159" t="s">
        <v>88</v>
      </c>
      <c r="AV1387" s="13" t="s">
        <v>88</v>
      </c>
      <c r="AW1387" s="13" t="s">
        <v>34</v>
      </c>
      <c r="AX1387" s="13" t="s">
        <v>78</v>
      </c>
      <c r="AY1387" s="159" t="s">
        <v>163</v>
      </c>
    </row>
    <row r="1388" spans="2:65" s="13" customFormat="1" ht="11.25">
      <c r="B1388" s="158"/>
      <c r="D1388" s="152" t="s">
        <v>172</v>
      </c>
      <c r="E1388" s="159" t="s">
        <v>1</v>
      </c>
      <c r="F1388" s="160" t="s">
        <v>566</v>
      </c>
      <c r="H1388" s="161">
        <v>25.5</v>
      </c>
      <c r="I1388" s="162"/>
      <c r="L1388" s="158"/>
      <c r="M1388" s="163"/>
      <c r="T1388" s="164"/>
      <c r="AT1388" s="159" t="s">
        <v>172</v>
      </c>
      <c r="AU1388" s="159" t="s">
        <v>88</v>
      </c>
      <c r="AV1388" s="13" t="s">
        <v>88</v>
      </c>
      <c r="AW1388" s="13" t="s">
        <v>34</v>
      </c>
      <c r="AX1388" s="13" t="s">
        <v>78</v>
      </c>
      <c r="AY1388" s="159" t="s">
        <v>163</v>
      </c>
    </row>
    <row r="1389" spans="2:65" s="13" customFormat="1" ht="11.25">
      <c r="B1389" s="158"/>
      <c r="D1389" s="152" t="s">
        <v>172</v>
      </c>
      <c r="E1389" s="159" t="s">
        <v>1</v>
      </c>
      <c r="F1389" s="160" t="s">
        <v>567</v>
      </c>
      <c r="H1389" s="161">
        <v>16.600000000000001</v>
      </c>
      <c r="I1389" s="162"/>
      <c r="L1389" s="158"/>
      <c r="M1389" s="163"/>
      <c r="T1389" s="164"/>
      <c r="AT1389" s="159" t="s">
        <v>172</v>
      </c>
      <c r="AU1389" s="159" t="s">
        <v>88</v>
      </c>
      <c r="AV1389" s="13" t="s">
        <v>88</v>
      </c>
      <c r="AW1389" s="13" t="s">
        <v>34</v>
      </c>
      <c r="AX1389" s="13" t="s">
        <v>78</v>
      </c>
      <c r="AY1389" s="159" t="s">
        <v>163</v>
      </c>
    </row>
    <row r="1390" spans="2:65" s="13" customFormat="1" ht="11.25">
      <c r="B1390" s="158"/>
      <c r="D1390" s="152" t="s">
        <v>172</v>
      </c>
      <c r="E1390" s="159" t="s">
        <v>1</v>
      </c>
      <c r="F1390" s="160" t="s">
        <v>568</v>
      </c>
      <c r="H1390" s="161">
        <v>15</v>
      </c>
      <c r="I1390" s="162"/>
      <c r="L1390" s="158"/>
      <c r="M1390" s="163"/>
      <c r="T1390" s="164"/>
      <c r="AT1390" s="159" t="s">
        <v>172</v>
      </c>
      <c r="AU1390" s="159" t="s">
        <v>88</v>
      </c>
      <c r="AV1390" s="13" t="s">
        <v>88</v>
      </c>
      <c r="AW1390" s="13" t="s">
        <v>34</v>
      </c>
      <c r="AX1390" s="13" t="s">
        <v>78</v>
      </c>
      <c r="AY1390" s="159" t="s">
        <v>163</v>
      </c>
    </row>
    <row r="1391" spans="2:65" s="13" customFormat="1" ht="11.25">
      <c r="B1391" s="158"/>
      <c r="D1391" s="152" t="s">
        <v>172</v>
      </c>
      <c r="E1391" s="159" t="s">
        <v>1</v>
      </c>
      <c r="F1391" s="160" t="s">
        <v>569</v>
      </c>
      <c r="H1391" s="161">
        <v>15.1</v>
      </c>
      <c r="I1391" s="162"/>
      <c r="L1391" s="158"/>
      <c r="M1391" s="163"/>
      <c r="T1391" s="164"/>
      <c r="AT1391" s="159" t="s">
        <v>172</v>
      </c>
      <c r="AU1391" s="159" t="s">
        <v>88</v>
      </c>
      <c r="AV1391" s="13" t="s">
        <v>88</v>
      </c>
      <c r="AW1391" s="13" t="s">
        <v>34</v>
      </c>
      <c r="AX1391" s="13" t="s">
        <v>78</v>
      </c>
      <c r="AY1391" s="159" t="s">
        <v>163</v>
      </c>
    </row>
    <row r="1392" spans="2:65" s="13" customFormat="1" ht="11.25">
      <c r="B1392" s="158"/>
      <c r="D1392" s="152" t="s">
        <v>172</v>
      </c>
      <c r="E1392" s="159" t="s">
        <v>1</v>
      </c>
      <c r="F1392" s="160" t="s">
        <v>570</v>
      </c>
      <c r="H1392" s="161">
        <v>31.2</v>
      </c>
      <c r="I1392" s="162"/>
      <c r="L1392" s="158"/>
      <c r="M1392" s="163"/>
      <c r="T1392" s="164"/>
      <c r="AT1392" s="159" t="s">
        <v>172</v>
      </c>
      <c r="AU1392" s="159" t="s">
        <v>88</v>
      </c>
      <c r="AV1392" s="13" t="s">
        <v>88</v>
      </c>
      <c r="AW1392" s="13" t="s">
        <v>34</v>
      </c>
      <c r="AX1392" s="13" t="s">
        <v>78</v>
      </c>
      <c r="AY1392" s="159" t="s">
        <v>163</v>
      </c>
    </row>
    <row r="1393" spans="2:65" s="13" customFormat="1" ht="11.25">
      <c r="B1393" s="158"/>
      <c r="D1393" s="152" t="s">
        <v>172</v>
      </c>
      <c r="E1393" s="159" t="s">
        <v>1</v>
      </c>
      <c r="F1393" s="160" t="s">
        <v>571</v>
      </c>
      <c r="H1393" s="161">
        <v>8.9</v>
      </c>
      <c r="I1393" s="162"/>
      <c r="L1393" s="158"/>
      <c r="M1393" s="163"/>
      <c r="T1393" s="164"/>
      <c r="AT1393" s="159" t="s">
        <v>172</v>
      </c>
      <c r="AU1393" s="159" t="s">
        <v>88</v>
      </c>
      <c r="AV1393" s="13" t="s">
        <v>88</v>
      </c>
      <c r="AW1393" s="13" t="s">
        <v>34</v>
      </c>
      <c r="AX1393" s="13" t="s">
        <v>78</v>
      </c>
      <c r="AY1393" s="159" t="s">
        <v>163</v>
      </c>
    </row>
    <row r="1394" spans="2:65" s="13" customFormat="1" ht="11.25">
      <c r="B1394" s="158"/>
      <c r="D1394" s="152" t="s">
        <v>172</v>
      </c>
      <c r="E1394" s="159" t="s">
        <v>1</v>
      </c>
      <c r="F1394" s="160" t="s">
        <v>572</v>
      </c>
      <c r="H1394" s="161">
        <v>16.600000000000001</v>
      </c>
      <c r="I1394" s="162"/>
      <c r="L1394" s="158"/>
      <c r="M1394" s="163"/>
      <c r="T1394" s="164"/>
      <c r="AT1394" s="159" t="s">
        <v>172</v>
      </c>
      <c r="AU1394" s="159" t="s">
        <v>88</v>
      </c>
      <c r="AV1394" s="13" t="s">
        <v>88</v>
      </c>
      <c r="AW1394" s="13" t="s">
        <v>34</v>
      </c>
      <c r="AX1394" s="13" t="s">
        <v>78</v>
      </c>
      <c r="AY1394" s="159" t="s">
        <v>163</v>
      </c>
    </row>
    <row r="1395" spans="2:65" s="13" customFormat="1" ht="11.25">
      <c r="B1395" s="158"/>
      <c r="D1395" s="152" t="s">
        <v>172</v>
      </c>
      <c r="E1395" s="159" t="s">
        <v>1</v>
      </c>
      <c r="F1395" s="160" t="s">
        <v>573</v>
      </c>
      <c r="H1395" s="161">
        <v>4.9000000000000004</v>
      </c>
      <c r="I1395" s="162"/>
      <c r="L1395" s="158"/>
      <c r="M1395" s="163"/>
      <c r="T1395" s="164"/>
      <c r="AT1395" s="159" t="s">
        <v>172</v>
      </c>
      <c r="AU1395" s="159" t="s">
        <v>88</v>
      </c>
      <c r="AV1395" s="13" t="s">
        <v>88</v>
      </c>
      <c r="AW1395" s="13" t="s">
        <v>34</v>
      </c>
      <c r="AX1395" s="13" t="s">
        <v>78</v>
      </c>
      <c r="AY1395" s="159" t="s">
        <v>163</v>
      </c>
    </row>
    <row r="1396" spans="2:65" s="14" customFormat="1" ht="11.25">
      <c r="B1396" s="165"/>
      <c r="D1396" s="152" t="s">
        <v>172</v>
      </c>
      <c r="E1396" s="166" t="s">
        <v>1</v>
      </c>
      <c r="F1396" s="167" t="s">
        <v>176</v>
      </c>
      <c r="H1396" s="168">
        <v>134.97800000000001</v>
      </c>
      <c r="I1396" s="169"/>
      <c r="L1396" s="165"/>
      <c r="M1396" s="170"/>
      <c r="T1396" s="171"/>
      <c r="AT1396" s="166" t="s">
        <v>172</v>
      </c>
      <c r="AU1396" s="166" t="s">
        <v>88</v>
      </c>
      <c r="AV1396" s="14" t="s">
        <v>170</v>
      </c>
      <c r="AW1396" s="14" t="s">
        <v>34</v>
      </c>
      <c r="AX1396" s="14" t="s">
        <v>86</v>
      </c>
      <c r="AY1396" s="166" t="s">
        <v>163</v>
      </c>
    </row>
    <row r="1397" spans="2:65" s="1" customFormat="1" ht="24.2" customHeight="1">
      <c r="B1397" s="32"/>
      <c r="C1397" s="137" t="s">
        <v>1053</v>
      </c>
      <c r="D1397" s="137" t="s">
        <v>166</v>
      </c>
      <c r="E1397" s="138" t="s">
        <v>1054</v>
      </c>
      <c r="F1397" s="139" t="s">
        <v>1055</v>
      </c>
      <c r="G1397" s="140" t="s">
        <v>206</v>
      </c>
      <c r="H1397" s="141">
        <v>11.2</v>
      </c>
      <c r="I1397" s="142"/>
      <c r="J1397" s="143">
        <f>ROUND(I1397*H1397,2)</f>
        <v>0</v>
      </c>
      <c r="K1397" s="144"/>
      <c r="L1397" s="32"/>
      <c r="M1397" s="145" t="s">
        <v>1</v>
      </c>
      <c r="N1397" s="146" t="s">
        <v>43</v>
      </c>
      <c r="P1397" s="147">
        <f>O1397*H1397</f>
        <v>0</v>
      </c>
      <c r="Q1397" s="147">
        <v>1.259E-2</v>
      </c>
      <c r="R1397" s="147">
        <f>Q1397*H1397</f>
        <v>0.14100799999999999</v>
      </c>
      <c r="S1397" s="147">
        <v>0</v>
      </c>
      <c r="T1397" s="148">
        <f>S1397*H1397</f>
        <v>0</v>
      </c>
      <c r="AR1397" s="149" t="s">
        <v>273</v>
      </c>
      <c r="AT1397" s="149" t="s">
        <v>166</v>
      </c>
      <c r="AU1397" s="149" t="s">
        <v>88</v>
      </c>
      <c r="AY1397" s="17" t="s">
        <v>163</v>
      </c>
      <c r="BE1397" s="150">
        <f>IF(N1397="základní",J1397,0)</f>
        <v>0</v>
      </c>
      <c r="BF1397" s="150">
        <f>IF(N1397="snížená",J1397,0)</f>
        <v>0</v>
      </c>
      <c r="BG1397" s="150">
        <f>IF(N1397="zákl. přenesená",J1397,0)</f>
        <v>0</v>
      </c>
      <c r="BH1397" s="150">
        <f>IF(N1397="sníž. přenesená",J1397,0)</f>
        <v>0</v>
      </c>
      <c r="BI1397" s="150">
        <f>IF(N1397="nulová",J1397,0)</f>
        <v>0</v>
      </c>
      <c r="BJ1397" s="17" t="s">
        <v>86</v>
      </c>
      <c r="BK1397" s="150">
        <f>ROUND(I1397*H1397,2)</f>
        <v>0</v>
      </c>
      <c r="BL1397" s="17" t="s">
        <v>273</v>
      </c>
      <c r="BM1397" s="149" t="s">
        <v>1056</v>
      </c>
    </row>
    <row r="1398" spans="2:65" s="12" customFormat="1" ht="11.25">
      <c r="B1398" s="151"/>
      <c r="D1398" s="152" t="s">
        <v>172</v>
      </c>
      <c r="E1398" s="153" t="s">
        <v>1</v>
      </c>
      <c r="F1398" s="154" t="s">
        <v>933</v>
      </c>
      <c r="H1398" s="153" t="s">
        <v>1</v>
      </c>
      <c r="I1398" s="155"/>
      <c r="L1398" s="151"/>
      <c r="M1398" s="156"/>
      <c r="T1398" s="157"/>
      <c r="AT1398" s="153" t="s">
        <v>172</v>
      </c>
      <c r="AU1398" s="153" t="s">
        <v>88</v>
      </c>
      <c r="AV1398" s="12" t="s">
        <v>86</v>
      </c>
      <c r="AW1398" s="12" t="s">
        <v>34</v>
      </c>
      <c r="AX1398" s="12" t="s">
        <v>78</v>
      </c>
      <c r="AY1398" s="153" t="s">
        <v>163</v>
      </c>
    </row>
    <row r="1399" spans="2:65" s="12" customFormat="1" ht="22.5">
      <c r="B1399" s="151"/>
      <c r="D1399" s="152" t="s">
        <v>172</v>
      </c>
      <c r="E1399" s="153" t="s">
        <v>1</v>
      </c>
      <c r="F1399" s="154" t="s">
        <v>1057</v>
      </c>
      <c r="H1399" s="153" t="s">
        <v>1</v>
      </c>
      <c r="I1399" s="155"/>
      <c r="L1399" s="151"/>
      <c r="M1399" s="156"/>
      <c r="T1399" s="157"/>
      <c r="AT1399" s="153" t="s">
        <v>172</v>
      </c>
      <c r="AU1399" s="153" t="s">
        <v>88</v>
      </c>
      <c r="AV1399" s="12" t="s">
        <v>86</v>
      </c>
      <c r="AW1399" s="12" t="s">
        <v>34</v>
      </c>
      <c r="AX1399" s="12" t="s">
        <v>78</v>
      </c>
      <c r="AY1399" s="153" t="s">
        <v>163</v>
      </c>
    </row>
    <row r="1400" spans="2:65" s="13" customFormat="1" ht="11.25">
      <c r="B1400" s="158"/>
      <c r="D1400" s="152" t="s">
        <v>172</v>
      </c>
      <c r="E1400" s="159" t="s">
        <v>1</v>
      </c>
      <c r="F1400" s="160" t="s">
        <v>574</v>
      </c>
      <c r="H1400" s="161">
        <v>4</v>
      </c>
      <c r="I1400" s="162"/>
      <c r="L1400" s="158"/>
      <c r="M1400" s="163"/>
      <c r="T1400" s="164"/>
      <c r="AT1400" s="159" t="s">
        <v>172</v>
      </c>
      <c r="AU1400" s="159" t="s">
        <v>88</v>
      </c>
      <c r="AV1400" s="13" t="s">
        <v>88</v>
      </c>
      <c r="AW1400" s="13" t="s">
        <v>34</v>
      </c>
      <c r="AX1400" s="13" t="s">
        <v>78</v>
      </c>
      <c r="AY1400" s="159" t="s">
        <v>163</v>
      </c>
    </row>
    <row r="1401" spans="2:65" s="13" customFormat="1" ht="11.25">
      <c r="B1401" s="158"/>
      <c r="D1401" s="152" t="s">
        <v>172</v>
      </c>
      <c r="E1401" s="159" t="s">
        <v>1</v>
      </c>
      <c r="F1401" s="160" t="s">
        <v>575</v>
      </c>
      <c r="H1401" s="161">
        <v>1.2</v>
      </c>
      <c r="I1401" s="162"/>
      <c r="L1401" s="158"/>
      <c r="M1401" s="163"/>
      <c r="T1401" s="164"/>
      <c r="AT1401" s="159" t="s">
        <v>172</v>
      </c>
      <c r="AU1401" s="159" t="s">
        <v>88</v>
      </c>
      <c r="AV1401" s="13" t="s">
        <v>88</v>
      </c>
      <c r="AW1401" s="13" t="s">
        <v>34</v>
      </c>
      <c r="AX1401" s="13" t="s">
        <v>78</v>
      </c>
      <c r="AY1401" s="159" t="s">
        <v>163</v>
      </c>
    </row>
    <row r="1402" spans="2:65" s="13" customFormat="1" ht="11.25">
      <c r="B1402" s="158"/>
      <c r="D1402" s="152" t="s">
        <v>172</v>
      </c>
      <c r="E1402" s="159" t="s">
        <v>1</v>
      </c>
      <c r="F1402" s="160" t="s">
        <v>576</v>
      </c>
      <c r="H1402" s="161">
        <v>1.5</v>
      </c>
      <c r="I1402" s="162"/>
      <c r="L1402" s="158"/>
      <c r="M1402" s="163"/>
      <c r="T1402" s="164"/>
      <c r="AT1402" s="159" t="s">
        <v>172</v>
      </c>
      <c r="AU1402" s="159" t="s">
        <v>88</v>
      </c>
      <c r="AV1402" s="13" t="s">
        <v>88</v>
      </c>
      <c r="AW1402" s="13" t="s">
        <v>34</v>
      </c>
      <c r="AX1402" s="13" t="s">
        <v>78</v>
      </c>
      <c r="AY1402" s="159" t="s">
        <v>163</v>
      </c>
    </row>
    <row r="1403" spans="2:65" s="13" customFormat="1" ht="11.25">
      <c r="B1403" s="158"/>
      <c r="D1403" s="152" t="s">
        <v>172</v>
      </c>
      <c r="E1403" s="159" t="s">
        <v>1</v>
      </c>
      <c r="F1403" s="160" t="s">
        <v>577</v>
      </c>
      <c r="H1403" s="161">
        <v>4.5</v>
      </c>
      <c r="I1403" s="162"/>
      <c r="L1403" s="158"/>
      <c r="M1403" s="163"/>
      <c r="T1403" s="164"/>
      <c r="AT1403" s="159" t="s">
        <v>172</v>
      </c>
      <c r="AU1403" s="159" t="s">
        <v>88</v>
      </c>
      <c r="AV1403" s="13" t="s">
        <v>88</v>
      </c>
      <c r="AW1403" s="13" t="s">
        <v>34</v>
      </c>
      <c r="AX1403" s="13" t="s">
        <v>78</v>
      </c>
      <c r="AY1403" s="159" t="s">
        <v>163</v>
      </c>
    </row>
    <row r="1404" spans="2:65" s="14" customFormat="1" ht="11.25">
      <c r="B1404" s="165"/>
      <c r="D1404" s="152" t="s">
        <v>172</v>
      </c>
      <c r="E1404" s="166" t="s">
        <v>1</v>
      </c>
      <c r="F1404" s="167" t="s">
        <v>176</v>
      </c>
      <c r="H1404" s="168">
        <v>11.2</v>
      </c>
      <c r="I1404" s="169"/>
      <c r="L1404" s="165"/>
      <c r="M1404" s="170"/>
      <c r="T1404" s="171"/>
      <c r="AT1404" s="166" t="s">
        <v>172</v>
      </c>
      <c r="AU1404" s="166" t="s">
        <v>88</v>
      </c>
      <c r="AV1404" s="14" t="s">
        <v>170</v>
      </c>
      <c r="AW1404" s="14" t="s">
        <v>34</v>
      </c>
      <c r="AX1404" s="14" t="s">
        <v>86</v>
      </c>
      <c r="AY1404" s="166" t="s">
        <v>163</v>
      </c>
    </row>
    <row r="1405" spans="2:65" s="1" customFormat="1" ht="16.5" customHeight="1">
      <c r="B1405" s="32"/>
      <c r="C1405" s="137" t="s">
        <v>1058</v>
      </c>
      <c r="D1405" s="137" t="s">
        <v>166</v>
      </c>
      <c r="E1405" s="138" t="s">
        <v>1059</v>
      </c>
      <c r="F1405" s="139" t="s">
        <v>1060</v>
      </c>
      <c r="G1405" s="140" t="s">
        <v>206</v>
      </c>
      <c r="H1405" s="141">
        <v>146.178</v>
      </c>
      <c r="I1405" s="142"/>
      <c r="J1405" s="143">
        <f>ROUND(I1405*H1405,2)</f>
        <v>0</v>
      </c>
      <c r="K1405" s="144"/>
      <c r="L1405" s="32"/>
      <c r="M1405" s="145" t="s">
        <v>1</v>
      </c>
      <c r="N1405" s="146" t="s">
        <v>43</v>
      </c>
      <c r="P1405" s="147">
        <f>O1405*H1405</f>
        <v>0</v>
      </c>
      <c r="Q1405" s="147">
        <v>1E-4</v>
      </c>
      <c r="R1405" s="147">
        <f>Q1405*H1405</f>
        <v>1.46178E-2</v>
      </c>
      <c r="S1405" s="147">
        <v>0</v>
      </c>
      <c r="T1405" s="148">
        <f>S1405*H1405</f>
        <v>0</v>
      </c>
      <c r="AR1405" s="149" t="s">
        <v>273</v>
      </c>
      <c r="AT1405" s="149" t="s">
        <v>166</v>
      </c>
      <c r="AU1405" s="149" t="s">
        <v>88</v>
      </c>
      <c r="AY1405" s="17" t="s">
        <v>163</v>
      </c>
      <c r="BE1405" s="150">
        <f>IF(N1405="základní",J1405,0)</f>
        <v>0</v>
      </c>
      <c r="BF1405" s="150">
        <f>IF(N1405="snížená",J1405,0)</f>
        <v>0</v>
      </c>
      <c r="BG1405" s="150">
        <f>IF(N1405="zákl. přenesená",J1405,0)</f>
        <v>0</v>
      </c>
      <c r="BH1405" s="150">
        <f>IF(N1405="sníž. přenesená",J1405,0)</f>
        <v>0</v>
      </c>
      <c r="BI1405" s="150">
        <f>IF(N1405="nulová",J1405,0)</f>
        <v>0</v>
      </c>
      <c r="BJ1405" s="17" t="s">
        <v>86</v>
      </c>
      <c r="BK1405" s="150">
        <f>ROUND(I1405*H1405,2)</f>
        <v>0</v>
      </c>
      <c r="BL1405" s="17" t="s">
        <v>273</v>
      </c>
      <c r="BM1405" s="149" t="s">
        <v>1061</v>
      </c>
    </row>
    <row r="1406" spans="2:65" s="12" customFormat="1" ht="11.25">
      <c r="B1406" s="151"/>
      <c r="D1406" s="152" t="s">
        <v>172</v>
      </c>
      <c r="E1406" s="153" t="s">
        <v>1</v>
      </c>
      <c r="F1406" s="154" t="s">
        <v>933</v>
      </c>
      <c r="H1406" s="153" t="s">
        <v>1</v>
      </c>
      <c r="I1406" s="155"/>
      <c r="L1406" s="151"/>
      <c r="M1406" s="156"/>
      <c r="T1406" s="157"/>
      <c r="AT1406" s="153" t="s">
        <v>172</v>
      </c>
      <c r="AU1406" s="153" t="s">
        <v>88</v>
      </c>
      <c r="AV1406" s="12" t="s">
        <v>86</v>
      </c>
      <c r="AW1406" s="12" t="s">
        <v>34</v>
      </c>
      <c r="AX1406" s="12" t="s">
        <v>78</v>
      </c>
      <c r="AY1406" s="153" t="s">
        <v>163</v>
      </c>
    </row>
    <row r="1407" spans="2:65" s="12" customFormat="1" ht="11.25">
      <c r="B1407" s="151"/>
      <c r="D1407" s="152" t="s">
        <v>172</v>
      </c>
      <c r="E1407" s="153" t="s">
        <v>1</v>
      </c>
      <c r="F1407" s="154" t="s">
        <v>1062</v>
      </c>
      <c r="H1407" s="153" t="s">
        <v>1</v>
      </c>
      <c r="I1407" s="155"/>
      <c r="L1407" s="151"/>
      <c r="M1407" s="156"/>
      <c r="T1407" s="157"/>
      <c r="AT1407" s="153" t="s">
        <v>172</v>
      </c>
      <c r="AU1407" s="153" t="s">
        <v>88</v>
      </c>
      <c r="AV1407" s="12" t="s">
        <v>86</v>
      </c>
      <c r="AW1407" s="12" t="s">
        <v>34</v>
      </c>
      <c r="AX1407" s="12" t="s">
        <v>78</v>
      </c>
      <c r="AY1407" s="153" t="s">
        <v>163</v>
      </c>
    </row>
    <row r="1408" spans="2:65" s="13" customFormat="1" ht="11.25">
      <c r="B1408" s="158"/>
      <c r="D1408" s="152" t="s">
        <v>172</v>
      </c>
      <c r="E1408" s="159" t="s">
        <v>1</v>
      </c>
      <c r="F1408" s="160" t="s">
        <v>1063</v>
      </c>
      <c r="H1408" s="161">
        <v>146.178</v>
      </c>
      <c r="I1408" s="162"/>
      <c r="L1408" s="158"/>
      <c r="M1408" s="163"/>
      <c r="T1408" s="164"/>
      <c r="AT1408" s="159" t="s">
        <v>172</v>
      </c>
      <c r="AU1408" s="159" t="s">
        <v>88</v>
      </c>
      <c r="AV1408" s="13" t="s">
        <v>88</v>
      </c>
      <c r="AW1408" s="13" t="s">
        <v>34</v>
      </c>
      <c r="AX1408" s="13" t="s">
        <v>78</v>
      </c>
      <c r="AY1408" s="159" t="s">
        <v>163</v>
      </c>
    </row>
    <row r="1409" spans="2:65" s="14" customFormat="1" ht="11.25">
      <c r="B1409" s="165"/>
      <c r="D1409" s="152" t="s">
        <v>172</v>
      </c>
      <c r="E1409" s="166" t="s">
        <v>1</v>
      </c>
      <c r="F1409" s="167" t="s">
        <v>176</v>
      </c>
      <c r="H1409" s="168">
        <v>146.178</v>
      </c>
      <c r="I1409" s="169"/>
      <c r="L1409" s="165"/>
      <c r="M1409" s="170"/>
      <c r="T1409" s="171"/>
      <c r="AT1409" s="166" t="s">
        <v>172</v>
      </c>
      <c r="AU1409" s="166" t="s">
        <v>88</v>
      </c>
      <c r="AV1409" s="14" t="s">
        <v>170</v>
      </c>
      <c r="AW1409" s="14" t="s">
        <v>34</v>
      </c>
      <c r="AX1409" s="14" t="s">
        <v>86</v>
      </c>
      <c r="AY1409" s="166" t="s">
        <v>163</v>
      </c>
    </row>
    <row r="1410" spans="2:65" s="1" customFormat="1" ht="21.75" customHeight="1">
      <c r="B1410" s="32"/>
      <c r="C1410" s="137" t="s">
        <v>1064</v>
      </c>
      <c r="D1410" s="137" t="s">
        <v>166</v>
      </c>
      <c r="E1410" s="138" t="s">
        <v>1065</v>
      </c>
      <c r="F1410" s="139" t="s">
        <v>1066</v>
      </c>
      <c r="G1410" s="140" t="s">
        <v>206</v>
      </c>
      <c r="H1410" s="141">
        <v>3.8780000000000001</v>
      </c>
      <c r="I1410" s="142"/>
      <c r="J1410" s="143">
        <f>ROUND(I1410*H1410,2)</f>
        <v>0</v>
      </c>
      <c r="K1410" s="144"/>
      <c r="L1410" s="32"/>
      <c r="M1410" s="145" t="s">
        <v>1</v>
      </c>
      <c r="N1410" s="146" t="s">
        <v>43</v>
      </c>
      <c r="P1410" s="147">
        <f>O1410*H1410</f>
        <v>0</v>
      </c>
      <c r="Q1410" s="147">
        <v>0</v>
      </c>
      <c r="R1410" s="147">
        <f>Q1410*H1410</f>
        <v>0</v>
      </c>
      <c r="S1410" s="147">
        <v>0</v>
      </c>
      <c r="T1410" s="148">
        <f>S1410*H1410</f>
        <v>0</v>
      </c>
      <c r="AR1410" s="149" t="s">
        <v>273</v>
      </c>
      <c r="AT1410" s="149" t="s">
        <v>166</v>
      </c>
      <c r="AU1410" s="149" t="s">
        <v>88</v>
      </c>
      <c r="AY1410" s="17" t="s">
        <v>163</v>
      </c>
      <c r="BE1410" s="150">
        <f>IF(N1410="základní",J1410,0)</f>
        <v>0</v>
      </c>
      <c r="BF1410" s="150">
        <f>IF(N1410="snížená",J1410,0)</f>
        <v>0</v>
      </c>
      <c r="BG1410" s="150">
        <f>IF(N1410="zákl. přenesená",J1410,0)</f>
        <v>0</v>
      </c>
      <c r="BH1410" s="150">
        <f>IF(N1410="sníž. přenesená",J1410,0)</f>
        <v>0</v>
      </c>
      <c r="BI1410" s="150">
        <f>IF(N1410="nulová",J1410,0)</f>
        <v>0</v>
      </c>
      <c r="BJ1410" s="17" t="s">
        <v>86</v>
      </c>
      <c r="BK1410" s="150">
        <f>ROUND(I1410*H1410,2)</f>
        <v>0</v>
      </c>
      <c r="BL1410" s="17" t="s">
        <v>273</v>
      </c>
      <c r="BM1410" s="149" t="s">
        <v>1067</v>
      </c>
    </row>
    <row r="1411" spans="2:65" s="12" customFormat="1" ht="11.25">
      <c r="B1411" s="151"/>
      <c r="D1411" s="152" t="s">
        <v>172</v>
      </c>
      <c r="E1411" s="153" t="s">
        <v>1</v>
      </c>
      <c r="F1411" s="154" t="s">
        <v>933</v>
      </c>
      <c r="H1411" s="153" t="s">
        <v>1</v>
      </c>
      <c r="I1411" s="155"/>
      <c r="L1411" s="151"/>
      <c r="M1411" s="156"/>
      <c r="T1411" s="157"/>
      <c r="AT1411" s="153" t="s">
        <v>172</v>
      </c>
      <c r="AU1411" s="153" t="s">
        <v>88</v>
      </c>
      <c r="AV1411" s="12" t="s">
        <v>86</v>
      </c>
      <c r="AW1411" s="12" t="s">
        <v>34</v>
      </c>
      <c r="AX1411" s="12" t="s">
        <v>78</v>
      </c>
      <c r="AY1411" s="153" t="s">
        <v>163</v>
      </c>
    </row>
    <row r="1412" spans="2:65" s="12" customFormat="1" ht="11.25">
      <c r="B1412" s="151"/>
      <c r="D1412" s="152" t="s">
        <v>172</v>
      </c>
      <c r="E1412" s="153" t="s">
        <v>1</v>
      </c>
      <c r="F1412" s="154" t="s">
        <v>1062</v>
      </c>
      <c r="H1412" s="153" t="s">
        <v>1</v>
      </c>
      <c r="I1412" s="155"/>
      <c r="L1412" s="151"/>
      <c r="M1412" s="156"/>
      <c r="T1412" s="157"/>
      <c r="AT1412" s="153" t="s">
        <v>172</v>
      </c>
      <c r="AU1412" s="153" t="s">
        <v>88</v>
      </c>
      <c r="AV1412" s="12" t="s">
        <v>86</v>
      </c>
      <c r="AW1412" s="12" t="s">
        <v>34</v>
      </c>
      <c r="AX1412" s="12" t="s">
        <v>78</v>
      </c>
      <c r="AY1412" s="153" t="s">
        <v>163</v>
      </c>
    </row>
    <row r="1413" spans="2:65" s="13" customFormat="1" ht="11.25">
      <c r="B1413" s="158"/>
      <c r="D1413" s="152" t="s">
        <v>172</v>
      </c>
      <c r="E1413" s="159" t="s">
        <v>1</v>
      </c>
      <c r="F1413" s="160" t="s">
        <v>1052</v>
      </c>
      <c r="H1413" s="161">
        <v>1.1779999999999999</v>
      </c>
      <c r="I1413" s="162"/>
      <c r="L1413" s="158"/>
      <c r="M1413" s="163"/>
      <c r="T1413" s="164"/>
      <c r="AT1413" s="159" t="s">
        <v>172</v>
      </c>
      <c r="AU1413" s="159" t="s">
        <v>88</v>
      </c>
      <c r="AV1413" s="13" t="s">
        <v>88</v>
      </c>
      <c r="AW1413" s="13" t="s">
        <v>34</v>
      </c>
      <c r="AX1413" s="13" t="s">
        <v>78</v>
      </c>
      <c r="AY1413" s="159" t="s">
        <v>163</v>
      </c>
    </row>
    <row r="1414" spans="2:65" s="13" customFormat="1" ht="11.25">
      <c r="B1414" s="158"/>
      <c r="D1414" s="152" t="s">
        <v>172</v>
      </c>
      <c r="E1414" s="159" t="s">
        <v>1</v>
      </c>
      <c r="F1414" s="160" t="s">
        <v>575</v>
      </c>
      <c r="H1414" s="161">
        <v>1.2</v>
      </c>
      <c r="I1414" s="162"/>
      <c r="L1414" s="158"/>
      <c r="M1414" s="163"/>
      <c r="T1414" s="164"/>
      <c r="AT1414" s="159" t="s">
        <v>172</v>
      </c>
      <c r="AU1414" s="159" t="s">
        <v>88</v>
      </c>
      <c r="AV1414" s="13" t="s">
        <v>88</v>
      </c>
      <c r="AW1414" s="13" t="s">
        <v>34</v>
      </c>
      <c r="AX1414" s="13" t="s">
        <v>78</v>
      </c>
      <c r="AY1414" s="159" t="s">
        <v>163</v>
      </c>
    </row>
    <row r="1415" spans="2:65" s="13" customFormat="1" ht="11.25">
      <c r="B1415" s="158"/>
      <c r="D1415" s="152" t="s">
        <v>172</v>
      </c>
      <c r="E1415" s="159" t="s">
        <v>1</v>
      </c>
      <c r="F1415" s="160" t="s">
        <v>576</v>
      </c>
      <c r="H1415" s="161">
        <v>1.5</v>
      </c>
      <c r="I1415" s="162"/>
      <c r="L1415" s="158"/>
      <c r="M1415" s="163"/>
      <c r="T1415" s="164"/>
      <c r="AT1415" s="159" t="s">
        <v>172</v>
      </c>
      <c r="AU1415" s="159" t="s">
        <v>88</v>
      </c>
      <c r="AV1415" s="13" t="s">
        <v>88</v>
      </c>
      <c r="AW1415" s="13" t="s">
        <v>34</v>
      </c>
      <c r="AX1415" s="13" t="s">
        <v>78</v>
      </c>
      <c r="AY1415" s="159" t="s">
        <v>163</v>
      </c>
    </row>
    <row r="1416" spans="2:65" s="14" customFormat="1" ht="11.25">
      <c r="B1416" s="165"/>
      <c r="D1416" s="152" t="s">
        <v>172</v>
      </c>
      <c r="E1416" s="166" t="s">
        <v>1</v>
      </c>
      <c r="F1416" s="167" t="s">
        <v>176</v>
      </c>
      <c r="H1416" s="168">
        <v>3.8780000000000001</v>
      </c>
      <c r="I1416" s="169"/>
      <c r="L1416" s="165"/>
      <c r="M1416" s="170"/>
      <c r="T1416" s="171"/>
      <c r="AT1416" s="166" t="s">
        <v>172</v>
      </c>
      <c r="AU1416" s="166" t="s">
        <v>88</v>
      </c>
      <c r="AV1416" s="14" t="s">
        <v>170</v>
      </c>
      <c r="AW1416" s="14" t="s">
        <v>34</v>
      </c>
      <c r="AX1416" s="14" t="s">
        <v>86</v>
      </c>
      <c r="AY1416" s="166" t="s">
        <v>163</v>
      </c>
    </row>
    <row r="1417" spans="2:65" s="1" customFormat="1" ht="21.75" customHeight="1">
      <c r="B1417" s="32"/>
      <c r="C1417" s="137" t="s">
        <v>1068</v>
      </c>
      <c r="D1417" s="137" t="s">
        <v>166</v>
      </c>
      <c r="E1417" s="138" t="s">
        <v>1069</v>
      </c>
      <c r="F1417" s="139" t="s">
        <v>1070</v>
      </c>
      <c r="G1417" s="140" t="s">
        <v>206</v>
      </c>
      <c r="H1417" s="141">
        <v>146.95599999999999</v>
      </c>
      <c r="I1417" s="142"/>
      <c r="J1417" s="143">
        <f>ROUND(I1417*H1417,2)</f>
        <v>0</v>
      </c>
      <c r="K1417" s="144"/>
      <c r="L1417" s="32"/>
      <c r="M1417" s="145" t="s">
        <v>1</v>
      </c>
      <c r="N1417" s="146" t="s">
        <v>43</v>
      </c>
      <c r="P1417" s="147">
        <f>O1417*H1417</f>
        <v>0</v>
      </c>
      <c r="Q1417" s="147">
        <v>6.9999999999999999E-4</v>
      </c>
      <c r="R1417" s="147">
        <f>Q1417*H1417</f>
        <v>0.10286919999999999</v>
      </c>
      <c r="S1417" s="147">
        <v>0</v>
      </c>
      <c r="T1417" s="148">
        <f>S1417*H1417</f>
        <v>0</v>
      </c>
      <c r="AR1417" s="149" t="s">
        <v>273</v>
      </c>
      <c r="AT1417" s="149" t="s">
        <v>166</v>
      </c>
      <c r="AU1417" s="149" t="s">
        <v>88</v>
      </c>
      <c r="AY1417" s="17" t="s">
        <v>163</v>
      </c>
      <c r="BE1417" s="150">
        <f>IF(N1417="základní",J1417,0)</f>
        <v>0</v>
      </c>
      <c r="BF1417" s="150">
        <f>IF(N1417="snížená",J1417,0)</f>
        <v>0</v>
      </c>
      <c r="BG1417" s="150">
        <f>IF(N1417="zákl. přenesená",J1417,0)</f>
        <v>0</v>
      </c>
      <c r="BH1417" s="150">
        <f>IF(N1417="sníž. přenesená",J1417,0)</f>
        <v>0</v>
      </c>
      <c r="BI1417" s="150">
        <f>IF(N1417="nulová",J1417,0)</f>
        <v>0</v>
      </c>
      <c r="BJ1417" s="17" t="s">
        <v>86</v>
      </c>
      <c r="BK1417" s="150">
        <f>ROUND(I1417*H1417,2)</f>
        <v>0</v>
      </c>
      <c r="BL1417" s="17" t="s">
        <v>273</v>
      </c>
      <c r="BM1417" s="149" t="s">
        <v>1071</v>
      </c>
    </row>
    <row r="1418" spans="2:65" s="12" customFormat="1" ht="11.25">
      <c r="B1418" s="151"/>
      <c r="D1418" s="152" t="s">
        <v>172</v>
      </c>
      <c r="E1418" s="153" t="s">
        <v>1</v>
      </c>
      <c r="F1418" s="154" t="s">
        <v>933</v>
      </c>
      <c r="H1418" s="153" t="s">
        <v>1</v>
      </c>
      <c r="I1418" s="155"/>
      <c r="L1418" s="151"/>
      <c r="M1418" s="156"/>
      <c r="T1418" s="157"/>
      <c r="AT1418" s="153" t="s">
        <v>172</v>
      </c>
      <c r="AU1418" s="153" t="s">
        <v>88</v>
      </c>
      <c r="AV1418" s="12" t="s">
        <v>86</v>
      </c>
      <c r="AW1418" s="12" t="s">
        <v>34</v>
      </c>
      <c r="AX1418" s="12" t="s">
        <v>78</v>
      </c>
      <c r="AY1418" s="153" t="s">
        <v>163</v>
      </c>
    </row>
    <row r="1419" spans="2:65" s="12" customFormat="1" ht="22.5">
      <c r="B1419" s="151"/>
      <c r="D1419" s="152" t="s">
        <v>172</v>
      </c>
      <c r="E1419" s="153" t="s">
        <v>1</v>
      </c>
      <c r="F1419" s="154" t="s">
        <v>1072</v>
      </c>
      <c r="H1419" s="153" t="s">
        <v>1</v>
      </c>
      <c r="I1419" s="155"/>
      <c r="L1419" s="151"/>
      <c r="M1419" s="156"/>
      <c r="T1419" s="157"/>
      <c r="AT1419" s="153" t="s">
        <v>172</v>
      </c>
      <c r="AU1419" s="153" t="s">
        <v>88</v>
      </c>
      <c r="AV1419" s="12" t="s">
        <v>86</v>
      </c>
      <c r="AW1419" s="12" t="s">
        <v>34</v>
      </c>
      <c r="AX1419" s="12" t="s">
        <v>78</v>
      </c>
      <c r="AY1419" s="153" t="s">
        <v>163</v>
      </c>
    </row>
    <row r="1420" spans="2:65" s="13" customFormat="1" ht="11.25">
      <c r="B1420" s="158"/>
      <c r="D1420" s="152" t="s">
        <v>172</v>
      </c>
      <c r="E1420" s="159" t="s">
        <v>1</v>
      </c>
      <c r="F1420" s="160" t="s">
        <v>1073</v>
      </c>
      <c r="H1420" s="161">
        <v>146.95599999999999</v>
      </c>
      <c r="I1420" s="162"/>
      <c r="L1420" s="158"/>
      <c r="M1420" s="163"/>
      <c r="T1420" s="164"/>
      <c r="AT1420" s="159" t="s">
        <v>172</v>
      </c>
      <c r="AU1420" s="159" t="s">
        <v>88</v>
      </c>
      <c r="AV1420" s="13" t="s">
        <v>88</v>
      </c>
      <c r="AW1420" s="13" t="s">
        <v>34</v>
      </c>
      <c r="AX1420" s="13" t="s">
        <v>78</v>
      </c>
      <c r="AY1420" s="159" t="s">
        <v>163</v>
      </c>
    </row>
    <row r="1421" spans="2:65" s="14" customFormat="1" ht="11.25">
      <c r="B1421" s="165"/>
      <c r="D1421" s="152" t="s">
        <v>172</v>
      </c>
      <c r="E1421" s="166" t="s">
        <v>1</v>
      </c>
      <c r="F1421" s="167" t="s">
        <v>176</v>
      </c>
      <c r="H1421" s="168">
        <v>146.95599999999999</v>
      </c>
      <c r="I1421" s="169"/>
      <c r="L1421" s="165"/>
      <c r="M1421" s="170"/>
      <c r="T1421" s="171"/>
      <c r="AT1421" s="166" t="s">
        <v>172</v>
      </c>
      <c r="AU1421" s="166" t="s">
        <v>88</v>
      </c>
      <c r="AV1421" s="14" t="s">
        <v>170</v>
      </c>
      <c r="AW1421" s="14" t="s">
        <v>34</v>
      </c>
      <c r="AX1421" s="14" t="s">
        <v>86</v>
      </c>
      <c r="AY1421" s="166" t="s">
        <v>163</v>
      </c>
    </row>
    <row r="1422" spans="2:65" s="1" customFormat="1" ht="33" customHeight="1">
      <c r="B1422" s="32"/>
      <c r="C1422" s="137" t="s">
        <v>1074</v>
      </c>
      <c r="D1422" s="137" t="s">
        <v>166</v>
      </c>
      <c r="E1422" s="138" t="s">
        <v>1075</v>
      </c>
      <c r="F1422" s="139" t="s">
        <v>1076</v>
      </c>
      <c r="G1422" s="140" t="s">
        <v>169</v>
      </c>
      <c r="H1422" s="141">
        <v>8</v>
      </c>
      <c r="I1422" s="142"/>
      <c r="J1422" s="143">
        <f>ROUND(I1422*H1422,2)</f>
        <v>0</v>
      </c>
      <c r="K1422" s="144"/>
      <c r="L1422" s="32"/>
      <c r="M1422" s="145" t="s">
        <v>1</v>
      </c>
      <c r="N1422" s="146" t="s">
        <v>43</v>
      </c>
      <c r="P1422" s="147">
        <f>O1422*H1422</f>
        <v>0</v>
      </c>
      <c r="Q1422" s="147">
        <v>3.0000000000000001E-5</v>
      </c>
      <c r="R1422" s="147">
        <f>Q1422*H1422</f>
        <v>2.4000000000000001E-4</v>
      </c>
      <c r="S1422" s="147">
        <v>0</v>
      </c>
      <c r="T1422" s="148">
        <f>S1422*H1422</f>
        <v>0</v>
      </c>
      <c r="AR1422" s="149" t="s">
        <v>273</v>
      </c>
      <c r="AT1422" s="149" t="s">
        <v>166</v>
      </c>
      <c r="AU1422" s="149" t="s">
        <v>88</v>
      </c>
      <c r="AY1422" s="17" t="s">
        <v>163</v>
      </c>
      <c r="BE1422" s="150">
        <f>IF(N1422="základní",J1422,0)</f>
        <v>0</v>
      </c>
      <c r="BF1422" s="150">
        <f>IF(N1422="snížená",J1422,0)</f>
        <v>0</v>
      </c>
      <c r="BG1422" s="150">
        <f>IF(N1422="zákl. přenesená",J1422,0)</f>
        <v>0</v>
      </c>
      <c r="BH1422" s="150">
        <f>IF(N1422="sníž. přenesená",J1422,0)</f>
        <v>0</v>
      </c>
      <c r="BI1422" s="150">
        <f>IF(N1422="nulová",J1422,0)</f>
        <v>0</v>
      </c>
      <c r="BJ1422" s="17" t="s">
        <v>86</v>
      </c>
      <c r="BK1422" s="150">
        <f>ROUND(I1422*H1422,2)</f>
        <v>0</v>
      </c>
      <c r="BL1422" s="17" t="s">
        <v>273</v>
      </c>
      <c r="BM1422" s="149" t="s">
        <v>1077</v>
      </c>
    </row>
    <row r="1423" spans="2:65" s="1" customFormat="1" ht="24.2" customHeight="1">
      <c r="B1423" s="32"/>
      <c r="C1423" s="172" t="s">
        <v>1078</v>
      </c>
      <c r="D1423" s="172" t="s">
        <v>194</v>
      </c>
      <c r="E1423" s="173" t="s">
        <v>1079</v>
      </c>
      <c r="F1423" s="174" t="s">
        <v>1080</v>
      </c>
      <c r="G1423" s="175" t="s">
        <v>169</v>
      </c>
      <c r="H1423" s="176">
        <v>8</v>
      </c>
      <c r="I1423" s="177"/>
      <c r="J1423" s="178">
        <f>ROUND(I1423*H1423,2)</f>
        <v>0</v>
      </c>
      <c r="K1423" s="179"/>
      <c r="L1423" s="180"/>
      <c r="M1423" s="181" t="s">
        <v>1</v>
      </c>
      <c r="N1423" s="182" t="s">
        <v>43</v>
      </c>
      <c r="P1423" s="147">
        <f>O1423*H1423</f>
        <v>0</v>
      </c>
      <c r="Q1423" s="147">
        <v>8.9999999999999998E-4</v>
      </c>
      <c r="R1423" s="147">
        <f>Q1423*H1423</f>
        <v>7.1999999999999998E-3</v>
      </c>
      <c r="S1423" s="147">
        <v>0</v>
      </c>
      <c r="T1423" s="148">
        <f>S1423*H1423</f>
        <v>0</v>
      </c>
      <c r="AR1423" s="149" t="s">
        <v>442</v>
      </c>
      <c r="AT1423" s="149" t="s">
        <v>194</v>
      </c>
      <c r="AU1423" s="149" t="s">
        <v>88</v>
      </c>
      <c r="AY1423" s="17" t="s">
        <v>163</v>
      </c>
      <c r="BE1423" s="150">
        <f>IF(N1423="základní",J1423,0)</f>
        <v>0</v>
      </c>
      <c r="BF1423" s="150">
        <f>IF(N1423="snížená",J1423,0)</f>
        <v>0</v>
      </c>
      <c r="BG1423" s="150">
        <f>IF(N1423="zákl. přenesená",J1423,0)</f>
        <v>0</v>
      </c>
      <c r="BH1423" s="150">
        <f>IF(N1423="sníž. přenesená",J1423,0)</f>
        <v>0</v>
      </c>
      <c r="BI1423" s="150">
        <f>IF(N1423="nulová",J1423,0)</f>
        <v>0</v>
      </c>
      <c r="BJ1423" s="17" t="s">
        <v>86</v>
      </c>
      <c r="BK1423" s="150">
        <f>ROUND(I1423*H1423,2)</f>
        <v>0</v>
      </c>
      <c r="BL1423" s="17" t="s">
        <v>273</v>
      </c>
      <c r="BM1423" s="149" t="s">
        <v>1081</v>
      </c>
    </row>
    <row r="1424" spans="2:65" s="1" customFormat="1" ht="24.2" customHeight="1">
      <c r="B1424" s="32"/>
      <c r="C1424" s="137" t="s">
        <v>1082</v>
      </c>
      <c r="D1424" s="137" t="s">
        <v>166</v>
      </c>
      <c r="E1424" s="138" t="s">
        <v>1083</v>
      </c>
      <c r="F1424" s="139" t="s">
        <v>1084</v>
      </c>
      <c r="G1424" s="140" t="s">
        <v>169</v>
      </c>
      <c r="H1424" s="141">
        <v>2</v>
      </c>
      <c r="I1424" s="142"/>
      <c r="J1424" s="143">
        <f>ROUND(I1424*H1424,2)</f>
        <v>0</v>
      </c>
      <c r="K1424" s="144"/>
      <c r="L1424" s="32"/>
      <c r="M1424" s="145" t="s">
        <v>1</v>
      </c>
      <c r="N1424" s="146" t="s">
        <v>43</v>
      </c>
      <c r="P1424" s="147">
        <f>O1424*H1424</f>
        <v>0</v>
      </c>
      <c r="Q1424" s="147">
        <v>3.0000000000000001E-5</v>
      </c>
      <c r="R1424" s="147">
        <f>Q1424*H1424</f>
        <v>6.0000000000000002E-5</v>
      </c>
      <c r="S1424" s="147">
        <v>0</v>
      </c>
      <c r="T1424" s="148">
        <f>S1424*H1424</f>
        <v>0</v>
      </c>
      <c r="AR1424" s="149" t="s">
        <v>273</v>
      </c>
      <c r="AT1424" s="149" t="s">
        <v>166</v>
      </c>
      <c r="AU1424" s="149" t="s">
        <v>88</v>
      </c>
      <c r="AY1424" s="17" t="s">
        <v>163</v>
      </c>
      <c r="BE1424" s="150">
        <f>IF(N1424="základní",J1424,0)</f>
        <v>0</v>
      </c>
      <c r="BF1424" s="150">
        <f>IF(N1424="snížená",J1424,0)</f>
        <v>0</v>
      </c>
      <c r="BG1424" s="150">
        <f>IF(N1424="zákl. přenesená",J1424,0)</f>
        <v>0</v>
      </c>
      <c r="BH1424" s="150">
        <f>IF(N1424="sníž. přenesená",J1424,0)</f>
        <v>0</v>
      </c>
      <c r="BI1424" s="150">
        <f>IF(N1424="nulová",J1424,0)</f>
        <v>0</v>
      </c>
      <c r="BJ1424" s="17" t="s">
        <v>86</v>
      </c>
      <c r="BK1424" s="150">
        <f>ROUND(I1424*H1424,2)</f>
        <v>0</v>
      </c>
      <c r="BL1424" s="17" t="s">
        <v>273</v>
      </c>
      <c r="BM1424" s="149" t="s">
        <v>1085</v>
      </c>
    </row>
    <row r="1425" spans="2:65" s="12" customFormat="1" ht="11.25">
      <c r="B1425" s="151"/>
      <c r="D1425" s="152" t="s">
        <v>172</v>
      </c>
      <c r="E1425" s="153" t="s">
        <v>1</v>
      </c>
      <c r="F1425" s="154" t="s">
        <v>546</v>
      </c>
      <c r="H1425" s="153" t="s">
        <v>1</v>
      </c>
      <c r="I1425" s="155"/>
      <c r="L1425" s="151"/>
      <c r="M1425" s="156"/>
      <c r="T1425" s="157"/>
      <c r="AT1425" s="153" t="s">
        <v>172</v>
      </c>
      <c r="AU1425" s="153" t="s">
        <v>88</v>
      </c>
      <c r="AV1425" s="12" t="s">
        <v>86</v>
      </c>
      <c r="AW1425" s="12" t="s">
        <v>34</v>
      </c>
      <c r="AX1425" s="12" t="s">
        <v>78</v>
      </c>
      <c r="AY1425" s="153" t="s">
        <v>163</v>
      </c>
    </row>
    <row r="1426" spans="2:65" s="12" customFormat="1" ht="11.25">
      <c r="B1426" s="151"/>
      <c r="D1426" s="152" t="s">
        <v>172</v>
      </c>
      <c r="E1426" s="153" t="s">
        <v>1</v>
      </c>
      <c r="F1426" s="154" t="s">
        <v>547</v>
      </c>
      <c r="H1426" s="153" t="s">
        <v>1</v>
      </c>
      <c r="I1426" s="155"/>
      <c r="L1426" s="151"/>
      <c r="M1426" s="156"/>
      <c r="T1426" s="157"/>
      <c r="AT1426" s="153" t="s">
        <v>172</v>
      </c>
      <c r="AU1426" s="153" t="s">
        <v>88</v>
      </c>
      <c r="AV1426" s="12" t="s">
        <v>86</v>
      </c>
      <c r="AW1426" s="12" t="s">
        <v>34</v>
      </c>
      <c r="AX1426" s="12" t="s">
        <v>78</v>
      </c>
      <c r="AY1426" s="153" t="s">
        <v>163</v>
      </c>
    </row>
    <row r="1427" spans="2:65" s="12" customFormat="1" ht="22.5">
      <c r="B1427" s="151"/>
      <c r="D1427" s="152" t="s">
        <v>172</v>
      </c>
      <c r="E1427" s="153" t="s">
        <v>1</v>
      </c>
      <c r="F1427" s="154" t="s">
        <v>1086</v>
      </c>
      <c r="H1427" s="153" t="s">
        <v>1</v>
      </c>
      <c r="I1427" s="155"/>
      <c r="L1427" s="151"/>
      <c r="M1427" s="156"/>
      <c r="T1427" s="157"/>
      <c r="AT1427" s="153" t="s">
        <v>172</v>
      </c>
      <c r="AU1427" s="153" t="s">
        <v>88</v>
      </c>
      <c r="AV1427" s="12" t="s">
        <v>86</v>
      </c>
      <c r="AW1427" s="12" t="s">
        <v>34</v>
      </c>
      <c r="AX1427" s="12" t="s">
        <v>78</v>
      </c>
      <c r="AY1427" s="153" t="s">
        <v>163</v>
      </c>
    </row>
    <row r="1428" spans="2:65" s="12" customFormat="1" ht="22.5">
      <c r="B1428" s="151"/>
      <c r="D1428" s="152" t="s">
        <v>172</v>
      </c>
      <c r="E1428" s="153" t="s">
        <v>1</v>
      </c>
      <c r="F1428" s="154" t="s">
        <v>1087</v>
      </c>
      <c r="H1428" s="153" t="s">
        <v>1</v>
      </c>
      <c r="I1428" s="155"/>
      <c r="L1428" s="151"/>
      <c r="M1428" s="156"/>
      <c r="T1428" s="157"/>
      <c r="AT1428" s="153" t="s">
        <v>172</v>
      </c>
      <c r="AU1428" s="153" t="s">
        <v>88</v>
      </c>
      <c r="AV1428" s="12" t="s">
        <v>86</v>
      </c>
      <c r="AW1428" s="12" t="s">
        <v>34</v>
      </c>
      <c r="AX1428" s="12" t="s">
        <v>78</v>
      </c>
      <c r="AY1428" s="153" t="s">
        <v>163</v>
      </c>
    </row>
    <row r="1429" spans="2:65" s="13" customFormat="1" ht="11.25">
      <c r="B1429" s="158"/>
      <c r="D1429" s="152" t="s">
        <v>172</v>
      </c>
      <c r="E1429" s="159" t="s">
        <v>1</v>
      </c>
      <c r="F1429" s="160" t="s">
        <v>1088</v>
      </c>
      <c r="H1429" s="161">
        <v>2</v>
      </c>
      <c r="I1429" s="162"/>
      <c r="L1429" s="158"/>
      <c r="M1429" s="163"/>
      <c r="T1429" s="164"/>
      <c r="AT1429" s="159" t="s">
        <v>172</v>
      </c>
      <c r="AU1429" s="159" t="s">
        <v>88</v>
      </c>
      <c r="AV1429" s="13" t="s">
        <v>88</v>
      </c>
      <c r="AW1429" s="13" t="s">
        <v>34</v>
      </c>
      <c r="AX1429" s="13" t="s">
        <v>78</v>
      </c>
      <c r="AY1429" s="159" t="s">
        <v>163</v>
      </c>
    </row>
    <row r="1430" spans="2:65" s="14" customFormat="1" ht="11.25">
      <c r="B1430" s="165"/>
      <c r="D1430" s="152" t="s">
        <v>172</v>
      </c>
      <c r="E1430" s="166" t="s">
        <v>1</v>
      </c>
      <c r="F1430" s="167" t="s">
        <v>176</v>
      </c>
      <c r="H1430" s="168">
        <v>2</v>
      </c>
      <c r="I1430" s="169"/>
      <c r="L1430" s="165"/>
      <c r="M1430" s="170"/>
      <c r="T1430" s="171"/>
      <c r="AT1430" s="166" t="s">
        <v>172</v>
      </c>
      <c r="AU1430" s="166" t="s">
        <v>88</v>
      </c>
      <c r="AV1430" s="14" t="s">
        <v>170</v>
      </c>
      <c r="AW1430" s="14" t="s">
        <v>34</v>
      </c>
      <c r="AX1430" s="14" t="s">
        <v>86</v>
      </c>
      <c r="AY1430" s="166" t="s">
        <v>163</v>
      </c>
    </row>
    <row r="1431" spans="2:65" s="1" customFormat="1" ht="24.2" customHeight="1">
      <c r="B1431" s="32"/>
      <c r="C1431" s="172" t="s">
        <v>1089</v>
      </c>
      <c r="D1431" s="172" t="s">
        <v>194</v>
      </c>
      <c r="E1431" s="173" t="s">
        <v>1090</v>
      </c>
      <c r="F1431" s="174" t="s">
        <v>1091</v>
      </c>
      <c r="G1431" s="175" t="s">
        <v>169</v>
      </c>
      <c r="H1431" s="176">
        <v>2</v>
      </c>
      <c r="I1431" s="177"/>
      <c r="J1431" s="178">
        <f>ROUND(I1431*H1431,2)</f>
        <v>0</v>
      </c>
      <c r="K1431" s="179"/>
      <c r="L1431" s="180"/>
      <c r="M1431" s="181" t="s">
        <v>1</v>
      </c>
      <c r="N1431" s="182" t="s">
        <v>43</v>
      </c>
      <c r="P1431" s="147">
        <f>O1431*H1431</f>
        <v>0</v>
      </c>
      <c r="Q1431" s="147">
        <v>2.5000000000000001E-3</v>
      </c>
      <c r="R1431" s="147">
        <f>Q1431*H1431</f>
        <v>5.0000000000000001E-3</v>
      </c>
      <c r="S1431" s="147">
        <v>0</v>
      </c>
      <c r="T1431" s="148">
        <f>S1431*H1431</f>
        <v>0</v>
      </c>
      <c r="AR1431" s="149" t="s">
        <v>442</v>
      </c>
      <c r="AT1431" s="149" t="s">
        <v>194</v>
      </c>
      <c r="AU1431" s="149" t="s">
        <v>88</v>
      </c>
      <c r="AY1431" s="17" t="s">
        <v>163</v>
      </c>
      <c r="BE1431" s="150">
        <f>IF(N1431="základní",J1431,0)</f>
        <v>0</v>
      </c>
      <c r="BF1431" s="150">
        <f>IF(N1431="snížená",J1431,0)</f>
        <v>0</v>
      </c>
      <c r="BG1431" s="150">
        <f>IF(N1431="zákl. přenesená",J1431,0)</f>
        <v>0</v>
      </c>
      <c r="BH1431" s="150">
        <f>IF(N1431="sníž. přenesená",J1431,0)</f>
        <v>0</v>
      </c>
      <c r="BI1431" s="150">
        <f>IF(N1431="nulová",J1431,0)</f>
        <v>0</v>
      </c>
      <c r="BJ1431" s="17" t="s">
        <v>86</v>
      </c>
      <c r="BK1431" s="150">
        <f>ROUND(I1431*H1431,2)</f>
        <v>0</v>
      </c>
      <c r="BL1431" s="17" t="s">
        <v>273</v>
      </c>
      <c r="BM1431" s="149" t="s">
        <v>1092</v>
      </c>
    </row>
    <row r="1432" spans="2:65" s="12" customFormat="1" ht="11.25">
      <c r="B1432" s="151"/>
      <c r="D1432" s="152" t="s">
        <v>172</v>
      </c>
      <c r="E1432" s="153" t="s">
        <v>1</v>
      </c>
      <c r="F1432" s="154" t="s">
        <v>546</v>
      </c>
      <c r="H1432" s="153" t="s">
        <v>1</v>
      </c>
      <c r="I1432" s="155"/>
      <c r="L1432" s="151"/>
      <c r="M1432" s="156"/>
      <c r="T1432" s="157"/>
      <c r="AT1432" s="153" t="s">
        <v>172</v>
      </c>
      <c r="AU1432" s="153" t="s">
        <v>88</v>
      </c>
      <c r="AV1432" s="12" t="s">
        <v>86</v>
      </c>
      <c r="AW1432" s="12" t="s">
        <v>34</v>
      </c>
      <c r="AX1432" s="12" t="s">
        <v>78</v>
      </c>
      <c r="AY1432" s="153" t="s">
        <v>163</v>
      </c>
    </row>
    <row r="1433" spans="2:65" s="12" customFormat="1" ht="11.25">
      <c r="B1433" s="151"/>
      <c r="D1433" s="152" t="s">
        <v>172</v>
      </c>
      <c r="E1433" s="153" t="s">
        <v>1</v>
      </c>
      <c r="F1433" s="154" t="s">
        <v>547</v>
      </c>
      <c r="H1433" s="153" t="s">
        <v>1</v>
      </c>
      <c r="I1433" s="155"/>
      <c r="L1433" s="151"/>
      <c r="M1433" s="156"/>
      <c r="T1433" s="157"/>
      <c r="AT1433" s="153" t="s">
        <v>172</v>
      </c>
      <c r="AU1433" s="153" t="s">
        <v>88</v>
      </c>
      <c r="AV1433" s="12" t="s">
        <v>86</v>
      </c>
      <c r="AW1433" s="12" t="s">
        <v>34</v>
      </c>
      <c r="AX1433" s="12" t="s">
        <v>78</v>
      </c>
      <c r="AY1433" s="153" t="s">
        <v>163</v>
      </c>
    </row>
    <row r="1434" spans="2:65" s="12" customFormat="1" ht="22.5">
      <c r="B1434" s="151"/>
      <c r="D1434" s="152" t="s">
        <v>172</v>
      </c>
      <c r="E1434" s="153" t="s">
        <v>1</v>
      </c>
      <c r="F1434" s="154" t="s">
        <v>1093</v>
      </c>
      <c r="H1434" s="153" t="s">
        <v>1</v>
      </c>
      <c r="I1434" s="155"/>
      <c r="L1434" s="151"/>
      <c r="M1434" s="156"/>
      <c r="T1434" s="157"/>
      <c r="AT1434" s="153" t="s">
        <v>172</v>
      </c>
      <c r="AU1434" s="153" t="s">
        <v>88</v>
      </c>
      <c r="AV1434" s="12" t="s">
        <v>86</v>
      </c>
      <c r="AW1434" s="12" t="s">
        <v>34</v>
      </c>
      <c r="AX1434" s="12" t="s">
        <v>78</v>
      </c>
      <c r="AY1434" s="153" t="s">
        <v>163</v>
      </c>
    </row>
    <row r="1435" spans="2:65" s="12" customFormat="1" ht="22.5">
      <c r="B1435" s="151"/>
      <c r="D1435" s="152" t="s">
        <v>172</v>
      </c>
      <c r="E1435" s="153" t="s">
        <v>1</v>
      </c>
      <c r="F1435" s="154" t="s">
        <v>1087</v>
      </c>
      <c r="H1435" s="153" t="s">
        <v>1</v>
      </c>
      <c r="I1435" s="155"/>
      <c r="L1435" s="151"/>
      <c r="M1435" s="156"/>
      <c r="T1435" s="157"/>
      <c r="AT1435" s="153" t="s">
        <v>172</v>
      </c>
      <c r="AU1435" s="153" t="s">
        <v>88</v>
      </c>
      <c r="AV1435" s="12" t="s">
        <v>86</v>
      </c>
      <c r="AW1435" s="12" t="s">
        <v>34</v>
      </c>
      <c r="AX1435" s="12" t="s">
        <v>78</v>
      </c>
      <c r="AY1435" s="153" t="s">
        <v>163</v>
      </c>
    </row>
    <row r="1436" spans="2:65" s="12" customFormat="1" ht="11.25">
      <c r="B1436" s="151"/>
      <c r="D1436" s="152" t="s">
        <v>172</v>
      </c>
      <c r="E1436" s="153" t="s">
        <v>1</v>
      </c>
      <c r="F1436" s="154" t="s">
        <v>1094</v>
      </c>
      <c r="H1436" s="153" t="s">
        <v>1</v>
      </c>
      <c r="I1436" s="155"/>
      <c r="L1436" s="151"/>
      <c r="M1436" s="156"/>
      <c r="T1436" s="157"/>
      <c r="AT1436" s="153" t="s">
        <v>172</v>
      </c>
      <c r="AU1436" s="153" t="s">
        <v>88</v>
      </c>
      <c r="AV1436" s="12" t="s">
        <v>86</v>
      </c>
      <c r="AW1436" s="12" t="s">
        <v>34</v>
      </c>
      <c r="AX1436" s="12" t="s">
        <v>78</v>
      </c>
      <c r="AY1436" s="153" t="s">
        <v>163</v>
      </c>
    </row>
    <row r="1437" spans="2:65" s="12" customFormat="1" ht="22.5">
      <c r="B1437" s="151"/>
      <c r="D1437" s="152" t="s">
        <v>172</v>
      </c>
      <c r="E1437" s="153" t="s">
        <v>1</v>
      </c>
      <c r="F1437" s="154" t="s">
        <v>1095</v>
      </c>
      <c r="H1437" s="153" t="s">
        <v>1</v>
      </c>
      <c r="I1437" s="155"/>
      <c r="L1437" s="151"/>
      <c r="M1437" s="156"/>
      <c r="T1437" s="157"/>
      <c r="AT1437" s="153" t="s">
        <v>172</v>
      </c>
      <c r="AU1437" s="153" t="s">
        <v>88</v>
      </c>
      <c r="AV1437" s="12" t="s">
        <v>86</v>
      </c>
      <c r="AW1437" s="12" t="s">
        <v>34</v>
      </c>
      <c r="AX1437" s="12" t="s">
        <v>78</v>
      </c>
      <c r="AY1437" s="153" t="s">
        <v>163</v>
      </c>
    </row>
    <row r="1438" spans="2:65" s="12" customFormat="1" ht="11.25">
      <c r="B1438" s="151"/>
      <c r="D1438" s="152" t="s">
        <v>172</v>
      </c>
      <c r="E1438" s="153" t="s">
        <v>1</v>
      </c>
      <c r="F1438" s="154" t="s">
        <v>1096</v>
      </c>
      <c r="H1438" s="153" t="s">
        <v>1</v>
      </c>
      <c r="I1438" s="155"/>
      <c r="L1438" s="151"/>
      <c r="M1438" s="156"/>
      <c r="T1438" s="157"/>
      <c r="AT1438" s="153" t="s">
        <v>172</v>
      </c>
      <c r="AU1438" s="153" t="s">
        <v>88</v>
      </c>
      <c r="AV1438" s="12" t="s">
        <v>86</v>
      </c>
      <c r="AW1438" s="12" t="s">
        <v>34</v>
      </c>
      <c r="AX1438" s="12" t="s">
        <v>78</v>
      </c>
      <c r="AY1438" s="153" t="s">
        <v>163</v>
      </c>
    </row>
    <row r="1439" spans="2:65" s="13" customFormat="1" ht="11.25">
      <c r="B1439" s="158"/>
      <c r="D1439" s="152" t="s">
        <v>172</v>
      </c>
      <c r="E1439" s="159" t="s">
        <v>1</v>
      </c>
      <c r="F1439" s="160" t="s">
        <v>1088</v>
      </c>
      <c r="H1439" s="161">
        <v>2</v>
      </c>
      <c r="I1439" s="162"/>
      <c r="L1439" s="158"/>
      <c r="M1439" s="163"/>
      <c r="T1439" s="164"/>
      <c r="AT1439" s="159" t="s">
        <v>172</v>
      </c>
      <c r="AU1439" s="159" t="s">
        <v>88</v>
      </c>
      <c r="AV1439" s="13" t="s">
        <v>88</v>
      </c>
      <c r="AW1439" s="13" t="s">
        <v>34</v>
      </c>
      <c r="AX1439" s="13" t="s">
        <v>78</v>
      </c>
      <c r="AY1439" s="159" t="s">
        <v>163</v>
      </c>
    </row>
    <row r="1440" spans="2:65" s="14" customFormat="1" ht="11.25">
      <c r="B1440" s="165"/>
      <c r="D1440" s="152" t="s">
        <v>172</v>
      </c>
      <c r="E1440" s="166" t="s">
        <v>1</v>
      </c>
      <c r="F1440" s="167" t="s">
        <v>176</v>
      </c>
      <c r="H1440" s="168">
        <v>2</v>
      </c>
      <c r="I1440" s="169"/>
      <c r="L1440" s="165"/>
      <c r="M1440" s="170"/>
      <c r="T1440" s="171"/>
      <c r="AT1440" s="166" t="s">
        <v>172</v>
      </c>
      <c r="AU1440" s="166" t="s">
        <v>88</v>
      </c>
      <c r="AV1440" s="14" t="s">
        <v>170</v>
      </c>
      <c r="AW1440" s="14" t="s">
        <v>34</v>
      </c>
      <c r="AX1440" s="14" t="s">
        <v>86</v>
      </c>
      <c r="AY1440" s="166" t="s">
        <v>163</v>
      </c>
    </row>
    <row r="1441" spans="2:65" s="1" customFormat="1" ht="24.2" customHeight="1">
      <c r="B1441" s="32"/>
      <c r="C1441" s="137" t="s">
        <v>1097</v>
      </c>
      <c r="D1441" s="137" t="s">
        <v>166</v>
      </c>
      <c r="E1441" s="138" t="s">
        <v>1098</v>
      </c>
      <c r="F1441" s="139" t="s">
        <v>1099</v>
      </c>
      <c r="G1441" s="140" t="s">
        <v>169</v>
      </c>
      <c r="H1441" s="141">
        <v>2</v>
      </c>
      <c r="I1441" s="142"/>
      <c r="J1441" s="143">
        <f>ROUND(I1441*H1441,2)</f>
        <v>0</v>
      </c>
      <c r="K1441" s="144"/>
      <c r="L1441" s="32"/>
      <c r="M1441" s="145" t="s">
        <v>1</v>
      </c>
      <c r="N1441" s="146" t="s">
        <v>43</v>
      </c>
      <c r="P1441" s="147">
        <f>O1441*H1441</f>
        <v>0</v>
      </c>
      <c r="Q1441" s="147">
        <v>3.0000000000000001E-5</v>
      </c>
      <c r="R1441" s="147">
        <f>Q1441*H1441</f>
        <v>6.0000000000000002E-5</v>
      </c>
      <c r="S1441" s="147">
        <v>0</v>
      </c>
      <c r="T1441" s="148">
        <f>S1441*H1441</f>
        <v>0</v>
      </c>
      <c r="AR1441" s="149" t="s">
        <v>273</v>
      </c>
      <c r="AT1441" s="149" t="s">
        <v>166</v>
      </c>
      <c r="AU1441" s="149" t="s">
        <v>88</v>
      </c>
      <c r="AY1441" s="17" t="s">
        <v>163</v>
      </c>
      <c r="BE1441" s="150">
        <f>IF(N1441="základní",J1441,0)</f>
        <v>0</v>
      </c>
      <c r="BF1441" s="150">
        <f>IF(N1441="snížená",J1441,0)</f>
        <v>0</v>
      </c>
      <c r="BG1441" s="150">
        <f>IF(N1441="zákl. přenesená",J1441,0)</f>
        <v>0</v>
      </c>
      <c r="BH1441" s="150">
        <f>IF(N1441="sníž. přenesená",J1441,0)</f>
        <v>0</v>
      </c>
      <c r="BI1441" s="150">
        <f>IF(N1441="nulová",J1441,0)</f>
        <v>0</v>
      </c>
      <c r="BJ1441" s="17" t="s">
        <v>86</v>
      </c>
      <c r="BK1441" s="150">
        <f>ROUND(I1441*H1441,2)</f>
        <v>0</v>
      </c>
      <c r="BL1441" s="17" t="s">
        <v>273</v>
      </c>
      <c r="BM1441" s="149" t="s">
        <v>1100</v>
      </c>
    </row>
    <row r="1442" spans="2:65" s="12" customFormat="1" ht="11.25">
      <c r="B1442" s="151"/>
      <c r="D1442" s="152" t="s">
        <v>172</v>
      </c>
      <c r="E1442" s="153" t="s">
        <v>1</v>
      </c>
      <c r="F1442" s="154" t="s">
        <v>546</v>
      </c>
      <c r="H1442" s="153" t="s">
        <v>1</v>
      </c>
      <c r="I1442" s="155"/>
      <c r="L1442" s="151"/>
      <c r="M1442" s="156"/>
      <c r="T1442" s="157"/>
      <c r="AT1442" s="153" t="s">
        <v>172</v>
      </c>
      <c r="AU1442" s="153" t="s">
        <v>88</v>
      </c>
      <c r="AV1442" s="12" t="s">
        <v>86</v>
      </c>
      <c r="AW1442" s="12" t="s">
        <v>34</v>
      </c>
      <c r="AX1442" s="12" t="s">
        <v>78</v>
      </c>
      <c r="AY1442" s="153" t="s">
        <v>163</v>
      </c>
    </row>
    <row r="1443" spans="2:65" s="12" customFormat="1" ht="11.25">
      <c r="B1443" s="151"/>
      <c r="D1443" s="152" t="s">
        <v>172</v>
      </c>
      <c r="E1443" s="153" t="s">
        <v>1</v>
      </c>
      <c r="F1443" s="154" t="s">
        <v>547</v>
      </c>
      <c r="H1443" s="153" t="s">
        <v>1</v>
      </c>
      <c r="I1443" s="155"/>
      <c r="L1443" s="151"/>
      <c r="M1443" s="156"/>
      <c r="T1443" s="157"/>
      <c r="AT1443" s="153" t="s">
        <v>172</v>
      </c>
      <c r="AU1443" s="153" t="s">
        <v>88</v>
      </c>
      <c r="AV1443" s="12" t="s">
        <v>86</v>
      </c>
      <c r="AW1443" s="12" t="s">
        <v>34</v>
      </c>
      <c r="AX1443" s="12" t="s">
        <v>78</v>
      </c>
      <c r="AY1443" s="153" t="s">
        <v>163</v>
      </c>
    </row>
    <row r="1444" spans="2:65" s="12" customFormat="1" ht="22.5">
      <c r="B1444" s="151"/>
      <c r="D1444" s="152" t="s">
        <v>172</v>
      </c>
      <c r="E1444" s="153" t="s">
        <v>1</v>
      </c>
      <c r="F1444" s="154" t="s">
        <v>1101</v>
      </c>
      <c r="H1444" s="153" t="s">
        <v>1</v>
      </c>
      <c r="I1444" s="155"/>
      <c r="L1444" s="151"/>
      <c r="M1444" s="156"/>
      <c r="T1444" s="157"/>
      <c r="AT1444" s="153" t="s">
        <v>172</v>
      </c>
      <c r="AU1444" s="153" t="s">
        <v>88</v>
      </c>
      <c r="AV1444" s="12" t="s">
        <v>86</v>
      </c>
      <c r="AW1444" s="12" t="s">
        <v>34</v>
      </c>
      <c r="AX1444" s="12" t="s">
        <v>78</v>
      </c>
      <c r="AY1444" s="153" t="s">
        <v>163</v>
      </c>
    </row>
    <row r="1445" spans="2:65" s="12" customFormat="1" ht="22.5">
      <c r="B1445" s="151"/>
      <c r="D1445" s="152" t="s">
        <v>172</v>
      </c>
      <c r="E1445" s="153" t="s">
        <v>1</v>
      </c>
      <c r="F1445" s="154" t="s">
        <v>1087</v>
      </c>
      <c r="H1445" s="153" t="s">
        <v>1</v>
      </c>
      <c r="I1445" s="155"/>
      <c r="L1445" s="151"/>
      <c r="M1445" s="156"/>
      <c r="T1445" s="157"/>
      <c r="AT1445" s="153" t="s">
        <v>172</v>
      </c>
      <c r="AU1445" s="153" t="s">
        <v>88</v>
      </c>
      <c r="AV1445" s="12" t="s">
        <v>86</v>
      </c>
      <c r="AW1445" s="12" t="s">
        <v>34</v>
      </c>
      <c r="AX1445" s="12" t="s">
        <v>78</v>
      </c>
      <c r="AY1445" s="153" t="s">
        <v>163</v>
      </c>
    </row>
    <row r="1446" spans="2:65" s="13" customFormat="1" ht="11.25">
      <c r="B1446" s="158"/>
      <c r="D1446" s="152" t="s">
        <v>172</v>
      </c>
      <c r="E1446" s="159" t="s">
        <v>1</v>
      </c>
      <c r="F1446" s="160" t="s">
        <v>1102</v>
      </c>
      <c r="H1446" s="161">
        <v>2</v>
      </c>
      <c r="I1446" s="162"/>
      <c r="L1446" s="158"/>
      <c r="M1446" s="163"/>
      <c r="T1446" s="164"/>
      <c r="AT1446" s="159" t="s">
        <v>172</v>
      </c>
      <c r="AU1446" s="159" t="s">
        <v>88</v>
      </c>
      <c r="AV1446" s="13" t="s">
        <v>88</v>
      </c>
      <c r="AW1446" s="13" t="s">
        <v>34</v>
      </c>
      <c r="AX1446" s="13" t="s">
        <v>78</v>
      </c>
      <c r="AY1446" s="159" t="s">
        <v>163</v>
      </c>
    </row>
    <row r="1447" spans="2:65" s="14" customFormat="1" ht="11.25">
      <c r="B1447" s="165"/>
      <c r="D1447" s="152" t="s">
        <v>172</v>
      </c>
      <c r="E1447" s="166" t="s">
        <v>1</v>
      </c>
      <c r="F1447" s="167" t="s">
        <v>176</v>
      </c>
      <c r="H1447" s="168">
        <v>2</v>
      </c>
      <c r="I1447" s="169"/>
      <c r="L1447" s="165"/>
      <c r="M1447" s="170"/>
      <c r="T1447" s="171"/>
      <c r="AT1447" s="166" t="s">
        <v>172</v>
      </c>
      <c r="AU1447" s="166" t="s">
        <v>88</v>
      </c>
      <c r="AV1447" s="14" t="s">
        <v>170</v>
      </c>
      <c r="AW1447" s="14" t="s">
        <v>34</v>
      </c>
      <c r="AX1447" s="14" t="s">
        <v>86</v>
      </c>
      <c r="AY1447" s="166" t="s">
        <v>163</v>
      </c>
    </row>
    <row r="1448" spans="2:65" s="1" customFormat="1" ht="24.2" customHeight="1">
      <c r="B1448" s="32"/>
      <c r="C1448" s="172" t="s">
        <v>1103</v>
      </c>
      <c r="D1448" s="172" t="s">
        <v>194</v>
      </c>
      <c r="E1448" s="173" t="s">
        <v>1104</v>
      </c>
      <c r="F1448" s="174" t="s">
        <v>1105</v>
      </c>
      <c r="G1448" s="175" t="s">
        <v>169</v>
      </c>
      <c r="H1448" s="176">
        <v>2</v>
      </c>
      <c r="I1448" s="177"/>
      <c r="J1448" s="178">
        <f>ROUND(I1448*H1448,2)</f>
        <v>0</v>
      </c>
      <c r="K1448" s="179"/>
      <c r="L1448" s="180"/>
      <c r="M1448" s="181" t="s">
        <v>1</v>
      </c>
      <c r="N1448" s="182" t="s">
        <v>43</v>
      </c>
      <c r="P1448" s="147">
        <f>O1448*H1448</f>
        <v>0</v>
      </c>
      <c r="Q1448" s="147">
        <v>5.8999999999999999E-3</v>
      </c>
      <c r="R1448" s="147">
        <f>Q1448*H1448</f>
        <v>1.18E-2</v>
      </c>
      <c r="S1448" s="147">
        <v>0</v>
      </c>
      <c r="T1448" s="148">
        <f>S1448*H1448</f>
        <v>0</v>
      </c>
      <c r="AR1448" s="149" t="s">
        <v>442</v>
      </c>
      <c r="AT1448" s="149" t="s">
        <v>194</v>
      </c>
      <c r="AU1448" s="149" t="s">
        <v>88</v>
      </c>
      <c r="AY1448" s="17" t="s">
        <v>163</v>
      </c>
      <c r="BE1448" s="150">
        <f>IF(N1448="základní",J1448,0)</f>
        <v>0</v>
      </c>
      <c r="BF1448" s="150">
        <f>IF(N1448="snížená",J1448,0)</f>
        <v>0</v>
      </c>
      <c r="BG1448" s="150">
        <f>IF(N1448="zákl. přenesená",J1448,0)</f>
        <v>0</v>
      </c>
      <c r="BH1448" s="150">
        <f>IF(N1448="sníž. přenesená",J1448,0)</f>
        <v>0</v>
      </c>
      <c r="BI1448" s="150">
        <f>IF(N1448="nulová",J1448,0)</f>
        <v>0</v>
      </c>
      <c r="BJ1448" s="17" t="s">
        <v>86</v>
      </c>
      <c r="BK1448" s="150">
        <f>ROUND(I1448*H1448,2)</f>
        <v>0</v>
      </c>
      <c r="BL1448" s="17" t="s">
        <v>273</v>
      </c>
      <c r="BM1448" s="149" t="s">
        <v>1106</v>
      </c>
    </row>
    <row r="1449" spans="2:65" s="12" customFormat="1" ht="11.25">
      <c r="B1449" s="151"/>
      <c r="D1449" s="152" t="s">
        <v>172</v>
      </c>
      <c r="E1449" s="153" t="s">
        <v>1</v>
      </c>
      <c r="F1449" s="154" t="s">
        <v>546</v>
      </c>
      <c r="H1449" s="153" t="s">
        <v>1</v>
      </c>
      <c r="I1449" s="155"/>
      <c r="L1449" s="151"/>
      <c r="M1449" s="156"/>
      <c r="T1449" s="157"/>
      <c r="AT1449" s="153" t="s">
        <v>172</v>
      </c>
      <c r="AU1449" s="153" t="s">
        <v>88</v>
      </c>
      <c r="AV1449" s="12" t="s">
        <v>86</v>
      </c>
      <c r="AW1449" s="12" t="s">
        <v>34</v>
      </c>
      <c r="AX1449" s="12" t="s">
        <v>78</v>
      </c>
      <c r="AY1449" s="153" t="s">
        <v>163</v>
      </c>
    </row>
    <row r="1450" spans="2:65" s="12" customFormat="1" ht="11.25">
      <c r="B1450" s="151"/>
      <c r="D1450" s="152" t="s">
        <v>172</v>
      </c>
      <c r="E1450" s="153" t="s">
        <v>1</v>
      </c>
      <c r="F1450" s="154" t="s">
        <v>547</v>
      </c>
      <c r="H1450" s="153" t="s">
        <v>1</v>
      </c>
      <c r="I1450" s="155"/>
      <c r="L1450" s="151"/>
      <c r="M1450" s="156"/>
      <c r="T1450" s="157"/>
      <c r="AT1450" s="153" t="s">
        <v>172</v>
      </c>
      <c r="AU1450" s="153" t="s">
        <v>88</v>
      </c>
      <c r="AV1450" s="12" t="s">
        <v>86</v>
      </c>
      <c r="AW1450" s="12" t="s">
        <v>34</v>
      </c>
      <c r="AX1450" s="12" t="s">
        <v>78</v>
      </c>
      <c r="AY1450" s="153" t="s">
        <v>163</v>
      </c>
    </row>
    <row r="1451" spans="2:65" s="12" customFormat="1" ht="22.5">
      <c r="B1451" s="151"/>
      <c r="D1451" s="152" t="s">
        <v>172</v>
      </c>
      <c r="E1451" s="153" t="s">
        <v>1</v>
      </c>
      <c r="F1451" s="154" t="s">
        <v>1107</v>
      </c>
      <c r="H1451" s="153" t="s">
        <v>1</v>
      </c>
      <c r="I1451" s="155"/>
      <c r="L1451" s="151"/>
      <c r="M1451" s="156"/>
      <c r="T1451" s="157"/>
      <c r="AT1451" s="153" t="s">
        <v>172</v>
      </c>
      <c r="AU1451" s="153" t="s">
        <v>88</v>
      </c>
      <c r="AV1451" s="12" t="s">
        <v>86</v>
      </c>
      <c r="AW1451" s="12" t="s">
        <v>34</v>
      </c>
      <c r="AX1451" s="12" t="s">
        <v>78</v>
      </c>
      <c r="AY1451" s="153" t="s">
        <v>163</v>
      </c>
    </row>
    <row r="1452" spans="2:65" s="12" customFormat="1" ht="11.25">
      <c r="B1452" s="151"/>
      <c r="D1452" s="152" t="s">
        <v>172</v>
      </c>
      <c r="E1452" s="153" t="s">
        <v>1</v>
      </c>
      <c r="F1452" s="154" t="s">
        <v>1108</v>
      </c>
      <c r="H1452" s="153" t="s">
        <v>1</v>
      </c>
      <c r="I1452" s="155"/>
      <c r="L1452" s="151"/>
      <c r="M1452" s="156"/>
      <c r="T1452" s="157"/>
      <c r="AT1452" s="153" t="s">
        <v>172</v>
      </c>
      <c r="AU1452" s="153" t="s">
        <v>88</v>
      </c>
      <c r="AV1452" s="12" t="s">
        <v>86</v>
      </c>
      <c r="AW1452" s="12" t="s">
        <v>34</v>
      </c>
      <c r="AX1452" s="12" t="s">
        <v>78</v>
      </c>
      <c r="AY1452" s="153" t="s">
        <v>163</v>
      </c>
    </row>
    <row r="1453" spans="2:65" s="12" customFormat="1" ht="11.25">
      <c r="B1453" s="151"/>
      <c r="D1453" s="152" t="s">
        <v>172</v>
      </c>
      <c r="E1453" s="153" t="s">
        <v>1</v>
      </c>
      <c r="F1453" s="154" t="s">
        <v>1094</v>
      </c>
      <c r="H1453" s="153" t="s">
        <v>1</v>
      </c>
      <c r="I1453" s="155"/>
      <c r="L1453" s="151"/>
      <c r="M1453" s="156"/>
      <c r="T1453" s="157"/>
      <c r="AT1453" s="153" t="s">
        <v>172</v>
      </c>
      <c r="AU1453" s="153" t="s">
        <v>88</v>
      </c>
      <c r="AV1453" s="12" t="s">
        <v>86</v>
      </c>
      <c r="AW1453" s="12" t="s">
        <v>34</v>
      </c>
      <c r="AX1453" s="12" t="s">
        <v>78</v>
      </c>
      <c r="AY1453" s="153" t="s">
        <v>163</v>
      </c>
    </row>
    <row r="1454" spans="2:65" s="12" customFormat="1" ht="22.5">
      <c r="B1454" s="151"/>
      <c r="D1454" s="152" t="s">
        <v>172</v>
      </c>
      <c r="E1454" s="153" t="s">
        <v>1</v>
      </c>
      <c r="F1454" s="154" t="s">
        <v>1095</v>
      </c>
      <c r="H1454" s="153" t="s">
        <v>1</v>
      </c>
      <c r="I1454" s="155"/>
      <c r="L1454" s="151"/>
      <c r="M1454" s="156"/>
      <c r="T1454" s="157"/>
      <c r="AT1454" s="153" t="s">
        <v>172</v>
      </c>
      <c r="AU1454" s="153" t="s">
        <v>88</v>
      </c>
      <c r="AV1454" s="12" t="s">
        <v>86</v>
      </c>
      <c r="AW1454" s="12" t="s">
        <v>34</v>
      </c>
      <c r="AX1454" s="12" t="s">
        <v>78</v>
      </c>
      <c r="AY1454" s="153" t="s">
        <v>163</v>
      </c>
    </row>
    <row r="1455" spans="2:65" s="12" customFormat="1" ht="11.25">
      <c r="B1455" s="151"/>
      <c r="D1455" s="152" t="s">
        <v>172</v>
      </c>
      <c r="E1455" s="153" t="s">
        <v>1</v>
      </c>
      <c r="F1455" s="154" t="s">
        <v>1096</v>
      </c>
      <c r="H1455" s="153" t="s">
        <v>1</v>
      </c>
      <c r="I1455" s="155"/>
      <c r="L1455" s="151"/>
      <c r="M1455" s="156"/>
      <c r="T1455" s="157"/>
      <c r="AT1455" s="153" t="s">
        <v>172</v>
      </c>
      <c r="AU1455" s="153" t="s">
        <v>88</v>
      </c>
      <c r="AV1455" s="12" t="s">
        <v>86</v>
      </c>
      <c r="AW1455" s="12" t="s">
        <v>34</v>
      </c>
      <c r="AX1455" s="12" t="s">
        <v>78</v>
      </c>
      <c r="AY1455" s="153" t="s">
        <v>163</v>
      </c>
    </row>
    <row r="1456" spans="2:65" s="13" customFormat="1" ht="11.25">
      <c r="B1456" s="158"/>
      <c r="D1456" s="152" t="s">
        <v>172</v>
      </c>
      <c r="E1456" s="159" t="s">
        <v>1</v>
      </c>
      <c r="F1456" s="160" t="s">
        <v>1088</v>
      </c>
      <c r="H1456" s="161">
        <v>2</v>
      </c>
      <c r="I1456" s="162"/>
      <c r="L1456" s="158"/>
      <c r="M1456" s="163"/>
      <c r="T1456" s="164"/>
      <c r="AT1456" s="159" t="s">
        <v>172</v>
      </c>
      <c r="AU1456" s="159" t="s">
        <v>88</v>
      </c>
      <c r="AV1456" s="13" t="s">
        <v>88</v>
      </c>
      <c r="AW1456" s="13" t="s">
        <v>34</v>
      </c>
      <c r="AX1456" s="13" t="s">
        <v>78</v>
      </c>
      <c r="AY1456" s="159" t="s">
        <v>163</v>
      </c>
    </row>
    <row r="1457" spans="2:65" s="14" customFormat="1" ht="11.25">
      <c r="B1457" s="165"/>
      <c r="D1457" s="152" t="s">
        <v>172</v>
      </c>
      <c r="E1457" s="166" t="s">
        <v>1</v>
      </c>
      <c r="F1457" s="167" t="s">
        <v>176</v>
      </c>
      <c r="H1457" s="168">
        <v>2</v>
      </c>
      <c r="I1457" s="169"/>
      <c r="L1457" s="165"/>
      <c r="M1457" s="170"/>
      <c r="T1457" s="171"/>
      <c r="AT1457" s="166" t="s">
        <v>172</v>
      </c>
      <c r="AU1457" s="166" t="s">
        <v>88</v>
      </c>
      <c r="AV1457" s="14" t="s">
        <v>170</v>
      </c>
      <c r="AW1457" s="14" t="s">
        <v>34</v>
      </c>
      <c r="AX1457" s="14" t="s">
        <v>86</v>
      </c>
      <c r="AY1457" s="166" t="s">
        <v>163</v>
      </c>
    </row>
    <row r="1458" spans="2:65" s="1" customFormat="1" ht="37.9" customHeight="1">
      <c r="B1458" s="32"/>
      <c r="C1458" s="137" t="s">
        <v>1109</v>
      </c>
      <c r="D1458" s="137" t="s">
        <v>166</v>
      </c>
      <c r="E1458" s="138" t="s">
        <v>1110</v>
      </c>
      <c r="F1458" s="139" t="s">
        <v>1111</v>
      </c>
      <c r="G1458" s="140" t="s">
        <v>169</v>
      </c>
      <c r="H1458" s="141">
        <v>63</v>
      </c>
      <c r="I1458" s="142"/>
      <c r="J1458" s="143">
        <f>ROUND(I1458*H1458,2)</f>
        <v>0</v>
      </c>
      <c r="K1458" s="144"/>
      <c r="L1458" s="32"/>
      <c r="M1458" s="145" t="s">
        <v>1</v>
      </c>
      <c r="N1458" s="146" t="s">
        <v>43</v>
      </c>
      <c r="P1458" s="147">
        <f>O1458*H1458</f>
        <v>0</v>
      </c>
      <c r="Q1458" s="147">
        <v>1.3753999999999999E-3</v>
      </c>
      <c r="R1458" s="147">
        <f>Q1458*H1458</f>
        <v>8.6650199999999997E-2</v>
      </c>
      <c r="S1458" s="147">
        <v>1.353E-2</v>
      </c>
      <c r="T1458" s="148">
        <f>S1458*H1458</f>
        <v>0.85238999999999998</v>
      </c>
      <c r="AR1458" s="149" t="s">
        <v>273</v>
      </c>
      <c r="AT1458" s="149" t="s">
        <v>166</v>
      </c>
      <c r="AU1458" s="149" t="s">
        <v>88</v>
      </c>
      <c r="AY1458" s="17" t="s">
        <v>163</v>
      </c>
      <c r="BE1458" s="150">
        <f>IF(N1458="základní",J1458,0)</f>
        <v>0</v>
      </c>
      <c r="BF1458" s="150">
        <f>IF(N1458="snížená",J1458,0)</f>
        <v>0</v>
      </c>
      <c r="BG1458" s="150">
        <f>IF(N1458="zákl. přenesená",J1458,0)</f>
        <v>0</v>
      </c>
      <c r="BH1458" s="150">
        <f>IF(N1458="sníž. přenesená",J1458,0)</f>
        <v>0</v>
      </c>
      <c r="BI1458" s="150">
        <f>IF(N1458="nulová",J1458,0)</f>
        <v>0</v>
      </c>
      <c r="BJ1458" s="17" t="s">
        <v>86</v>
      </c>
      <c r="BK1458" s="150">
        <f>ROUND(I1458*H1458,2)</f>
        <v>0</v>
      </c>
      <c r="BL1458" s="17" t="s">
        <v>273</v>
      </c>
      <c r="BM1458" s="149" t="s">
        <v>1112</v>
      </c>
    </row>
    <row r="1459" spans="2:65" s="12" customFormat="1" ht="11.25">
      <c r="B1459" s="151"/>
      <c r="D1459" s="152" t="s">
        <v>172</v>
      </c>
      <c r="E1459" s="153" t="s">
        <v>1</v>
      </c>
      <c r="F1459" s="154" t="s">
        <v>173</v>
      </c>
      <c r="H1459" s="153" t="s">
        <v>1</v>
      </c>
      <c r="I1459" s="155"/>
      <c r="L1459" s="151"/>
      <c r="M1459" s="156"/>
      <c r="T1459" s="157"/>
      <c r="AT1459" s="153" t="s">
        <v>172</v>
      </c>
      <c r="AU1459" s="153" t="s">
        <v>88</v>
      </c>
      <c r="AV1459" s="12" t="s">
        <v>86</v>
      </c>
      <c r="AW1459" s="12" t="s">
        <v>34</v>
      </c>
      <c r="AX1459" s="12" t="s">
        <v>78</v>
      </c>
      <c r="AY1459" s="153" t="s">
        <v>163</v>
      </c>
    </row>
    <row r="1460" spans="2:65" s="12" customFormat="1" ht="11.25">
      <c r="B1460" s="151"/>
      <c r="D1460" s="152" t="s">
        <v>172</v>
      </c>
      <c r="E1460" s="153" t="s">
        <v>1</v>
      </c>
      <c r="F1460" s="154" t="s">
        <v>1113</v>
      </c>
      <c r="H1460" s="153" t="s">
        <v>1</v>
      </c>
      <c r="I1460" s="155"/>
      <c r="L1460" s="151"/>
      <c r="M1460" s="156"/>
      <c r="T1460" s="157"/>
      <c r="AT1460" s="153" t="s">
        <v>172</v>
      </c>
      <c r="AU1460" s="153" t="s">
        <v>88</v>
      </c>
      <c r="AV1460" s="12" t="s">
        <v>86</v>
      </c>
      <c r="AW1460" s="12" t="s">
        <v>34</v>
      </c>
      <c r="AX1460" s="12" t="s">
        <v>78</v>
      </c>
      <c r="AY1460" s="153" t="s">
        <v>163</v>
      </c>
    </row>
    <row r="1461" spans="2:65" s="13" customFormat="1" ht="11.25">
      <c r="B1461" s="158"/>
      <c r="D1461" s="152" t="s">
        <v>172</v>
      </c>
      <c r="E1461" s="159" t="s">
        <v>1</v>
      </c>
      <c r="F1461" s="160" t="s">
        <v>495</v>
      </c>
      <c r="H1461" s="161">
        <v>63</v>
      </c>
      <c r="I1461" s="162"/>
      <c r="L1461" s="158"/>
      <c r="M1461" s="163"/>
      <c r="T1461" s="164"/>
      <c r="AT1461" s="159" t="s">
        <v>172</v>
      </c>
      <c r="AU1461" s="159" t="s">
        <v>88</v>
      </c>
      <c r="AV1461" s="13" t="s">
        <v>88</v>
      </c>
      <c r="AW1461" s="13" t="s">
        <v>34</v>
      </c>
      <c r="AX1461" s="13" t="s">
        <v>78</v>
      </c>
      <c r="AY1461" s="159" t="s">
        <v>163</v>
      </c>
    </row>
    <row r="1462" spans="2:65" s="14" customFormat="1" ht="11.25">
      <c r="B1462" s="165"/>
      <c r="D1462" s="152" t="s">
        <v>172</v>
      </c>
      <c r="E1462" s="166" t="s">
        <v>1</v>
      </c>
      <c r="F1462" s="167" t="s">
        <v>176</v>
      </c>
      <c r="H1462" s="168">
        <v>63</v>
      </c>
      <c r="I1462" s="169"/>
      <c r="L1462" s="165"/>
      <c r="M1462" s="170"/>
      <c r="T1462" s="171"/>
      <c r="AT1462" s="166" t="s">
        <v>172</v>
      </c>
      <c r="AU1462" s="166" t="s">
        <v>88</v>
      </c>
      <c r="AV1462" s="14" t="s">
        <v>170</v>
      </c>
      <c r="AW1462" s="14" t="s">
        <v>34</v>
      </c>
      <c r="AX1462" s="14" t="s">
        <v>86</v>
      </c>
      <c r="AY1462" s="166" t="s">
        <v>163</v>
      </c>
    </row>
    <row r="1463" spans="2:65" s="1" customFormat="1" ht="37.9" customHeight="1">
      <c r="B1463" s="32"/>
      <c r="C1463" s="137" t="s">
        <v>1114</v>
      </c>
      <c r="D1463" s="137" t="s">
        <v>166</v>
      </c>
      <c r="E1463" s="138" t="s">
        <v>1115</v>
      </c>
      <c r="F1463" s="139" t="s">
        <v>1116</v>
      </c>
      <c r="G1463" s="140" t="s">
        <v>169</v>
      </c>
      <c r="H1463" s="141">
        <v>7</v>
      </c>
      <c r="I1463" s="142"/>
      <c r="J1463" s="143">
        <f>ROUND(I1463*H1463,2)</f>
        <v>0</v>
      </c>
      <c r="K1463" s="144"/>
      <c r="L1463" s="32"/>
      <c r="M1463" s="145" t="s">
        <v>1</v>
      </c>
      <c r="N1463" s="146" t="s">
        <v>43</v>
      </c>
      <c r="P1463" s="147">
        <f>O1463*H1463</f>
        <v>0</v>
      </c>
      <c r="Q1463" s="147">
        <v>2.2300000000000002E-3</v>
      </c>
      <c r="R1463" s="147">
        <f>Q1463*H1463</f>
        <v>1.5610000000000002E-2</v>
      </c>
      <c r="S1463" s="147">
        <v>1.0449999999999999E-2</v>
      </c>
      <c r="T1463" s="148">
        <f>S1463*H1463</f>
        <v>7.3149999999999993E-2</v>
      </c>
      <c r="AR1463" s="149" t="s">
        <v>273</v>
      </c>
      <c r="AT1463" s="149" t="s">
        <v>166</v>
      </c>
      <c r="AU1463" s="149" t="s">
        <v>88</v>
      </c>
      <c r="AY1463" s="17" t="s">
        <v>163</v>
      </c>
      <c r="BE1463" s="150">
        <f>IF(N1463="základní",J1463,0)</f>
        <v>0</v>
      </c>
      <c r="BF1463" s="150">
        <f>IF(N1463="snížená",J1463,0)</f>
        <v>0</v>
      </c>
      <c r="BG1463" s="150">
        <f>IF(N1463="zákl. přenesená",J1463,0)</f>
        <v>0</v>
      </c>
      <c r="BH1463" s="150">
        <f>IF(N1463="sníž. přenesená",J1463,0)</f>
        <v>0</v>
      </c>
      <c r="BI1463" s="150">
        <f>IF(N1463="nulová",J1463,0)</f>
        <v>0</v>
      </c>
      <c r="BJ1463" s="17" t="s">
        <v>86</v>
      </c>
      <c r="BK1463" s="150">
        <f>ROUND(I1463*H1463,2)</f>
        <v>0</v>
      </c>
      <c r="BL1463" s="17" t="s">
        <v>273</v>
      </c>
      <c r="BM1463" s="149" t="s">
        <v>1117</v>
      </c>
    </row>
    <row r="1464" spans="2:65" s="12" customFormat="1" ht="11.25">
      <c r="B1464" s="151"/>
      <c r="D1464" s="152" t="s">
        <v>172</v>
      </c>
      <c r="E1464" s="153" t="s">
        <v>1</v>
      </c>
      <c r="F1464" s="154" t="s">
        <v>173</v>
      </c>
      <c r="H1464" s="153" t="s">
        <v>1</v>
      </c>
      <c r="I1464" s="155"/>
      <c r="L1464" s="151"/>
      <c r="M1464" s="156"/>
      <c r="T1464" s="157"/>
      <c r="AT1464" s="153" t="s">
        <v>172</v>
      </c>
      <c r="AU1464" s="153" t="s">
        <v>88</v>
      </c>
      <c r="AV1464" s="12" t="s">
        <v>86</v>
      </c>
      <c r="AW1464" s="12" t="s">
        <v>34</v>
      </c>
      <c r="AX1464" s="12" t="s">
        <v>78</v>
      </c>
      <c r="AY1464" s="153" t="s">
        <v>163</v>
      </c>
    </row>
    <row r="1465" spans="2:65" s="12" customFormat="1" ht="22.5">
      <c r="B1465" s="151"/>
      <c r="D1465" s="152" t="s">
        <v>172</v>
      </c>
      <c r="E1465" s="153" t="s">
        <v>1</v>
      </c>
      <c r="F1465" s="154" t="s">
        <v>1118</v>
      </c>
      <c r="H1465" s="153" t="s">
        <v>1</v>
      </c>
      <c r="I1465" s="155"/>
      <c r="L1465" s="151"/>
      <c r="M1465" s="156"/>
      <c r="T1465" s="157"/>
      <c r="AT1465" s="153" t="s">
        <v>172</v>
      </c>
      <c r="AU1465" s="153" t="s">
        <v>88</v>
      </c>
      <c r="AV1465" s="12" t="s">
        <v>86</v>
      </c>
      <c r="AW1465" s="12" t="s">
        <v>34</v>
      </c>
      <c r="AX1465" s="12" t="s">
        <v>78</v>
      </c>
      <c r="AY1465" s="153" t="s">
        <v>163</v>
      </c>
    </row>
    <row r="1466" spans="2:65" s="13" customFormat="1" ht="11.25">
      <c r="B1466" s="158"/>
      <c r="D1466" s="152" t="s">
        <v>172</v>
      </c>
      <c r="E1466" s="159" t="s">
        <v>1</v>
      </c>
      <c r="F1466" s="160" t="s">
        <v>1119</v>
      </c>
      <c r="H1466" s="161">
        <v>5</v>
      </c>
      <c r="I1466" s="162"/>
      <c r="L1466" s="158"/>
      <c r="M1466" s="163"/>
      <c r="T1466" s="164"/>
      <c r="AT1466" s="159" t="s">
        <v>172</v>
      </c>
      <c r="AU1466" s="159" t="s">
        <v>88</v>
      </c>
      <c r="AV1466" s="13" t="s">
        <v>88</v>
      </c>
      <c r="AW1466" s="13" t="s">
        <v>34</v>
      </c>
      <c r="AX1466" s="13" t="s">
        <v>78</v>
      </c>
      <c r="AY1466" s="159" t="s">
        <v>163</v>
      </c>
    </row>
    <row r="1467" spans="2:65" s="13" customFormat="1" ht="11.25">
      <c r="B1467" s="158"/>
      <c r="D1467" s="152" t="s">
        <v>172</v>
      </c>
      <c r="E1467" s="159" t="s">
        <v>1</v>
      </c>
      <c r="F1467" s="160" t="s">
        <v>1120</v>
      </c>
      <c r="H1467" s="161">
        <v>1</v>
      </c>
      <c r="I1467" s="162"/>
      <c r="L1467" s="158"/>
      <c r="M1467" s="163"/>
      <c r="T1467" s="164"/>
      <c r="AT1467" s="159" t="s">
        <v>172</v>
      </c>
      <c r="AU1467" s="159" t="s">
        <v>88</v>
      </c>
      <c r="AV1467" s="13" t="s">
        <v>88</v>
      </c>
      <c r="AW1467" s="13" t="s">
        <v>34</v>
      </c>
      <c r="AX1467" s="13" t="s">
        <v>78</v>
      </c>
      <c r="AY1467" s="159" t="s">
        <v>163</v>
      </c>
    </row>
    <row r="1468" spans="2:65" s="13" customFormat="1" ht="11.25">
      <c r="B1468" s="158"/>
      <c r="D1468" s="152" t="s">
        <v>172</v>
      </c>
      <c r="E1468" s="159" t="s">
        <v>1</v>
      </c>
      <c r="F1468" s="160" t="s">
        <v>1121</v>
      </c>
      <c r="H1468" s="161">
        <v>1</v>
      </c>
      <c r="I1468" s="162"/>
      <c r="L1468" s="158"/>
      <c r="M1468" s="163"/>
      <c r="T1468" s="164"/>
      <c r="AT1468" s="159" t="s">
        <v>172</v>
      </c>
      <c r="AU1468" s="159" t="s">
        <v>88</v>
      </c>
      <c r="AV1468" s="13" t="s">
        <v>88</v>
      </c>
      <c r="AW1468" s="13" t="s">
        <v>34</v>
      </c>
      <c r="AX1468" s="13" t="s">
        <v>78</v>
      </c>
      <c r="AY1468" s="159" t="s">
        <v>163</v>
      </c>
    </row>
    <row r="1469" spans="2:65" s="14" customFormat="1" ht="11.25">
      <c r="B1469" s="165"/>
      <c r="D1469" s="152" t="s">
        <v>172</v>
      </c>
      <c r="E1469" s="166" t="s">
        <v>1</v>
      </c>
      <c r="F1469" s="167" t="s">
        <v>176</v>
      </c>
      <c r="H1469" s="168">
        <v>7</v>
      </c>
      <c r="I1469" s="169"/>
      <c r="L1469" s="165"/>
      <c r="M1469" s="170"/>
      <c r="T1469" s="171"/>
      <c r="AT1469" s="166" t="s">
        <v>172</v>
      </c>
      <c r="AU1469" s="166" t="s">
        <v>88</v>
      </c>
      <c r="AV1469" s="14" t="s">
        <v>170</v>
      </c>
      <c r="AW1469" s="14" t="s">
        <v>34</v>
      </c>
      <c r="AX1469" s="14" t="s">
        <v>86</v>
      </c>
      <c r="AY1469" s="166" t="s">
        <v>163</v>
      </c>
    </row>
    <row r="1470" spans="2:65" s="1" customFormat="1" ht="24.2" customHeight="1">
      <c r="B1470" s="32"/>
      <c r="C1470" s="137" t="s">
        <v>1122</v>
      </c>
      <c r="D1470" s="137" t="s">
        <v>166</v>
      </c>
      <c r="E1470" s="138" t="s">
        <v>1123</v>
      </c>
      <c r="F1470" s="139" t="s">
        <v>1124</v>
      </c>
      <c r="G1470" s="140" t="s">
        <v>189</v>
      </c>
      <c r="H1470" s="141">
        <v>4.3140000000000001</v>
      </c>
      <c r="I1470" s="142"/>
      <c r="J1470" s="143">
        <f>ROUND(I1470*H1470,2)</f>
        <v>0</v>
      </c>
      <c r="K1470" s="144"/>
      <c r="L1470" s="32"/>
      <c r="M1470" s="145" t="s">
        <v>1</v>
      </c>
      <c r="N1470" s="146" t="s">
        <v>43</v>
      </c>
      <c r="P1470" s="147">
        <f>O1470*H1470</f>
        <v>0</v>
      </c>
      <c r="Q1470" s="147">
        <v>0</v>
      </c>
      <c r="R1470" s="147">
        <f>Q1470*H1470</f>
        <v>0</v>
      </c>
      <c r="S1470" s="147">
        <v>0</v>
      </c>
      <c r="T1470" s="148">
        <f>S1470*H1470</f>
        <v>0</v>
      </c>
      <c r="AR1470" s="149" t="s">
        <v>273</v>
      </c>
      <c r="AT1470" s="149" t="s">
        <v>166</v>
      </c>
      <c r="AU1470" s="149" t="s">
        <v>88</v>
      </c>
      <c r="AY1470" s="17" t="s">
        <v>163</v>
      </c>
      <c r="BE1470" s="150">
        <f>IF(N1470="základní",J1470,0)</f>
        <v>0</v>
      </c>
      <c r="BF1470" s="150">
        <f>IF(N1470="snížená",J1470,0)</f>
        <v>0</v>
      </c>
      <c r="BG1470" s="150">
        <f>IF(N1470="zákl. přenesená",J1470,0)</f>
        <v>0</v>
      </c>
      <c r="BH1470" s="150">
        <f>IF(N1470="sníž. přenesená",J1470,0)</f>
        <v>0</v>
      </c>
      <c r="BI1470" s="150">
        <f>IF(N1470="nulová",J1470,0)</f>
        <v>0</v>
      </c>
      <c r="BJ1470" s="17" t="s">
        <v>86</v>
      </c>
      <c r="BK1470" s="150">
        <f>ROUND(I1470*H1470,2)</f>
        <v>0</v>
      </c>
      <c r="BL1470" s="17" t="s">
        <v>273</v>
      </c>
      <c r="BM1470" s="149" t="s">
        <v>1125</v>
      </c>
    </row>
    <row r="1471" spans="2:65" s="11" customFormat="1" ht="22.9" customHeight="1">
      <c r="B1471" s="125"/>
      <c r="D1471" s="126" t="s">
        <v>77</v>
      </c>
      <c r="E1471" s="135" t="s">
        <v>1126</v>
      </c>
      <c r="F1471" s="135" t="s">
        <v>1127</v>
      </c>
      <c r="I1471" s="128"/>
      <c r="J1471" s="136">
        <f>BK1471</f>
        <v>0</v>
      </c>
      <c r="L1471" s="125"/>
      <c r="M1471" s="130"/>
      <c r="P1471" s="131">
        <f>SUM(P1472:P1528)</f>
        <v>0</v>
      </c>
      <c r="R1471" s="131">
        <f>SUM(R1472:R1528)</f>
        <v>9.792519999999999E-2</v>
      </c>
      <c r="T1471" s="132">
        <f>SUM(T1472:T1528)</f>
        <v>0</v>
      </c>
      <c r="AR1471" s="126" t="s">
        <v>88</v>
      </c>
      <c r="AT1471" s="133" t="s">
        <v>77</v>
      </c>
      <c r="AU1471" s="133" t="s">
        <v>86</v>
      </c>
      <c r="AY1471" s="126" t="s">
        <v>163</v>
      </c>
      <c r="BK1471" s="134">
        <f>SUM(BK1472:BK1528)</f>
        <v>0</v>
      </c>
    </row>
    <row r="1472" spans="2:65" s="1" customFormat="1" ht="24.2" customHeight="1">
      <c r="B1472" s="32"/>
      <c r="C1472" s="137" t="s">
        <v>1128</v>
      </c>
      <c r="D1472" s="137" t="s">
        <v>166</v>
      </c>
      <c r="E1472" s="138" t="s">
        <v>1129</v>
      </c>
      <c r="F1472" s="139" t="s">
        <v>1130</v>
      </c>
      <c r="G1472" s="140" t="s">
        <v>251</v>
      </c>
      <c r="H1472" s="141">
        <v>13</v>
      </c>
      <c r="I1472" s="142"/>
      <c r="J1472" s="143">
        <f>ROUND(I1472*H1472,2)</f>
        <v>0</v>
      </c>
      <c r="K1472" s="144"/>
      <c r="L1472" s="32"/>
      <c r="M1472" s="145" t="s">
        <v>1</v>
      </c>
      <c r="N1472" s="146" t="s">
        <v>43</v>
      </c>
      <c r="P1472" s="147">
        <f>O1472*H1472</f>
        <v>0</v>
      </c>
      <c r="Q1472" s="147">
        <v>0</v>
      </c>
      <c r="R1472" s="147">
        <f>Q1472*H1472</f>
        <v>0</v>
      </c>
      <c r="S1472" s="147">
        <v>0</v>
      </c>
      <c r="T1472" s="148">
        <f>S1472*H1472</f>
        <v>0</v>
      </c>
      <c r="AR1472" s="149" t="s">
        <v>273</v>
      </c>
      <c r="AT1472" s="149" t="s">
        <v>166</v>
      </c>
      <c r="AU1472" s="149" t="s">
        <v>88</v>
      </c>
      <c r="AY1472" s="17" t="s">
        <v>163</v>
      </c>
      <c r="BE1472" s="150">
        <f>IF(N1472="základní",J1472,0)</f>
        <v>0</v>
      </c>
      <c r="BF1472" s="150">
        <f>IF(N1472="snížená",J1472,0)</f>
        <v>0</v>
      </c>
      <c r="BG1472" s="150">
        <f>IF(N1472="zákl. přenesená",J1472,0)</f>
        <v>0</v>
      </c>
      <c r="BH1472" s="150">
        <f>IF(N1472="sníž. přenesená",J1472,0)</f>
        <v>0</v>
      </c>
      <c r="BI1472" s="150">
        <f>IF(N1472="nulová",J1472,0)</f>
        <v>0</v>
      </c>
      <c r="BJ1472" s="17" t="s">
        <v>86</v>
      </c>
      <c r="BK1472" s="150">
        <f>ROUND(I1472*H1472,2)</f>
        <v>0</v>
      </c>
      <c r="BL1472" s="17" t="s">
        <v>273</v>
      </c>
      <c r="BM1472" s="149" t="s">
        <v>1131</v>
      </c>
    </row>
    <row r="1473" spans="2:65" s="12" customFormat="1" ht="11.25">
      <c r="B1473" s="151"/>
      <c r="D1473" s="152" t="s">
        <v>172</v>
      </c>
      <c r="E1473" s="153" t="s">
        <v>1</v>
      </c>
      <c r="F1473" s="154" t="s">
        <v>1132</v>
      </c>
      <c r="H1473" s="153" t="s">
        <v>1</v>
      </c>
      <c r="I1473" s="155"/>
      <c r="L1473" s="151"/>
      <c r="M1473" s="156"/>
      <c r="T1473" s="157"/>
      <c r="AT1473" s="153" t="s">
        <v>172</v>
      </c>
      <c r="AU1473" s="153" t="s">
        <v>88</v>
      </c>
      <c r="AV1473" s="12" t="s">
        <v>86</v>
      </c>
      <c r="AW1473" s="12" t="s">
        <v>34</v>
      </c>
      <c r="AX1473" s="12" t="s">
        <v>78</v>
      </c>
      <c r="AY1473" s="153" t="s">
        <v>163</v>
      </c>
    </row>
    <row r="1474" spans="2:65" s="12" customFormat="1" ht="11.25">
      <c r="B1474" s="151"/>
      <c r="D1474" s="152" t="s">
        <v>172</v>
      </c>
      <c r="E1474" s="153" t="s">
        <v>1</v>
      </c>
      <c r="F1474" s="154" t="s">
        <v>1133</v>
      </c>
      <c r="H1474" s="153" t="s">
        <v>1</v>
      </c>
      <c r="I1474" s="155"/>
      <c r="L1474" s="151"/>
      <c r="M1474" s="156"/>
      <c r="T1474" s="157"/>
      <c r="AT1474" s="153" t="s">
        <v>172</v>
      </c>
      <c r="AU1474" s="153" t="s">
        <v>88</v>
      </c>
      <c r="AV1474" s="12" t="s">
        <v>86</v>
      </c>
      <c r="AW1474" s="12" t="s">
        <v>34</v>
      </c>
      <c r="AX1474" s="12" t="s">
        <v>78</v>
      </c>
      <c r="AY1474" s="153" t="s">
        <v>163</v>
      </c>
    </row>
    <row r="1475" spans="2:65" s="12" customFormat="1" ht="22.5">
      <c r="B1475" s="151"/>
      <c r="D1475" s="152" t="s">
        <v>172</v>
      </c>
      <c r="E1475" s="153" t="s">
        <v>1</v>
      </c>
      <c r="F1475" s="154" t="s">
        <v>1134</v>
      </c>
      <c r="H1475" s="153" t="s">
        <v>1</v>
      </c>
      <c r="I1475" s="155"/>
      <c r="L1475" s="151"/>
      <c r="M1475" s="156"/>
      <c r="T1475" s="157"/>
      <c r="AT1475" s="153" t="s">
        <v>172</v>
      </c>
      <c r="AU1475" s="153" t="s">
        <v>88</v>
      </c>
      <c r="AV1475" s="12" t="s">
        <v>86</v>
      </c>
      <c r="AW1475" s="12" t="s">
        <v>34</v>
      </c>
      <c r="AX1475" s="12" t="s">
        <v>78</v>
      </c>
      <c r="AY1475" s="153" t="s">
        <v>163</v>
      </c>
    </row>
    <row r="1476" spans="2:65" s="13" customFormat="1" ht="11.25">
      <c r="B1476" s="158"/>
      <c r="D1476" s="152" t="s">
        <v>172</v>
      </c>
      <c r="E1476" s="159" t="s">
        <v>1</v>
      </c>
      <c r="F1476" s="160" t="s">
        <v>1135</v>
      </c>
      <c r="H1476" s="161">
        <v>11.7</v>
      </c>
      <c r="I1476" s="162"/>
      <c r="L1476" s="158"/>
      <c r="M1476" s="163"/>
      <c r="T1476" s="164"/>
      <c r="AT1476" s="159" t="s">
        <v>172</v>
      </c>
      <c r="AU1476" s="159" t="s">
        <v>88</v>
      </c>
      <c r="AV1476" s="13" t="s">
        <v>88</v>
      </c>
      <c r="AW1476" s="13" t="s">
        <v>34</v>
      </c>
      <c r="AX1476" s="13" t="s">
        <v>78</v>
      </c>
      <c r="AY1476" s="159" t="s">
        <v>163</v>
      </c>
    </row>
    <row r="1477" spans="2:65" s="12" customFormat="1" ht="22.5">
      <c r="B1477" s="151"/>
      <c r="D1477" s="152" t="s">
        <v>172</v>
      </c>
      <c r="E1477" s="153" t="s">
        <v>1</v>
      </c>
      <c r="F1477" s="154" t="s">
        <v>1136</v>
      </c>
      <c r="H1477" s="153" t="s">
        <v>1</v>
      </c>
      <c r="I1477" s="155"/>
      <c r="L1477" s="151"/>
      <c r="M1477" s="156"/>
      <c r="T1477" s="157"/>
      <c r="AT1477" s="153" t="s">
        <v>172</v>
      </c>
      <c r="AU1477" s="153" t="s">
        <v>88</v>
      </c>
      <c r="AV1477" s="12" t="s">
        <v>86</v>
      </c>
      <c r="AW1477" s="12" t="s">
        <v>34</v>
      </c>
      <c r="AX1477" s="12" t="s">
        <v>78</v>
      </c>
      <c r="AY1477" s="153" t="s">
        <v>163</v>
      </c>
    </row>
    <row r="1478" spans="2:65" s="13" customFormat="1" ht="11.25">
      <c r="B1478" s="158"/>
      <c r="D1478" s="152" t="s">
        <v>172</v>
      </c>
      <c r="E1478" s="159" t="s">
        <v>1</v>
      </c>
      <c r="F1478" s="160" t="s">
        <v>1137</v>
      </c>
      <c r="H1478" s="161">
        <v>1.3</v>
      </c>
      <c r="I1478" s="162"/>
      <c r="L1478" s="158"/>
      <c r="M1478" s="163"/>
      <c r="T1478" s="164"/>
      <c r="AT1478" s="159" t="s">
        <v>172</v>
      </c>
      <c r="AU1478" s="159" t="s">
        <v>88</v>
      </c>
      <c r="AV1478" s="13" t="s">
        <v>88</v>
      </c>
      <c r="AW1478" s="13" t="s">
        <v>34</v>
      </c>
      <c r="AX1478" s="13" t="s">
        <v>78</v>
      </c>
      <c r="AY1478" s="159" t="s">
        <v>163</v>
      </c>
    </row>
    <row r="1479" spans="2:65" s="14" customFormat="1" ht="11.25">
      <c r="B1479" s="165"/>
      <c r="D1479" s="152" t="s">
        <v>172</v>
      </c>
      <c r="E1479" s="166" t="s">
        <v>1</v>
      </c>
      <c r="F1479" s="167" t="s">
        <v>176</v>
      </c>
      <c r="H1479" s="168">
        <v>13</v>
      </c>
      <c r="I1479" s="169"/>
      <c r="L1479" s="165"/>
      <c r="M1479" s="170"/>
      <c r="T1479" s="171"/>
      <c r="AT1479" s="166" t="s">
        <v>172</v>
      </c>
      <c r="AU1479" s="166" t="s">
        <v>88</v>
      </c>
      <c r="AV1479" s="14" t="s">
        <v>170</v>
      </c>
      <c r="AW1479" s="14" t="s">
        <v>34</v>
      </c>
      <c r="AX1479" s="14" t="s">
        <v>86</v>
      </c>
      <c r="AY1479" s="166" t="s">
        <v>163</v>
      </c>
    </row>
    <row r="1480" spans="2:65" s="1" customFormat="1" ht="24.2" customHeight="1">
      <c r="B1480" s="32"/>
      <c r="C1480" s="172" t="s">
        <v>1138</v>
      </c>
      <c r="D1480" s="172" t="s">
        <v>194</v>
      </c>
      <c r="E1480" s="173" t="s">
        <v>1139</v>
      </c>
      <c r="F1480" s="174" t="s">
        <v>1140</v>
      </c>
      <c r="G1480" s="175" t="s">
        <v>251</v>
      </c>
      <c r="H1480" s="176">
        <v>11.7</v>
      </c>
      <c r="I1480" s="177"/>
      <c r="J1480" s="178">
        <f>ROUND(I1480*H1480,2)</f>
        <v>0</v>
      </c>
      <c r="K1480" s="179"/>
      <c r="L1480" s="180"/>
      <c r="M1480" s="181" t="s">
        <v>1</v>
      </c>
      <c r="N1480" s="182" t="s">
        <v>43</v>
      </c>
      <c r="P1480" s="147">
        <f>O1480*H1480</f>
        <v>0</v>
      </c>
      <c r="Q1480" s="147">
        <v>7.0000000000000001E-3</v>
      </c>
      <c r="R1480" s="147">
        <f>Q1480*H1480</f>
        <v>8.1900000000000001E-2</v>
      </c>
      <c r="S1480" s="147">
        <v>0</v>
      </c>
      <c r="T1480" s="148">
        <f>S1480*H1480</f>
        <v>0</v>
      </c>
      <c r="AR1480" s="149" t="s">
        <v>442</v>
      </c>
      <c r="AT1480" s="149" t="s">
        <v>194</v>
      </c>
      <c r="AU1480" s="149" t="s">
        <v>88</v>
      </c>
      <c r="AY1480" s="17" t="s">
        <v>163</v>
      </c>
      <c r="BE1480" s="150">
        <f>IF(N1480="základní",J1480,0)</f>
        <v>0</v>
      </c>
      <c r="BF1480" s="150">
        <f>IF(N1480="snížená",J1480,0)</f>
        <v>0</v>
      </c>
      <c r="BG1480" s="150">
        <f>IF(N1480="zákl. přenesená",J1480,0)</f>
        <v>0</v>
      </c>
      <c r="BH1480" s="150">
        <f>IF(N1480="sníž. přenesená",J1480,0)</f>
        <v>0</v>
      </c>
      <c r="BI1480" s="150">
        <f>IF(N1480="nulová",J1480,0)</f>
        <v>0</v>
      </c>
      <c r="BJ1480" s="17" t="s">
        <v>86</v>
      </c>
      <c r="BK1480" s="150">
        <f>ROUND(I1480*H1480,2)</f>
        <v>0</v>
      </c>
      <c r="BL1480" s="17" t="s">
        <v>273</v>
      </c>
      <c r="BM1480" s="149" t="s">
        <v>1141</v>
      </c>
    </row>
    <row r="1481" spans="2:65" s="12" customFormat="1" ht="11.25">
      <c r="B1481" s="151"/>
      <c r="D1481" s="152" t="s">
        <v>172</v>
      </c>
      <c r="E1481" s="153" t="s">
        <v>1</v>
      </c>
      <c r="F1481" s="154" t="s">
        <v>1132</v>
      </c>
      <c r="H1481" s="153" t="s">
        <v>1</v>
      </c>
      <c r="I1481" s="155"/>
      <c r="L1481" s="151"/>
      <c r="M1481" s="156"/>
      <c r="T1481" s="157"/>
      <c r="AT1481" s="153" t="s">
        <v>172</v>
      </c>
      <c r="AU1481" s="153" t="s">
        <v>88</v>
      </c>
      <c r="AV1481" s="12" t="s">
        <v>86</v>
      </c>
      <c r="AW1481" s="12" t="s">
        <v>34</v>
      </c>
      <c r="AX1481" s="12" t="s">
        <v>78</v>
      </c>
      <c r="AY1481" s="153" t="s">
        <v>163</v>
      </c>
    </row>
    <row r="1482" spans="2:65" s="12" customFormat="1" ht="11.25">
      <c r="B1482" s="151"/>
      <c r="D1482" s="152" t="s">
        <v>172</v>
      </c>
      <c r="E1482" s="153" t="s">
        <v>1</v>
      </c>
      <c r="F1482" s="154" t="s">
        <v>1133</v>
      </c>
      <c r="H1482" s="153" t="s">
        <v>1</v>
      </c>
      <c r="I1482" s="155"/>
      <c r="L1482" s="151"/>
      <c r="M1482" s="156"/>
      <c r="T1482" s="157"/>
      <c r="AT1482" s="153" t="s">
        <v>172</v>
      </c>
      <c r="AU1482" s="153" t="s">
        <v>88</v>
      </c>
      <c r="AV1482" s="12" t="s">
        <v>86</v>
      </c>
      <c r="AW1482" s="12" t="s">
        <v>34</v>
      </c>
      <c r="AX1482" s="12" t="s">
        <v>78</v>
      </c>
      <c r="AY1482" s="153" t="s">
        <v>163</v>
      </c>
    </row>
    <row r="1483" spans="2:65" s="12" customFormat="1" ht="22.5">
      <c r="B1483" s="151"/>
      <c r="D1483" s="152" t="s">
        <v>172</v>
      </c>
      <c r="E1483" s="153" t="s">
        <v>1</v>
      </c>
      <c r="F1483" s="154" t="s">
        <v>1134</v>
      </c>
      <c r="H1483" s="153" t="s">
        <v>1</v>
      </c>
      <c r="I1483" s="155"/>
      <c r="L1483" s="151"/>
      <c r="M1483" s="156"/>
      <c r="T1483" s="157"/>
      <c r="AT1483" s="153" t="s">
        <v>172</v>
      </c>
      <c r="AU1483" s="153" t="s">
        <v>88</v>
      </c>
      <c r="AV1483" s="12" t="s">
        <v>86</v>
      </c>
      <c r="AW1483" s="12" t="s">
        <v>34</v>
      </c>
      <c r="AX1483" s="12" t="s">
        <v>78</v>
      </c>
      <c r="AY1483" s="153" t="s">
        <v>163</v>
      </c>
    </row>
    <row r="1484" spans="2:65" s="12" customFormat="1" ht="22.5">
      <c r="B1484" s="151"/>
      <c r="D1484" s="152" t="s">
        <v>172</v>
      </c>
      <c r="E1484" s="153" t="s">
        <v>1</v>
      </c>
      <c r="F1484" s="154" t="s">
        <v>1142</v>
      </c>
      <c r="H1484" s="153" t="s">
        <v>1</v>
      </c>
      <c r="I1484" s="155"/>
      <c r="L1484" s="151"/>
      <c r="M1484" s="156"/>
      <c r="T1484" s="157"/>
      <c r="AT1484" s="153" t="s">
        <v>172</v>
      </c>
      <c r="AU1484" s="153" t="s">
        <v>88</v>
      </c>
      <c r="AV1484" s="12" t="s">
        <v>86</v>
      </c>
      <c r="AW1484" s="12" t="s">
        <v>34</v>
      </c>
      <c r="AX1484" s="12" t="s">
        <v>78</v>
      </c>
      <c r="AY1484" s="153" t="s">
        <v>163</v>
      </c>
    </row>
    <row r="1485" spans="2:65" s="12" customFormat="1" ht="11.25">
      <c r="B1485" s="151"/>
      <c r="D1485" s="152" t="s">
        <v>172</v>
      </c>
      <c r="E1485" s="153" t="s">
        <v>1</v>
      </c>
      <c r="F1485" s="154" t="s">
        <v>1143</v>
      </c>
      <c r="H1485" s="153" t="s">
        <v>1</v>
      </c>
      <c r="I1485" s="155"/>
      <c r="L1485" s="151"/>
      <c r="M1485" s="156"/>
      <c r="T1485" s="157"/>
      <c r="AT1485" s="153" t="s">
        <v>172</v>
      </c>
      <c r="AU1485" s="153" t="s">
        <v>88</v>
      </c>
      <c r="AV1485" s="12" t="s">
        <v>86</v>
      </c>
      <c r="AW1485" s="12" t="s">
        <v>34</v>
      </c>
      <c r="AX1485" s="12" t="s">
        <v>78</v>
      </c>
      <c r="AY1485" s="153" t="s">
        <v>163</v>
      </c>
    </row>
    <row r="1486" spans="2:65" s="13" customFormat="1" ht="11.25">
      <c r="B1486" s="158"/>
      <c r="D1486" s="152" t="s">
        <v>172</v>
      </c>
      <c r="E1486" s="159" t="s">
        <v>1</v>
      </c>
      <c r="F1486" s="160" t="s">
        <v>1135</v>
      </c>
      <c r="H1486" s="161">
        <v>11.7</v>
      </c>
      <c r="I1486" s="162"/>
      <c r="L1486" s="158"/>
      <c r="M1486" s="163"/>
      <c r="T1486" s="164"/>
      <c r="AT1486" s="159" t="s">
        <v>172</v>
      </c>
      <c r="AU1486" s="159" t="s">
        <v>88</v>
      </c>
      <c r="AV1486" s="13" t="s">
        <v>88</v>
      </c>
      <c r="AW1486" s="13" t="s">
        <v>34</v>
      </c>
      <c r="AX1486" s="13" t="s">
        <v>78</v>
      </c>
      <c r="AY1486" s="159" t="s">
        <v>163</v>
      </c>
    </row>
    <row r="1487" spans="2:65" s="14" customFormat="1" ht="11.25">
      <c r="B1487" s="165"/>
      <c r="D1487" s="152" t="s">
        <v>172</v>
      </c>
      <c r="E1487" s="166" t="s">
        <v>1</v>
      </c>
      <c r="F1487" s="167" t="s">
        <v>176</v>
      </c>
      <c r="H1487" s="168">
        <v>11.7</v>
      </c>
      <c r="I1487" s="169"/>
      <c r="L1487" s="165"/>
      <c r="M1487" s="170"/>
      <c r="T1487" s="171"/>
      <c r="AT1487" s="166" t="s">
        <v>172</v>
      </c>
      <c r="AU1487" s="166" t="s">
        <v>88</v>
      </c>
      <c r="AV1487" s="14" t="s">
        <v>170</v>
      </c>
      <c r="AW1487" s="14" t="s">
        <v>34</v>
      </c>
      <c r="AX1487" s="14" t="s">
        <v>86</v>
      </c>
      <c r="AY1487" s="166" t="s">
        <v>163</v>
      </c>
    </row>
    <row r="1488" spans="2:65" s="1" customFormat="1" ht="24.2" customHeight="1">
      <c r="B1488" s="32"/>
      <c r="C1488" s="172" t="s">
        <v>1144</v>
      </c>
      <c r="D1488" s="172" t="s">
        <v>194</v>
      </c>
      <c r="E1488" s="173" t="s">
        <v>1145</v>
      </c>
      <c r="F1488" s="174" t="s">
        <v>1146</v>
      </c>
      <c r="G1488" s="175" t="s">
        <v>251</v>
      </c>
      <c r="H1488" s="176">
        <v>1.3</v>
      </c>
      <c r="I1488" s="177"/>
      <c r="J1488" s="178">
        <f>ROUND(I1488*H1488,2)</f>
        <v>0</v>
      </c>
      <c r="K1488" s="179"/>
      <c r="L1488" s="180"/>
      <c r="M1488" s="181" t="s">
        <v>1</v>
      </c>
      <c r="N1488" s="182" t="s">
        <v>43</v>
      </c>
      <c r="P1488" s="147">
        <f>O1488*H1488</f>
        <v>0</v>
      </c>
      <c r="Q1488" s="147">
        <v>0.01</v>
      </c>
      <c r="R1488" s="147">
        <f>Q1488*H1488</f>
        <v>1.3000000000000001E-2</v>
      </c>
      <c r="S1488" s="147">
        <v>0</v>
      </c>
      <c r="T1488" s="148">
        <f>S1488*H1488</f>
        <v>0</v>
      </c>
      <c r="AR1488" s="149" t="s">
        <v>442</v>
      </c>
      <c r="AT1488" s="149" t="s">
        <v>194</v>
      </c>
      <c r="AU1488" s="149" t="s">
        <v>88</v>
      </c>
      <c r="AY1488" s="17" t="s">
        <v>163</v>
      </c>
      <c r="BE1488" s="150">
        <f>IF(N1488="základní",J1488,0)</f>
        <v>0</v>
      </c>
      <c r="BF1488" s="150">
        <f>IF(N1488="snížená",J1488,0)</f>
        <v>0</v>
      </c>
      <c r="BG1488" s="150">
        <f>IF(N1488="zákl. přenesená",J1488,0)</f>
        <v>0</v>
      </c>
      <c r="BH1488" s="150">
        <f>IF(N1488="sníž. přenesená",J1488,0)</f>
        <v>0</v>
      </c>
      <c r="BI1488" s="150">
        <f>IF(N1488="nulová",J1488,0)</f>
        <v>0</v>
      </c>
      <c r="BJ1488" s="17" t="s">
        <v>86</v>
      </c>
      <c r="BK1488" s="150">
        <f>ROUND(I1488*H1488,2)</f>
        <v>0</v>
      </c>
      <c r="BL1488" s="17" t="s">
        <v>273</v>
      </c>
      <c r="BM1488" s="149" t="s">
        <v>1147</v>
      </c>
    </row>
    <row r="1489" spans="2:65" s="12" customFormat="1" ht="11.25">
      <c r="B1489" s="151"/>
      <c r="D1489" s="152" t="s">
        <v>172</v>
      </c>
      <c r="E1489" s="153" t="s">
        <v>1</v>
      </c>
      <c r="F1489" s="154" t="s">
        <v>1132</v>
      </c>
      <c r="H1489" s="153" t="s">
        <v>1</v>
      </c>
      <c r="I1489" s="155"/>
      <c r="L1489" s="151"/>
      <c r="M1489" s="156"/>
      <c r="T1489" s="157"/>
      <c r="AT1489" s="153" t="s">
        <v>172</v>
      </c>
      <c r="AU1489" s="153" t="s">
        <v>88</v>
      </c>
      <c r="AV1489" s="12" t="s">
        <v>86</v>
      </c>
      <c r="AW1489" s="12" t="s">
        <v>34</v>
      </c>
      <c r="AX1489" s="12" t="s">
        <v>78</v>
      </c>
      <c r="AY1489" s="153" t="s">
        <v>163</v>
      </c>
    </row>
    <row r="1490" spans="2:65" s="12" customFormat="1" ht="11.25">
      <c r="B1490" s="151"/>
      <c r="D1490" s="152" t="s">
        <v>172</v>
      </c>
      <c r="E1490" s="153" t="s">
        <v>1</v>
      </c>
      <c r="F1490" s="154" t="s">
        <v>1133</v>
      </c>
      <c r="H1490" s="153" t="s">
        <v>1</v>
      </c>
      <c r="I1490" s="155"/>
      <c r="L1490" s="151"/>
      <c r="M1490" s="156"/>
      <c r="T1490" s="157"/>
      <c r="AT1490" s="153" t="s">
        <v>172</v>
      </c>
      <c r="AU1490" s="153" t="s">
        <v>88</v>
      </c>
      <c r="AV1490" s="12" t="s">
        <v>86</v>
      </c>
      <c r="AW1490" s="12" t="s">
        <v>34</v>
      </c>
      <c r="AX1490" s="12" t="s">
        <v>78</v>
      </c>
      <c r="AY1490" s="153" t="s">
        <v>163</v>
      </c>
    </row>
    <row r="1491" spans="2:65" s="12" customFormat="1" ht="22.5">
      <c r="B1491" s="151"/>
      <c r="D1491" s="152" t="s">
        <v>172</v>
      </c>
      <c r="E1491" s="153" t="s">
        <v>1</v>
      </c>
      <c r="F1491" s="154" t="s">
        <v>1136</v>
      </c>
      <c r="H1491" s="153" t="s">
        <v>1</v>
      </c>
      <c r="I1491" s="155"/>
      <c r="L1491" s="151"/>
      <c r="M1491" s="156"/>
      <c r="T1491" s="157"/>
      <c r="AT1491" s="153" t="s">
        <v>172</v>
      </c>
      <c r="AU1491" s="153" t="s">
        <v>88</v>
      </c>
      <c r="AV1491" s="12" t="s">
        <v>86</v>
      </c>
      <c r="AW1491" s="12" t="s">
        <v>34</v>
      </c>
      <c r="AX1491" s="12" t="s">
        <v>78</v>
      </c>
      <c r="AY1491" s="153" t="s">
        <v>163</v>
      </c>
    </row>
    <row r="1492" spans="2:65" s="12" customFormat="1" ht="22.5">
      <c r="B1492" s="151"/>
      <c r="D1492" s="152" t="s">
        <v>172</v>
      </c>
      <c r="E1492" s="153" t="s">
        <v>1</v>
      </c>
      <c r="F1492" s="154" t="s">
        <v>1142</v>
      </c>
      <c r="H1492" s="153" t="s">
        <v>1</v>
      </c>
      <c r="I1492" s="155"/>
      <c r="L1492" s="151"/>
      <c r="M1492" s="156"/>
      <c r="T1492" s="157"/>
      <c r="AT1492" s="153" t="s">
        <v>172</v>
      </c>
      <c r="AU1492" s="153" t="s">
        <v>88</v>
      </c>
      <c r="AV1492" s="12" t="s">
        <v>86</v>
      </c>
      <c r="AW1492" s="12" t="s">
        <v>34</v>
      </c>
      <c r="AX1492" s="12" t="s">
        <v>78</v>
      </c>
      <c r="AY1492" s="153" t="s">
        <v>163</v>
      </c>
    </row>
    <row r="1493" spans="2:65" s="12" customFormat="1" ht="11.25">
      <c r="B1493" s="151"/>
      <c r="D1493" s="152" t="s">
        <v>172</v>
      </c>
      <c r="E1493" s="153" t="s">
        <v>1</v>
      </c>
      <c r="F1493" s="154" t="s">
        <v>1143</v>
      </c>
      <c r="H1493" s="153" t="s">
        <v>1</v>
      </c>
      <c r="I1493" s="155"/>
      <c r="L1493" s="151"/>
      <c r="M1493" s="156"/>
      <c r="T1493" s="157"/>
      <c r="AT1493" s="153" t="s">
        <v>172</v>
      </c>
      <c r="AU1493" s="153" t="s">
        <v>88</v>
      </c>
      <c r="AV1493" s="12" t="s">
        <v>86</v>
      </c>
      <c r="AW1493" s="12" t="s">
        <v>34</v>
      </c>
      <c r="AX1493" s="12" t="s">
        <v>78</v>
      </c>
      <c r="AY1493" s="153" t="s">
        <v>163</v>
      </c>
    </row>
    <row r="1494" spans="2:65" s="13" customFormat="1" ht="11.25">
      <c r="B1494" s="158"/>
      <c r="D1494" s="152" t="s">
        <v>172</v>
      </c>
      <c r="E1494" s="159" t="s">
        <v>1</v>
      </c>
      <c r="F1494" s="160" t="s">
        <v>1137</v>
      </c>
      <c r="H1494" s="161">
        <v>1.3</v>
      </c>
      <c r="I1494" s="162"/>
      <c r="L1494" s="158"/>
      <c r="M1494" s="163"/>
      <c r="T1494" s="164"/>
      <c r="AT1494" s="159" t="s">
        <v>172</v>
      </c>
      <c r="AU1494" s="159" t="s">
        <v>88</v>
      </c>
      <c r="AV1494" s="13" t="s">
        <v>88</v>
      </c>
      <c r="AW1494" s="13" t="s">
        <v>34</v>
      </c>
      <c r="AX1494" s="13" t="s">
        <v>78</v>
      </c>
      <c r="AY1494" s="159" t="s">
        <v>163</v>
      </c>
    </row>
    <row r="1495" spans="2:65" s="14" customFormat="1" ht="11.25">
      <c r="B1495" s="165"/>
      <c r="D1495" s="152" t="s">
        <v>172</v>
      </c>
      <c r="E1495" s="166" t="s">
        <v>1</v>
      </c>
      <c r="F1495" s="167" t="s">
        <v>176</v>
      </c>
      <c r="H1495" s="168">
        <v>1.3</v>
      </c>
      <c r="I1495" s="169"/>
      <c r="L1495" s="165"/>
      <c r="M1495" s="170"/>
      <c r="T1495" s="171"/>
      <c r="AT1495" s="166" t="s">
        <v>172</v>
      </c>
      <c r="AU1495" s="166" t="s">
        <v>88</v>
      </c>
      <c r="AV1495" s="14" t="s">
        <v>170</v>
      </c>
      <c r="AW1495" s="14" t="s">
        <v>34</v>
      </c>
      <c r="AX1495" s="14" t="s">
        <v>86</v>
      </c>
      <c r="AY1495" s="166" t="s">
        <v>163</v>
      </c>
    </row>
    <row r="1496" spans="2:65" s="1" customFormat="1" ht="16.5" customHeight="1">
      <c r="B1496" s="32"/>
      <c r="C1496" s="172" t="s">
        <v>1148</v>
      </c>
      <c r="D1496" s="172" t="s">
        <v>194</v>
      </c>
      <c r="E1496" s="173" t="s">
        <v>1149</v>
      </c>
      <c r="F1496" s="174" t="s">
        <v>1150</v>
      </c>
      <c r="G1496" s="175" t="s">
        <v>1151</v>
      </c>
      <c r="H1496" s="176">
        <v>10</v>
      </c>
      <c r="I1496" s="177"/>
      <c r="J1496" s="178">
        <f>ROUND(I1496*H1496,2)</f>
        <v>0</v>
      </c>
      <c r="K1496" s="179"/>
      <c r="L1496" s="180"/>
      <c r="M1496" s="181" t="s">
        <v>1</v>
      </c>
      <c r="N1496" s="182" t="s">
        <v>43</v>
      </c>
      <c r="P1496" s="147">
        <f>O1496*H1496</f>
        <v>0</v>
      </c>
      <c r="Q1496" s="147">
        <v>2.0000000000000001E-4</v>
      </c>
      <c r="R1496" s="147">
        <f>Q1496*H1496</f>
        <v>2E-3</v>
      </c>
      <c r="S1496" s="147">
        <v>0</v>
      </c>
      <c r="T1496" s="148">
        <f>S1496*H1496</f>
        <v>0</v>
      </c>
      <c r="AR1496" s="149" t="s">
        <v>442</v>
      </c>
      <c r="AT1496" s="149" t="s">
        <v>194</v>
      </c>
      <c r="AU1496" s="149" t="s">
        <v>88</v>
      </c>
      <c r="AY1496" s="17" t="s">
        <v>163</v>
      </c>
      <c r="BE1496" s="150">
        <f>IF(N1496="základní",J1496,0)</f>
        <v>0</v>
      </c>
      <c r="BF1496" s="150">
        <f>IF(N1496="snížená",J1496,0)</f>
        <v>0</v>
      </c>
      <c r="BG1496" s="150">
        <f>IF(N1496="zákl. přenesená",J1496,0)</f>
        <v>0</v>
      </c>
      <c r="BH1496" s="150">
        <f>IF(N1496="sníž. přenesená",J1496,0)</f>
        <v>0</v>
      </c>
      <c r="BI1496" s="150">
        <f>IF(N1496="nulová",J1496,0)</f>
        <v>0</v>
      </c>
      <c r="BJ1496" s="17" t="s">
        <v>86</v>
      </c>
      <c r="BK1496" s="150">
        <f>ROUND(I1496*H1496,2)</f>
        <v>0</v>
      </c>
      <c r="BL1496" s="17" t="s">
        <v>273</v>
      </c>
      <c r="BM1496" s="149" t="s">
        <v>1152</v>
      </c>
    </row>
    <row r="1497" spans="2:65" s="1" customFormat="1" ht="37.9" customHeight="1">
      <c r="B1497" s="32"/>
      <c r="C1497" s="137" t="s">
        <v>1153</v>
      </c>
      <c r="D1497" s="137" t="s">
        <v>166</v>
      </c>
      <c r="E1497" s="138" t="s">
        <v>1154</v>
      </c>
      <c r="F1497" s="139" t="s">
        <v>1155</v>
      </c>
      <c r="G1497" s="140" t="s">
        <v>1156</v>
      </c>
      <c r="H1497" s="141">
        <v>8</v>
      </c>
      <c r="I1497" s="142"/>
      <c r="J1497" s="143">
        <f>ROUND(I1497*H1497,2)</f>
        <v>0</v>
      </c>
      <c r="K1497" s="144"/>
      <c r="L1497" s="32"/>
      <c r="M1497" s="145" t="s">
        <v>1</v>
      </c>
      <c r="N1497" s="146" t="s">
        <v>43</v>
      </c>
      <c r="P1497" s="147">
        <f>O1497*H1497</f>
        <v>0</v>
      </c>
      <c r="Q1497" s="147">
        <v>0</v>
      </c>
      <c r="R1497" s="147">
        <f>Q1497*H1497</f>
        <v>0</v>
      </c>
      <c r="S1497" s="147">
        <v>0</v>
      </c>
      <c r="T1497" s="148">
        <f>S1497*H1497</f>
        <v>0</v>
      </c>
      <c r="AR1497" s="149" t="s">
        <v>273</v>
      </c>
      <c r="AT1497" s="149" t="s">
        <v>166</v>
      </c>
      <c r="AU1497" s="149" t="s">
        <v>88</v>
      </c>
      <c r="AY1497" s="17" t="s">
        <v>163</v>
      </c>
      <c r="BE1497" s="150">
        <f>IF(N1497="základní",J1497,0)</f>
        <v>0</v>
      </c>
      <c r="BF1497" s="150">
        <f>IF(N1497="snížená",J1497,0)</f>
        <v>0</v>
      </c>
      <c r="BG1497" s="150">
        <f>IF(N1497="zákl. přenesená",J1497,0)</f>
        <v>0</v>
      </c>
      <c r="BH1497" s="150">
        <f>IF(N1497="sníž. přenesená",J1497,0)</f>
        <v>0</v>
      </c>
      <c r="BI1497" s="150">
        <f>IF(N1497="nulová",J1497,0)</f>
        <v>0</v>
      </c>
      <c r="BJ1497" s="17" t="s">
        <v>86</v>
      </c>
      <c r="BK1497" s="150">
        <f>ROUND(I1497*H1497,2)</f>
        <v>0</v>
      </c>
      <c r="BL1497" s="17" t="s">
        <v>273</v>
      </c>
      <c r="BM1497" s="149" t="s">
        <v>1157</v>
      </c>
    </row>
    <row r="1498" spans="2:65" s="1" customFormat="1" ht="24.2" customHeight="1">
      <c r="B1498" s="32"/>
      <c r="C1498" s="137" t="s">
        <v>1158</v>
      </c>
      <c r="D1498" s="137" t="s">
        <v>166</v>
      </c>
      <c r="E1498" s="138" t="s">
        <v>1159</v>
      </c>
      <c r="F1498" s="139" t="s">
        <v>1160</v>
      </c>
      <c r="G1498" s="140" t="s">
        <v>206</v>
      </c>
      <c r="H1498" s="141">
        <v>0.04</v>
      </c>
      <c r="I1498" s="142"/>
      <c r="J1498" s="143">
        <f>ROUND(I1498*H1498,2)</f>
        <v>0</v>
      </c>
      <c r="K1498" s="144"/>
      <c r="L1498" s="32"/>
      <c r="M1498" s="145" t="s">
        <v>1</v>
      </c>
      <c r="N1498" s="146" t="s">
        <v>43</v>
      </c>
      <c r="P1498" s="147">
        <f>O1498*H1498</f>
        <v>0</v>
      </c>
      <c r="Q1498" s="147">
        <v>1.2999999999999999E-4</v>
      </c>
      <c r="R1498" s="147">
        <f>Q1498*H1498</f>
        <v>5.1999999999999993E-6</v>
      </c>
      <c r="S1498" s="147">
        <v>0</v>
      </c>
      <c r="T1498" s="148">
        <f>S1498*H1498</f>
        <v>0</v>
      </c>
      <c r="AR1498" s="149" t="s">
        <v>273</v>
      </c>
      <c r="AT1498" s="149" t="s">
        <v>166</v>
      </c>
      <c r="AU1498" s="149" t="s">
        <v>88</v>
      </c>
      <c r="AY1498" s="17" t="s">
        <v>163</v>
      </c>
      <c r="BE1498" s="150">
        <f>IF(N1498="základní",J1498,0)</f>
        <v>0</v>
      </c>
      <c r="BF1498" s="150">
        <f>IF(N1498="snížená",J1498,0)</f>
        <v>0</v>
      </c>
      <c r="BG1498" s="150">
        <f>IF(N1498="zákl. přenesená",J1498,0)</f>
        <v>0</v>
      </c>
      <c r="BH1498" s="150">
        <f>IF(N1498="sníž. přenesená",J1498,0)</f>
        <v>0</v>
      </c>
      <c r="BI1498" s="150">
        <f>IF(N1498="nulová",J1498,0)</f>
        <v>0</v>
      </c>
      <c r="BJ1498" s="17" t="s">
        <v>86</v>
      </c>
      <c r="BK1498" s="150">
        <f>ROUND(I1498*H1498,2)</f>
        <v>0</v>
      </c>
      <c r="BL1498" s="17" t="s">
        <v>273</v>
      </c>
      <c r="BM1498" s="149" t="s">
        <v>1161</v>
      </c>
    </row>
    <row r="1499" spans="2:65" s="12" customFormat="1" ht="11.25">
      <c r="B1499" s="151"/>
      <c r="D1499" s="152" t="s">
        <v>172</v>
      </c>
      <c r="E1499" s="153" t="s">
        <v>1</v>
      </c>
      <c r="F1499" s="154" t="s">
        <v>173</v>
      </c>
      <c r="H1499" s="153" t="s">
        <v>1</v>
      </c>
      <c r="I1499" s="155"/>
      <c r="L1499" s="151"/>
      <c r="M1499" s="156"/>
      <c r="T1499" s="157"/>
      <c r="AT1499" s="153" t="s">
        <v>172</v>
      </c>
      <c r="AU1499" s="153" t="s">
        <v>88</v>
      </c>
      <c r="AV1499" s="12" t="s">
        <v>86</v>
      </c>
      <c r="AW1499" s="12" t="s">
        <v>34</v>
      </c>
      <c r="AX1499" s="12" t="s">
        <v>78</v>
      </c>
      <c r="AY1499" s="153" t="s">
        <v>163</v>
      </c>
    </row>
    <row r="1500" spans="2:65" s="12" customFormat="1" ht="11.25">
      <c r="B1500" s="151"/>
      <c r="D1500" s="152" t="s">
        <v>172</v>
      </c>
      <c r="E1500" s="153" t="s">
        <v>1</v>
      </c>
      <c r="F1500" s="154" t="s">
        <v>1162</v>
      </c>
      <c r="H1500" s="153" t="s">
        <v>1</v>
      </c>
      <c r="I1500" s="155"/>
      <c r="L1500" s="151"/>
      <c r="M1500" s="156"/>
      <c r="T1500" s="157"/>
      <c r="AT1500" s="153" t="s">
        <v>172</v>
      </c>
      <c r="AU1500" s="153" t="s">
        <v>88</v>
      </c>
      <c r="AV1500" s="12" t="s">
        <v>86</v>
      </c>
      <c r="AW1500" s="12" t="s">
        <v>34</v>
      </c>
      <c r="AX1500" s="12" t="s">
        <v>78</v>
      </c>
      <c r="AY1500" s="153" t="s">
        <v>163</v>
      </c>
    </row>
    <row r="1501" spans="2:65" s="12" customFormat="1" ht="22.5">
      <c r="B1501" s="151"/>
      <c r="D1501" s="152" t="s">
        <v>172</v>
      </c>
      <c r="E1501" s="153" t="s">
        <v>1</v>
      </c>
      <c r="F1501" s="154" t="s">
        <v>1163</v>
      </c>
      <c r="H1501" s="153" t="s">
        <v>1</v>
      </c>
      <c r="I1501" s="155"/>
      <c r="L1501" s="151"/>
      <c r="M1501" s="156"/>
      <c r="T1501" s="157"/>
      <c r="AT1501" s="153" t="s">
        <v>172</v>
      </c>
      <c r="AU1501" s="153" t="s">
        <v>88</v>
      </c>
      <c r="AV1501" s="12" t="s">
        <v>86</v>
      </c>
      <c r="AW1501" s="12" t="s">
        <v>34</v>
      </c>
      <c r="AX1501" s="12" t="s">
        <v>78</v>
      </c>
      <c r="AY1501" s="153" t="s">
        <v>163</v>
      </c>
    </row>
    <row r="1502" spans="2:65" s="12" customFormat="1" ht="11.25">
      <c r="B1502" s="151"/>
      <c r="D1502" s="152" t="s">
        <v>172</v>
      </c>
      <c r="E1502" s="153" t="s">
        <v>1</v>
      </c>
      <c r="F1502" s="154" t="s">
        <v>1164</v>
      </c>
      <c r="H1502" s="153" t="s">
        <v>1</v>
      </c>
      <c r="I1502" s="155"/>
      <c r="L1502" s="151"/>
      <c r="M1502" s="156"/>
      <c r="T1502" s="157"/>
      <c r="AT1502" s="153" t="s">
        <v>172</v>
      </c>
      <c r="AU1502" s="153" t="s">
        <v>88</v>
      </c>
      <c r="AV1502" s="12" t="s">
        <v>86</v>
      </c>
      <c r="AW1502" s="12" t="s">
        <v>34</v>
      </c>
      <c r="AX1502" s="12" t="s">
        <v>78</v>
      </c>
      <c r="AY1502" s="153" t="s">
        <v>163</v>
      </c>
    </row>
    <row r="1503" spans="2:65" s="12" customFormat="1" ht="11.25">
      <c r="B1503" s="151"/>
      <c r="D1503" s="152" t="s">
        <v>172</v>
      </c>
      <c r="E1503" s="153" t="s">
        <v>1</v>
      </c>
      <c r="F1503" s="154" t="s">
        <v>1165</v>
      </c>
      <c r="H1503" s="153" t="s">
        <v>1</v>
      </c>
      <c r="I1503" s="155"/>
      <c r="L1503" s="151"/>
      <c r="M1503" s="156"/>
      <c r="T1503" s="157"/>
      <c r="AT1503" s="153" t="s">
        <v>172</v>
      </c>
      <c r="AU1503" s="153" t="s">
        <v>88</v>
      </c>
      <c r="AV1503" s="12" t="s">
        <v>86</v>
      </c>
      <c r="AW1503" s="12" t="s">
        <v>34</v>
      </c>
      <c r="AX1503" s="12" t="s">
        <v>78</v>
      </c>
      <c r="AY1503" s="153" t="s">
        <v>163</v>
      </c>
    </row>
    <row r="1504" spans="2:65" s="12" customFormat="1" ht="11.25">
      <c r="B1504" s="151"/>
      <c r="D1504" s="152" t="s">
        <v>172</v>
      </c>
      <c r="E1504" s="153" t="s">
        <v>1</v>
      </c>
      <c r="F1504" s="154" t="s">
        <v>1166</v>
      </c>
      <c r="H1504" s="153" t="s">
        <v>1</v>
      </c>
      <c r="I1504" s="155"/>
      <c r="L1504" s="151"/>
      <c r="M1504" s="156"/>
      <c r="T1504" s="157"/>
      <c r="AT1504" s="153" t="s">
        <v>172</v>
      </c>
      <c r="AU1504" s="153" t="s">
        <v>88</v>
      </c>
      <c r="AV1504" s="12" t="s">
        <v>86</v>
      </c>
      <c r="AW1504" s="12" t="s">
        <v>34</v>
      </c>
      <c r="AX1504" s="12" t="s">
        <v>78</v>
      </c>
      <c r="AY1504" s="153" t="s">
        <v>163</v>
      </c>
    </row>
    <row r="1505" spans="2:65" s="12" customFormat="1" ht="22.5">
      <c r="B1505" s="151"/>
      <c r="D1505" s="152" t="s">
        <v>172</v>
      </c>
      <c r="E1505" s="153" t="s">
        <v>1</v>
      </c>
      <c r="F1505" s="154" t="s">
        <v>1167</v>
      </c>
      <c r="H1505" s="153" t="s">
        <v>1</v>
      </c>
      <c r="I1505" s="155"/>
      <c r="L1505" s="151"/>
      <c r="M1505" s="156"/>
      <c r="T1505" s="157"/>
      <c r="AT1505" s="153" t="s">
        <v>172</v>
      </c>
      <c r="AU1505" s="153" t="s">
        <v>88</v>
      </c>
      <c r="AV1505" s="12" t="s">
        <v>86</v>
      </c>
      <c r="AW1505" s="12" t="s">
        <v>34</v>
      </c>
      <c r="AX1505" s="12" t="s">
        <v>78</v>
      </c>
      <c r="AY1505" s="153" t="s">
        <v>163</v>
      </c>
    </row>
    <row r="1506" spans="2:65" s="13" customFormat="1" ht="11.25">
      <c r="B1506" s="158"/>
      <c r="D1506" s="152" t="s">
        <v>172</v>
      </c>
      <c r="E1506" s="159" t="s">
        <v>1</v>
      </c>
      <c r="F1506" s="160" t="s">
        <v>1168</v>
      </c>
      <c r="H1506" s="161">
        <v>0.04</v>
      </c>
      <c r="I1506" s="162"/>
      <c r="L1506" s="158"/>
      <c r="M1506" s="163"/>
      <c r="T1506" s="164"/>
      <c r="AT1506" s="159" t="s">
        <v>172</v>
      </c>
      <c r="AU1506" s="159" t="s">
        <v>88</v>
      </c>
      <c r="AV1506" s="13" t="s">
        <v>88</v>
      </c>
      <c r="AW1506" s="13" t="s">
        <v>34</v>
      </c>
      <c r="AX1506" s="13" t="s">
        <v>78</v>
      </c>
      <c r="AY1506" s="159" t="s">
        <v>163</v>
      </c>
    </row>
    <row r="1507" spans="2:65" s="14" customFormat="1" ht="11.25">
      <c r="B1507" s="165"/>
      <c r="D1507" s="152" t="s">
        <v>172</v>
      </c>
      <c r="E1507" s="166" t="s">
        <v>1</v>
      </c>
      <c r="F1507" s="167" t="s">
        <v>176</v>
      </c>
      <c r="H1507" s="168">
        <v>0.04</v>
      </c>
      <c r="I1507" s="169"/>
      <c r="L1507" s="165"/>
      <c r="M1507" s="170"/>
      <c r="T1507" s="171"/>
      <c r="AT1507" s="166" t="s">
        <v>172</v>
      </c>
      <c r="AU1507" s="166" t="s">
        <v>88</v>
      </c>
      <c r="AV1507" s="14" t="s">
        <v>170</v>
      </c>
      <c r="AW1507" s="14" t="s">
        <v>34</v>
      </c>
      <c r="AX1507" s="14" t="s">
        <v>86</v>
      </c>
      <c r="AY1507" s="166" t="s">
        <v>163</v>
      </c>
    </row>
    <row r="1508" spans="2:65" s="1" customFormat="1" ht="24.2" customHeight="1">
      <c r="B1508" s="32"/>
      <c r="C1508" s="172" t="s">
        <v>1169</v>
      </c>
      <c r="D1508" s="172" t="s">
        <v>194</v>
      </c>
      <c r="E1508" s="173" t="s">
        <v>1170</v>
      </c>
      <c r="F1508" s="174" t="s">
        <v>1171</v>
      </c>
      <c r="G1508" s="175" t="s">
        <v>169</v>
      </c>
      <c r="H1508" s="176">
        <v>1</v>
      </c>
      <c r="I1508" s="177"/>
      <c r="J1508" s="178">
        <f>ROUND(I1508*H1508,2)</f>
        <v>0</v>
      </c>
      <c r="K1508" s="179"/>
      <c r="L1508" s="180"/>
      <c r="M1508" s="181" t="s">
        <v>1</v>
      </c>
      <c r="N1508" s="182" t="s">
        <v>43</v>
      </c>
      <c r="P1508" s="147">
        <f>O1508*H1508</f>
        <v>0</v>
      </c>
      <c r="Q1508" s="147">
        <v>1.0200000000000001E-3</v>
      </c>
      <c r="R1508" s="147">
        <f>Q1508*H1508</f>
        <v>1.0200000000000001E-3</v>
      </c>
      <c r="S1508" s="147">
        <v>0</v>
      </c>
      <c r="T1508" s="148">
        <f>S1508*H1508</f>
        <v>0</v>
      </c>
      <c r="AR1508" s="149" t="s">
        <v>442</v>
      </c>
      <c r="AT1508" s="149" t="s">
        <v>194</v>
      </c>
      <c r="AU1508" s="149" t="s">
        <v>88</v>
      </c>
      <c r="AY1508" s="17" t="s">
        <v>163</v>
      </c>
      <c r="BE1508" s="150">
        <f>IF(N1508="základní",J1508,0)</f>
        <v>0</v>
      </c>
      <c r="BF1508" s="150">
        <f>IF(N1508="snížená",J1508,0)</f>
        <v>0</v>
      </c>
      <c r="BG1508" s="150">
        <f>IF(N1508="zákl. přenesená",J1508,0)</f>
        <v>0</v>
      </c>
      <c r="BH1508" s="150">
        <f>IF(N1508="sníž. přenesená",J1508,0)</f>
        <v>0</v>
      </c>
      <c r="BI1508" s="150">
        <f>IF(N1508="nulová",J1508,0)</f>
        <v>0</v>
      </c>
      <c r="BJ1508" s="17" t="s">
        <v>86</v>
      </c>
      <c r="BK1508" s="150">
        <f>ROUND(I1508*H1508,2)</f>
        <v>0</v>
      </c>
      <c r="BL1508" s="17" t="s">
        <v>273</v>
      </c>
      <c r="BM1508" s="149" t="s">
        <v>1172</v>
      </c>
    </row>
    <row r="1509" spans="2:65" s="12" customFormat="1" ht="11.25">
      <c r="B1509" s="151"/>
      <c r="D1509" s="152" t="s">
        <v>172</v>
      </c>
      <c r="E1509" s="153" t="s">
        <v>1</v>
      </c>
      <c r="F1509" s="154" t="s">
        <v>173</v>
      </c>
      <c r="H1509" s="153" t="s">
        <v>1</v>
      </c>
      <c r="I1509" s="155"/>
      <c r="L1509" s="151"/>
      <c r="M1509" s="156"/>
      <c r="T1509" s="157"/>
      <c r="AT1509" s="153" t="s">
        <v>172</v>
      </c>
      <c r="AU1509" s="153" t="s">
        <v>88</v>
      </c>
      <c r="AV1509" s="12" t="s">
        <v>86</v>
      </c>
      <c r="AW1509" s="12" t="s">
        <v>34</v>
      </c>
      <c r="AX1509" s="12" t="s">
        <v>78</v>
      </c>
      <c r="AY1509" s="153" t="s">
        <v>163</v>
      </c>
    </row>
    <row r="1510" spans="2:65" s="12" customFormat="1" ht="11.25">
      <c r="B1510" s="151"/>
      <c r="D1510" s="152" t="s">
        <v>172</v>
      </c>
      <c r="E1510" s="153" t="s">
        <v>1</v>
      </c>
      <c r="F1510" s="154" t="s">
        <v>1162</v>
      </c>
      <c r="H1510" s="153" t="s">
        <v>1</v>
      </c>
      <c r="I1510" s="155"/>
      <c r="L1510" s="151"/>
      <c r="M1510" s="156"/>
      <c r="T1510" s="157"/>
      <c r="AT1510" s="153" t="s">
        <v>172</v>
      </c>
      <c r="AU1510" s="153" t="s">
        <v>88</v>
      </c>
      <c r="AV1510" s="12" t="s">
        <v>86</v>
      </c>
      <c r="AW1510" s="12" t="s">
        <v>34</v>
      </c>
      <c r="AX1510" s="12" t="s">
        <v>78</v>
      </c>
      <c r="AY1510" s="153" t="s">
        <v>163</v>
      </c>
    </row>
    <row r="1511" spans="2:65" s="12" customFormat="1" ht="22.5">
      <c r="B1511" s="151"/>
      <c r="D1511" s="152" t="s">
        <v>172</v>
      </c>
      <c r="E1511" s="153" t="s">
        <v>1</v>
      </c>
      <c r="F1511" s="154" t="s">
        <v>1163</v>
      </c>
      <c r="H1511" s="153" t="s">
        <v>1</v>
      </c>
      <c r="I1511" s="155"/>
      <c r="L1511" s="151"/>
      <c r="M1511" s="156"/>
      <c r="T1511" s="157"/>
      <c r="AT1511" s="153" t="s">
        <v>172</v>
      </c>
      <c r="AU1511" s="153" t="s">
        <v>88</v>
      </c>
      <c r="AV1511" s="12" t="s">
        <v>86</v>
      </c>
      <c r="AW1511" s="12" t="s">
        <v>34</v>
      </c>
      <c r="AX1511" s="12" t="s">
        <v>78</v>
      </c>
      <c r="AY1511" s="153" t="s">
        <v>163</v>
      </c>
    </row>
    <row r="1512" spans="2:65" s="12" customFormat="1" ht="11.25">
      <c r="B1512" s="151"/>
      <c r="D1512" s="152" t="s">
        <v>172</v>
      </c>
      <c r="E1512" s="153" t="s">
        <v>1</v>
      </c>
      <c r="F1512" s="154" t="s">
        <v>1164</v>
      </c>
      <c r="H1512" s="153" t="s">
        <v>1</v>
      </c>
      <c r="I1512" s="155"/>
      <c r="L1512" s="151"/>
      <c r="M1512" s="156"/>
      <c r="T1512" s="157"/>
      <c r="AT1512" s="153" t="s">
        <v>172</v>
      </c>
      <c r="AU1512" s="153" t="s">
        <v>88</v>
      </c>
      <c r="AV1512" s="12" t="s">
        <v>86</v>
      </c>
      <c r="AW1512" s="12" t="s">
        <v>34</v>
      </c>
      <c r="AX1512" s="12" t="s">
        <v>78</v>
      </c>
      <c r="AY1512" s="153" t="s">
        <v>163</v>
      </c>
    </row>
    <row r="1513" spans="2:65" s="12" customFormat="1" ht="11.25">
      <c r="B1513" s="151"/>
      <c r="D1513" s="152" t="s">
        <v>172</v>
      </c>
      <c r="E1513" s="153" t="s">
        <v>1</v>
      </c>
      <c r="F1513" s="154" t="s">
        <v>1165</v>
      </c>
      <c r="H1513" s="153" t="s">
        <v>1</v>
      </c>
      <c r="I1513" s="155"/>
      <c r="L1513" s="151"/>
      <c r="M1513" s="156"/>
      <c r="T1513" s="157"/>
      <c r="AT1513" s="153" t="s">
        <v>172</v>
      </c>
      <c r="AU1513" s="153" t="s">
        <v>88</v>
      </c>
      <c r="AV1513" s="12" t="s">
        <v>86</v>
      </c>
      <c r="AW1513" s="12" t="s">
        <v>34</v>
      </c>
      <c r="AX1513" s="12" t="s">
        <v>78</v>
      </c>
      <c r="AY1513" s="153" t="s">
        <v>163</v>
      </c>
    </row>
    <row r="1514" spans="2:65" s="12" customFormat="1" ht="11.25">
      <c r="B1514" s="151"/>
      <c r="D1514" s="152" t="s">
        <v>172</v>
      </c>
      <c r="E1514" s="153" t="s">
        <v>1</v>
      </c>
      <c r="F1514" s="154" t="s">
        <v>1166</v>
      </c>
      <c r="H1514" s="153" t="s">
        <v>1</v>
      </c>
      <c r="I1514" s="155"/>
      <c r="L1514" s="151"/>
      <c r="M1514" s="156"/>
      <c r="T1514" s="157"/>
      <c r="AT1514" s="153" t="s">
        <v>172</v>
      </c>
      <c r="AU1514" s="153" t="s">
        <v>88</v>
      </c>
      <c r="AV1514" s="12" t="s">
        <v>86</v>
      </c>
      <c r="AW1514" s="12" t="s">
        <v>34</v>
      </c>
      <c r="AX1514" s="12" t="s">
        <v>78</v>
      </c>
      <c r="AY1514" s="153" t="s">
        <v>163</v>
      </c>
    </row>
    <row r="1515" spans="2:65" s="12" customFormat="1" ht="22.5">
      <c r="B1515" s="151"/>
      <c r="D1515" s="152" t="s">
        <v>172</v>
      </c>
      <c r="E1515" s="153" t="s">
        <v>1</v>
      </c>
      <c r="F1515" s="154" t="s">
        <v>1167</v>
      </c>
      <c r="H1515" s="153" t="s">
        <v>1</v>
      </c>
      <c r="I1515" s="155"/>
      <c r="L1515" s="151"/>
      <c r="M1515" s="156"/>
      <c r="T1515" s="157"/>
      <c r="AT1515" s="153" t="s">
        <v>172</v>
      </c>
      <c r="AU1515" s="153" t="s">
        <v>88</v>
      </c>
      <c r="AV1515" s="12" t="s">
        <v>86</v>
      </c>
      <c r="AW1515" s="12" t="s">
        <v>34</v>
      </c>
      <c r="AX1515" s="12" t="s">
        <v>78</v>
      </c>
      <c r="AY1515" s="153" t="s">
        <v>163</v>
      </c>
    </row>
    <row r="1516" spans="2:65" s="13" customFormat="1" ht="11.25">
      <c r="B1516" s="158"/>
      <c r="D1516" s="152" t="s">
        <v>172</v>
      </c>
      <c r="E1516" s="159" t="s">
        <v>1</v>
      </c>
      <c r="F1516" s="160" t="s">
        <v>1173</v>
      </c>
      <c r="H1516" s="161">
        <v>1</v>
      </c>
      <c r="I1516" s="162"/>
      <c r="L1516" s="158"/>
      <c r="M1516" s="163"/>
      <c r="T1516" s="164"/>
      <c r="AT1516" s="159" t="s">
        <v>172</v>
      </c>
      <c r="AU1516" s="159" t="s">
        <v>88</v>
      </c>
      <c r="AV1516" s="13" t="s">
        <v>88</v>
      </c>
      <c r="AW1516" s="13" t="s">
        <v>34</v>
      </c>
      <c r="AX1516" s="13" t="s">
        <v>78</v>
      </c>
      <c r="AY1516" s="159" t="s">
        <v>163</v>
      </c>
    </row>
    <row r="1517" spans="2:65" s="14" customFormat="1" ht="11.25">
      <c r="B1517" s="165"/>
      <c r="D1517" s="152" t="s">
        <v>172</v>
      </c>
      <c r="E1517" s="166" t="s">
        <v>1</v>
      </c>
      <c r="F1517" s="167" t="s">
        <v>176</v>
      </c>
      <c r="H1517" s="168">
        <v>1</v>
      </c>
      <c r="I1517" s="169"/>
      <c r="L1517" s="165"/>
      <c r="M1517" s="170"/>
      <c r="T1517" s="171"/>
      <c r="AT1517" s="166" t="s">
        <v>172</v>
      </c>
      <c r="AU1517" s="166" t="s">
        <v>88</v>
      </c>
      <c r="AV1517" s="14" t="s">
        <v>170</v>
      </c>
      <c r="AW1517" s="14" t="s">
        <v>34</v>
      </c>
      <c r="AX1517" s="14" t="s">
        <v>86</v>
      </c>
      <c r="AY1517" s="166" t="s">
        <v>163</v>
      </c>
    </row>
    <row r="1518" spans="2:65" s="1" customFormat="1" ht="66.75" customHeight="1">
      <c r="B1518" s="32"/>
      <c r="C1518" s="137" t="s">
        <v>1174</v>
      </c>
      <c r="D1518" s="137" t="s">
        <v>166</v>
      </c>
      <c r="E1518" s="138" t="s">
        <v>1175</v>
      </c>
      <c r="F1518" s="139" t="s">
        <v>1176</v>
      </c>
      <c r="G1518" s="140" t="s">
        <v>609</v>
      </c>
      <c r="H1518" s="141">
        <v>1</v>
      </c>
      <c r="I1518" s="142"/>
      <c r="J1518" s="143">
        <f>ROUND(I1518*H1518,2)</f>
        <v>0</v>
      </c>
      <c r="K1518" s="144"/>
      <c r="L1518" s="32"/>
      <c r="M1518" s="145" t="s">
        <v>1</v>
      </c>
      <c r="N1518" s="146" t="s">
        <v>43</v>
      </c>
      <c r="P1518" s="147">
        <f>O1518*H1518</f>
        <v>0</v>
      </c>
      <c r="Q1518" s="147">
        <v>0</v>
      </c>
      <c r="R1518" s="147">
        <f>Q1518*H1518</f>
        <v>0</v>
      </c>
      <c r="S1518" s="147">
        <v>0</v>
      </c>
      <c r="T1518" s="148">
        <f>S1518*H1518</f>
        <v>0</v>
      </c>
      <c r="AR1518" s="149" t="s">
        <v>273</v>
      </c>
      <c r="AT1518" s="149" t="s">
        <v>166</v>
      </c>
      <c r="AU1518" s="149" t="s">
        <v>88</v>
      </c>
      <c r="AY1518" s="17" t="s">
        <v>163</v>
      </c>
      <c r="BE1518" s="150">
        <f>IF(N1518="základní",J1518,0)</f>
        <v>0</v>
      </c>
      <c r="BF1518" s="150">
        <f>IF(N1518="snížená",J1518,0)</f>
        <v>0</v>
      </c>
      <c r="BG1518" s="150">
        <f>IF(N1518="zákl. přenesená",J1518,0)</f>
        <v>0</v>
      </c>
      <c r="BH1518" s="150">
        <f>IF(N1518="sníž. přenesená",J1518,0)</f>
        <v>0</v>
      </c>
      <c r="BI1518" s="150">
        <f>IF(N1518="nulová",J1518,0)</f>
        <v>0</v>
      </c>
      <c r="BJ1518" s="17" t="s">
        <v>86</v>
      </c>
      <c r="BK1518" s="150">
        <f>ROUND(I1518*H1518,2)</f>
        <v>0</v>
      </c>
      <c r="BL1518" s="17" t="s">
        <v>273</v>
      </c>
      <c r="BM1518" s="149" t="s">
        <v>1177</v>
      </c>
    </row>
    <row r="1519" spans="2:65" s="12" customFormat="1" ht="11.25">
      <c r="B1519" s="151"/>
      <c r="D1519" s="152" t="s">
        <v>172</v>
      </c>
      <c r="E1519" s="153" t="s">
        <v>1</v>
      </c>
      <c r="F1519" s="154" t="s">
        <v>546</v>
      </c>
      <c r="H1519" s="153" t="s">
        <v>1</v>
      </c>
      <c r="I1519" s="155"/>
      <c r="L1519" s="151"/>
      <c r="M1519" s="156"/>
      <c r="T1519" s="157"/>
      <c r="AT1519" s="153" t="s">
        <v>172</v>
      </c>
      <c r="AU1519" s="153" t="s">
        <v>88</v>
      </c>
      <c r="AV1519" s="12" t="s">
        <v>86</v>
      </c>
      <c r="AW1519" s="12" t="s">
        <v>34</v>
      </c>
      <c r="AX1519" s="12" t="s">
        <v>78</v>
      </c>
      <c r="AY1519" s="153" t="s">
        <v>163</v>
      </c>
    </row>
    <row r="1520" spans="2:65" s="12" customFormat="1" ht="11.25">
      <c r="B1520" s="151"/>
      <c r="D1520" s="152" t="s">
        <v>172</v>
      </c>
      <c r="E1520" s="153" t="s">
        <v>1</v>
      </c>
      <c r="F1520" s="154" t="s">
        <v>547</v>
      </c>
      <c r="H1520" s="153" t="s">
        <v>1</v>
      </c>
      <c r="I1520" s="155"/>
      <c r="L1520" s="151"/>
      <c r="M1520" s="156"/>
      <c r="T1520" s="157"/>
      <c r="AT1520" s="153" t="s">
        <v>172</v>
      </c>
      <c r="AU1520" s="153" t="s">
        <v>88</v>
      </c>
      <c r="AV1520" s="12" t="s">
        <v>86</v>
      </c>
      <c r="AW1520" s="12" t="s">
        <v>34</v>
      </c>
      <c r="AX1520" s="12" t="s">
        <v>78</v>
      </c>
      <c r="AY1520" s="153" t="s">
        <v>163</v>
      </c>
    </row>
    <row r="1521" spans="2:65" s="12" customFormat="1" ht="22.5">
      <c r="B1521" s="151"/>
      <c r="D1521" s="152" t="s">
        <v>172</v>
      </c>
      <c r="E1521" s="153" t="s">
        <v>1</v>
      </c>
      <c r="F1521" s="154" t="s">
        <v>1178</v>
      </c>
      <c r="H1521" s="153" t="s">
        <v>1</v>
      </c>
      <c r="I1521" s="155"/>
      <c r="L1521" s="151"/>
      <c r="M1521" s="156"/>
      <c r="T1521" s="157"/>
      <c r="AT1521" s="153" t="s">
        <v>172</v>
      </c>
      <c r="AU1521" s="153" t="s">
        <v>88</v>
      </c>
      <c r="AV1521" s="12" t="s">
        <v>86</v>
      </c>
      <c r="AW1521" s="12" t="s">
        <v>34</v>
      </c>
      <c r="AX1521" s="12" t="s">
        <v>78</v>
      </c>
      <c r="AY1521" s="153" t="s">
        <v>163</v>
      </c>
    </row>
    <row r="1522" spans="2:65" s="12" customFormat="1" ht="22.5">
      <c r="B1522" s="151"/>
      <c r="D1522" s="152" t="s">
        <v>172</v>
      </c>
      <c r="E1522" s="153" t="s">
        <v>1</v>
      </c>
      <c r="F1522" s="154" t="s">
        <v>1179</v>
      </c>
      <c r="H1522" s="153" t="s">
        <v>1</v>
      </c>
      <c r="I1522" s="155"/>
      <c r="L1522" s="151"/>
      <c r="M1522" s="156"/>
      <c r="T1522" s="157"/>
      <c r="AT1522" s="153" t="s">
        <v>172</v>
      </c>
      <c r="AU1522" s="153" t="s">
        <v>88</v>
      </c>
      <c r="AV1522" s="12" t="s">
        <v>86</v>
      </c>
      <c r="AW1522" s="12" t="s">
        <v>34</v>
      </c>
      <c r="AX1522" s="12" t="s">
        <v>78</v>
      </c>
      <c r="AY1522" s="153" t="s">
        <v>163</v>
      </c>
    </row>
    <row r="1523" spans="2:65" s="12" customFormat="1" ht="11.25">
      <c r="B1523" s="151"/>
      <c r="D1523" s="152" t="s">
        <v>172</v>
      </c>
      <c r="E1523" s="153" t="s">
        <v>1</v>
      </c>
      <c r="F1523" s="154" t="s">
        <v>1180</v>
      </c>
      <c r="H1523" s="153" t="s">
        <v>1</v>
      </c>
      <c r="I1523" s="155"/>
      <c r="L1523" s="151"/>
      <c r="M1523" s="156"/>
      <c r="T1523" s="157"/>
      <c r="AT1523" s="153" t="s">
        <v>172</v>
      </c>
      <c r="AU1523" s="153" t="s">
        <v>88</v>
      </c>
      <c r="AV1523" s="12" t="s">
        <v>86</v>
      </c>
      <c r="AW1523" s="12" t="s">
        <v>34</v>
      </c>
      <c r="AX1523" s="12" t="s">
        <v>78</v>
      </c>
      <c r="AY1523" s="153" t="s">
        <v>163</v>
      </c>
    </row>
    <row r="1524" spans="2:65" s="12" customFormat="1" ht="11.25">
      <c r="B1524" s="151"/>
      <c r="D1524" s="152" t="s">
        <v>172</v>
      </c>
      <c r="E1524" s="153" t="s">
        <v>1</v>
      </c>
      <c r="F1524" s="154" t="s">
        <v>1181</v>
      </c>
      <c r="H1524" s="153" t="s">
        <v>1</v>
      </c>
      <c r="I1524" s="155"/>
      <c r="L1524" s="151"/>
      <c r="M1524" s="156"/>
      <c r="T1524" s="157"/>
      <c r="AT1524" s="153" t="s">
        <v>172</v>
      </c>
      <c r="AU1524" s="153" t="s">
        <v>88</v>
      </c>
      <c r="AV1524" s="12" t="s">
        <v>86</v>
      </c>
      <c r="AW1524" s="12" t="s">
        <v>34</v>
      </c>
      <c r="AX1524" s="12" t="s">
        <v>78</v>
      </c>
      <c r="AY1524" s="153" t="s">
        <v>163</v>
      </c>
    </row>
    <row r="1525" spans="2:65" s="12" customFormat="1" ht="11.25">
      <c r="B1525" s="151"/>
      <c r="D1525" s="152" t="s">
        <v>172</v>
      </c>
      <c r="E1525" s="153" t="s">
        <v>1</v>
      </c>
      <c r="F1525" s="154" t="s">
        <v>1182</v>
      </c>
      <c r="H1525" s="153" t="s">
        <v>1</v>
      </c>
      <c r="I1525" s="155"/>
      <c r="L1525" s="151"/>
      <c r="M1525" s="156"/>
      <c r="T1525" s="157"/>
      <c r="AT1525" s="153" t="s">
        <v>172</v>
      </c>
      <c r="AU1525" s="153" t="s">
        <v>88</v>
      </c>
      <c r="AV1525" s="12" t="s">
        <v>86</v>
      </c>
      <c r="AW1525" s="12" t="s">
        <v>34</v>
      </c>
      <c r="AX1525" s="12" t="s">
        <v>78</v>
      </c>
      <c r="AY1525" s="153" t="s">
        <v>163</v>
      </c>
    </row>
    <row r="1526" spans="2:65" s="13" customFormat="1" ht="11.25">
      <c r="B1526" s="158"/>
      <c r="D1526" s="152" t="s">
        <v>172</v>
      </c>
      <c r="E1526" s="159" t="s">
        <v>1</v>
      </c>
      <c r="F1526" s="160" t="s">
        <v>1183</v>
      </c>
      <c r="H1526" s="161">
        <v>1</v>
      </c>
      <c r="I1526" s="162"/>
      <c r="L1526" s="158"/>
      <c r="M1526" s="163"/>
      <c r="T1526" s="164"/>
      <c r="AT1526" s="159" t="s">
        <v>172</v>
      </c>
      <c r="AU1526" s="159" t="s">
        <v>88</v>
      </c>
      <c r="AV1526" s="13" t="s">
        <v>88</v>
      </c>
      <c r="AW1526" s="13" t="s">
        <v>34</v>
      </c>
      <c r="AX1526" s="13" t="s">
        <v>78</v>
      </c>
      <c r="AY1526" s="159" t="s">
        <v>163</v>
      </c>
    </row>
    <row r="1527" spans="2:65" s="14" customFormat="1" ht="11.25">
      <c r="B1527" s="165"/>
      <c r="D1527" s="152" t="s">
        <v>172</v>
      </c>
      <c r="E1527" s="166" t="s">
        <v>1</v>
      </c>
      <c r="F1527" s="167" t="s">
        <v>176</v>
      </c>
      <c r="H1527" s="168">
        <v>1</v>
      </c>
      <c r="I1527" s="169"/>
      <c r="L1527" s="165"/>
      <c r="M1527" s="170"/>
      <c r="T1527" s="171"/>
      <c r="AT1527" s="166" t="s">
        <v>172</v>
      </c>
      <c r="AU1527" s="166" t="s">
        <v>88</v>
      </c>
      <c r="AV1527" s="14" t="s">
        <v>170</v>
      </c>
      <c r="AW1527" s="14" t="s">
        <v>34</v>
      </c>
      <c r="AX1527" s="14" t="s">
        <v>86</v>
      </c>
      <c r="AY1527" s="166" t="s">
        <v>163</v>
      </c>
    </row>
    <row r="1528" spans="2:65" s="1" customFormat="1" ht="24.2" customHeight="1">
      <c r="B1528" s="32"/>
      <c r="C1528" s="137" t="s">
        <v>1184</v>
      </c>
      <c r="D1528" s="137" t="s">
        <v>166</v>
      </c>
      <c r="E1528" s="138" t="s">
        <v>1185</v>
      </c>
      <c r="F1528" s="139" t="s">
        <v>1186</v>
      </c>
      <c r="G1528" s="140" t="s">
        <v>189</v>
      </c>
      <c r="H1528" s="141">
        <v>9.8000000000000004E-2</v>
      </c>
      <c r="I1528" s="142"/>
      <c r="J1528" s="143">
        <f>ROUND(I1528*H1528,2)</f>
        <v>0</v>
      </c>
      <c r="K1528" s="144"/>
      <c r="L1528" s="32"/>
      <c r="M1528" s="145" t="s">
        <v>1</v>
      </c>
      <c r="N1528" s="146" t="s">
        <v>43</v>
      </c>
      <c r="P1528" s="147">
        <f>O1528*H1528</f>
        <v>0</v>
      </c>
      <c r="Q1528" s="147">
        <v>0</v>
      </c>
      <c r="R1528" s="147">
        <f>Q1528*H1528</f>
        <v>0</v>
      </c>
      <c r="S1528" s="147">
        <v>0</v>
      </c>
      <c r="T1528" s="148">
        <f>S1528*H1528</f>
        <v>0</v>
      </c>
      <c r="AR1528" s="149" t="s">
        <v>273</v>
      </c>
      <c r="AT1528" s="149" t="s">
        <v>166</v>
      </c>
      <c r="AU1528" s="149" t="s">
        <v>88</v>
      </c>
      <c r="AY1528" s="17" t="s">
        <v>163</v>
      </c>
      <c r="BE1528" s="150">
        <f>IF(N1528="základní",J1528,0)</f>
        <v>0</v>
      </c>
      <c r="BF1528" s="150">
        <f>IF(N1528="snížená",J1528,0)</f>
        <v>0</v>
      </c>
      <c r="BG1528" s="150">
        <f>IF(N1528="zákl. přenesená",J1528,0)</f>
        <v>0</v>
      </c>
      <c r="BH1528" s="150">
        <f>IF(N1528="sníž. přenesená",J1528,0)</f>
        <v>0</v>
      </c>
      <c r="BI1528" s="150">
        <f>IF(N1528="nulová",J1528,0)</f>
        <v>0</v>
      </c>
      <c r="BJ1528" s="17" t="s">
        <v>86</v>
      </c>
      <c r="BK1528" s="150">
        <f>ROUND(I1528*H1528,2)</f>
        <v>0</v>
      </c>
      <c r="BL1528" s="17" t="s">
        <v>273</v>
      </c>
      <c r="BM1528" s="149" t="s">
        <v>1187</v>
      </c>
    </row>
    <row r="1529" spans="2:65" s="11" customFormat="1" ht="22.9" customHeight="1">
      <c r="B1529" s="125"/>
      <c r="D1529" s="126" t="s">
        <v>77</v>
      </c>
      <c r="E1529" s="135" t="s">
        <v>1188</v>
      </c>
      <c r="F1529" s="135" t="s">
        <v>1189</v>
      </c>
      <c r="I1529" s="128"/>
      <c r="J1529" s="136">
        <f>BK1529</f>
        <v>0</v>
      </c>
      <c r="L1529" s="125"/>
      <c r="M1529" s="130"/>
      <c r="P1529" s="131">
        <f>SUM(P1530:P1641)</f>
        <v>0</v>
      </c>
      <c r="R1529" s="131">
        <f>SUM(R1530:R1641)</f>
        <v>2.9512554999999998</v>
      </c>
      <c r="T1529" s="132">
        <f>SUM(T1530:T1641)</f>
        <v>0</v>
      </c>
      <c r="AR1529" s="126" t="s">
        <v>88</v>
      </c>
      <c r="AT1529" s="133" t="s">
        <v>77</v>
      </c>
      <c r="AU1529" s="133" t="s">
        <v>86</v>
      </c>
      <c r="AY1529" s="126" t="s">
        <v>163</v>
      </c>
      <c r="BK1529" s="134">
        <f>SUM(BK1530:BK1641)</f>
        <v>0</v>
      </c>
    </row>
    <row r="1530" spans="2:65" s="1" customFormat="1" ht="24.2" customHeight="1">
      <c r="B1530" s="32"/>
      <c r="C1530" s="137" t="s">
        <v>1190</v>
      </c>
      <c r="D1530" s="137" t="s">
        <v>166</v>
      </c>
      <c r="E1530" s="138" t="s">
        <v>1191</v>
      </c>
      <c r="F1530" s="139" t="s">
        <v>1192</v>
      </c>
      <c r="G1530" s="140" t="s">
        <v>952</v>
      </c>
      <c r="H1530" s="141">
        <v>1605.11</v>
      </c>
      <c r="I1530" s="142"/>
      <c r="J1530" s="143">
        <f>ROUND(I1530*H1530,2)</f>
        <v>0</v>
      </c>
      <c r="K1530" s="144"/>
      <c r="L1530" s="32"/>
      <c r="M1530" s="145" t="s">
        <v>1</v>
      </c>
      <c r="N1530" s="146" t="s">
        <v>43</v>
      </c>
      <c r="P1530" s="147">
        <f>O1530*H1530</f>
        <v>0</v>
      </c>
      <c r="Q1530" s="147">
        <v>5.0000000000000002E-5</v>
      </c>
      <c r="R1530" s="147">
        <f>Q1530*H1530</f>
        <v>8.0255499999999994E-2</v>
      </c>
      <c r="S1530" s="147">
        <v>0</v>
      </c>
      <c r="T1530" s="148">
        <f>S1530*H1530</f>
        <v>0</v>
      </c>
      <c r="AR1530" s="149" t="s">
        <v>273</v>
      </c>
      <c r="AT1530" s="149" t="s">
        <v>166</v>
      </c>
      <c r="AU1530" s="149" t="s">
        <v>88</v>
      </c>
      <c r="AY1530" s="17" t="s">
        <v>163</v>
      </c>
      <c r="BE1530" s="150">
        <f>IF(N1530="základní",J1530,0)</f>
        <v>0</v>
      </c>
      <c r="BF1530" s="150">
        <f>IF(N1530="snížená",J1530,0)</f>
        <v>0</v>
      </c>
      <c r="BG1530" s="150">
        <f>IF(N1530="zákl. přenesená",J1530,0)</f>
        <v>0</v>
      </c>
      <c r="BH1530" s="150">
        <f>IF(N1530="sníž. přenesená",J1530,0)</f>
        <v>0</v>
      </c>
      <c r="BI1530" s="150">
        <f>IF(N1530="nulová",J1530,0)</f>
        <v>0</v>
      </c>
      <c r="BJ1530" s="17" t="s">
        <v>86</v>
      </c>
      <c r="BK1530" s="150">
        <f>ROUND(I1530*H1530,2)</f>
        <v>0</v>
      </c>
      <c r="BL1530" s="17" t="s">
        <v>273</v>
      </c>
      <c r="BM1530" s="149" t="s">
        <v>1193</v>
      </c>
    </row>
    <row r="1531" spans="2:65" s="12" customFormat="1" ht="11.25">
      <c r="B1531" s="151"/>
      <c r="D1531" s="152" t="s">
        <v>172</v>
      </c>
      <c r="E1531" s="153" t="s">
        <v>1</v>
      </c>
      <c r="F1531" s="154" t="s">
        <v>1194</v>
      </c>
      <c r="H1531" s="153" t="s">
        <v>1</v>
      </c>
      <c r="I1531" s="155"/>
      <c r="L1531" s="151"/>
      <c r="M1531" s="156"/>
      <c r="T1531" s="157"/>
      <c r="AT1531" s="153" t="s">
        <v>172</v>
      </c>
      <c r="AU1531" s="153" t="s">
        <v>88</v>
      </c>
      <c r="AV1531" s="12" t="s">
        <v>86</v>
      </c>
      <c r="AW1531" s="12" t="s">
        <v>34</v>
      </c>
      <c r="AX1531" s="12" t="s">
        <v>78</v>
      </c>
      <c r="AY1531" s="153" t="s">
        <v>163</v>
      </c>
    </row>
    <row r="1532" spans="2:65" s="12" customFormat="1" ht="11.25">
      <c r="B1532" s="151"/>
      <c r="D1532" s="152" t="s">
        <v>172</v>
      </c>
      <c r="E1532" s="153" t="s">
        <v>1</v>
      </c>
      <c r="F1532" s="154" t="s">
        <v>1195</v>
      </c>
      <c r="H1532" s="153" t="s">
        <v>1</v>
      </c>
      <c r="I1532" s="155"/>
      <c r="L1532" s="151"/>
      <c r="M1532" s="156"/>
      <c r="T1532" s="157"/>
      <c r="AT1532" s="153" t="s">
        <v>172</v>
      </c>
      <c r="AU1532" s="153" t="s">
        <v>88</v>
      </c>
      <c r="AV1532" s="12" t="s">
        <v>86</v>
      </c>
      <c r="AW1532" s="12" t="s">
        <v>34</v>
      </c>
      <c r="AX1532" s="12" t="s">
        <v>78</v>
      </c>
      <c r="AY1532" s="153" t="s">
        <v>163</v>
      </c>
    </row>
    <row r="1533" spans="2:65" s="13" customFormat="1" ht="11.25">
      <c r="B1533" s="158"/>
      <c r="D1533" s="152" t="s">
        <v>172</v>
      </c>
      <c r="E1533" s="159" t="s">
        <v>1</v>
      </c>
      <c r="F1533" s="160" t="s">
        <v>1196</v>
      </c>
      <c r="H1533" s="161">
        <v>1605.11</v>
      </c>
      <c r="I1533" s="162"/>
      <c r="L1533" s="158"/>
      <c r="M1533" s="163"/>
      <c r="T1533" s="164"/>
      <c r="AT1533" s="159" t="s">
        <v>172</v>
      </c>
      <c r="AU1533" s="159" t="s">
        <v>88</v>
      </c>
      <c r="AV1533" s="13" t="s">
        <v>88</v>
      </c>
      <c r="AW1533" s="13" t="s">
        <v>34</v>
      </c>
      <c r="AX1533" s="13" t="s">
        <v>78</v>
      </c>
      <c r="AY1533" s="159" t="s">
        <v>163</v>
      </c>
    </row>
    <row r="1534" spans="2:65" s="14" customFormat="1" ht="11.25">
      <c r="B1534" s="165"/>
      <c r="D1534" s="152" t="s">
        <v>172</v>
      </c>
      <c r="E1534" s="166" t="s">
        <v>1</v>
      </c>
      <c r="F1534" s="167" t="s">
        <v>176</v>
      </c>
      <c r="H1534" s="168">
        <v>1605.11</v>
      </c>
      <c r="I1534" s="169"/>
      <c r="L1534" s="165"/>
      <c r="M1534" s="170"/>
      <c r="T1534" s="171"/>
      <c r="AT1534" s="166" t="s">
        <v>172</v>
      </c>
      <c r="AU1534" s="166" t="s">
        <v>88</v>
      </c>
      <c r="AV1534" s="14" t="s">
        <v>170</v>
      </c>
      <c r="AW1534" s="14" t="s">
        <v>34</v>
      </c>
      <c r="AX1534" s="14" t="s">
        <v>86</v>
      </c>
      <c r="AY1534" s="166" t="s">
        <v>163</v>
      </c>
    </row>
    <row r="1535" spans="2:65" s="1" customFormat="1" ht="24.2" customHeight="1">
      <c r="B1535" s="32"/>
      <c r="C1535" s="172" t="s">
        <v>1197</v>
      </c>
      <c r="D1535" s="172" t="s">
        <v>194</v>
      </c>
      <c r="E1535" s="173" t="s">
        <v>1198</v>
      </c>
      <c r="F1535" s="174" t="s">
        <v>1199</v>
      </c>
      <c r="G1535" s="175" t="s">
        <v>189</v>
      </c>
      <c r="H1535" s="176">
        <v>1.0669999999999999</v>
      </c>
      <c r="I1535" s="177"/>
      <c r="J1535" s="178">
        <f>ROUND(I1535*H1535,2)</f>
        <v>0</v>
      </c>
      <c r="K1535" s="179"/>
      <c r="L1535" s="180"/>
      <c r="M1535" s="181" t="s">
        <v>1</v>
      </c>
      <c r="N1535" s="182" t="s">
        <v>43</v>
      </c>
      <c r="P1535" s="147">
        <f>O1535*H1535</f>
        <v>0</v>
      </c>
      <c r="Q1535" s="147">
        <v>1</v>
      </c>
      <c r="R1535" s="147">
        <f>Q1535*H1535</f>
        <v>1.0669999999999999</v>
      </c>
      <c r="S1535" s="147">
        <v>0</v>
      </c>
      <c r="T1535" s="148">
        <f>S1535*H1535</f>
        <v>0</v>
      </c>
      <c r="AR1535" s="149" t="s">
        <v>442</v>
      </c>
      <c r="AT1535" s="149" t="s">
        <v>194</v>
      </c>
      <c r="AU1535" s="149" t="s">
        <v>88</v>
      </c>
      <c r="AY1535" s="17" t="s">
        <v>163</v>
      </c>
      <c r="BE1535" s="150">
        <f>IF(N1535="základní",J1535,0)</f>
        <v>0</v>
      </c>
      <c r="BF1535" s="150">
        <f>IF(N1535="snížená",J1535,0)</f>
        <v>0</v>
      </c>
      <c r="BG1535" s="150">
        <f>IF(N1535="zákl. přenesená",J1535,0)</f>
        <v>0</v>
      </c>
      <c r="BH1535" s="150">
        <f>IF(N1535="sníž. přenesená",J1535,0)</f>
        <v>0</v>
      </c>
      <c r="BI1535" s="150">
        <f>IF(N1535="nulová",J1535,0)</f>
        <v>0</v>
      </c>
      <c r="BJ1535" s="17" t="s">
        <v>86</v>
      </c>
      <c r="BK1535" s="150">
        <f>ROUND(I1535*H1535,2)</f>
        <v>0</v>
      </c>
      <c r="BL1535" s="17" t="s">
        <v>273</v>
      </c>
      <c r="BM1535" s="149" t="s">
        <v>1200</v>
      </c>
    </row>
    <row r="1536" spans="2:65" s="12" customFormat="1" ht="11.25">
      <c r="B1536" s="151"/>
      <c r="D1536" s="152" t="s">
        <v>172</v>
      </c>
      <c r="E1536" s="153" t="s">
        <v>1</v>
      </c>
      <c r="F1536" s="154" t="s">
        <v>1194</v>
      </c>
      <c r="H1536" s="153" t="s">
        <v>1</v>
      </c>
      <c r="I1536" s="155"/>
      <c r="L1536" s="151"/>
      <c r="M1536" s="156"/>
      <c r="T1536" s="157"/>
      <c r="AT1536" s="153" t="s">
        <v>172</v>
      </c>
      <c r="AU1536" s="153" t="s">
        <v>88</v>
      </c>
      <c r="AV1536" s="12" t="s">
        <v>86</v>
      </c>
      <c r="AW1536" s="12" t="s">
        <v>34</v>
      </c>
      <c r="AX1536" s="12" t="s">
        <v>78</v>
      </c>
      <c r="AY1536" s="153" t="s">
        <v>163</v>
      </c>
    </row>
    <row r="1537" spans="2:65" s="12" customFormat="1" ht="11.25">
      <c r="B1537" s="151"/>
      <c r="D1537" s="152" t="s">
        <v>172</v>
      </c>
      <c r="E1537" s="153" t="s">
        <v>1</v>
      </c>
      <c r="F1537" s="154" t="s">
        <v>1195</v>
      </c>
      <c r="H1537" s="153" t="s">
        <v>1</v>
      </c>
      <c r="I1537" s="155"/>
      <c r="L1537" s="151"/>
      <c r="M1537" s="156"/>
      <c r="T1537" s="157"/>
      <c r="AT1537" s="153" t="s">
        <v>172</v>
      </c>
      <c r="AU1537" s="153" t="s">
        <v>88</v>
      </c>
      <c r="AV1537" s="12" t="s">
        <v>86</v>
      </c>
      <c r="AW1537" s="12" t="s">
        <v>34</v>
      </c>
      <c r="AX1537" s="12" t="s">
        <v>78</v>
      </c>
      <c r="AY1537" s="153" t="s">
        <v>163</v>
      </c>
    </row>
    <row r="1538" spans="2:65" s="13" customFormat="1" ht="11.25">
      <c r="B1538" s="158"/>
      <c r="D1538" s="152" t="s">
        <v>172</v>
      </c>
      <c r="E1538" s="159" t="s">
        <v>1</v>
      </c>
      <c r="F1538" s="160" t="s">
        <v>1201</v>
      </c>
      <c r="H1538" s="161">
        <v>1.016</v>
      </c>
      <c r="I1538" s="162"/>
      <c r="L1538" s="158"/>
      <c r="M1538" s="163"/>
      <c r="T1538" s="164"/>
      <c r="AT1538" s="159" t="s">
        <v>172</v>
      </c>
      <c r="AU1538" s="159" t="s">
        <v>88</v>
      </c>
      <c r="AV1538" s="13" t="s">
        <v>88</v>
      </c>
      <c r="AW1538" s="13" t="s">
        <v>34</v>
      </c>
      <c r="AX1538" s="13" t="s">
        <v>78</v>
      </c>
      <c r="AY1538" s="159" t="s">
        <v>163</v>
      </c>
    </row>
    <row r="1539" spans="2:65" s="14" customFormat="1" ht="11.25">
      <c r="B1539" s="165"/>
      <c r="D1539" s="152" t="s">
        <v>172</v>
      </c>
      <c r="E1539" s="166" t="s">
        <v>1</v>
      </c>
      <c r="F1539" s="167" t="s">
        <v>176</v>
      </c>
      <c r="H1539" s="168">
        <v>1.016</v>
      </c>
      <c r="I1539" s="169"/>
      <c r="L1539" s="165"/>
      <c r="M1539" s="170"/>
      <c r="T1539" s="171"/>
      <c r="AT1539" s="166" t="s">
        <v>172</v>
      </c>
      <c r="AU1539" s="166" t="s">
        <v>88</v>
      </c>
      <c r="AV1539" s="14" t="s">
        <v>170</v>
      </c>
      <c r="AW1539" s="14" t="s">
        <v>34</v>
      </c>
      <c r="AX1539" s="14" t="s">
        <v>86</v>
      </c>
      <c r="AY1539" s="166" t="s">
        <v>163</v>
      </c>
    </row>
    <row r="1540" spans="2:65" s="13" customFormat="1" ht="11.25">
      <c r="B1540" s="158"/>
      <c r="D1540" s="152" t="s">
        <v>172</v>
      </c>
      <c r="F1540" s="160" t="s">
        <v>1202</v>
      </c>
      <c r="H1540" s="161">
        <v>1.0669999999999999</v>
      </c>
      <c r="I1540" s="162"/>
      <c r="L1540" s="158"/>
      <c r="M1540" s="163"/>
      <c r="T1540" s="164"/>
      <c r="AT1540" s="159" t="s">
        <v>172</v>
      </c>
      <c r="AU1540" s="159" t="s">
        <v>88</v>
      </c>
      <c r="AV1540" s="13" t="s">
        <v>88</v>
      </c>
      <c r="AW1540" s="13" t="s">
        <v>4</v>
      </c>
      <c r="AX1540" s="13" t="s">
        <v>86</v>
      </c>
      <c r="AY1540" s="159" t="s">
        <v>163</v>
      </c>
    </row>
    <row r="1541" spans="2:65" s="1" customFormat="1" ht="24.2" customHeight="1">
      <c r="B1541" s="32"/>
      <c r="C1541" s="172" t="s">
        <v>1203</v>
      </c>
      <c r="D1541" s="172" t="s">
        <v>194</v>
      </c>
      <c r="E1541" s="173" t="s">
        <v>1204</v>
      </c>
      <c r="F1541" s="174" t="s">
        <v>1205</v>
      </c>
      <c r="G1541" s="175" t="s">
        <v>189</v>
      </c>
      <c r="H1541" s="176">
        <v>1.2789999999999999</v>
      </c>
      <c r="I1541" s="177"/>
      <c r="J1541" s="178">
        <f>ROUND(I1541*H1541,2)</f>
        <v>0</v>
      </c>
      <c r="K1541" s="179"/>
      <c r="L1541" s="180"/>
      <c r="M1541" s="181" t="s">
        <v>1</v>
      </c>
      <c r="N1541" s="182" t="s">
        <v>43</v>
      </c>
      <c r="P1541" s="147">
        <f>O1541*H1541</f>
        <v>0</v>
      </c>
      <c r="Q1541" s="147">
        <v>1</v>
      </c>
      <c r="R1541" s="147">
        <f>Q1541*H1541</f>
        <v>1.2789999999999999</v>
      </c>
      <c r="S1541" s="147">
        <v>0</v>
      </c>
      <c r="T1541" s="148">
        <f>S1541*H1541</f>
        <v>0</v>
      </c>
      <c r="AR1541" s="149" t="s">
        <v>442</v>
      </c>
      <c r="AT1541" s="149" t="s">
        <v>194</v>
      </c>
      <c r="AU1541" s="149" t="s">
        <v>88</v>
      </c>
      <c r="AY1541" s="17" t="s">
        <v>163</v>
      </c>
      <c r="BE1541" s="150">
        <f>IF(N1541="základní",J1541,0)</f>
        <v>0</v>
      </c>
      <c r="BF1541" s="150">
        <f>IF(N1541="snížená",J1541,0)</f>
        <v>0</v>
      </c>
      <c r="BG1541" s="150">
        <f>IF(N1541="zákl. přenesená",J1541,0)</f>
        <v>0</v>
      </c>
      <c r="BH1541" s="150">
        <f>IF(N1541="sníž. přenesená",J1541,0)</f>
        <v>0</v>
      </c>
      <c r="BI1541" s="150">
        <f>IF(N1541="nulová",J1541,0)</f>
        <v>0</v>
      </c>
      <c r="BJ1541" s="17" t="s">
        <v>86</v>
      </c>
      <c r="BK1541" s="150">
        <f>ROUND(I1541*H1541,2)</f>
        <v>0</v>
      </c>
      <c r="BL1541" s="17" t="s">
        <v>273</v>
      </c>
      <c r="BM1541" s="149" t="s">
        <v>1206</v>
      </c>
    </row>
    <row r="1542" spans="2:65" s="12" customFormat="1" ht="11.25">
      <c r="B1542" s="151"/>
      <c r="D1542" s="152" t="s">
        <v>172</v>
      </c>
      <c r="E1542" s="153" t="s">
        <v>1</v>
      </c>
      <c r="F1542" s="154" t="s">
        <v>1194</v>
      </c>
      <c r="H1542" s="153" t="s">
        <v>1</v>
      </c>
      <c r="I1542" s="155"/>
      <c r="L1542" s="151"/>
      <c r="M1542" s="156"/>
      <c r="T1542" s="157"/>
      <c r="AT1542" s="153" t="s">
        <v>172</v>
      </c>
      <c r="AU1542" s="153" t="s">
        <v>88</v>
      </c>
      <c r="AV1542" s="12" t="s">
        <v>86</v>
      </c>
      <c r="AW1542" s="12" t="s">
        <v>34</v>
      </c>
      <c r="AX1542" s="12" t="s">
        <v>78</v>
      </c>
      <c r="AY1542" s="153" t="s">
        <v>163</v>
      </c>
    </row>
    <row r="1543" spans="2:65" s="12" customFormat="1" ht="11.25">
      <c r="B1543" s="151"/>
      <c r="D1543" s="152" t="s">
        <v>172</v>
      </c>
      <c r="E1543" s="153" t="s">
        <v>1</v>
      </c>
      <c r="F1543" s="154" t="s">
        <v>1195</v>
      </c>
      <c r="H1543" s="153" t="s">
        <v>1</v>
      </c>
      <c r="I1543" s="155"/>
      <c r="L1543" s="151"/>
      <c r="M1543" s="156"/>
      <c r="T1543" s="157"/>
      <c r="AT1543" s="153" t="s">
        <v>172</v>
      </c>
      <c r="AU1543" s="153" t="s">
        <v>88</v>
      </c>
      <c r="AV1543" s="12" t="s">
        <v>86</v>
      </c>
      <c r="AW1543" s="12" t="s">
        <v>34</v>
      </c>
      <c r="AX1543" s="12" t="s">
        <v>78</v>
      </c>
      <c r="AY1543" s="153" t="s">
        <v>163</v>
      </c>
    </row>
    <row r="1544" spans="2:65" s="13" customFormat="1" ht="11.25">
      <c r="B1544" s="158"/>
      <c r="D1544" s="152" t="s">
        <v>172</v>
      </c>
      <c r="E1544" s="159" t="s">
        <v>1</v>
      </c>
      <c r="F1544" s="160" t="s">
        <v>1207</v>
      </c>
      <c r="H1544" s="161">
        <v>1.2789999999999999</v>
      </c>
      <c r="I1544" s="162"/>
      <c r="L1544" s="158"/>
      <c r="M1544" s="163"/>
      <c r="T1544" s="164"/>
      <c r="AT1544" s="159" t="s">
        <v>172</v>
      </c>
      <c r="AU1544" s="159" t="s">
        <v>88</v>
      </c>
      <c r="AV1544" s="13" t="s">
        <v>88</v>
      </c>
      <c r="AW1544" s="13" t="s">
        <v>34</v>
      </c>
      <c r="AX1544" s="13" t="s">
        <v>78</v>
      </c>
      <c r="AY1544" s="159" t="s">
        <v>163</v>
      </c>
    </row>
    <row r="1545" spans="2:65" s="14" customFormat="1" ht="11.25">
      <c r="B1545" s="165"/>
      <c r="D1545" s="152" t="s">
        <v>172</v>
      </c>
      <c r="E1545" s="166" t="s">
        <v>1</v>
      </c>
      <c r="F1545" s="167" t="s">
        <v>176</v>
      </c>
      <c r="H1545" s="168">
        <v>1.2789999999999999</v>
      </c>
      <c r="I1545" s="169"/>
      <c r="L1545" s="165"/>
      <c r="M1545" s="170"/>
      <c r="T1545" s="171"/>
      <c r="AT1545" s="166" t="s">
        <v>172</v>
      </c>
      <c r="AU1545" s="166" t="s">
        <v>88</v>
      </c>
      <c r="AV1545" s="14" t="s">
        <v>170</v>
      </c>
      <c r="AW1545" s="14" t="s">
        <v>34</v>
      </c>
      <c r="AX1545" s="14" t="s">
        <v>86</v>
      </c>
      <c r="AY1545" s="166" t="s">
        <v>163</v>
      </c>
    </row>
    <row r="1546" spans="2:65" s="1" customFormat="1" ht="16.5" customHeight="1">
      <c r="B1546" s="32"/>
      <c r="C1546" s="172" t="s">
        <v>1208</v>
      </c>
      <c r="D1546" s="172" t="s">
        <v>194</v>
      </c>
      <c r="E1546" s="173" t="s">
        <v>1209</v>
      </c>
      <c r="F1546" s="174" t="s">
        <v>1210</v>
      </c>
      <c r="G1546" s="175" t="s">
        <v>189</v>
      </c>
      <c r="H1546" s="176">
        <v>0.13700000000000001</v>
      </c>
      <c r="I1546" s="177"/>
      <c r="J1546" s="178">
        <f>ROUND(I1546*H1546,2)</f>
        <v>0</v>
      </c>
      <c r="K1546" s="179"/>
      <c r="L1546" s="180"/>
      <c r="M1546" s="181" t="s">
        <v>1</v>
      </c>
      <c r="N1546" s="182" t="s">
        <v>43</v>
      </c>
      <c r="P1546" s="147">
        <f>O1546*H1546</f>
        <v>0</v>
      </c>
      <c r="Q1546" s="147">
        <v>1</v>
      </c>
      <c r="R1546" s="147">
        <f>Q1546*H1546</f>
        <v>0.13700000000000001</v>
      </c>
      <c r="S1546" s="147">
        <v>0</v>
      </c>
      <c r="T1546" s="148">
        <f>S1546*H1546</f>
        <v>0</v>
      </c>
      <c r="AR1546" s="149" t="s">
        <v>442</v>
      </c>
      <c r="AT1546" s="149" t="s">
        <v>194</v>
      </c>
      <c r="AU1546" s="149" t="s">
        <v>88</v>
      </c>
      <c r="AY1546" s="17" t="s">
        <v>163</v>
      </c>
      <c r="BE1546" s="150">
        <f>IF(N1546="základní",J1546,0)</f>
        <v>0</v>
      </c>
      <c r="BF1546" s="150">
        <f>IF(N1546="snížená",J1546,0)</f>
        <v>0</v>
      </c>
      <c r="BG1546" s="150">
        <f>IF(N1546="zákl. přenesená",J1546,0)</f>
        <v>0</v>
      </c>
      <c r="BH1546" s="150">
        <f>IF(N1546="sníž. přenesená",J1546,0)</f>
        <v>0</v>
      </c>
      <c r="BI1546" s="150">
        <f>IF(N1546="nulová",J1546,0)</f>
        <v>0</v>
      </c>
      <c r="BJ1546" s="17" t="s">
        <v>86</v>
      </c>
      <c r="BK1546" s="150">
        <f>ROUND(I1546*H1546,2)</f>
        <v>0</v>
      </c>
      <c r="BL1546" s="17" t="s">
        <v>273</v>
      </c>
      <c r="BM1546" s="149" t="s">
        <v>1211</v>
      </c>
    </row>
    <row r="1547" spans="2:65" s="12" customFormat="1" ht="11.25">
      <c r="B1547" s="151"/>
      <c r="D1547" s="152" t="s">
        <v>172</v>
      </c>
      <c r="E1547" s="153" t="s">
        <v>1</v>
      </c>
      <c r="F1547" s="154" t="s">
        <v>1194</v>
      </c>
      <c r="H1547" s="153" t="s">
        <v>1</v>
      </c>
      <c r="I1547" s="155"/>
      <c r="L1547" s="151"/>
      <c r="M1547" s="156"/>
      <c r="T1547" s="157"/>
      <c r="AT1547" s="153" t="s">
        <v>172</v>
      </c>
      <c r="AU1547" s="153" t="s">
        <v>88</v>
      </c>
      <c r="AV1547" s="12" t="s">
        <v>86</v>
      </c>
      <c r="AW1547" s="12" t="s">
        <v>34</v>
      </c>
      <c r="AX1547" s="12" t="s">
        <v>78</v>
      </c>
      <c r="AY1547" s="153" t="s">
        <v>163</v>
      </c>
    </row>
    <row r="1548" spans="2:65" s="12" customFormat="1" ht="11.25">
      <c r="B1548" s="151"/>
      <c r="D1548" s="152" t="s">
        <v>172</v>
      </c>
      <c r="E1548" s="153" t="s">
        <v>1</v>
      </c>
      <c r="F1548" s="154" t="s">
        <v>1195</v>
      </c>
      <c r="H1548" s="153" t="s">
        <v>1</v>
      </c>
      <c r="I1548" s="155"/>
      <c r="L1548" s="151"/>
      <c r="M1548" s="156"/>
      <c r="T1548" s="157"/>
      <c r="AT1548" s="153" t="s">
        <v>172</v>
      </c>
      <c r="AU1548" s="153" t="s">
        <v>88</v>
      </c>
      <c r="AV1548" s="12" t="s">
        <v>86</v>
      </c>
      <c r="AW1548" s="12" t="s">
        <v>34</v>
      </c>
      <c r="AX1548" s="12" t="s">
        <v>78</v>
      </c>
      <c r="AY1548" s="153" t="s">
        <v>163</v>
      </c>
    </row>
    <row r="1549" spans="2:65" s="13" customFormat="1" ht="11.25">
      <c r="B1549" s="158"/>
      <c r="D1549" s="152" t="s">
        <v>172</v>
      </c>
      <c r="E1549" s="159" t="s">
        <v>1</v>
      </c>
      <c r="F1549" s="160" t="s">
        <v>1212</v>
      </c>
      <c r="H1549" s="161">
        <v>0.13</v>
      </c>
      <c r="I1549" s="162"/>
      <c r="L1549" s="158"/>
      <c r="M1549" s="163"/>
      <c r="T1549" s="164"/>
      <c r="AT1549" s="159" t="s">
        <v>172</v>
      </c>
      <c r="AU1549" s="159" t="s">
        <v>88</v>
      </c>
      <c r="AV1549" s="13" t="s">
        <v>88</v>
      </c>
      <c r="AW1549" s="13" t="s">
        <v>34</v>
      </c>
      <c r="AX1549" s="13" t="s">
        <v>78</v>
      </c>
      <c r="AY1549" s="159" t="s">
        <v>163</v>
      </c>
    </row>
    <row r="1550" spans="2:65" s="14" customFormat="1" ht="11.25">
      <c r="B1550" s="165"/>
      <c r="D1550" s="152" t="s">
        <v>172</v>
      </c>
      <c r="E1550" s="166" t="s">
        <v>1</v>
      </c>
      <c r="F1550" s="167" t="s">
        <v>176</v>
      </c>
      <c r="H1550" s="168">
        <v>0.13</v>
      </c>
      <c r="I1550" s="169"/>
      <c r="L1550" s="165"/>
      <c r="M1550" s="170"/>
      <c r="T1550" s="171"/>
      <c r="AT1550" s="166" t="s">
        <v>172</v>
      </c>
      <c r="AU1550" s="166" t="s">
        <v>88</v>
      </c>
      <c r="AV1550" s="14" t="s">
        <v>170</v>
      </c>
      <c r="AW1550" s="14" t="s">
        <v>34</v>
      </c>
      <c r="AX1550" s="14" t="s">
        <v>86</v>
      </c>
      <c r="AY1550" s="166" t="s">
        <v>163</v>
      </c>
    </row>
    <row r="1551" spans="2:65" s="13" customFormat="1" ht="11.25">
      <c r="B1551" s="158"/>
      <c r="D1551" s="152" t="s">
        <v>172</v>
      </c>
      <c r="F1551" s="160" t="s">
        <v>1213</v>
      </c>
      <c r="H1551" s="161">
        <v>0.13700000000000001</v>
      </c>
      <c r="I1551" s="162"/>
      <c r="L1551" s="158"/>
      <c r="M1551" s="163"/>
      <c r="T1551" s="164"/>
      <c r="AT1551" s="159" t="s">
        <v>172</v>
      </c>
      <c r="AU1551" s="159" t="s">
        <v>88</v>
      </c>
      <c r="AV1551" s="13" t="s">
        <v>88</v>
      </c>
      <c r="AW1551" s="13" t="s">
        <v>4</v>
      </c>
      <c r="AX1551" s="13" t="s">
        <v>86</v>
      </c>
      <c r="AY1551" s="159" t="s">
        <v>163</v>
      </c>
    </row>
    <row r="1552" spans="2:65" s="1" customFormat="1" ht="16.5" customHeight="1">
      <c r="B1552" s="32"/>
      <c r="C1552" s="172" t="s">
        <v>1214</v>
      </c>
      <c r="D1552" s="172" t="s">
        <v>194</v>
      </c>
      <c r="E1552" s="173" t="s">
        <v>1215</v>
      </c>
      <c r="F1552" s="174" t="s">
        <v>1216</v>
      </c>
      <c r="G1552" s="175" t="s">
        <v>189</v>
      </c>
      <c r="H1552" s="176">
        <v>8.2000000000000003E-2</v>
      </c>
      <c r="I1552" s="177"/>
      <c r="J1552" s="178">
        <f>ROUND(I1552*H1552,2)</f>
        <v>0</v>
      </c>
      <c r="K1552" s="179"/>
      <c r="L1552" s="180"/>
      <c r="M1552" s="181" t="s">
        <v>1</v>
      </c>
      <c r="N1552" s="182" t="s">
        <v>43</v>
      </c>
      <c r="P1552" s="147">
        <f>O1552*H1552</f>
        <v>0</v>
      </c>
      <c r="Q1552" s="147">
        <v>1</v>
      </c>
      <c r="R1552" s="147">
        <f>Q1552*H1552</f>
        <v>8.2000000000000003E-2</v>
      </c>
      <c r="S1552" s="147">
        <v>0</v>
      </c>
      <c r="T1552" s="148">
        <f>S1552*H1552</f>
        <v>0</v>
      </c>
      <c r="AR1552" s="149" t="s">
        <v>442</v>
      </c>
      <c r="AT1552" s="149" t="s">
        <v>194</v>
      </c>
      <c r="AU1552" s="149" t="s">
        <v>88</v>
      </c>
      <c r="AY1552" s="17" t="s">
        <v>163</v>
      </c>
      <c r="BE1552" s="150">
        <f>IF(N1552="základní",J1552,0)</f>
        <v>0</v>
      </c>
      <c r="BF1552" s="150">
        <f>IF(N1552="snížená",J1552,0)</f>
        <v>0</v>
      </c>
      <c r="BG1552" s="150">
        <f>IF(N1552="zákl. přenesená",J1552,0)</f>
        <v>0</v>
      </c>
      <c r="BH1552" s="150">
        <f>IF(N1552="sníž. přenesená",J1552,0)</f>
        <v>0</v>
      </c>
      <c r="BI1552" s="150">
        <f>IF(N1552="nulová",J1552,0)</f>
        <v>0</v>
      </c>
      <c r="BJ1552" s="17" t="s">
        <v>86</v>
      </c>
      <c r="BK1552" s="150">
        <f>ROUND(I1552*H1552,2)</f>
        <v>0</v>
      </c>
      <c r="BL1552" s="17" t="s">
        <v>273</v>
      </c>
      <c r="BM1552" s="149" t="s">
        <v>1217</v>
      </c>
    </row>
    <row r="1553" spans="2:65" s="12" customFormat="1" ht="11.25">
      <c r="B1553" s="151"/>
      <c r="D1553" s="152" t="s">
        <v>172</v>
      </c>
      <c r="E1553" s="153" t="s">
        <v>1</v>
      </c>
      <c r="F1553" s="154" t="s">
        <v>1194</v>
      </c>
      <c r="H1553" s="153" t="s">
        <v>1</v>
      </c>
      <c r="I1553" s="155"/>
      <c r="L1553" s="151"/>
      <c r="M1553" s="156"/>
      <c r="T1553" s="157"/>
      <c r="AT1553" s="153" t="s">
        <v>172</v>
      </c>
      <c r="AU1553" s="153" t="s">
        <v>88</v>
      </c>
      <c r="AV1553" s="12" t="s">
        <v>86</v>
      </c>
      <c r="AW1553" s="12" t="s">
        <v>34</v>
      </c>
      <c r="AX1553" s="12" t="s">
        <v>78</v>
      </c>
      <c r="AY1553" s="153" t="s">
        <v>163</v>
      </c>
    </row>
    <row r="1554" spans="2:65" s="12" customFormat="1" ht="11.25">
      <c r="B1554" s="151"/>
      <c r="D1554" s="152" t="s">
        <v>172</v>
      </c>
      <c r="E1554" s="153" t="s">
        <v>1</v>
      </c>
      <c r="F1554" s="154" t="s">
        <v>1195</v>
      </c>
      <c r="H1554" s="153" t="s">
        <v>1</v>
      </c>
      <c r="I1554" s="155"/>
      <c r="L1554" s="151"/>
      <c r="M1554" s="156"/>
      <c r="T1554" s="157"/>
      <c r="AT1554" s="153" t="s">
        <v>172</v>
      </c>
      <c r="AU1554" s="153" t="s">
        <v>88</v>
      </c>
      <c r="AV1554" s="12" t="s">
        <v>86</v>
      </c>
      <c r="AW1554" s="12" t="s">
        <v>34</v>
      </c>
      <c r="AX1554" s="12" t="s">
        <v>78</v>
      </c>
      <c r="AY1554" s="153" t="s">
        <v>163</v>
      </c>
    </row>
    <row r="1555" spans="2:65" s="13" customFormat="1" ht="11.25">
      <c r="B1555" s="158"/>
      <c r="D1555" s="152" t="s">
        <v>172</v>
      </c>
      <c r="E1555" s="159" t="s">
        <v>1</v>
      </c>
      <c r="F1555" s="160" t="s">
        <v>1218</v>
      </c>
      <c r="H1555" s="161">
        <v>7.8E-2</v>
      </c>
      <c r="I1555" s="162"/>
      <c r="L1555" s="158"/>
      <c r="M1555" s="163"/>
      <c r="T1555" s="164"/>
      <c r="AT1555" s="159" t="s">
        <v>172</v>
      </c>
      <c r="AU1555" s="159" t="s">
        <v>88</v>
      </c>
      <c r="AV1555" s="13" t="s">
        <v>88</v>
      </c>
      <c r="AW1555" s="13" t="s">
        <v>34</v>
      </c>
      <c r="AX1555" s="13" t="s">
        <v>78</v>
      </c>
      <c r="AY1555" s="159" t="s">
        <v>163</v>
      </c>
    </row>
    <row r="1556" spans="2:65" s="14" customFormat="1" ht="11.25">
      <c r="B1556" s="165"/>
      <c r="D1556" s="152" t="s">
        <v>172</v>
      </c>
      <c r="E1556" s="166" t="s">
        <v>1</v>
      </c>
      <c r="F1556" s="167" t="s">
        <v>176</v>
      </c>
      <c r="H1556" s="168">
        <v>7.8E-2</v>
      </c>
      <c r="I1556" s="169"/>
      <c r="L1556" s="165"/>
      <c r="M1556" s="170"/>
      <c r="T1556" s="171"/>
      <c r="AT1556" s="166" t="s">
        <v>172</v>
      </c>
      <c r="AU1556" s="166" t="s">
        <v>88</v>
      </c>
      <c r="AV1556" s="14" t="s">
        <v>170</v>
      </c>
      <c r="AW1556" s="14" t="s">
        <v>34</v>
      </c>
      <c r="AX1556" s="14" t="s">
        <v>86</v>
      </c>
      <c r="AY1556" s="166" t="s">
        <v>163</v>
      </c>
    </row>
    <row r="1557" spans="2:65" s="13" customFormat="1" ht="11.25">
      <c r="B1557" s="158"/>
      <c r="D1557" s="152" t="s">
        <v>172</v>
      </c>
      <c r="F1557" s="160" t="s">
        <v>1219</v>
      </c>
      <c r="H1557" s="161">
        <v>8.2000000000000003E-2</v>
      </c>
      <c r="I1557" s="162"/>
      <c r="L1557" s="158"/>
      <c r="M1557" s="163"/>
      <c r="T1557" s="164"/>
      <c r="AT1557" s="159" t="s">
        <v>172</v>
      </c>
      <c r="AU1557" s="159" t="s">
        <v>88</v>
      </c>
      <c r="AV1557" s="13" t="s">
        <v>88</v>
      </c>
      <c r="AW1557" s="13" t="s">
        <v>4</v>
      </c>
      <c r="AX1557" s="13" t="s">
        <v>86</v>
      </c>
      <c r="AY1557" s="159" t="s">
        <v>163</v>
      </c>
    </row>
    <row r="1558" spans="2:65" s="1" customFormat="1" ht="16.5" customHeight="1">
      <c r="B1558" s="32"/>
      <c r="C1558" s="172" t="s">
        <v>1220</v>
      </c>
      <c r="D1558" s="172" t="s">
        <v>194</v>
      </c>
      <c r="E1558" s="173" t="s">
        <v>1221</v>
      </c>
      <c r="F1558" s="174" t="s">
        <v>1222</v>
      </c>
      <c r="G1558" s="175" t="s">
        <v>189</v>
      </c>
      <c r="H1558" s="176">
        <v>0.106</v>
      </c>
      <c r="I1558" s="177"/>
      <c r="J1558" s="178">
        <f>ROUND(I1558*H1558,2)</f>
        <v>0</v>
      </c>
      <c r="K1558" s="179"/>
      <c r="L1558" s="180"/>
      <c r="M1558" s="181" t="s">
        <v>1</v>
      </c>
      <c r="N1558" s="182" t="s">
        <v>43</v>
      </c>
      <c r="P1558" s="147">
        <f>O1558*H1558</f>
        <v>0</v>
      </c>
      <c r="Q1558" s="147">
        <v>1</v>
      </c>
      <c r="R1558" s="147">
        <f>Q1558*H1558</f>
        <v>0.106</v>
      </c>
      <c r="S1558" s="147">
        <v>0</v>
      </c>
      <c r="T1558" s="148">
        <f>S1558*H1558</f>
        <v>0</v>
      </c>
      <c r="AR1558" s="149" t="s">
        <v>442</v>
      </c>
      <c r="AT1558" s="149" t="s">
        <v>194</v>
      </c>
      <c r="AU1558" s="149" t="s">
        <v>88</v>
      </c>
      <c r="AY1558" s="17" t="s">
        <v>163</v>
      </c>
      <c r="BE1558" s="150">
        <f>IF(N1558="základní",J1558,0)</f>
        <v>0</v>
      </c>
      <c r="BF1558" s="150">
        <f>IF(N1558="snížená",J1558,0)</f>
        <v>0</v>
      </c>
      <c r="BG1558" s="150">
        <f>IF(N1558="zákl. přenesená",J1558,0)</f>
        <v>0</v>
      </c>
      <c r="BH1558" s="150">
        <f>IF(N1558="sníž. přenesená",J1558,0)</f>
        <v>0</v>
      </c>
      <c r="BI1558" s="150">
        <f>IF(N1558="nulová",J1558,0)</f>
        <v>0</v>
      </c>
      <c r="BJ1558" s="17" t="s">
        <v>86</v>
      </c>
      <c r="BK1558" s="150">
        <f>ROUND(I1558*H1558,2)</f>
        <v>0</v>
      </c>
      <c r="BL1558" s="17" t="s">
        <v>273</v>
      </c>
      <c r="BM1558" s="149" t="s">
        <v>1223</v>
      </c>
    </row>
    <row r="1559" spans="2:65" s="12" customFormat="1" ht="11.25">
      <c r="B1559" s="151"/>
      <c r="D1559" s="152" t="s">
        <v>172</v>
      </c>
      <c r="E1559" s="153" t="s">
        <v>1</v>
      </c>
      <c r="F1559" s="154" t="s">
        <v>1194</v>
      </c>
      <c r="H1559" s="153" t="s">
        <v>1</v>
      </c>
      <c r="I1559" s="155"/>
      <c r="L1559" s="151"/>
      <c r="M1559" s="156"/>
      <c r="T1559" s="157"/>
      <c r="AT1559" s="153" t="s">
        <v>172</v>
      </c>
      <c r="AU1559" s="153" t="s">
        <v>88</v>
      </c>
      <c r="AV1559" s="12" t="s">
        <v>86</v>
      </c>
      <c r="AW1559" s="12" t="s">
        <v>34</v>
      </c>
      <c r="AX1559" s="12" t="s">
        <v>78</v>
      </c>
      <c r="AY1559" s="153" t="s">
        <v>163</v>
      </c>
    </row>
    <row r="1560" spans="2:65" s="12" customFormat="1" ht="11.25">
      <c r="B1560" s="151"/>
      <c r="D1560" s="152" t="s">
        <v>172</v>
      </c>
      <c r="E1560" s="153" t="s">
        <v>1</v>
      </c>
      <c r="F1560" s="154" t="s">
        <v>1195</v>
      </c>
      <c r="H1560" s="153" t="s">
        <v>1</v>
      </c>
      <c r="I1560" s="155"/>
      <c r="L1560" s="151"/>
      <c r="M1560" s="156"/>
      <c r="T1560" s="157"/>
      <c r="AT1560" s="153" t="s">
        <v>172</v>
      </c>
      <c r="AU1560" s="153" t="s">
        <v>88</v>
      </c>
      <c r="AV1560" s="12" t="s">
        <v>86</v>
      </c>
      <c r="AW1560" s="12" t="s">
        <v>34</v>
      </c>
      <c r="AX1560" s="12" t="s">
        <v>78</v>
      </c>
      <c r="AY1560" s="153" t="s">
        <v>163</v>
      </c>
    </row>
    <row r="1561" spans="2:65" s="13" customFormat="1" ht="11.25">
      <c r="B1561" s="158"/>
      <c r="D1561" s="152" t="s">
        <v>172</v>
      </c>
      <c r="E1561" s="159" t="s">
        <v>1</v>
      </c>
      <c r="F1561" s="160" t="s">
        <v>1224</v>
      </c>
      <c r="H1561" s="161">
        <v>0.10100000000000001</v>
      </c>
      <c r="I1561" s="162"/>
      <c r="L1561" s="158"/>
      <c r="M1561" s="163"/>
      <c r="T1561" s="164"/>
      <c r="AT1561" s="159" t="s">
        <v>172</v>
      </c>
      <c r="AU1561" s="159" t="s">
        <v>88</v>
      </c>
      <c r="AV1561" s="13" t="s">
        <v>88</v>
      </c>
      <c r="AW1561" s="13" t="s">
        <v>34</v>
      </c>
      <c r="AX1561" s="13" t="s">
        <v>78</v>
      </c>
      <c r="AY1561" s="159" t="s">
        <v>163</v>
      </c>
    </row>
    <row r="1562" spans="2:65" s="14" customFormat="1" ht="11.25">
      <c r="B1562" s="165"/>
      <c r="D1562" s="152" t="s">
        <v>172</v>
      </c>
      <c r="E1562" s="166" t="s">
        <v>1</v>
      </c>
      <c r="F1562" s="167" t="s">
        <v>176</v>
      </c>
      <c r="H1562" s="168">
        <v>0.10100000000000001</v>
      </c>
      <c r="I1562" s="169"/>
      <c r="L1562" s="165"/>
      <c r="M1562" s="170"/>
      <c r="T1562" s="171"/>
      <c r="AT1562" s="166" t="s">
        <v>172</v>
      </c>
      <c r="AU1562" s="166" t="s">
        <v>88</v>
      </c>
      <c r="AV1562" s="14" t="s">
        <v>170</v>
      </c>
      <c r="AW1562" s="14" t="s">
        <v>34</v>
      </c>
      <c r="AX1562" s="14" t="s">
        <v>86</v>
      </c>
      <c r="AY1562" s="166" t="s">
        <v>163</v>
      </c>
    </row>
    <row r="1563" spans="2:65" s="13" customFormat="1" ht="11.25">
      <c r="B1563" s="158"/>
      <c r="D1563" s="152" t="s">
        <v>172</v>
      </c>
      <c r="F1563" s="160" t="s">
        <v>1225</v>
      </c>
      <c r="H1563" s="161">
        <v>0.106</v>
      </c>
      <c r="I1563" s="162"/>
      <c r="L1563" s="158"/>
      <c r="M1563" s="163"/>
      <c r="T1563" s="164"/>
      <c r="AT1563" s="159" t="s">
        <v>172</v>
      </c>
      <c r="AU1563" s="159" t="s">
        <v>88</v>
      </c>
      <c r="AV1563" s="13" t="s">
        <v>88</v>
      </c>
      <c r="AW1563" s="13" t="s">
        <v>4</v>
      </c>
      <c r="AX1563" s="13" t="s">
        <v>86</v>
      </c>
      <c r="AY1563" s="159" t="s">
        <v>163</v>
      </c>
    </row>
    <row r="1564" spans="2:65" s="1" customFormat="1" ht="62.65" customHeight="1">
      <c r="B1564" s="32"/>
      <c r="C1564" s="137" t="s">
        <v>1226</v>
      </c>
      <c r="D1564" s="137" t="s">
        <v>166</v>
      </c>
      <c r="E1564" s="138" t="s">
        <v>1227</v>
      </c>
      <c r="F1564" s="139" t="s">
        <v>1228</v>
      </c>
      <c r="G1564" s="140" t="s">
        <v>1156</v>
      </c>
      <c r="H1564" s="141">
        <v>7</v>
      </c>
      <c r="I1564" s="142"/>
      <c r="J1564" s="143">
        <f>ROUND(I1564*H1564,2)</f>
        <v>0</v>
      </c>
      <c r="K1564" s="144"/>
      <c r="L1564" s="32"/>
      <c r="M1564" s="145" t="s">
        <v>1</v>
      </c>
      <c r="N1564" s="146" t="s">
        <v>43</v>
      </c>
      <c r="P1564" s="147">
        <f>O1564*H1564</f>
        <v>0</v>
      </c>
      <c r="Q1564" s="147">
        <v>0.02</v>
      </c>
      <c r="R1564" s="147">
        <f>Q1564*H1564</f>
        <v>0.14000000000000001</v>
      </c>
      <c r="S1564" s="147">
        <v>0</v>
      </c>
      <c r="T1564" s="148">
        <f>S1564*H1564</f>
        <v>0</v>
      </c>
      <c r="AR1564" s="149" t="s">
        <v>273</v>
      </c>
      <c r="AT1564" s="149" t="s">
        <v>166</v>
      </c>
      <c r="AU1564" s="149" t="s">
        <v>88</v>
      </c>
      <c r="AY1564" s="17" t="s">
        <v>163</v>
      </c>
      <c r="BE1564" s="150">
        <f>IF(N1564="základní",J1564,0)</f>
        <v>0</v>
      </c>
      <c r="BF1564" s="150">
        <f>IF(N1564="snížená",J1564,0)</f>
        <v>0</v>
      </c>
      <c r="BG1564" s="150">
        <f>IF(N1564="zákl. přenesená",J1564,0)</f>
        <v>0</v>
      </c>
      <c r="BH1564" s="150">
        <f>IF(N1564="sníž. přenesená",J1564,0)</f>
        <v>0</v>
      </c>
      <c r="BI1564" s="150">
        <f>IF(N1564="nulová",J1564,0)</f>
        <v>0</v>
      </c>
      <c r="BJ1564" s="17" t="s">
        <v>86</v>
      </c>
      <c r="BK1564" s="150">
        <f>ROUND(I1564*H1564,2)</f>
        <v>0</v>
      </c>
      <c r="BL1564" s="17" t="s">
        <v>273</v>
      </c>
      <c r="BM1564" s="149" t="s">
        <v>1229</v>
      </c>
    </row>
    <row r="1565" spans="2:65" s="12" customFormat="1" ht="11.25">
      <c r="B1565" s="151"/>
      <c r="D1565" s="152" t="s">
        <v>172</v>
      </c>
      <c r="E1565" s="153" t="s">
        <v>1</v>
      </c>
      <c r="F1565" s="154" t="s">
        <v>1230</v>
      </c>
      <c r="H1565" s="153" t="s">
        <v>1</v>
      </c>
      <c r="I1565" s="155"/>
      <c r="L1565" s="151"/>
      <c r="M1565" s="156"/>
      <c r="T1565" s="157"/>
      <c r="AT1565" s="153" t="s">
        <v>172</v>
      </c>
      <c r="AU1565" s="153" t="s">
        <v>88</v>
      </c>
      <c r="AV1565" s="12" t="s">
        <v>86</v>
      </c>
      <c r="AW1565" s="12" t="s">
        <v>34</v>
      </c>
      <c r="AX1565" s="12" t="s">
        <v>78</v>
      </c>
      <c r="AY1565" s="153" t="s">
        <v>163</v>
      </c>
    </row>
    <row r="1566" spans="2:65" s="12" customFormat="1" ht="11.25">
      <c r="B1566" s="151"/>
      <c r="D1566" s="152" t="s">
        <v>172</v>
      </c>
      <c r="E1566" s="153" t="s">
        <v>1</v>
      </c>
      <c r="F1566" s="154" t="s">
        <v>1133</v>
      </c>
      <c r="H1566" s="153" t="s">
        <v>1</v>
      </c>
      <c r="I1566" s="155"/>
      <c r="L1566" s="151"/>
      <c r="M1566" s="156"/>
      <c r="T1566" s="157"/>
      <c r="AT1566" s="153" t="s">
        <v>172</v>
      </c>
      <c r="AU1566" s="153" t="s">
        <v>88</v>
      </c>
      <c r="AV1566" s="12" t="s">
        <v>86</v>
      </c>
      <c r="AW1566" s="12" t="s">
        <v>34</v>
      </c>
      <c r="AX1566" s="12" t="s">
        <v>78</v>
      </c>
      <c r="AY1566" s="153" t="s">
        <v>163</v>
      </c>
    </row>
    <row r="1567" spans="2:65" s="12" customFormat="1" ht="22.5">
      <c r="B1567" s="151"/>
      <c r="D1567" s="152" t="s">
        <v>172</v>
      </c>
      <c r="E1567" s="153" t="s">
        <v>1</v>
      </c>
      <c r="F1567" s="154" t="s">
        <v>1231</v>
      </c>
      <c r="H1567" s="153" t="s">
        <v>1</v>
      </c>
      <c r="I1567" s="155"/>
      <c r="L1567" s="151"/>
      <c r="M1567" s="156"/>
      <c r="T1567" s="157"/>
      <c r="AT1567" s="153" t="s">
        <v>172</v>
      </c>
      <c r="AU1567" s="153" t="s">
        <v>88</v>
      </c>
      <c r="AV1567" s="12" t="s">
        <v>86</v>
      </c>
      <c r="AW1567" s="12" t="s">
        <v>34</v>
      </c>
      <c r="AX1567" s="12" t="s">
        <v>78</v>
      </c>
      <c r="AY1567" s="153" t="s">
        <v>163</v>
      </c>
    </row>
    <row r="1568" spans="2:65" s="12" customFormat="1" ht="11.25">
      <c r="B1568" s="151"/>
      <c r="D1568" s="152" t="s">
        <v>172</v>
      </c>
      <c r="E1568" s="153" t="s">
        <v>1</v>
      </c>
      <c r="F1568" s="154" t="s">
        <v>1232</v>
      </c>
      <c r="H1568" s="153" t="s">
        <v>1</v>
      </c>
      <c r="I1568" s="155"/>
      <c r="L1568" s="151"/>
      <c r="M1568" s="156"/>
      <c r="T1568" s="157"/>
      <c r="AT1568" s="153" t="s">
        <v>172</v>
      </c>
      <c r="AU1568" s="153" t="s">
        <v>88</v>
      </c>
      <c r="AV1568" s="12" t="s">
        <v>86</v>
      </c>
      <c r="AW1568" s="12" t="s">
        <v>34</v>
      </c>
      <c r="AX1568" s="12" t="s">
        <v>78</v>
      </c>
      <c r="AY1568" s="153" t="s">
        <v>163</v>
      </c>
    </row>
    <row r="1569" spans="2:65" s="12" customFormat="1" ht="11.25">
      <c r="B1569" s="151"/>
      <c r="D1569" s="152" t="s">
        <v>172</v>
      </c>
      <c r="E1569" s="153" t="s">
        <v>1</v>
      </c>
      <c r="F1569" s="154" t="s">
        <v>1233</v>
      </c>
      <c r="H1569" s="153" t="s">
        <v>1</v>
      </c>
      <c r="I1569" s="155"/>
      <c r="L1569" s="151"/>
      <c r="M1569" s="156"/>
      <c r="T1569" s="157"/>
      <c r="AT1569" s="153" t="s">
        <v>172</v>
      </c>
      <c r="AU1569" s="153" t="s">
        <v>88</v>
      </c>
      <c r="AV1569" s="12" t="s">
        <v>86</v>
      </c>
      <c r="AW1569" s="12" t="s">
        <v>34</v>
      </c>
      <c r="AX1569" s="12" t="s">
        <v>78</v>
      </c>
      <c r="AY1569" s="153" t="s">
        <v>163</v>
      </c>
    </row>
    <row r="1570" spans="2:65" s="12" customFormat="1" ht="22.5">
      <c r="B1570" s="151"/>
      <c r="D1570" s="152" t="s">
        <v>172</v>
      </c>
      <c r="E1570" s="153" t="s">
        <v>1</v>
      </c>
      <c r="F1570" s="154" t="s">
        <v>1234</v>
      </c>
      <c r="H1570" s="153" t="s">
        <v>1</v>
      </c>
      <c r="I1570" s="155"/>
      <c r="L1570" s="151"/>
      <c r="M1570" s="156"/>
      <c r="T1570" s="157"/>
      <c r="AT1570" s="153" t="s">
        <v>172</v>
      </c>
      <c r="AU1570" s="153" t="s">
        <v>88</v>
      </c>
      <c r="AV1570" s="12" t="s">
        <v>86</v>
      </c>
      <c r="AW1570" s="12" t="s">
        <v>34</v>
      </c>
      <c r="AX1570" s="12" t="s">
        <v>78</v>
      </c>
      <c r="AY1570" s="153" t="s">
        <v>163</v>
      </c>
    </row>
    <row r="1571" spans="2:65" s="12" customFormat="1" ht="11.25">
      <c r="B1571" s="151"/>
      <c r="D1571" s="152" t="s">
        <v>172</v>
      </c>
      <c r="E1571" s="153" t="s">
        <v>1</v>
      </c>
      <c r="F1571" s="154" t="s">
        <v>1235</v>
      </c>
      <c r="H1571" s="153" t="s">
        <v>1</v>
      </c>
      <c r="I1571" s="155"/>
      <c r="L1571" s="151"/>
      <c r="M1571" s="156"/>
      <c r="T1571" s="157"/>
      <c r="AT1571" s="153" t="s">
        <v>172</v>
      </c>
      <c r="AU1571" s="153" t="s">
        <v>88</v>
      </c>
      <c r="AV1571" s="12" t="s">
        <v>86</v>
      </c>
      <c r="AW1571" s="12" t="s">
        <v>34</v>
      </c>
      <c r="AX1571" s="12" t="s">
        <v>78</v>
      </c>
      <c r="AY1571" s="153" t="s">
        <v>163</v>
      </c>
    </row>
    <row r="1572" spans="2:65" s="12" customFormat="1" ht="22.5">
      <c r="B1572" s="151"/>
      <c r="D1572" s="152" t="s">
        <v>172</v>
      </c>
      <c r="E1572" s="153" t="s">
        <v>1</v>
      </c>
      <c r="F1572" s="154" t="s">
        <v>1236</v>
      </c>
      <c r="H1572" s="153" t="s">
        <v>1</v>
      </c>
      <c r="I1572" s="155"/>
      <c r="L1572" s="151"/>
      <c r="M1572" s="156"/>
      <c r="T1572" s="157"/>
      <c r="AT1572" s="153" t="s">
        <v>172</v>
      </c>
      <c r="AU1572" s="153" t="s">
        <v>88</v>
      </c>
      <c r="AV1572" s="12" t="s">
        <v>86</v>
      </c>
      <c r="AW1572" s="12" t="s">
        <v>34</v>
      </c>
      <c r="AX1572" s="12" t="s">
        <v>78</v>
      </c>
      <c r="AY1572" s="153" t="s">
        <v>163</v>
      </c>
    </row>
    <row r="1573" spans="2:65" s="12" customFormat="1" ht="11.25">
      <c r="B1573" s="151"/>
      <c r="D1573" s="152" t="s">
        <v>172</v>
      </c>
      <c r="E1573" s="153" t="s">
        <v>1</v>
      </c>
      <c r="F1573" s="154" t="s">
        <v>1237</v>
      </c>
      <c r="H1573" s="153" t="s">
        <v>1</v>
      </c>
      <c r="I1573" s="155"/>
      <c r="L1573" s="151"/>
      <c r="M1573" s="156"/>
      <c r="T1573" s="157"/>
      <c r="AT1573" s="153" t="s">
        <v>172</v>
      </c>
      <c r="AU1573" s="153" t="s">
        <v>88</v>
      </c>
      <c r="AV1573" s="12" t="s">
        <v>86</v>
      </c>
      <c r="AW1573" s="12" t="s">
        <v>34</v>
      </c>
      <c r="AX1573" s="12" t="s">
        <v>78</v>
      </c>
      <c r="AY1573" s="153" t="s">
        <v>163</v>
      </c>
    </row>
    <row r="1574" spans="2:65" s="12" customFormat="1" ht="11.25">
      <c r="B1574" s="151"/>
      <c r="D1574" s="152" t="s">
        <v>172</v>
      </c>
      <c r="E1574" s="153" t="s">
        <v>1</v>
      </c>
      <c r="F1574" s="154" t="s">
        <v>1238</v>
      </c>
      <c r="H1574" s="153" t="s">
        <v>1</v>
      </c>
      <c r="I1574" s="155"/>
      <c r="L1574" s="151"/>
      <c r="M1574" s="156"/>
      <c r="T1574" s="157"/>
      <c r="AT1574" s="153" t="s">
        <v>172</v>
      </c>
      <c r="AU1574" s="153" t="s">
        <v>88</v>
      </c>
      <c r="AV1574" s="12" t="s">
        <v>86</v>
      </c>
      <c r="AW1574" s="12" t="s">
        <v>34</v>
      </c>
      <c r="AX1574" s="12" t="s">
        <v>78</v>
      </c>
      <c r="AY1574" s="153" t="s">
        <v>163</v>
      </c>
    </row>
    <row r="1575" spans="2:65" s="13" customFormat="1" ht="11.25">
      <c r="B1575" s="158"/>
      <c r="D1575" s="152" t="s">
        <v>172</v>
      </c>
      <c r="E1575" s="159" t="s">
        <v>1</v>
      </c>
      <c r="F1575" s="160" t="s">
        <v>1239</v>
      </c>
      <c r="H1575" s="161">
        <v>1</v>
      </c>
      <c r="I1575" s="162"/>
      <c r="L1575" s="158"/>
      <c r="M1575" s="163"/>
      <c r="T1575" s="164"/>
      <c r="AT1575" s="159" t="s">
        <v>172</v>
      </c>
      <c r="AU1575" s="159" t="s">
        <v>88</v>
      </c>
      <c r="AV1575" s="13" t="s">
        <v>88</v>
      </c>
      <c r="AW1575" s="13" t="s">
        <v>34</v>
      </c>
      <c r="AX1575" s="13" t="s">
        <v>78</v>
      </c>
      <c r="AY1575" s="159" t="s">
        <v>163</v>
      </c>
    </row>
    <row r="1576" spans="2:65" s="13" customFormat="1" ht="11.25">
      <c r="B1576" s="158"/>
      <c r="D1576" s="152" t="s">
        <v>172</v>
      </c>
      <c r="E1576" s="159" t="s">
        <v>1</v>
      </c>
      <c r="F1576" s="160" t="s">
        <v>1240</v>
      </c>
      <c r="H1576" s="161">
        <v>6</v>
      </c>
      <c r="I1576" s="162"/>
      <c r="L1576" s="158"/>
      <c r="M1576" s="163"/>
      <c r="T1576" s="164"/>
      <c r="AT1576" s="159" t="s">
        <v>172</v>
      </c>
      <c r="AU1576" s="159" t="s">
        <v>88</v>
      </c>
      <c r="AV1576" s="13" t="s">
        <v>88</v>
      </c>
      <c r="AW1576" s="13" t="s">
        <v>34</v>
      </c>
      <c r="AX1576" s="13" t="s">
        <v>78</v>
      </c>
      <c r="AY1576" s="159" t="s">
        <v>163</v>
      </c>
    </row>
    <row r="1577" spans="2:65" s="14" customFormat="1" ht="11.25">
      <c r="B1577" s="165"/>
      <c r="D1577" s="152" t="s">
        <v>172</v>
      </c>
      <c r="E1577" s="166" t="s">
        <v>1</v>
      </c>
      <c r="F1577" s="167" t="s">
        <v>176</v>
      </c>
      <c r="H1577" s="168">
        <v>7</v>
      </c>
      <c r="I1577" s="169"/>
      <c r="L1577" s="165"/>
      <c r="M1577" s="170"/>
      <c r="T1577" s="171"/>
      <c r="AT1577" s="166" t="s">
        <v>172</v>
      </c>
      <c r="AU1577" s="166" t="s">
        <v>88</v>
      </c>
      <c r="AV1577" s="14" t="s">
        <v>170</v>
      </c>
      <c r="AW1577" s="14" t="s">
        <v>34</v>
      </c>
      <c r="AX1577" s="14" t="s">
        <v>86</v>
      </c>
      <c r="AY1577" s="166" t="s">
        <v>163</v>
      </c>
    </row>
    <row r="1578" spans="2:65" s="1" customFormat="1" ht="62.65" customHeight="1">
      <c r="B1578" s="32"/>
      <c r="C1578" s="137" t="s">
        <v>1241</v>
      </c>
      <c r="D1578" s="137" t="s">
        <v>166</v>
      </c>
      <c r="E1578" s="138" t="s">
        <v>1242</v>
      </c>
      <c r="F1578" s="139" t="s">
        <v>1243</v>
      </c>
      <c r="G1578" s="140" t="s">
        <v>1156</v>
      </c>
      <c r="H1578" s="141">
        <v>1</v>
      </c>
      <c r="I1578" s="142"/>
      <c r="J1578" s="143">
        <f>ROUND(I1578*H1578,2)</f>
        <v>0</v>
      </c>
      <c r="K1578" s="144"/>
      <c r="L1578" s="32"/>
      <c r="M1578" s="145" t="s">
        <v>1</v>
      </c>
      <c r="N1578" s="146" t="s">
        <v>43</v>
      </c>
      <c r="P1578" s="147">
        <f>O1578*H1578</f>
        <v>0</v>
      </c>
      <c r="Q1578" s="147">
        <v>0.02</v>
      </c>
      <c r="R1578" s="147">
        <f>Q1578*H1578</f>
        <v>0.02</v>
      </c>
      <c r="S1578" s="147">
        <v>0</v>
      </c>
      <c r="T1578" s="148">
        <f>S1578*H1578</f>
        <v>0</v>
      </c>
      <c r="AR1578" s="149" t="s">
        <v>273</v>
      </c>
      <c r="AT1578" s="149" t="s">
        <v>166</v>
      </c>
      <c r="AU1578" s="149" t="s">
        <v>88</v>
      </c>
      <c r="AY1578" s="17" t="s">
        <v>163</v>
      </c>
      <c r="BE1578" s="150">
        <f>IF(N1578="základní",J1578,0)</f>
        <v>0</v>
      </c>
      <c r="BF1578" s="150">
        <f>IF(N1578="snížená",J1578,0)</f>
        <v>0</v>
      </c>
      <c r="BG1578" s="150">
        <f>IF(N1578="zákl. přenesená",J1578,0)</f>
        <v>0</v>
      </c>
      <c r="BH1578" s="150">
        <f>IF(N1578="sníž. přenesená",J1578,0)</f>
        <v>0</v>
      </c>
      <c r="BI1578" s="150">
        <f>IF(N1578="nulová",J1578,0)</f>
        <v>0</v>
      </c>
      <c r="BJ1578" s="17" t="s">
        <v>86</v>
      </c>
      <c r="BK1578" s="150">
        <f>ROUND(I1578*H1578,2)</f>
        <v>0</v>
      </c>
      <c r="BL1578" s="17" t="s">
        <v>273</v>
      </c>
      <c r="BM1578" s="149" t="s">
        <v>1244</v>
      </c>
    </row>
    <row r="1579" spans="2:65" s="12" customFormat="1" ht="11.25">
      <c r="B1579" s="151"/>
      <c r="D1579" s="152" t="s">
        <v>172</v>
      </c>
      <c r="E1579" s="153" t="s">
        <v>1</v>
      </c>
      <c r="F1579" s="154" t="s">
        <v>1230</v>
      </c>
      <c r="H1579" s="153" t="s">
        <v>1</v>
      </c>
      <c r="I1579" s="155"/>
      <c r="L1579" s="151"/>
      <c r="M1579" s="156"/>
      <c r="T1579" s="157"/>
      <c r="AT1579" s="153" t="s">
        <v>172</v>
      </c>
      <c r="AU1579" s="153" t="s">
        <v>88</v>
      </c>
      <c r="AV1579" s="12" t="s">
        <v>86</v>
      </c>
      <c r="AW1579" s="12" t="s">
        <v>34</v>
      </c>
      <c r="AX1579" s="12" t="s">
        <v>78</v>
      </c>
      <c r="AY1579" s="153" t="s">
        <v>163</v>
      </c>
    </row>
    <row r="1580" spans="2:65" s="12" customFormat="1" ht="11.25">
      <c r="B1580" s="151"/>
      <c r="D1580" s="152" t="s">
        <v>172</v>
      </c>
      <c r="E1580" s="153" t="s">
        <v>1</v>
      </c>
      <c r="F1580" s="154" t="s">
        <v>1133</v>
      </c>
      <c r="H1580" s="153" t="s">
        <v>1</v>
      </c>
      <c r="I1580" s="155"/>
      <c r="L1580" s="151"/>
      <c r="M1580" s="156"/>
      <c r="T1580" s="157"/>
      <c r="AT1580" s="153" t="s">
        <v>172</v>
      </c>
      <c r="AU1580" s="153" t="s">
        <v>88</v>
      </c>
      <c r="AV1580" s="12" t="s">
        <v>86</v>
      </c>
      <c r="AW1580" s="12" t="s">
        <v>34</v>
      </c>
      <c r="AX1580" s="12" t="s">
        <v>78</v>
      </c>
      <c r="AY1580" s="153" t="s">
        <v>163</v>
      </c>
    </row>
    <row r="1581" spans="2:65" s="12" customFormat="1" ht="22.5">
      <c r="B1581" s="151"/>
      <c r="D1581" s="152" t="s">
        <v>172</v>
      </c>
      <c r="E1581" s="153" t="s">
        <v>1</v>
      </c>
      <c r="F1581" s="154" t="s">
        <v>1231</v>
      </c>
      <c r="H1581" s="153" t="s">
        <v>1</v>
      </c>
      <c r="I1581" s="155"/>
      <c r="L1581" s="151"/>
      <c r="M1581" s="156"/>
      <c r="T1581" s="157"/>
      <c r="AT1581" s="153" t="s">
        <v>172</v>
      </c>
      <c r="AU1581" s="153" t="s">
        <v>88</v>
      </c>
      <c r="AV1581" s="12" t="s">
        <v>86</v>
      </c>
      <c r="AW1581" s="12" t="s">
        <v>34</v>
      </c>
      <c r="AX1581" s="12" t="s">
        <v>78</v>
      </c>
      <c r="AY1581" s="153" t="s">
        <v>163</v>
      </c>
    </row>
    <row r="1582" spans="2:65" s="12" customFormat="1" ht="11.25">
      <c r="B1582" s="151"/>
      <c r="D1582" s="152" t="s">
        <v>172</v>
      </c>
      <c r="E1582" s="153" t="s">
        <v>1</v>
      </c>
      <c r="F1582" s="154" t="s">
        <v>1232</v>
      </c>
      <c r="H1582" s="153" t="s">
        <v>1</v>
      </c>
      <c r="I1582" s="155"/>
      <c r="L1582" s="151"/>
      <c r="M1582" s="156"/>
      <c r="T1582" s="157"/>
      <c r="AT1582" s="153" t="s">
        <v>172</v>
      </c>
      <c r="AU1582" s="153" t="s">
        <v>88</v>
      </c>
      <c r="AV1582" s="12" t="s">
        <v>86</v>
      </c>
      <c r="AW1582" s="12" t="s">
        <v>34</v>
      </c>
      <c r="AX1582" s="12" t="s">
        <v>78</v>
      </c>
      <c r="AY1582" s="153" t="s">
        <v>163</v>
      </c>
    </row>
    <row r="1583" spans="2:65" s="12" customFormat="1" ht="11.25">
      <c r="B1583" s="151"/>
      <c r="D1583" s="152" t="s">
        <v>172</v>
      </c>
      <c r="E1583" s="153" t="s">
        <v>1</v>
      </c>
      <c r="F1583" s="154" t="s">
        <v>1233</v>
      </c>
      <c r="H1583" s="153" t="s">
        <v>1</v>
      </c>
      <c r="I1583" s="155"/>
      <c r="L1583" s="151"/>
      <c r="M1583" s="156"/>
      <c r="T1583" s="157"/>
      <c r="AT1583" s="153" t="s">
        <v>172</v>
      </c>
      <c r="AU1583" s="153" t="s">
        <v>88</v>
      </c>
      <c r="AV1583" s="12" t="s">
        <v>86</v>
      </c>
      <c r="AW1583" s="12" t="s">
        <v>34</v>
      </c>
      <c r="AX1583" s="12" t="s">
        <v>78</v>
      </c>
      <c r="AY1583" s="153" t="s">
        <v>163</v>
      </c>
    </row>
    <row r="1584" spans="2:65" s="12" customFormat="1" ht="22.5">
      <c r="B1584" s="151"/>
      <c r="D1584" s="152" t="s">
        <v>172</v>
      </c>
      <c r="E1584" s="153" t="s">
        <v>1</v>
      </c>
      <c r="F1584" s="154" t="s">
        <v>1245</v>
      </c>
      <c r="H1584" s="153" t="s">
        <v>1</v>
      </c>
      <c r="I1584" s="155"/>
      <c r="L1584" s="151"/>
      <c r="M1584" s="156"/>
      <c r="T1584" s="157"/>
      <c r="AT1584" s="153" t="s">
        <v>172</v>
      </c>
      <c r="AU1584" s="153" t="s">
        <v>88</v>
      </c>
      <c r="AV1584" s="12" t="s">
        <v>86</v>
      </c>
      <c r="AW1584" s="12" t="s">
        <v>34</v>
      </c>
      <c r="AX1584" s="12" t="s">
        <v>78</v>
      </c>
      <c r="AY1584" s="153" t="s">
        <v>163</v>
      </c>
    </row>
    <row r="1585" spans="2:65" s="12" customFormat="1" ht="11.25">
      <c r="B1585" s="151"/>
      <c r="D1585" s="152" t="s">
        <v>172</v>
      </c>
      <c r="E1585" s="153" t="s">
        <v>1</v>
      </c>
      <c r="F1585" s="154" t="s">
        <v>1246</v>
      </c>
      <c r="H1585" s="153" t="s">
        <v>1</v>
      </c>
      <c r="I1585" s="155"/>
      <c r="L1585" s="151"/>
      <c r="M1585" s="156"/>
      <c r="T1585" s="157"/>
      <c r="AT1585" s="153" t="s">
        <v>172</v>
      </c>
      <c r="AU1585" s="153" t="s">
        <v>88</v>
      </c>
      <c r="AV1585" s="12" t="s">
        <v>86</v>
      </c>
      <c r="AW1585" s="12" t="s">
        <v>34</v>
      </c>
      <c r="AX1585" s="12" t="s">
        <v>78</v>
      </c>
      <c r="AY1585" s="153" t="s">
        <v>163</v>
      </c>
    </row>
    <row r="1586" spans="2:65" s="12" customFormat="1" ht="22.5">
      <c r="B1586" s="151"/>
      <c r="D1586" s="152" t="s">
        <v>172</v>
      </c>
      <c r="E1586" s="153" t="s">
        <v>1</v>
      </c>
      <c r="F1586" s="154" t="s">
        <v>1236</v>
      </c>
      <c r="H1586" s="153" t="s">
        <v>1</v>
      </c>
      <c r="I1586" s="155"/>
      <c r="L1586" s="151"/>
      <c r="M1586" s="156"/>
      <c r="T1586" s="157"/>
      <c r="AT1586" s="153" t="s">
        <v>172</v>
      </c>
      <c r="AU1586" s="153" t="s">
        <v>88</v>
      </c>
      <c r="AV1586" s="12" t="s">
        <v>86</v>
      </c>
      <c r="AW1586" s="12" t="s">
        <v>34</v>
      </c>
      <c r="AX1586" s="12" t="s">
        <v>78</v>
      </c>
      <c r="AY1586" s="153" t="s">
        <v>163</v>
      </c>
    </row>
    <row r="1587" spans="2:65" s="12" customFormat="1" ht="11.25">
      <c r="B1587" s="151"/>
      <c r="D1587" s="152" t="s">
        <v>172</v>
      </c>
      <c r="E1587" s="153" t="s">
        <v>1</v>
      </c>
      <c r="F1587" s="154" t="s">
        <v>1247</v>
      </c>
      <c r="H1587" s="153" t="s">
        <v>1</v>
      </c>
      <c r="I1587" s="155"/>
      <c r="L1587" s="151"/>
      <c r="M1587" s="156"/>
      <c r="T1587" s="157"/>
      <c r="AT1587" s="153" t="s">
        <v>172</v>
      </c>
      <c r="AU1587" s="153" t="s">
        <v>88</v>
      </c>
      <c r="AV1587" s="12" t="s">
        <v>86</v>
      </c>
      <c r="AW1587" s="12" t="s">
        <v>34</v>
      </c>
      <c r="AX1587" s="12" t="s">
        <v>78</v>
      </c>
      <c r="AY1587" s="153" t="s">
        <v>163</v>
      </c>
    </row>
    <row r="1588" spans="2:65" s="12" customFormat="1" ht="11.25">
      <c r="B1588" s="151"/>
      <c r="D1588" s="152" t="s">
        <v>172</v>
      </c>
      <c r="E1588" s="153" t="s">
        <v>1</v>
      </c>
      <c r="F1588" s="154" t="s">
        <v>1237</v>
      </c>
      <c r="H1588" s="153" t="s">
        <v>1</v>
      </c>
      <c r="I1588" s="155"/>
      <c r="L1588" s="151"/>
      <c r="M1588" s="156"/>
      <c r="T1588" s="157"/>
      <c r="AT1588" s="153" t="s">
        <v>172</v>
      </c>
      <c r="AU1588" s="153" t="s">
        <v>88</v>
      </c>
      <c r="AV1588" s="12" t="s">
        <v>86</v>
      </c>
      <c r="AW1588" s="12" t="s">
        <v>34</v>
      </c>
      <c r="AX1588" s="12" t="s">
        <v>78</v>
      </c>
      <c r="AY1588" s="153" t="s">
        <v>163</v>
      </c>
    </row>
    <row r="1589" spans="2:65" s="12" customFormat="1" ht="11.25">
      <c r="B1589" s="151"/>
      <c r="D1589" s="152" t="s">
        <v>172</v>
      </c>
      <c r="E1589" s="153" t="s">
        <v>1</v>
      </c>
      <c r="F1589" s="154" t="s">
        <v>1248</v>
      </c>
      <c r="H1589" s="153" t="s">
        <v>1</v>
      </c>
      <c r="I1589" s="155"/>
      <c r="L1589" s="151"/>
      <c r="M1589" s="156"/>
      <c r="T1589" s="157"/>
      <c r="AT1589" s="153" t="s">
        <v>172</v>
      </c>
      <c r="AU1589" s="153" t="s">
        <v>88</v>
      </c>
      <c r="AV1589" s="12" t="s">
        <v>86</v>
      </c>
      <c r="AW1589" s="12" t="s">
        <v>34</v>
      </c>
      <c r="AX1589" s="12" t="s">
        <v>78</v>
      </c>
      <c r="AY1589" s="153" t="s">
        <v>163</v>
      </c>
    </row>
    <row r="1590" spans="2:65" s="12" customFormat="1" ht="11.25">
      <c r="B1590" s="151"/>
      <c r="D1590" s="152" t="s">
        <v>172</v>
      </c>
      <c r="E1590" s="153" t="s">
        <v>1</v>
      </c>
      <c r="F1590" s="154" t="s">
        <v>1249</v>
      </c>
      <c r="H1590" s="153" t="s">
        <v>1</v>
      </c>
      <c r="I1590" s="155"/>
      <c r="L1590" s="151"/>
      <c r="M1590" s="156"/>
      <c r="T1590" s="157"/>
      <c r="AT1590" s="153" t="s">
        <v>172</v>
      </c>
      <c r="AU1590" s="153" t="s">
        <v>88</v>
      </c>
      <c r="AV1590" s="12" t="s">
        <v>86</v>
      </c>
      <c r="AW1590" s="12" t="s">
        <v>34</v>
      </c>
      <c r="AX1590" s="12" t="s">
        <v>78</v>
      </c>
      <c r="AY1590" s="153" t="s">
        <v>163</v>
      </c>
    </row>
    <row r="1591" spans="2:65" s="13" customFormat="1" ht="11.25">
      <c r="B1591" s="158"/>
      <c r="D1591" s="152" t="s">
        <v>172</v>
      </c>
      <c r="E1591" s="159" t="s">
        <v>1</v>
      </c>
      <c r="F1591" s="160" t="s">
        <v>1250</v>
      </c>
      <c r="H1591" s="161">
        <v>1</v>
      </c>
      <c r="I1591" s="162"/>
      <c r="L1591" s="158"/>
      <c r="M1591" s="163"/>
      <c r="T1591" s="164"/>
      <c r="AT1591" s="159" t="s">
        <v>172</v>
      </c>
      <c r="AU1591" s="159" t="s">
        <v>88</v>
      </c>
      <c r="AV1591" s="13" t="s">
        <v>88</v>
      </c>
      <c r="AW1591" s="13" t="s">
        <v>34</v>
      </c>
      <c r="AX1591" s="13" t="s">
        <v>78</v>
      </c>
      <c r="AY1591" s="159" t="s">
        <v>163</v>
      </c>
    </row>
    <row r="1592" spans="2:65" s="14" customFormat="1" ht="11.25">
      <c r="B1592" s="165"/>
      <c r="D1592" s="152" t="s">
        <v>172</v>
      </c>
      <c r="E1592" s="166" t="s">
        <v>1</v>
      </c>
      <c r="F1592" s="167" t="s">
        <v>176</v>
      </c>
      <c r="H1592" s="168">
        <v>1</v>
      </c>
      <c r="I1592" s="169"/>
      <c r="L1592" s="165"/>
      <c r="M1592" s="170"/>
      <c r="T1592" s="171"/>
      <c r="AT1592" s="166" t="s">
        <v>172</v>
      </c>
      <c r="AU1592" s="166" t="s">
        <v>88</v>
      </c>
      <c r="AV1592" s="14" t="s">
        <v>170</v>
      </c>
      <c r="AW1592" s="14" t="s">
        <v>34</v>
      </c>
      <c r="AX1592" s="14" t="s">
        <v>86</v>
      </c>
      <c r="AY1592" s="166" t="s">
        <v>163</v>
      </c>
    </row>
    <row r="1593" spans="2:65" s="1" customFormat="1" ht="55.5" customHeight="1">
      <c r="B1593" s="32"/>
      <c r="C1593" s="137" t="s">
        <v>1251</v>
      </c>
      <c r="D1593" s="137" t="s">
        <v>166</v>
      </c>
      <c r="E1593" s="138" t="s">
        <v>1252</v>
      </c>
      <c r="F1593" s="139" t="s">
        <v>1253</v>
      </c>
      <c r="G1593" s="140" t="s">
        <v>1156</v>
      </c>
      <c r="H1593" s="141">
        <v>2</v>
      </c>
      <c r="I1593" s="142"/>
      <c r="J1593" s="143">
        <f>ROUND(I1593*H1593,2)</f>
        <v>0</v>
      </c>
      <c r="K1593" s="144"/>
      <c r="L1593" s="32"/>
      <c r="M1593" s="145" t="s">
        <v>1</v>
      </c>
      <c r="N1593" s="146" t="s">
        <v>43</v>
      </c>
      <c r="P1593" s="147">
        <f>O1593*H1593</f>
        <v>0</v>
      </c>
      <c r="Q1593" s="147">
        <v>0.02</v>
      </c>
      <c r="R1593" s="147">
        <f>Q1593*H1593</f>
        <v>0.04</v>
      </c>
      <c r="S1593" s="147">
        <v>0</v>
      </c>
      <c r="T1593" s="148">
        <f>S1593*H1593</f>
        <v>0</v>
      </c>
      <c r="AR1593" s="149" t="s">
        <v>273</v>
      </c>
      <c r="AT1593" s="149" t="s">
        <v>166</v>
      </c>
      <c r="AU1593" s="149" t="s">
        <v>88</v>
      </c>
      <c r="AY1593" s="17" t="s">
        <v>163</v>
      </c>
      <c r="BE1593" s="150">
        <f>IF(N1593="základní",J1593,0)</f>
        <v>0</v>
      </c>
      <c r="BF1593" s="150">
        <f>IF(N1593="snížená",J1593,0)</f>
        <v>0</v>
      </c>
      <c r="BG1593" s="150">
        <f>IF(N1593="zákl. přenesená",J1593,0)</f>
        <v>0</v>
      </c>
      <c r="BH1593" s="150">
        <f>IF(N1593="sníž. přenesená",J1593,0)</f>
        <v>0</v>
      </c>
      <c r="BI1593" s="150">
        <f>IF(N1593="nulová",J1593,0)</f>
        <v>0</v>
      </c>
      <c r="BJ1593" s="17" t="s">
        <v>86</v>
      </c>
      <c r="BK1593" s="150">
        <f>ROUND(I1593*H1593,2)</f>
        <v>0</v>
      </c>
      <c r="BL1593" s="17" t="s">
        <v>273</v>
      </c>
      <c r="BM1593" s="149" t="s">
        <v>1254</v>
      </c>
    </row>
    <row r="1594" spans="2:65" s="12" customFormat="1" ht="11.25">
      <c r="B1594" s="151"/>
      <c r="D1594" s="152" t="s">
        <v>172</v>
      </c>
      <c r="E1594" s="153" t="s">
        <v>1</v>
      </c>
      <c r="F1594" s="154" t="s">
        <v>1230</v>
      </c>
      <c r="H1594" s="153" t="s">
        <v>1</v>
      </c>
      <c r="I1594" s="155"/>
      <c r="L1594" s="151"/>
      <c r="M1594" s="156"/>
      <c r="T1594" s="157"/>
      <c r="AT1594" s="153" t="s">
        <v>172</v>
      </c>
      <c r="AU1594" s="153" t="s">
        <v>88</v>
      </c>
      <c r="AV1594" s="12" t="s">
        <v>86</v>
      </c>
      <c r="AW1594" s="12" t="s">
        <v>34</v>
      </c>
      <c r="AX1594" s="12" t="s">
        <v>78</v>
      </c>
      <c r="AY1594" s="153" t="s">
        <v>163</v>
      </c>
    </row>
    <row r="1595" spans="2:65" s="12" customFormat="1" ht="11.25">
      <c r="B1595" s="151"/>
      <c r="D1595" s="152" t="s">
        <v>172</v>
      </c>
      <c r="E1595" s="153" t="s">
        <v>1</v>
      </c>
      <c r="F1595" s="154" t="s">
        <v>1133</v>
      </c>
      <c r="H1595" s="153" t="s">
        <v>1</v>
      </c>
      <c r="I1595" s="155"/>
      <c r="L1595" s="151"/>
      <c r="M1595" s="156"/>
      <c r="T1595" s="157"/>
      <c r="AT1595" s="153" t="s">
        <v>172</v>
      </c>
      <c r="AU1595" s="153" t="s">
        <v>88</v>
      </c>
      <c r="AV1595" s="12" t="s">
        <v>86</v>
      </c>
      <c r="AW1595" s="12" t="s">
        <v>34</v>
      </c>
      <c r="AX1595" s="12" t="s">
        <v>78</v>
      </c>
      <c r="AY1595" s="153" t="s">
        <v>163</v>
      </c>
    </row>
    <row r="1596" spans="2:65" s="12" customFormat="1" ht="22.5">
      <c r="B1596" s="151"/>
      <c r="D1596" s="152" t="s">
        <v>172</v>
      </c>
      <c r="E1596" s="153" t="s">
        <v>1</v>
      </c>
      <c r="F1596" s="154" t="s">
        <v>1231</v>
      </c>
      <c r="H1596" s="153" t="s">
        <v>1</v>
      </c>
      <c r="I1596" s="155"/>
      <c r="L1596" s="151"/>
      <c r="M1596" s="156"/>
      <c r="T1596" s="157"/>
      <c r="AT1596" s="153" t="s">
        <v>172</v>
      </c>
      <c r="AU1596" s="153" t="s">
        <v>88</v>
      </c>
      <c r="AV1596" s="12" t="s">
        <v>86</v>
      </c>
      <c r="AW1596" s="12" t="s">
        <v>34</v>
      </c>
      <c r="AX1596" s="12" t="s">
        <v>78</v>
      </c>
      <c r="AY1596" s="153" t="s">
        <v>163</v>
      </c>
    </row>
    <row r="1597" spans="2:65" s="12" customFormat="1" ht="11.25">
      <c r="B1597" s="151"/>
      <c r="D1597" s="152" t="s">
        <v>172</v>
      </c>
      <c r="E1597" s="153" t="s">
        <v>1</v>
      </c>
      <c r="F1597" s="154" t="s">
        <v>1232</v>
      </c>
      <c r="H1597" s="153" t="s">
        <v>1</v>
      </c>
      <c r="I1597" s="155"/>
      <c r="L1597" s="151"/>
      <c r="M1597" s="156"/>
      <c r="T1597" s="157"/>
      <c r="AT1597" s="153" t="s">
        <v>172</v>
      </c>
      <c r="AU1597" s="153" t="s">
        <v>88</v>
      </c>
      <c r="AV1597" s="12" t="s">
        <v>86</v>
      </c>
      <c r="AW1597" s="12" t="s">
        <v>34</v>
      </c>
      <c r="AX1597" s="12" t="s">
        <v>78</v>
      </c>
      <c r="AY1597" s="153" t="s">
        <v>163</v>
      </c>
    </row>
    <row r="1598" spans="2:65" s="12" customFormat="1" ht="11.25">
      <c r="B1598" s="151"/>
      <c r="D1598" s="152" t="s">
        <v>172</v>
      </c>
      <c r="E1598" s="153" t="s">
        <v>1</v>
      </c>
      <c r="F1598" s="154" t="s">
        <v>1233</v>
      </c>
      <c r="H1598" s="153" t="s">
        <v>1</v>
      </c>
      <c r="I1598" s="155"/>
      <c r="L1598" s="151"/>
      <c r="M1598" s="156"/>
      <c r="T1598" s="157"/>
      <c r="AT1598" s="153" t="s">
        <v>172</v>
      </c>
      <c r="AU1598" s="153" t="s">
        <v>88</v>
      </c>
      <c r="AV1598" s="12" t="s">
        <v>86</v>
      </c>
      <c r="AW1598" s="12" t="s">
        <v>34</v>
      </c>
      <c r="AX1598" s="12" t="s">
        <v>78</v>
      </c>
      <c r="AY1598" s="153" t="s">
        <v>163</v>
      </c>
    </row>
    <row r="1599" spans="2:65" s="12" customFormat="1" ht="22.5">
      <c r="B1599" s="151"/>
      <c r="D1599" s="152" t="s">
        <v>172</v>
      </c>
      <c r="E1599" s="153" t="s">
        <v>1</v>
      </c>
      <c r="F1599" s="154" t="s">
        <v>1245</v>
      </c>
      <c r="H1599" s="153" t="s">
        <v>1</v>
      </c>
      <c r="I1599" s="155"/>
      <c r="L1599" s="151"/>
      <c r="M1599" s="156"/>
      <c r="T1599" s="157"/>
      <c r="AT1599" s="153" t="s">
        <v>172</v>
      </c>
      <c r="AU1599" s="153" t="s">
        <v>88</v>
      </c>
      <c r="AV1599" s="12" t="s">
        <v>86</v>
      </c>
      <c r="AW1599" s="12" t="s">
        <v>34</v>
      </c>
      <c r="AX1599" s="12" t="s">
        <v>78</v>
      </c>
      <c r="AY1599" s="153" t="s">
        <v>163</v>
      </c>
    </row>
    <row r="1600" spans="2:65" s="12" customFormat="1" ht="11.25">
      <c r="B1600" s="151"/>
      <c r="D1600" s="152" t="s">
        <v>172</v>
      </c>
      <c r="E1600" s="153" t="s">
        <v>1</v>
      </c>
      <c r="F1600" s="154" t="s">
        <v>1246</v>
      </c>
      <c r="H1600" s="153" t="s">
        <v>1</v>
      </c>
      <c r="I1600" s="155"/>
      <c r="L1600" s="151"/>
      <c r="M1600" s="156"/>
      <c r="T1600" s="157"/>
      <c r="AT1600" s="153" t="s">
        <v>172</v>
      </c>
      <c r="AU1600" s="153" t="s">
        <v>88</v>
      </c>
      <c r="AV1600" s="12" t="s">
        <v>86</v>
      </c>
      <c r="AW1600" s="12" t="s">
        <v>34</v>
      </c>
      <c r="AX1600" s="12" t="s">
        <v>78</v>
      </c>
      <c r="AY1600" s="153" t="s">
        <v>163</v>
      </c>
    </row>
    <row r="1601" spans="2:65" s="12" customFormat="1" ht="11.25">
      <c r="B1601" s="151"/>
      <c r="D1601" s="152" t="s">
        <v>172</v>
      </c>
      <c r="E1601" s="153" t="s">
        <v>1</v>
      </c>
      <c r="F1601" s="154" t="s">
        <v>1255</v>
      </c>
      <c r="H1601" s="153" t="s">
        <v>1</v>
      </c>
      <c r="I1601" s="155"/>
      <c r="L1601" s="151"/>
      <c r="M1601" s="156"/>
      <c r="T1601" s="157"/>
      <c r="AT1601" s="153" t="s">
        <v>172</v>
      </c>
      <c r="AU1601" s="153" t="s">
        <v>88</v>
      </c>
      <c r="AV1601" s="12" t="s">
        <v>86</v>
      </c>
      <c r="AW1601" s="12" t="s">
        <v>34</v>
      </c>
      <c r="AX1601" s="12" t="s">
        <v>78</v>
      </c>
      <c r="AY1601" s="153" t="s">
        <v>163</v>
      </c>
    </row>
    <row r="1602" spans="2:65" s="12" customFormat="1" ht="11.25">
      <c r="B1602" s="151"/>
      <c r="D1602" s="152" t="s">
        <v>172</v>
      </c>
      <c r="E1602" s="153" t="s">
        <v>1</v>
      </c>
      <c r="F1602" s="154" t="s">
        <v>1237</v>
      </c>
      <c r="H1602" s="153" t="s">
        <v>1</v>
      </c>
      <c r="I1602" s="155"/>
      <c r="L1602" s="151"/>
      <c r="M1602" s="156"/>
      <c r="T1602" s="157"/>
      <c r="AT1602" s="153" t="s">
        <v>172</v>
      </c>
      <c r="AU1602" s="153" t="s">
        <v>88</v>
      </c>
      <c r="AV1602" s="12" t="s">
        <v>86</v>
      </c>
      <c r="AW1602" s="12" t="s">
        <v>34</v>
      </c>
      <c r="AX1602" s="12" t="s">
        <v>78</v>
      </c>
      <c r="AY1602" s="153" t="s">
        <v>163</v>
      </c>
    </row>
    <row r="1603" spans="2:65" s="12" customFormat="1" ht="11.25">
      <c r="B1603" s="151"/>
      <c r="D1603" s="152" t="s">
        <v>172</v>
      </c>
      <c r="E1603" s="153" t="s">
        <v>1</v>
      </c>
      <c r="F1603" s="154" t="s">
        <v>1248</v>
      </c>
      <c r="H1603" s="153" t="s">
        <v>1</v>
      </c>
      <c r="I1603" s="155"/>
      <c r="L1603" s="151"/>
      <c r="M1603" s="156"/>
      <c r="T1603" s="157"/>
      <c r="AT1603" s="153" t="s">
        <v>172</v>
      </c>
      <c r="AU1603" s="153" t="s">
        <v>88</v>
      </c>
      <c r="AV1603" s="12" t="s">
        <v>86</v>
      </c>
      <c r="AW1603" s="12" t="s">
        <v>34</v>
      </c>
      <c r="AX1603" s="12" t="s">
        <v>78</v>
      </c>
      <c r="AY1603" s="153" t="s">
        <v>163</v>
      </c>
    </row>
    <row r="1604" spans="2:65" s="12" customFormat="1" ht="11.25">
      <c r="B1604" s="151"/>
      <c r="D1604" s="152" t="s">
        <v>172</v>
      </c>
      <c r="E1604" s="153" t="s">
        <v>1</v>
      </c>
      <c r="F1604" s="154" t="s">
        <v>1256</v>
      </c>
      <c r="H1604" s="153" t="s">
        <v>1</v>
      </c>
      <c r="I1604" s="155"/>
      <c r="L1604" s="151"/>
      <c r="M1604" s="156"/>
      <c r="T1604" s="157"/>
      <c r="AT1604" s="153" t="s">
        <v>172</v>
      </c>
      <c r="AU1604" s="153" t="s">
        <v>88</v>
      </c>
      <c r="AV1604" s="12" t="s">
        <v>86</v>
      </c>
      <c r="AW1604" s="12" t="s">
        <v>34</v>
      </c>
      <c r="AX1604" s="12" t="s">
        <v>78</v>
      </c>
      <c r="AY1604" s="153" t="s">
        <v>163</v>
      </c>
    </row>
    <row r="1605" spans="2:65" s="13" customFormat="1" ht="11.25">
      <c r="B1605" s="158"/>
      <c r="D1605" s="152" t="s">
        <v>172</v>
      </c>
      <c r="E1605" s="159" t="s">
        <v>1</v>
      </c>
      <c r="F1605" s="160" t="s">
        <v>1257</v>
      </c>
      <c r="H1605" s="161">
        <v>2</v>
      </c>
      <c r="I1605" s="162"/>
      <c r="L1605" s="158"/>
      <c r="M1605" s="163"/>
      <c r="T1605" s="164"/>
      <c r="AT1605" s="159" t="s">
        <v>172</v>
      </c>
      <c r="AU1605" s="159" t="s">
        <v>88</v>
      </c>
      <c r="AV1605" s="13" t="s">
        <v>88</v>
      </c>
      <c r="AW1605" s="13" t="s">
        <v>34</v>
      </c>
      <c r="AX1605" s="13" t="s">
        <v>78</v>
      </c>
      <c r="AY1605" s="159" t="s">
        <v>163</v>
      </c>
    </row>
    <row r="1606" spans="2:65" s="14" customFormat="1" ht="11.25">
      <c r="B1606" s="165"/>
      <c r="D1606" s="152" t="s">
        <v>172</v>
      </c>
      <c r="E1606" s="166" t="s">
        <v>1</v>
      </c>
      <c r="F1606" s="167" t="s">
        <v>176</v>
      </c>
      <c r="H1606" s="168">
        <v>2</v>
      </c>
      <c r="I1606" s="169"/>
      <c r="L1606" s="165"/>
      <c r="M1606" s="170"/>
      <c r="T1606" s="171"/>
      <c r="AT1606" s="166" t="s">
        <v>172</v>
      </c>
      <c r="AU1606" s="166" t="s">
        <v>88</v>
      </c>
      <c r="AV1606" s="14" t="s">
        <v>170</v>
      </c>
      <c r="AW1606" s="14" t="s">
        <v>34</v>
      </c>
      <c r="AX1606" s="14" t="s">
        <v>86</v>
      </c>
      <c r="AY1606" s="166" t="s">
        <v>163</v>
      </c>
    </row>
    <row r="1607" spans="2:65" s="1" customFormat="1" ht="62.65" customHeight="1">
      <c r="B1607" s="32"/>
      <c r="C1607" s="137" t="s">
        <v>1258</v>
      </c>
      <c r="D1607" s="137" t="s">
        <v>166</v>
      </c>
      <c r="E1607" s="138" t="s">
        <v>1259</v>
      </c>
      <c r="F1607" s="139" t="s">
        <v>1260</v>
      </c>
      <c r="G1607" s="140" t="s">
        <v>1156</v>
      </c>
      <c r="H1607" s="141">
        <v>1</v>
      </c>
      <c r="I1607" s="142"/>
      <c r="J1607" s="143">
        <f>ROUND(I1607*H1607,2)</f>
        <v>0</v>
      </c>
      <c r="K1607" s="144"/>
      <c r="L1607" s="32"/>
      <c r="M1607" s="145" t="s">
        <v>1</v>
      </c>
      <c r="N1607" s="146" t="s">
        <v>43</v>
      </c>
      <c r="P1607" s="147">
        <f>O1607*H1607</f>
        <v>0</v>
      </c>
      <c r="Q1607" s="147">
        <v>0</v>
      </c>
      <c r="R1607" s="147">
        <f>Q1607*H1607</f>
        <v>0</v>
      </c>
      <c r="S1607" s="147">
        <v>0</v>
      </c>
      <c r="T1607" s="148">
        <f>S1607*H1607</f>
        <v>0</v>
      </c>
      <c r="AR1607" s="149" t="s">
        <v>273</v>
      </c>
      <c r="AT1607" s="149" t="s">
        <v>166</v>
      </c>
      <c r="AU1607" s="149" t="s">
        <v>88</v>
      </c>
      <c r="AY1607" s="17" t="s">
        <v>163</v>
      </c>
      <c r="BE1607" s="150">
        <f>IF(N1607="základní",J1607,0)</f>
        <v>0</v>
      </c>
      <c r="BF1607" s="150">
        <f>IF(N1607="snížená",J1607,0)</f>
        <v>0</v>
      </c>
      <c r="BG1607" s="150">
        <f>IF(N1607="zákl. přenesená",J1607,0)</f>
        <v>0</v>
      </c>
      <c r="BH1607" s="150">
        <f>IF(N1607="sníž. přenesená",J1607,0)</f>
        <v>0</v>
      </c>
      <c r="BI1607" s="150">
        <f>IF(N1607="nulová",J1607,0)</f>
        <v>0</v>
      </c>
      <c r="BJ1607" s="17" t="s">
        <v>86</v>
      </c>
      <c r="BK1607" s="150">
        <f>ROUND(I1607*H1607,2)</f>
        <v>0</v>
      </c>
      <c r="BL1607" s="17" t="s">
        <v>273</v>
      </c>
      <c r="BM1607" s="149" t="s">
        <v>1261</v>
      </c>
    </row>
    <row r="1608" spans="2:65" s="12" customFormat="1" ht="11.25">
      <c r="B1608" s="151"/>
      <c r="D1608" s="152" t="s">
        <v>172</v>
      </c>
      <c r="E1608" s="153" t="s">
        <v>1</v>
      </c>
      <c r="F1608" s="154" t="s">
        <v>1230</v>
      </c>
      <c r="H1608" s="153" t="s">
        <v>1</v>
      </c>
      <c r="I1608" s="155"/>
      <c r="L1608" s="151"/>
      <c r="M1608" s="156"/>
      <c r="T1608" s="157"/>
      <c r="AT1608" s="153" t="s">
        <v>172</v>
      </c>
      <c r="AU1608" s="153" t="s">
        <v>88</v>
      </c>
      <c r="AV1608" s="12" t="s">
        <v>86</v>
      </c>
      <c r="AW1608" s="12" t="s">
        <v>34</v>
      </c>
      <c r="AX1608" s="12" t="s">
        <v>78</v>
      </c>
      <c r="AY1608" s="153" t="s">
        <v>163</v>
      </c>
    </row>
    <row r="1609" spans="2:65" s="12" customFormat="1" ht="11.25">
      <c r="B1609" s="151"/>
      <c r="D1609" s="152" t="s">
        <v>172</v>
      </c>
      <c r="E1609" s="153" t="s">
        <v>1</v>
      </c>
      <c r="F1609" s="154" t="s">
        <v>1133</v>
      </c>
      <c r="H1609" s="153" t="s">
        <v>1</v>
      </c>
      <c r="I1609" s="155"/>
      <c r="L1609" s="151"/>
      <c r="M1609" s="156"/>
      <c r="T1609" s="157"/>
      <c r="AT1609" s="153" t="s">
        <v>172</v>
      </c>
      <c r="AU1609" s="153" t="s">
        <v>88</v>
      </c>
      <c r="AV1609" s="12" t="s">
        <v>86</v>
      </c>
      <c r="AW1609" s="12" t="s">
        <v>34</v>
      </c>
      <c r="AX1609" s="12" t="s">
        <v>78</v>
      </c>
      <c r="AY1609" s="153" t="s">
        <v>163</v>
      </c>
    </row>
    <row r="1610" spans="2:65" s="12" customFormat="1" ht="22.5">
      <c r="B1610" s="151"/>
      <c r="D1610" s="152" t="s">
        <v>172</v>
      </c>
      <c r="E1610" s="153" t="s">
        <v>1</v>
      </c>
      <c r="F1610" s="154" t="s">
        <v>1262</v>
      </c>
      <c r="H1610" s="153" t="s">
        <v>1</v>
      </c>
      <c r="I1610" s="155"/>
      <c r="L1610" s="151"/>
      <c r="M1610" s="156"/>
      <c r="T1610" s="157"/>
      <c r="AT1610" s="153" t="s">
        <v>172</v>
      </c>
      <c r="AU1610" s="153" t="s">
        <v>88</v>
      </c>
      <c r="AV1610" s="12" t="s">
        <v>86</v>
      </c>
      <c r="AW1610" s="12" t="s">
        <v>34</v>
      </c>
      <c r="AX1610" s="12" t="s">
        <v>78</v>
      </c>
      <c r="AY1610" s="153" t="s">
        <v>163</v>
      </c>
    </row>
    <row r="1611" spans="2:65" s="12" customFormat="1" ht="11.25">
      <c r="B1611" s="151"/>
      <c r="D1611" s="152" t="s">
        <v>172</v>
      </c>
      <c r="E1611" s="153" t="s">
        <v>1</v>
      </c>
      <c r="F1611" s="154" t="s">
        <v>1263</v>
      </c>
      <c r="H1611" s="153" t="s">
        <v>1</v>
      </c>
      <c r="I1611" s="155"/>
      <c r="L1611" s="151"/>
      <c r="M1611" s="156"/>
      <c r="T1611" s="157"/>
      <c r="AT1611" s="153" t="s">
        <v>172</v>
      </c>
      <c r="AU1611" s="153" t="s">
        <v>88</v>
      </c>
      <c r="AV1611" s="12" t="s">
        <v>86</v>
      </c>
      <c r="AW1611" s="12" t="s">
        <v>34</v>
      </c>
      <c r="AX1611" s="12" t="s">
        <v>78</v>
      </c>
      <c r="AY1611" s="153" t="s">
        <v>163</v>
      </c>
    </row>
    <row r="1612" spans="2:65" s="12" customFormat="1" ht="11.25">
      <c r="B1612" s="151"/>
      <c r="D1612" s="152" t="s">
        <v>172</v>
      </c>
      <c r="E1612" s="153" t="s">
        <v>1</v>
      </c>
      <c r="F1612" s="154" t="s">
        <v>1264</v>
      </c>
      <c r="H1612" s="153" t="s">
        <v>1</v>
      </c>
      <c r="I1612" s="155"/>
      <c r="L1612" s="151"/>
      <c r="M1612" s="156"/>
      <c r="T1612" s="157"/>
      <c r="AT1612" s="153" t="s">
        <v>172</v>
      </c>
      <c r="AU1612" s="153" t="s">
        <v>88</v>
      </c>
      <c r="AV1612" s="12" t="s">
        <v>86</v>
      </c>
      <c r="AW1612" s="12" t="s">
        <v>34</v>
      </c>
      <c r="AX1612" s="12" t="s">
        <v>78</v>
      </c>
      <c r="AY1612" s="153" t="s">
        <v>163</v>
      </c>
    </row>
    <row r="1613" spans="2:65" s="13" customFormat="1" ht="11.25">
      <c r="B1613" s="158"/>
      <c r="D1613" s="152" t="s">
        <v>172</v>
      </c>
      <c r="E1613" s="159" t="s">
        <v>1</v>
      </c>
      <c r="F1613" s="160" t="s">
        <v>1250</v>
      </c>
      <c r="H1613" s="161">
        <v>1</v>
      </c>
      <c r="I1613" s="162"/>
      <c r="L1613" s="158"/>
      <c r="M1613" s="163"/>
      <c r="T1613" s="164"/>
      <c r="AT1613" s="159" t="s">
        <v>172</v>
      </c>
      <c r="AU1613" s="159" t="s">
        <v>88</v>
      </c>
      <c r="AV1613" s="13" t="s">
        <v>88</v>
      </c>
      <c r="AW1613" s="13" t="s">
        <v>34</v>
      </c>
      <c r="AX1613" s="13" t="s">
        <v>78</v>
      </c>
      <c r="AY1613" s="159" t="s">
        <v>163</v>
      </c>
    </row>
    <row r="1614" spans="2:65" s="14" customFormat="1" ht="11.25">
      <c r="B1614" s="165"/>
      <c r="D1614" s="152" t="s">
        <v>172</v>
      </c>
      <c r="E1614" s="166" t="s">
        <v>1</v>
      </c>
      <c r="F1614" s="167" t="s">
        <v>176</v>
      </c>
      <c r="H1614" s="168">
        <v>1</v>
      </c>
      <c r="I1614" s="169"/>
      <c r="L1614" s="165"/>
      <c r="M1614" s="170"/>
      <c r="T1614" s="171"/>
      <c r="AT1614" s="166" t="s">
        <v>172</v>
      </c>
      <c r="AU1614" s="166" t="s">
        <v>88</v>
      </c>
      <c r="AV1614" s="14" t="s">
        <v>170</v>
      </c>
      <c r="AW1614" s="14" t="s">
        <v>34</v>
      </c>
      <c r="AX1614" s="14" t="s">
        <v>86</v>
      </c>
      <c r="AY1614" s="166" t="s">
        <v>163</v>
      </c>
    </row>
    <row r="1615" spans="2:65" s="1" customFormat="1" ht="66.75" customHeight="1">
      <c r="B1615" s="32"/>
      <c r="C1615" s="137" t="s">
        <v>1265</v>
      </c>
      <c r="D1615" s="137" t="s">
        <v>166</v>
      </c>
      <c r="E1615" s="138" t="s">
        <v>1266</v>
      </c>
      <c r="F1615" s="139" t="s">
        <v>1267</v>
      </c>
      <c r="G1615" s="140" t="s">
        <v>1156</v>
      </c>
      <c r="H1615" s="141">
        <v>1</v>
      </c>
      <c r="I1615" s="142"/>
      <c r="J1615" s="143">
        <f>ROUND(I1615*H1615,2)</f>
        <v>0</v>
      </c>
      <c r="K1615" s="144"/>
      <c r="L1615" s="32"/>
      <c r="M1615" s="145" t="s">
        <v>1</v>
      </c>
      <c r="N1615" s="146" t="s">
        <v>43</v>
      </c>
      <c r="P1615" s="147">
        <f>O1615*H1615</f>
        <v>0</v>
      </c>
      <c r="Q1615" s="147">
        <v>0</v>
      </c>
      <c r="R1615" s="147">
        <f>Q1615*H1615</f>
        <v>0</v>
      </c>
      <c r="S1615" s="147">
        <v>0</v>
      </c>
      <c r="T1615" s="148">
        <f>S1615*H1615</f>
        <v>0</v>
      </c>
      <c r="AR1615" s="149" t="s">
        <v>273</v>
      </c>
      <c r="AT1615" s="149" t="s">
        <v>166</v>
      </c>
      <c r="AU1615" s="149" t="s">
        <v>88</v>
      </c>
      <c r="AY1615" s="17" t="s">
        <v>163</v>
      </c>
      <c r="BE1615" s="150">
        <f>IF(N1615="základní",J1615,0)</f>
        <v>0</v>
      </c>
      <c r="BF1615" s="150">
        <f>IF(N1615="snížená",J1615,0)</f>
        <v>0</v>
      </c>
      <c r="BG1615" s="150">
        <f>IF(N1615="zákl. přenesená",J1615,0)</f>
        <v>0</v>
      </c>
      <c r="BH1615" s="150">
        <f>IF(N1615="sníž. přenesená",J1615,0)</f>
        <v>0</v>
      </c>
      <c r="BI1615" s="150">
        <f>IF(N1615="nulová",J1615,0)</f>
        <v>0</v>
      </c>
      <c r="BJ1615" s="17" t="s">
        <v>86</v>
      </c>
      <c r="BK1615" s="150">
        <f>ROUND(I1615*H1615,2)</f>
        <v>0</v>
      </c>
      <c r="BL1615" s="17" t="s">
        <v>273</v>
      </c>
      <c r="BM1615" s="149" t="s">
        <v>1268</v>
      </c>
    </row>
    <row r="1616" spans="2:65" s="12" customFormat="1" ht="11.25">
      <c r="B1616" s="151"/>
      <c r="D1616" s="152" t="s">
        <v>172</v>
      </c>
      <c r="E1616" s="153" t="s">
        <v>1</v>
      </c>
      <c r="F1616" s="154" t="s">
        <v>546</v>
      </c>
      <c r="H1616" s="153" t="s">
        <v>1</v>
      </c>
      <c r="I1616" s="155"/>
      <c r="L1616" s="151"/>
      <c r="M1616" s="156"/>
      <c r="T1616" s="157"/>
      <c r="AT1616" s="153" t="s">
        <v>172</v>
      </c>
      <c r="AU1616" s="153" t="s">
        <v>88</v>
      </c>
      <c r="AV1616" s="12" t="s">
        <v>86</v>
      </c>
      <c r="AW1616" s="12" t="s">
        <v>34</v>
      </c>
      <c r="AX1616" s="12" t="s">
        <v>78</v>
      </c>
      <c r="AY1616" s="153" t="s">
        <v>163</v>
      </c>
    </row>
    <row r="1617" spans="2:65" s="12" customFormat="1" ht="11.25">
      <c r="B1617" s="151"/>
      <c r="D1617" s="152" t="s">
        <v>172</v>
      </c>
      <c r="E1617" s="153" t="s">
        <v>1</v>
      </c>
      <c r="F1617" s="154" t="s">
        <v>1133</v>
      </c>
      <c r="H1617" s="153" t="s">
        <v>1</v>
      </c>
      <c r="I1617" s="155"/>
      <c r="L1617" s="151"/>
      <c r="M1617" s="156"/>
      <c r="T1617" s="157"/>
      <c r="AT1617" s="153" t="s">
        <v>172</v>
      </c>
      <c r="AU1617" s="153" t="s">
        <v>88</v>
      </c>
      <c r="AV1617" s="12" t="s">
        <v>86</v>
      </c>
      <c r="AW1617" s="12" t="s">
        <v>34</v>
      </c>
      <c r="AX1617" s="12" t="s">
        <v>78</v>
      </c>
      <c r="AY1617" s="153" t="s">
        <v>163</v>
      </c>
    </row>
    <row r="1618" spans="2:65" s="12" customFormat="1" ht="11.25">
      <c r="B1618" s="151"/>
      <c r="D1618" s="152" t="s">
        <v>172</v>
      </c>
      <c r="E1618" s="153" t="s">
        <v>1</v>
      </c>
      <c r="F1618" s="154" t="s">
        <v>1269</v>
      </c>
      <c r="H1618" s="153" t="s">
        <v>1</v>
      </c>
      <c r="I1618" s="155"/>
      <c r="L1618" s="151"/>
      <c r="M1618" s="156"/>
      <c r="T1618" s="157"/>
      <c r="AT1618" s="153" t="s">
        <v>172</v>
      </c>
      <c r="AU1618" s="153" t="s">
        <v>88</v>
      </c>
      <c r="AV1618" s="12" t="s">
        <v>86</v>
      </c>
      <c r="AW1618" s="12" t="s">
        <v>34</v>
      </c>
      <c r="AX1618" s="12" t="s">
        <v>78</v>
      </c>
      <c r="AY1618" s="153" t="s">
        <v>163</v>
      </c>
    </row>
    <row r="1619" spans="2:65" s="12" customFormat="1" ht="22.5">
      <c r="B1619" s="151"/>
      <c r="D1619" s="152" t="s">
        <v>172</v>
      </c>
      <c r="E1619" s="153" t="s">
        <v>1</v>
      </c>
      <c r="F1619" s="154" t="s">
        <v>1270</v>
      </c>
      <c r="H1619" s="153" t="s">
        <v>1</v>
      </c>
      <c r="I1619" s="155"/>
      <c r="L1619" s="151"/>
      <c r="M1619" s="156"/>
      <c r="T1619" s="157"/>
      <c r="AT1619" s="153" t="s">
        <v>172</v>
      </c>
      <c r="AU1619" s="153" t="s">
        <v>88</v>
      </c>
      <c r="AV1619" s="12" t="s">
        <v>86</v>
      </c>
      <c r="AW1619" s="12" t="s">
        <v>34</v>
      </c>
      <c r="AX1619" s="12" t="s">
        <v>78</v>
      </c>
      <c r="AY1619" s="153" t="s">
        <v>163</v>
      </c>
    </row>
    <row r="1620" spans="2:65" s="12" customFormat="1" ht="11.25">
      <c r="B1620" s="151"/>
      <c r="D1620" s="152" t="s">
        <v>172</v>
      </c>
      <c r="E1620" s="153" t="s">
        <v>1</v>
      </c>
      <c r="F1620" s="154" t="s">
        <v>1271</v>
      </c>
      <c r="H1620" s="153" t="s">
        <v>1</v>
      </c>
      <c r="I1620" s="155"/>
      <c r="L1620" s="151"/>
      <c r="M1620" s="156"/>
      <c r="T1620" s="157"/>
      <c r="AT1620" s="153" t="s">
        <v>172</v>
      </c>
      <c r="AU1620" s="153" t="s">
        <v>88</v>
      </c>
      <c r="AV1620" s="12" t="s">
        <v>86</v>
      </c>
      <c r="AW1620" s="12" t="s">
        <v>34</v>
      </c>
      <c r="AX1620" s="12" t="s">
        <v>78</v>
      </c>
      <c r="AY1620" s="153" t="s">
        <v>163</v>
      </c>
    </row>
    <row r="1621" spans="2:65" s="12" customFormat="1" ht="22.5">
      <c r="B1621" s="151"/>
      <c r="D1621" s="152" t="s">
        <v>172</v>
      </c>
      <c r="E1621" s="153" t="s">
        <v>1</v>
      </c>
      <c r="F1621" s="154" t="s">
        <v>1245</v>
      </c>
      <c r="H1621" s="153" t="s">
        <v>1</v>
      </c>
      <c r="I1621" s="155"/>
      <c r="L1621" s="151"/>
      <c r="M1621" s="156"/>
      <c r="T1621" s="157"/>
      <c r="AT1621" s="153" t="s">
        <v>172</v>
      </c>
      <c r="AU1621" s="153" t="s">
        <v>88</v>
      </c>
      <c r="AV1621" s="12" t="s">
        <v>86</v>
      </c>
      <c r="AW1621" s="12" t="s">
        <v>34</v>
      </c>
      <c r="AX1621" s="12" t="s">
        <v>78</v>
      </c>
      <c r="AY1621" s="153" t="s">
        <v>163</v>
      </c>
    </row>
    <row r="1622" spans="2:65" s="12" customFormat="1" ht="11.25">
      <c r="B1622" s="151"/>
      <c r="D1622" s="152" t="s">
        <v>172</v>
      </c>
      <c r="E1622" s="153" t="s">
        <v>1</v>
      </c>
      <c r="F1622" s="154" t="s">
        <v>1246</v>
      </c>
      <c r="H1622" s="153" t="s">
        <v>1</v>
      </c>
      <c r="I1622" s="155"/>
      <c r="L1622" s="151"/>
      <c r="M1622" s="156"/>
      <c r="T1622" s="157"/>
      <c r="AT1622" s="153" t="s">
        <v>172</v>
      </c>
      <c r="AU1622" s="153" t="s">
        <v>88</v>
      </c>
      <c r="AV1622" s="12" t="s">
        <v>86</v>
      </c>
      <c r="AW1622" s="12" t="s">
        <v>34</v>
      </c>
      <c r="AX1622" s="12" t="s">
        <v>78</v>
      </c>
      <c r="AY1622" s="153" t="s">
        <v>163</v>
      </c>
    </row>
    <row r="1623" spans="2:65" s="12" customFormat="1" ht="11.25">
      <c r="B1623" s="151"/>
      <c r="D1623" s="152" t="s">
        <v>172</v>
      </c>
      <c r="E1623" s="153" t="s">
        <v>1</v>
      </c>
      <c r="F1623" s="154" t="s">
        <v>1255</v>
      </c>
      <c r="H1623" s="153" t="s">
        <v>1</v>
      </c>
      <c r="I1623" s="155"/>
      <c r="L1623" s="151"/>
      <c r="M1623" s="156"/>
      <c r="T1623" s="157"/>
      <c r="AT1623" s="153" t="s">
        <v>172</v>
      </c>
      <c r="AU1623" s="153" t="s">
        <v>88</v>
      </c>
      <c r="AV1623" s="12" t="s">
        <v>86</v>
      </c>
      <c r="AW1623" s="12" t="s">
        <v>34</v>
      </c>
      <c r="AX1623" s="12" t="s">
        <v>78</v>
      </c>
      <c r="AY1623" s="153" t="s">
        <v>163</v>
      </c>
    </row>
    <row r="1624" spans="2:65" s="12" customFormat="1" ht="11.25">
      <c r="B1624" s="151"/>
      <c r="D1624" s="152" t="s">
        <v>172</v>
      </c>
      <c r="E1624" s="153" t="s">
        <v>1</v>
      </c>
      <c r="F1624" s="154" t="s">
        <v>1272</v>
      </c>
      <c r="H1624" s="153" t="s">
        <v>1</v>
      </c>
      <c r="I1624" s="155"/>
      <c r="L1624" s="151"/>
      <c r="M1624" s="156"/>
      <c r="T1624" s="157"/>
      <c r="AT1624" s="153" t="s">
        <v>172</v>
      </c>
      <c r="AU1624" s="153" t="s">
        <v>88</v>
      </c>
      <c r="AV1624" s="12" t="s">
        <v>86</v>
      </c>
      <c r="AW1624" s="12" t="s">
        <v>34</v>
      </c>
      <c r="AX1624" s="12" t="s">
        <v>78</v>
      </c>
      <c r="AY1624" s="153" t="s">
        <v>163</v>
      </c>
    </row>
    <row r="1625" spans="2:65" s="12" customFormat="1" ht="11.25">
      <c r="B1625" s="151"/>
      <c r="D1625" s="152" t="s">
        <v>172</v>
      </c>
      <c r="E1625" s="153" t="s">
        <v>1</v>
      </c>
      <c r="F1625" s="154" t="s">
        <v>1273</v>
      </c>
      <c r="H1625" s="153" t="s">
        <v>1</v>
      </c>
      <c r="I1625" s="155"/>
      <c r="L1625" s="151"/>
      <c r="M1625" s="156"/>
      <c r="T1625" s="157"/>
      <c r="AT1625" s="153" t="s">
        <v>172</v>
      </c>
      <c r="AU1625" s="153" t="s">
        <v>88</v>
      </c>
      <c r="AV1625" s="12" t="s">
        <v>86</v>
      </c>
      <c r="AW1625" s="12" t="s">
        <v>34</v>
      </c>
      <c r="AX1625" s="12" t="s">
        <v>78</v>
      </c>
      <c r="AY1625" s="153" t="s">
        <v>163</v>
      </c>
    </row>
    <row r="1626" spans="2:65" s="13" customFormat="1" ht="11.25">
      <c r="B1626" s="158"/>
      <c r="D1626" s="152" t="s">
        <v>172</v>
      </c>
      <c r="E1626" s="159" t="s">
        <v>1</v>
      </c>
      <c r="F1626" s="160" t="s">
        <v>1250</v>
      </c>
      <c r="H1626" s="161">
        <v>1</v>
      </c>
      <c r="I1626" s="162"/>
      <c r="L1626" s="158"/>
      <c r="M1626" s="163"/>
      <c r="T1626" s="164"/>
      <c r="AT1626" s="159" t="s">
        <v>172</v>
      </c>
      <c r="AU1626" s="159" t="s">
        <v>88</v>
      </c>
      <c r="AV1626" s="13" t="s">
        <v>88</v>
      </c>
      <c r="AW1626" s="13" t="s">
        <v>34</v>
      </c>
      <c r="AX1626" s="13" t="s">
        <v>78</v>
      </c>
      <c r="AY1626" s="159" t="s">
        <v>163</v>
      </c>
    </row>
    <row r="1627" spans="2:65" s="14" customFormat="1" ht="11.25">
      <c r="B1627" s="165"/>
      <c r="D1627" s="152" t="s">
        <v>172</v>
      </c>
      <c r="E1627" s="166" t="s">
        <v>1</v>
      </c>
      <c r="F1627" s="167" t="s">
        <v>176</v>
      </c>
      <c r="H1627" s="168">
        <v>1</v>
      </c>
      <c r="I1627" s="169"/>
      <c r="L1627" s="165"/>
      <c r="M1627" s="170"/>
      <c r="T1627" s="171"/>
      <c r="AT1627" s="166" t="s">
        <v>172</v>
      </c>
      <c r="AU1627" s="166" t="s">
        <v>88</v>
      </c>
      <c r="AV1627" s="14" t="s">
        <v>170</v>
      </c>
      <c r="AW1627" s="14" t="s">
        <v>34</v>
      </c>
      <c r="AX1627" s="14" t="s">
        <v>86</v>
      </c>
      <c r="AY1627" s="166" t="s">
        <v>163</v>
      </c>
    </row>
    <row r="1628" spans="2:65" s="1" customFormat="1" ht="62.65" customHeight="1">
      <c r="B1628" s="32"/>
      <c r="C1628" s="137" t="s">
        <v>1274</v>
      </c>
      <c r="D1628" s="137" t="s">
        <v>166</v>
      </c>
      <c r="E1628" s="138" t="s">
        <v>1275</v>
      </c>
      <c r="F1628" s="139" t="s">
        <v>1276</v>
      </c>
      <c r="G1628" s="140" t="s">
        <v>1156</v>
      </c>
      <c r="H1628" s="141">
        <v>1</v>
      </c>
      <c r="I1628" s="142"/>
      <c r="J1628" s="143">
        <f>ROUND(I1628*H1628,2)</f>
        <v>0</v>
      </c>
      <c r="K1628" s="144"/>
      <c r="L1628" s="32"/>
      <c r="M1628" s="145" t="s">
        <v>1</v>
      </c>
      <c r="N1628" s="146" t="s">
        <v>43</v>
      </c>
      <c r="P1628" s="147">
        <f>O1628*H1628</f>
        <v>0</v>
      </c>
      <c r="Q1628" s="147">
        <v>0</v>
      </c>
      <c r="R1628" s="147">
        <f>Q1628*H1628</f>
        <v>0</v>
      </c>
      <c r="S1628" s="147">
        <v>0</v>
      </c>
      <c r="T1628" s="148">
        <f>S1628*H1628</f>
        <v>0</v>
      </c>
      <c r="AR1628" s="149" t="s">
        <v>273</v>
      </c>
      <c r="AT1628" s="149" t="s">
        <v>166</v>
      </c>
      <c r="AU1628" s="149" t="s">
        <v>88</v>
      </c>
      <c r="AY1628" s="17" t="s">
        <v>163</v>
      </c>
      <c r="BE1628" s="150">
        <f>IF(N1628="základní",J1628,0)</f>
        <v>0</v>
      </c>
      <c r="BF1628" s="150">
        <f>IF(N1628="snížená",J1628,0)</f>
        <v>0</v>
      </c>
      <c r="BG1628" s="150">
        <f>IF(N1628="zákl. přenesená",J1628,0)</f>
        <v>0</v>
      </c>
      <c r="BH1628" s="150">
        <f>IF(N1628="sníž. přenesená",J1628,0)</f>
        <v>0</v>
      </c>
      <c r="BI1628" s="150">
        <f>IF(N1628="nulová",J1628,0)</f>
        <v>0</v>
      </c>
      <c r="BJ1628" s="17" t="s">
        <v>86</v>
      </c>
      <c r="BK1628" s="150">
        <f>ROUND(I1628*H1628,2)</f>
        <v>0</v>
      </c>
      <c r="BL1628" s="17" t="s">
        <v>273</v>
      </c>
      <c r="BM1628" s="149" t="s">
        <v>1277</v>
      </c>
    </row>
    <row r="1629" spans="2:65" s="12" customFormat="1" ht="11.25">
      <c r="B1629" s="151"/>
      <c r="D1629" s="152" t="s">
        <v>172</v>
      </c>
      <c r="E1629" s="153" t="s">
        <v>1</v>
      </c>
      <c r="F1629" s="154" t="s">
        <v>546</v>
      </c>
      <c r="H1629" s="153" t="s">
        <v>1</v>
      </c>
      <c r="I1629" s="155"/>
      <c r="L1629" s="151"/>
      <c r="M1629" s="156"/>
      <c r="T1629" s="157"/>
      <c r="AT1629" s="153" t="s">
        <v>172</v>
      </c>
      <c r="AU1629" s="153" t="s">
        <v>88</v>
      </c>
      <c r="AV1629" s="12" t="s">
        <v>86</v>
      </c>
      <c r="AW1629" s="12" t="s">
        <v>34</v>
      </c>
      <c r="AX1629" s="12" t="s">
        <v>78</v>
      </c>
      <c r="AY1629" s="153" t="s">
        <v>163</v>
      </c>
    </row>
    <row r="1630" spans="2:65" s="12" customFormat="1" ht="11.25">
      <c r="B1630" s="151"/>
      <c r="D1630" s="152" t="s">
        <v>172</v>
      </c>
      <c r="E1630" s="153" t="s">
        <v>1</v>
      </c>
      <c r="F1630" s="154" t="s">
        <v>1133</v>
      </c>
      <c r="H1630" s="153" t="s">
        <v>1</v>
      </c>
      <c r="I1630" s="155"/>
      <c r="L1630" s="151"/>
      <c r="M1630" s="156"/>
      <c r="T1630" s="157"/>
      <c r="AT1630" s="153" t="s">
        <v>172</v>
      </c>
      <c r="AU1630" s="153" t="s">
        <v>88</v>
      </c>
      <c r="AV1630" s="12" t="s">
        <v>86</v>
      </c>
      <c r="AW1630" s="12" t="s">
        <v>34</v>
      </c>
      <c r="AX1630" s="12" t="s">
        <v>78</v>
      </c>
      <c r="AY1630" s="153" t="s">
        <v>163</v>
      </c>
    </row>
    <row r="1631" spans="2:65" s="12" customFormat="1" ht="22.5">
      <c r="B1631" s="151"/>
      <c r="D1631" s="152" t="s">
        <v>172</v>
      </c>
      <c r="E1631" s="153" t="s">
        <v>1</v>
      </c>
      <c r="F1631" s="154" t="s">
        <v>1231</v>
      </c>
      <c r="H1631" s="153" t="s">
        <v>1</v>
      </c>
      <c r="I1631" s="155"/>
      <c r="L1631" s="151"/>
      <c r="M1631" s="156"/>
      <c r="T1631" s="157"/>
      <c r="AT1631" s="153" t="s">
        <v>172</v>
      </c>
      <c r="AU1631" s="153" t="s">
        <v>88</v>
      </c>
      <c r="AV1631" s="12" t="s">
        <v>86</v>
      </c>
      <c r="AW1631" s="12" t="s">
        <v>34</v>
      </c>
      <c r="AX1631" s="12" t="s">
        <v>78</v>
      </c>
      <c r="AY1631" s="153" t="s">
        <v>163</v>
      </c>
    </row>
    <row r="1632" spans="2:65" s="12" customFormat="1" ht="11.25">
      <c r="B1632" s="151"/>
      <c r="D1632" s="152" t="s">
        <v>172</v>
      </c>
      <c r="E1632" s="153" t="s">
        <v>1</v>
      </c>
      <c r="F1632" s="154" t="s">
        <v>1278</v>
      </c>
      <c r="H1632" s="153" t="s">
        <v>1</v>
      </c>
      <c r="I1632" s="155"/>
      <c r="L1632" s="151"/>
      <c r="M1632" s="156"/>
      <c r="T1632" s="157"/>
      <c r="AT1632" s="153" t="s">
        <v>172</v>
      </c>
      <c r="AU1632" s="153" t="s">
        <v>88</v>
      </c>
      <c r="AV1632" s="12" t="s">
        <v>86</v>
      </c>
      <c r="AW1632" s="12" t="s">
        <v>34</v>
      </c>
      <c r="AX1632" s="12" t="s">
        <v>78</v>
      </c>
      <c r="AY1632" s="153" t="s">
        <v>163</v>
      </c>
    </row>
    <row r="1633" spans="2:65" s="12" customFormat="1" ht="11.25">
      <c r="B1633" s="151"/>
      <c r="D1633" s="152" t="s">
        <v>172</v>
      </c>
      <c r="E1633" s="153" t="s">
        <v>1</v>
      </c>
      <c r="F1633" s="154" t="s">
        <v>1233</v>
      </c>
      <c r="H1633" s="153" t="s">
        <v>1</v>
      </c>
      <c r="I1633" s="155"/>
      <c r="L1633" s="151"/>
      <c r="M1633" s="156"/>
      <c r="T1633" s="157"/>
      <c r="AT1633" s="153" t="s">
        <v>172</v>
      </c>
      <c r="AU1633" s="153" t="s">
        <v>88</v>
      </c>
      <c r="AV1633" s="12" t="s">
        <v>86</v>
      </c>
      <c r="AW1633" s="12" t="s">
        <v>34</v>
      </c>
      <c r="AX1633" s="12" t="s">
        <v>78</v>
      </c>
      <c r="AY1633" s="153" t="s">
        <v>163</v>
      </c>
    </row>
    <row r="1634" spans="2:65" s="12" customFormat="1" ht="11.25">
      <c r="B1634" s="151"/>
      <c r="D1634" s="152" t="s">
        <v>172</v>
      </c>
      <c r="E1634" s="153" t="s">
        <v>1</v>
      </c>
      <c r="F1634" s="154" t="s">
        <v>1279</v>
      </c>
      <c r="H1634" s="153" t="s">
        <v>1</v>
      </c>
      <c r="I1634" s="155"/>
      <c r="L1634" s="151"/>
      <c r="M1634" s="156"/>
      <c r="T1634" s="157"/>
      <c r="AT1634" s="153" t="s">
        <v>172</v>
      </c>
      <c r="AU1634" s="153" t="s">
        <v>88</v>
      </c>
      <c r="AV1634" s="12" t="s">
        <v>86</v>
      </c>
      <c r="AW1634" s="12" t="s">
        <v>34</v>
      </c>
      <c r="AX1634" s="12" t="s">
        <v>78</v>
      </c>
      <c r="AY1634" s="153" t="s">
        <v>163</v>
      </c>
    </row>
    <row r="1635" spans="2:65" s="12" customFormat="1" ht="22.5">
      <c r="B1635" s="151"/>
      <c r="D1635" s="152" t="s">
        <v>172</v>
      </c>
      <c r="E1635" s="153" t="s">
        <v>1</v>
      </c>
      <c r="F1635" s="154" t="s">
        <v>1245</v>
      </c>
      <c r="H1635" s="153" t="s">
        <v>1</v>
      </c>
      <c r="I1635" s="155"/>
      <c r="L1635" s="151"/>
      <c r="M1635" s="156"/>
      <c r="T1635" s="157"/>
      <c r="AT1635" s="153" t="s">
        <v>172</v>
      </c>
      <c r="AU1635" s="153" t="s">
        <v>88</v>
      </c>
      <c r="AV1635" s="12" t="s">
        <v>86</v>
      </c>
      <c r="AW1635" s="12" t="s">
        <v>34</v>
      </c>
      <c r="AX1635" s="12" t="s">
        <v>78</v>
      </c>
      <c r="AY1635" s="153" t="s">
        <v>163</v>
      </c>
    </row>
    <row r="1636" spans="2:65" s="12" customFormat="1" ht="11.25">
      <c r="B1636" s="151"/>
      <c r="D1636" s="152" t="s">
        <v>172</v>
      </c>
      <c r="E1636" s="153" t="s">
        <v>1</v>
      </c>
      <c r="F1636" s="154" t="s">
        <v>1246</v>
      </c>
      <c r="H1636" s="153" t="s">
        <v>1</v>
      </c>
      <c r="I1636" s="155"/>
      <c r="L1636" s="151"/>
      <c r="M1636" s="156"/>
      <c r="T1636" s="157"/>
      <c r="AT1636" s="153" t="s">
        <v>172</v>
      </c>
      <c r="AU1636" s="153" t="s">
        <v>88</v>
      </c>
      <c r="AV1636" s="12" t="s">
        <v>86</v>
      </c>
      <c r="AW1636" s="12" t="s">
        <v>34</v>
      </c>
      <c r="AX1636" s="12" t="s">
        <v>78</v>
      </c>
      <c r="AY1636" s="153" t="s">
        <v>163</v>
      </c>
    </row>
    <row r="1637" spans="2:65" s="12" customFormat="1" ht="11.25">
      <c r="B1637" s="151"/>
      <c r="D1637" s="152" t="s">
        <v>172</v>
      </c>
      <c r="E1637" s="153" t="s">
        <v>1</v>
      </c>
      <c r="F1637" s="154" t="s">
        <v>1255</v>
      </c>
      <c r="H1637" s="153" t="s">
        <v>1</v>
      </c>
      <c r="I1637" s="155"/>
      <c r="L1637" s="151"/>
      <c r="M1637" s="156"/>
      <c r="T1637" s="157"/>
      <c r="AT1637" s="153" t="s">
        <v>172</v>
      </c>
      <c r="AU1637" s="153" t="s">
        <v>88</v>
      </c>
      <c r="AV1637" s="12" t="s">
        <v>86</v>
      </c>
      <c r="AW1637" s="12" t="s">
        <v>34</v>
      </c>
      <c r="AX1637" s="12" t="s">
        <v>78</v>
      </c>
      <c r="AY1637" s="153" t="s">
        <v>163</v>
      </c>
    </row>
    <row r="1638" spans="2:65" s="12" customFormat="1" ht="11.25">
      <c r="B1638" s="151"/>
      <c r="D1638" s="152" t="s">
        <v>172</v>
      </c>
      <c r="E1638" s="153" t="s">
        <v>1</v>
      </c>
      <c r="F1638" s="154" t="s">
        <v>1280</v>
      </c>
      <c r="H1638" s="153" t="s">
        <v>1</v>
      </c>
      <c r="I1638" s="155"/>
      <c r="L1638" s="151"/>
      <c r="M1638" s="156"/>
      <c r="T1638" s="157"/>
      <c r="AT1638" s="153" t="s">
        <v>172</v>
      </c>
      <c r="AU1638" s="153" t="s">
        <v>88</v>
      </c>
      <c r="AV1638" s="12" t="s">
        <v>86</v>
      </c>
      <c r="AW1638" s="12" t="s">
        <v>34</v>
      </c>
      <c r="AX1638" s="12" t="s">
        <v>78</v>
      </c>
      <c r="AY1638" s="153" t="s">
        <v>163</v>
      </c>
    </row>
    <row r="1639" spans="2:65" s="13" customFormat="1" ht="11.25">
      <c r="B1639" s="158"/>
      <c r="D1639" s="152" t="s">
        <v>172</v>
      </c>
      <c r="E1639" s="159" t="s">
        <v>1</v>
      </c>
      <c r="F1639" s="160" t="s">
        <v>1250</v>
      </c>
      <c r="H1639" s="161">
        <v>1</v>
      </c>
      <c r="I1639" s="162"/>
      <c r="L1639" s="158"/>
      <c r="M1639" s="163"/>
      <c r="T1639" s="164"/>
      <c r="AT1639" s="159" t="s">
        <v>172</v>
      </c>
      <c r="AU1639" s="159" t="s">
        <v>88</v>
      </c>
      <c r="AV1639" s="13" t="s">
        <v>88</v>
      </c>
      <c r="AW1639" s="13" t="s">
        <v>34</v>
      </c>
      <c r="AX1639" s="13" t="s">
        <v>78</v>
      </c>
      <c r="AY1639" s="159" t="s">
        <v>163</v>
      </c>
    </row>
    <row r="1640" spans="2:65" s="14" customFormat="1" ht="11.25">
      <c r="B1640" s="165"/>
      <c r="D1640" s="152" t="s">
        <v>172</v>
      </c>
      <c r="E1640" s="166" t="s">
        <v>1</v>
      </c>
      <c r="F1640" s="167" t="s">
        <v>176</v>
      </c>
      <c r="H1640" s="168">
        <v>1</v>
      </c>
      <c r="I1640" s="169"/>
      <c r="L1640" s="165"/>
      <c r="M1640" s="170"/>
      <c r="T1640" s="171"/>
      <c r="AT1640" s="166" t="s">
        <v>172</v>
      </c>
      <c r="AU1640" s="166" t="s">
        <v>88</v>
      </c>
      <c r="AV1640" s="14" t="s">
        <v>170</v>
      </c>
      <c r="AW1640" s="14" t="s">
        <v>34</v>
      </c>
      <c r="AX1640" s="14" t="s">
        <v>86</v>
      </c>
      <c r="AY1640" s="166" t="s">
        <v>163</v>
      </c>
    </row>
    <row r="1641" spans="2:65" s="1" customFormat="1" ht="24.2" customHeight="1">
      <c r="B1641" s="32"/>
      <c r="C1641" s="137" t="s">
        <v>1281</v>
      </c>
      <c r="D1641" s="137" t="s">
        <v>166</v>
      </c>
      <c r="E1641" s="138" t="s">
        <v>1282</v>
      </c>
      <c r="F1641" s="139" t="s">
        <v>1283</v>
      </c>
      <c r="G1641" s="140" t="s">
        <v>189</v>
      </c>
      <c r="H1641" s="141">
        <v>2.9510000000000001</v>
      </c>
      <c r="I1641" s="142"/>
      <c r="J1641" s="143">
        <f>ROUND(I1641*H1641,2)</f>
        <v>0</v>
      </c>
      <c r="K1641" s="144"/>
      <c r="L1641" s="32"/>
      <c r="M1641" s="145" t="s">
        <v>1</v>
      </c>
      <c r="N1641" s="146" t="s">
        <v>43</v>
      </c>
      <c r="P1641" s="147">
        <f>O1641*H1641</f>
        <v>0</v>
      </c>
      <c r="Q1641" s="147">
        <v>0</v>
      </c>
      <c r="R1641" s="147">
        <f>Q1641*H1641</f>
        <v>0</v>
      </c>
      <c r="S1641" s="147">
        <v>0</v>
      </c>
      <c r="T1641" s="148">
        <f>S1641*H1641</f>
        <v>0</v>
      </c>
      <c r="AR1641" s="149" t="s">
        <v>273</v>
      </c>
      <c r="AT1641" s="149" t="s">
        <v>166</v>
      </c>
      <c r="AU1641" s="149" t="s">
        <v>88</v>
      </c>
      <c r="AY1641" s="17" t="s">
        <v>163</v>
      </c>
      <c r="BE1641" s="150">
        <f>IF(N1641="základní",J1641,0)</f>
        <v>0</v>
      </c>
      <c r="BF1641" s="150">
        <f>IF(N1641="snížená",J1641,0)</f>
        <v>0</v>
      </c>
      <c r="BG1641" s="150">
        <f>IF(N1641="zákl. přenesená",J1641,0)</f>
        <v>0</v>
      </c>
      <c r="BH1641" s="150">
        <f>IF(N1641="sníž. přenesená",J1641,0)</f>
        <v>0</v>
      </c>
      <c r="BI1641" s="150">
        <f>IF(N1641="nulová",J1641,0)</f>
        <v>0</v>
      </c>
      <c r="BJ1641" s="17" t="s">
        <v>86</v>
      </c>
      <c r="BK1641" s="150">
        <f>ROUND(I1641*H1641,2)</f>
        <v>0</v>
      </c>
      <c r="BL1641" s="17" t="s">
        <v>273</v>
      </c>
      <c r="BM1641" s="149" t="s">
        <v>1284</v>
      </c>
    </row>
    <row r="1642" spans="2:65" s="11" customFormat="1" ht="22.9" customHeight="1">
      <c r="B1642" s="125"/>
      <c r="D1642" s="126" t="s">
        <v>77</v>
      </c>
      <c r="E1642" s="135" t="s">
        <v>1285</v>
      </c>
      <c r="F1642" s="135" t="s">
        <v>1286</v>
      </c>
      <c r="I1642" s="128"/>
      <c r="J1642" s="136">
        <f>BK1642</f>
        <v>0</v>
      </c>
      <c r="L1642" s="125"/>
      <c r="M1642" s="130"/>
      <c r="P1642" s="131">
        <f>SUM(P1643:P1843)</f>
        <v>0</v>
      </c>
      <c r="R1642" s="131">
        <f>SUM(R1643:R1843)</f>
        <v>1.75458591759</v>
      </c>
      <c r="T1642" s="132">
        <f>SUM(T1643:T1843)</f>
        <v>0</v>
      </c>
      <c r="AR1642" s="126" t="s">
        <v>88</v>
      </c>
      <c r="AT1642" s="133" t="s">
        <v>77</v>
      </c>
      <c r="AU1642" s="133" t="s">
        <v>86</v>
      </c>
      <c r="AY1642" s="126" t="s">
        <v>163</v>
      </c>
      <c r="BK1642" s="134">
        <f>SUM(BK1643:BK1843)</f>
        <v>0</v>
      </c>
    </row>
    <row r="1643" spans="2:65" s="1" customFormat="1" ht="21.75" customHeight="1">
      <c r="B1643" s="32"/>
      <c r="C1643" s="137" t="s">
        <v>1287</v>
      </c>
      <c r="D1643" s="137" t="s">
        <v>166</v>
      </c>
      <c r="E1643" s="138" t="s">
        <v>1288</v>
      </c>
      <c r="F1643" s="139" t="s">
        <v>1289</v>
      </c>
      <c r="G1643" s="140" t="s">
        <v>206</v>
      </c>
      <c r="H1643" s="141">
        <v>186.5</v>
      </c>
      <c r="I1643" s="142"/>
      <c r="J1643" s="143">
        <f>ROUND(I1643*H1643,2)</f>
        <v>0</v>
      </c>
      <c r="K1643" s="144"/>
      <c r="L1643" s="32"/>
      <c r="M1643" s="145" t="s">
        <v>1</v>
      </c>
      <c r="N1643" s="146" t="s">
        <v>43</v>
      </c>
      <c r="P1643" s="147">
        <f>O1643*H1643</f>
        <v>0</v>
      </c>
      <c r="Q1643" s="147">
        <v>5.7599999999999997E-7</v>
      </c>
      <c r="R1643" s="147">
        <f>Q1643*H1643</f>
        <v>1.0742399999999999E-4</v>
      </c>
      <c r="S1643" s="147">
        <v>0</v>
      </c>
      <c r="T1643" s="148">
        <f>S1643*H1643</f>
        <v>0</v>
      </c>
      <c r="AR1643" s="149" t="s">
        <v>273</v>
      </c>
      <c r="AT1643" s="149" t="s">
        <v>166</v>
      </c>
      <c r="AU1643" s="149" t="s">
        <v>88</v>
      </c>
      <c r="AY1643" s="17" t="s">
        <v>163</v>
      </c>
      <c r="BE1643" s="150">
        <f>IF(N1643="základní",J1643,0)</f>
        <v>0</v>
      </c>
      <c r="BF1643" s="150">
        <f>IF(N1643="snížená",J1643,0)</f>
        <v>0</v>
      </c>
      <c r="BG1643" s="150">
        <f>IF(N1643="zákl. přenesená",J1643,0)</f>
        <v>0</v>
      </c>
      <c r="BH1643" s="150">
        <f>IF(N1643="sníž. přenesená",J1643,0)</f>
        <v>0</v>
      </c>
      <c r="BI1643" s="150">
        <f>IF(N1643="nulová",J1643,0)</f>
        <v>0</v>
      </c>
      <c r="BJ1643" s="17" t="s">
        <v>86</v>
      </c>
      <c r="BK1643" s="150">
        <f>ROUND(I1643*H1643,2)</f>
        <v>0</v>
      </c>
      <c r="BL1643" s="17" t="s">
        <v>273</v>
      </c>
      <c r="BM1643" s="149" t="s">
        <v>1290</v>
      </c>
    </row>
    <row r="1644" spans="2:65" s="12" customFormat="1" ht="11.25">
      <c r="B1644" s="151"/>
      <c r="D1644" s="152" t="s">
        <v>172</v>
      </c>
      <c r="E1644" s="153" t="s">
        <v>1</v>
      </c>
      <c r="F1644" s="154" t="s">
        <v>933</v>
      </c>
      <c r="H1644" s="153" t="s">
        <v>1</v>
      </c>
      <c r="I1644" s="155"/>
      <c r="L1644" s="151"/>
      <c r="M1644" s="156"/>
      <c r="T1644" s="157"/>
      <c r="AT1644" s="153" t="s">
        <v>172</v>
      </c>
      <c r="AU1644" s="153" t="s">
        <v>88</v>
      </c>
      <c r="AV1644" s="12" t="s">
        <v>86</v>
      </c>
      <c r="AW1644" s="12" t="s">
        <v>34</v>
      </c>
      <c r="AX1644" s="12" t="s">
        <v>78</v>
      </c>
      <c r="AY1644" s="153" t="s">
        <v>163</v>
      </c>
    </row>
    <row r="1645" spans="2:65" s="12" customFormat="1" ht="22.5">
      <c r="B1645" s="151"/>
      <c r="D1645" s="152" t="s">
        <v>172</v>
      </c>
      <c r="E1645" s="153" t="s">
        <v>1</v>
      </c>
      <c r="F1645" s="154" t="s">
        <v>1291</v>
      </c>
      <c r="H1645" s="153" t="s">
        <v>1</v>
      </c>
      <c r="I1645" s="155"/>
      <c r="L1645" s="151"/>
      <c r="M1645" s="156"/>
      <c r="T1645" s="157"/>
      <c r="AT1645" s="153" t="s">
        <v>172</v>
      </c>
      <c r="AU1645" s="153" t="s">
        <v>88</v>
      </c>
      <c r="AV1645" s="12" t="s">
        <v>86</v>
      </c>
      <c r="AW1645" s="12" t="s">
        <v>34</v>
      </c>
      <c r="AX1645" s="12" t="s">
        <v>78</v>
      </c>
      <c r="AY1645" s="153" t="s">
        <v>163</v>
      </c>
    </row>
    <row r="1646" spans="2:65" s="13" customFormat="1" ht="11.25">
      <c r="B1646" s="158"/>
      <c r="D1646" s="152" t="s">
        <v>172</v>
      </c>
      <c r="E1646" s="159" t="s">
        <v>1</v>
      </c>
      <c r="F1646" s="160" t="s">
        <v>574</v>
      </c>
      <c r="H1646" s="161">
        <v>4</v>
      </c>
      <c r="I1646" s="162"/>
      <c r="L1646" s="158"/>
      <c r="M1646" s="163"/>
      <c r="T1646" s="164"/>
      <c r="AT1646" s="159" t="s">
        <v>172</v>
      </c>
      <c r="AU1646" s="159" t="s">
        <v>88</v>
      </c>
      <c r="AV1646" s="13" t="s">
        <v>88</v>
      </c>
      <c r="AW1646" s="13" t="s">
        <v>34</v>
      </c>
      <c r="AX1646" s="13" t="s">
        <v>78</v>
      </c>
      <c r="AY1646" s="159" t="s">
        <v>163</v>
      </c>
    </row>
    <row r="1647" spans="2:65" s="13" customFormat="1" ht="11.25">
      <c r="B1647" s="158"/>
      <c r="D1647" s="152" t="s">
        <v>172</v>
      </c>
      <c r="E1647" s="159" t="s">
        <v>1</v>
      </c>
      <c r="F1647" s="160" t="s">
        <v>575</v>
      </c>
      <c r="H1647" s="161">
        <v>1.2</v>
      </c>
      <c r="I1647" s="162"/>
      <c r="L1647" s="158"/>
      <c r="M1647" s="163"/>
      <c r="T1647" s="164"/>
      <c r="AT1647" s="159" t="s">
        <v>172</v>
      </c>
      <c r="AU1647" s="159" t="s">
        <v>88</v>
      </c>
      <c r="AV1647" s="13" t="s">
        <v>88</v>
      </c>
      <c r="AW1647" s="13" t="s">
        <v>34</v>
      </c>
      <c r="AX1647" s="13" t="s">
        <v>78</v>
      </c>
      <c r="AY1647" s="159" t="s">
        <v>163</v>
      </c>
    </row>
    <row r="1648" spans="2:65" s="13" customFormat="1" ht="11.25">
      <c r="B1648" s="158"/>
      <c r="D1648" s="152" t="s">
        <v>172</v>
      </c>
      <c r="E1648" s="159" t="s">
        <v>1</v>
      </c>
      <c r="F1648" s="160" t="s">
        <v>576</v>
      </c>
      <c r="H1648" s="161">
        <v>1.5</v>
      </c>
      <c r="I1648" s="162"/>
      <c r="L1648" s="158"/>
      <c r="M1648" s="163"/>
      <c r="T1648" s="164"/>
      <c r="AT1648" s="159" t="s">
        <v>172</v>
      </c>
      <c r="AU1648" s="159" t="s">
        <v>88</v>
      </c>
      <c r="AV1648" s="13" t="s">
        <v>88</v>
      </c>
      <c r="AW1648" s="13" t="s">
        <v>34</v>
      </c>
      <c r="AX1648" s="13" t="s">
        <v>78</v>
      </c>
      <c r="AY1648" s="159" t="s">
        <v>163</v>
      </c>
    </row>
    <row r="1649" spans="2:65" s="13" customFormat="1" ht="11.25">
      <c r="B1649" s="158"/>
      <c r="D1649" s="152" t="s">
        <v>172</v>
      </c>
      <c r="E1649" s="159" t="s">
        <v>1</v>
      </c>
      <c r="F1649" s="160" t="s">
        <v>577</v>
      </c>
      <c r="H1649" s="161">
        <v>4.5</v>
      </c>
      <c r="I1649" s="162"/>
      <c r="L1649" s="158"/>
      <c r="M1649" s="163"/>
      <c r="T1649" s="164"/>
      <c r="AT1649" s="159" t="s">
        <v>172</v>
      </c>
      <c r="AU1649" s="159" t="s">
        <v>88</v>
      </c>
      <c r="AV1649" s="13" t="s">
        <v>88</v>
      </c>
      <c r="AW1649" s="13" t="s">
        <v>34</v>
      </c>
      <c r="AX1649" s="13" t="s">
        <v>78</v>
      </c>
      <c r="AY1649" s="159" t="s">
        <v>163</v>
      </c>
    </row>
    <row r="1650" spans="2:65" s="15" customFormat="1" ht="11.25">
      <c r="B1650" s="183"/>
      <c r="D1650" s="152" t="s">
        <v>172</v>
      </c>
      <c r="E1650" s="184" t="s">
        <v>1</v>
      </c>
      <c r="F1650" s="185" t="s">
        <v>372</v>
      </c>
      <c r="H1650" s="186">
        <v>11.2</v>
      </c>
      <c r="I1650" s="187"/>
      <c r="L1650" s="183"/>
      <c r="M1650" s="188"/>
      <c r="T1650" s="189"/>
      <c r="AT1650" s="184" t="s">
        <v>172</v>
      </c>
      <c r="AU1650" s="184" t="s">
        <v>88</v>
      </c>
      <c r="AV1650" s="15" t="s">
        <v>182</v>
      </c>
      <c r="AW1650" s="15" t="s">
        <v>34</v>
      </c>
      <c r="AX1650" s="15" t="s">
        <v>78</v>
      </c>
      <c r="AY1650" s="184" t="s">
        <v>163</v>
      </c>
    </row>
    <row r="1651" spans="2:65" s="12" customFormat="1" ht="22.5">
      <c r="B1651" s="151"/>
      <c r="D1651" s="152" t="s">
        <v>172</v>
      </c>
      <c r="E1651" s="153" t="s">
        <v>1</v>
      </c>
      <c r="F1651" s="154" t="s">
        <v>1292</v>
      </c>
      <c r="H1651" s="153" t="s">
        <v>1</v>
      </c>
      <c r="I1651" s="155"/>
      <c r="L1651" s="151"/>
      <c r="M1651" s="156"/>
      <c r="T1651" s="157"/>
      <c r="AT1651" s="153" t="s">
        <v>172</v>
      </c>
      <c r="AU1651" s="153" t="s">
        <v>88</v>
      </c>
      <c r="AV1651" s="12" t="s">
        <v>86</v>
      </c>
      <c r="AW1651" s="12" t="s">
        <v>34</v>
      </c>
      <c r="AX1651" s="12" t="s">
        <v>78</v>
      </c>
      <c r="AY1651" s="153" t="s">
        <v>163</v>
      </c>
    </row>
    <row r="1652" spans="2:65" s="13" customFormat="1" ht="11.25">
      <c r="B1652" s="158"/>
      <c r="D1652" s="152" t="s">
        <v>172</v>
      </c>
      <c r="E1652" s="159" t="s">
        <v>1</v>
      </c>
      <c r="F1652" s="160" t="s">
        <v>970</v>
      </c>
      <c r="H1652" s="161">
        <v>41.5</v>
      </c>
      <c r="I1652" s="162"/>
      <c r="L1652" s="158"/>
      <c r="M1652" s="163"/>
      <c r="T1652" s="164"/>
      <c r="AT1652" s="159" t="s">
        <v>172</v>
      </c>
      <c r="AU1652" s="159" t="s">
        <v>88</v>
      </c>
      <c r="AV1652" s="13" t="s">
        <v>88</v>
      </c>
      <c r="AW1652" s="13" t="s">
        <v>34</v>
      </c>
      <c r="AX1652" s="13" t="s">
        <v>78</v>
      </c>
      <c r="AY1652" s="159" t="s">
        <v>163</v>
      </c>
    </row>
    <row r="1653" spans="2:65" s="13" customFormat="1" ht="11.25">
      <c r="B1653" s="158"/>
      <c r="D1653" s="152" t="s">
        <v>172</v>
      </c>
      <c r="E1653" s="159" t="s">
        <v>1</v>
      </c>
      <c r="F1653" s="160" t="s">
        <v>566</v>
      </c>
      <c r="H1653" s="161">
        <v>25.5</v>
      </c>
      <c r="I1653" s="162"/>
      <c r="L1653" s="158"/>
      <c r="M1653" s="163"/>
      <c r="T1653" s="164"/>
      <c r="AT1653" s="159" t="s">
        <v>172</v>
      </c>
      <c r="AU1653" s="159" t="s">
        <v>88</v>
      </c>
      <c r="AV1653" s="13" t="s">
        <v>88</v>
      </c>
      <c r="AW1653" s="13" t="s">
        <v>34</v>
      </c>
      <c r="AX1653" s="13" t="s">
        <v>78</v>
      </c>
      <c r="AY1653" s="159" t="s">
        <v>163</v>
      </c>
    </row>
    <row r="1654" spans="2:65" s="13" customFormat="1" ht="11.25">
      <c r="B1654" s="158"/>
      <c r="D1654" s="152" t="s">
        <v>172</v>
      </c>
      <c r="E1654" s="159" t="s">
        <v>1</v>
      </c>
      <c r="F1654" s="160" t="s">
        <v>567</v>
      </c>
      <c r="H1654" s="161">
        <v>16.600000000000001</v>
      </c>
      <c r="I1654" s="162"/>
      <c r="L1654" s="158"/>
      <c r="M1654" s="163"/>
      <c r="T1654" s="164"/>
      <c r="AT1654" s="159" t="s">
        <v>172</v>
      </c>
      <c r="AU1654" s="159" t="s">
        <v>88</v>
      </c>
      <c r="AV1654" s="13" t="s">
        <v>88</v>
      </c>
      <c r="AW1654" s="13" t="s">
        <v>34</v>
      </c>
      <c r="AX1654" s="13" t="s">
        <v>78</v>
      </c>
      <c r="AY1654" s="159" t="s">
        <v>163</v>
      </c>
    </row>
    <row r="1655" spans="2:65" s="13" customFormat="1" ht="11.25">
      <c r="B1655" s="158"/>
      <c r="D1655" s="152" t="s">
        <v>172</v>
      </c>
      <c r="E1655" s="159" t="s">
        <v>1</v>
      </c>
      <c r="F1655" s="160" t="s">
        <v>568</v>
      </c>
      <c r="H1655" s="161">
        <v>15</v>
      </c>
      <c r="I1655" s="162"/>
      <c r="L1655" s="158"/>
      <c r="M1655" s="163"/>
      <c r="T1655" s="164"/>
      <c r="AT1655" s="159" t="s">
        <v>172</v>
      </c>
      <c r="AU1655" s="159" t="s">
        <v>88</v>
      </c>
      <c r="AV1655" s="13" t="s">
        <v>88</v>
      </c>
      <c r="AW1655" s="13" t="s">
        <v>34</v>
      </c>
      <c r="AX1655" s="13" t="s">
        <v>78</v>
      </c>
      <c r="AY1655" s="159" t="s">
        <v>163</v>
      </c>
    </row>
    <row r="1656" spans="2:65" s="13" customFormat="1" ht="11.25">
      <c r="B1656" s="158"/>
      <c r="D1656" s="152" t="s">
        <v>172</v>
      </c>
      <c r="E1656" s="159" t="s">
        <v>1</v>
      </c>
      <c r="F1656" s="160" t="s">
        <v>569</v>
      </c>
      <c r="H1656" s="161">
        <v>15.1</v>
      </c>
      <c r="I1656" s="162"/>
      <c r="L1656" s="158"/>
      <c r="M1656" s="163"/>
      <c r="T1656" s="164"/>
      <c r="AT1656" s="159" t="s">
        <v>172</v>
      </c>
      <c r="AU1656" s="159" t="s">
        <v>88</v>
      </c>
      <c r="AV1656" s="13" t="s">
        <v>88</v>
      </c>
      <c r="AW1656" s="13" t="s">
        <v>34</v>
      </c>
      <c r="AX1656" s="13" t="s">
        <v>78</v>
      </c>
      <c r="AY1656" s="159" t="s">
        <v>163</v>
      </c>
    </row>
    <row r="1657" spans="2:65" s="13" customFormat="1" ht="11.25">
      <c r="B1657" s="158"/>
      <c r="D1657" s="152" t="s">
        <v>172</v>
      </c>
      <c r="E1657" s="159" t="s">
        <v>1</v>
      </c>
      <c r="F1657" s="160" t="s">
        <v>570</v>
      </c>
      <c r="H1657" s="161">
        <v>31.2</v>
      </c>
      <c r="I1657" s="162"/>
      <c r="L1657" s="158"/>
      <c r="M1657" s="163"/>
      <c r="T1657" s="164"/>
      <c r="AT1657" s="159" t="s">
        <v>172</v>
      </c>
      <c r="AU1657" s="159" t="s">
        <v>88</v>
      </c>
      <c r="AV1657" s="13" t="s">
        <v>88</v>
      </c>
      <c r="AW1657" s="13" t="s">
        <v>34</v>
      </c>
      <c r="AX1657" s="13" t="s">
        <v>78</v>
      </c>
      <c r="AY1657" s="159" t="s">
        <v>163</v>
      </c>
    </row>
    <row r="1658" spans="2:65" s="13" customFormat="1" ht="11.25">
      <c r="B1658" s="158"/>
      <c r="D1658" s="152" t="s">
        <v>172</v>
      </c>
      <c r="E1658" s="159" t="s">
        <v>1</v>
      </c>
      <c r="F1658" s="160" t="s">
        <v>571</v>
      </c>
      <c r="H1658" s="161">
        <v>8.9</v>
      </c>
      <c r="I1658" s="162"/>
      <c r="L1658" s="158"/>
      <c r="M1658" s="163"/>
      <c r="T1658" s="164"/>
      <c r="AT1658" s="159" t="s">
        <v>172</v>
      </c>
      <c r="AU1658" s="159" t="s">
        <v>88</v>
      </c>
      <c r="AV1658" s="13" t="s">
        <v>88</v>
      </c>
      <c r="AW1658" s="13" t="s">
        <v>34</v>
      </c>
      <c r="AX1658" s="13" t="s">
        <v>78</v>
      </c>
      <c r="AY1658" s="159" t="s">
        <v>163</v>
      </c>
    </row>
    <row r="1659" spans="2:65" s="13" customFormat="1" ht="11.25">
      <c r="B1659" s="158"/>
      <c r="D1659" s="152" t="s">
        <v>172</v>
      </c>
      <c r="E1659" s="159" t="s">
        <v>1</v>
      </c>
      <c r="F1659" s="160" t="s">
        <v>572</v>
      </c>
      <c r="H1659" s="161">
        <v>16.600000000000001</v>
      </c>
      <c r="I1659" s="162"/>
      <c r="L1659" s="158"/>
      <c r="M1659" s="163"/>
      <c r="T1659" s="164"/>
      <c r="AT1659" s="159" t="s">
        <v>172</v>
      </c>
      <c r="AU1659" s="159" t="s">
        <v>88</v>
      </c>
      <c r="AV1659" s="13" t="s">
        <v>88</v>
      </c>
      <c r="AW1659" s="13" t="s">
        <v>34</v>
      </c>
      <c r="AX1659" s="13" t="s">
        <v>78</v>
      </c>
      <c r="AY1659" s="159" t="s">
        <v>163</v>
      </c>
    </row>
    <row r="1660" spans="2:65" s="13" customFormat="1" ht="11.25">
      <c r="B1660" s="158"/>
      <c r="D1660" s="152" t="s">
        <v>172</v>
      </c>
      <c r="E1660" s="159" t="s">
        <v>1</v>
      </c>
      <c r="F1660" s="160" t="s">
        <v>573</v>
      </c>
      <c r="H1660" s="161">
        <v>4.9000000000000004</v>
      </c>
      <c r="I1660" s="162"/>
      <c r="L1660" s="158"/>
      <c r="M1660" s="163"/>
      <c r="T1660" s="164"/>
      <c r="AT1660" s="159" t="s">
        <v>172</v>
      </c>
      <c r="AU1660" s="159" t="s">
        <v>88</v>
      </c>
      <c r="AV1660" s="13" t="s">
        <v>88</v>
      </c>
      <c r="AW1660" s="13" t="s">
        <v>34</v>
      </c>
      <c r="AX1660" s="13" t="s">
        <v>78</v>
      </c>
      <c r="AY1660" s="159" t="s">
        <v>163</v>
      </c>
    </row>
    <row r="1661" spans="2:65" s="15" customFormat="1" ht="11.25">
      <c r="B1661" s="183"/>
      <c r="D1661" s="152" t="s">
        <v>172</v>
      </c>
      <c r="E1661" s="184" t="s">
        <v>1</v>
      </c>
      <c r="F1661" s="185" t="s">
        <v>372</v>
      </c>
      <c r="H1661" s="186">
        <v>175.3</v>
      </c>
      <c r="I1661" s="187"/>
      <c r="L1661" s="183"/>
      <c r="M1661" s="188"/>
      <c r="T1661" s="189"/>
      <c r="AT1661" s="184" t="s">
        <v>172</v>
      </c>
      <c r="AU1661" s="184" t="s">
        <v>88</v>
      </c>
      <c r="AV1661" s="15" t="s">
        <v>182</v>
      </c>
      <c r="AW1661" s="15" t="s">
        <v>34</v>
      </c>
      <c r="AX1661" s="15" t="s">
        <v>78</v>
      </c>
      <c r="AY1661" s="184" t="s">
        <v>163</v>
      </c>
    </row>
    <row r="1662" spans="2:65" s="14" customFormat="1" ht="11.25">
      <c r="B1662" s="165"/>
      <c r="D1662" s="152" t="s">
        <v>172</v>
      </c>
      <c r="E1662" s="166" t="s">
        <v>1</v>
      </c>
      <c r="F1662" s="167" t="s">
        <v>176</v>
      </c>
      <c r="H1662" s="168">
        <v>186.5</v>
      </c>
      <c r="I1662" s="169"/>
      <c r="L1662" s="165"/>
      <c r="M1662" s="170"/>
      <c r="T1662" s="171"/>
      <c r="AT1662" s="166" t="s">
        <v>172</v>
      </c>
      <c r="AU1662" s="166" t="s">
        <v>88</v>
      </c>
      <c r="AV1662" s="14" t="s">
        <v>170</v>
      </c>
      <c r="AW1662" s="14" t="s">
        <v>34</v>
      </c>
      <c r="AX1662" s="14" t="s">
        <v>86</v>
      </c>
      <c r="AY1662" s="166" t="s">
        <v>163</v>
      </c>
    </row>
    <row r="1663" spans="2:65" s="1" customFormat="1" ht="16.5" customHeight="1">
      <c r="B1663" s="32"/>
      <c r="C1663" s="137" t="s">
        <v>1293</v>
      </c>
      <c r="D1663" s="137" t="s">
        <v>166</v>
      </c>
      <c r="E1663" s="138" t="s">
        <v>1294</v>
      </c>
      <c r="F1663" s="139" t="s">
        <v>1295</v>
      </c>
      <c r="G1663" s="140" t="s">
        <v>206</v>
      </c>
      <c r="H1663" s="141">
        <v>186.5</v>
      </c>
      <c r="I1663" s="142"/>
      <c r="J1663" s="143">
        <f>ROUND(I1663*H1663,2)</f>
        <v>0</v>
      </c>
      <c r="K1663" s="144"/>
      <c r="L1663" s="32"/>
      <c r="M1663" s="145" t="s">
        <v>1</v>
      </c>
      <c r="N1663" s="146" t="s">
        <v>43</v>
      </c>
      <c r="P1663" s="147">
        <f>O1663*H1663</f>
        <v>0</v>
      </c>
      <c r="Q1663" s="147">
        <v>0</v>
      </c>
      <c r="R1663" s="147">
        <f>Q1663*H1663</f>
        <v>0</v>
      </c>
      <c r="S1663" s="147">
        <v>0</v>
      </c>
      <c r="T1663" s="148">
        <f>S1663*H1663</f>
        <v>0</v>
      </c>
      <c r="AR1663" s="149" t="s">
        <v>273</v>
      </c>
      <c r="AT1663" s="149" t="s">
        <v>166</v>
      </c>
      <c r="AU1663" s="149" t="s">
        <v>88</v>
      </c>
      <c r="AY1663" s="17" t="s">
        <v>163</v>
      </c>
      <c r="BE1663" s="150">
        <f>IF(N1663="základní",J1663,0)</f>
        <v>0</v>
      </c>
      <c r="BF1663" s="150">
        <f>IF(N1663="snížená",J1663,0)</f>
        <v>0</v>
      </c>
      <c r="BG1663" s="150">
        <f>IF(N1663="zákl. přenesená",J1663,0)</f>
        <v>0</v>
      </c>
      <c r="BH1663" s="150">
        <f>IF(N1663="sníž. přenesená",J1663,0)</f>
        <v>0</v>
      </c>
      <c r="BI1663" s="150">
        <f>IF(N1663="nulová",J1663,0)</f>
        <v>0</v>
      </c>
      <c r="BJ1663" s="17" t="s">
        <v>86</v>
      </c>
      <c r="BK1663" s="150">
        <f>ROUND(I1663*H1663,2)</f>
        <v>0</v>
      </c>
      <c r="BL1663" s="17" t="s">
        <v>273</v>
      </c>
      <c r="BM1663" s="149" t="s">
        <v>1296</v>
      </c>
    </row>
    <row r="1664" spans="2:65" s="1" customFormat="1" ht="24.2" customHeight="1">
      <c r="B1664" s="32"/>
      <c r="C1664" s="137" t="s">
        <v>1297</v>
      </c>
      <c r="D1664" s="137" t="s">
        <v>166</v>
      </c>
      <c r="E1664" s="138" t="s">
        <v>1298</v>
      </c>
      <c r="F1664" s="139" t="s">
        <v>1299</v>
      </c>
      <c r="G1664" s="140" t="s">
        <v>206</v>
      </c>
      <c r="H1664" s="141">
        <v>186.5</v>
      </c>
      <c r="I1664" s="142"/>
      <c r="J1664" s="143">
        <f>ROUND(I1664*H1664,2)</f>
        <v>0</v>
      </c>
      <c r="K1664" s="144"/>
      <c r="L1664" s="32"/>
      <c r="M1664" s="145" t="s">
        <v>1</v>
      </c>
      <c r="N1664" s="146" t="s">
        <v>43</v>
      </c>
      <c r="P1664" s="147">
        <f>O1664*H1664</f>
        <v>0</v>
      </c>
      <c r="Q1664" s="147">
        <v>3.3000000000000003E-5</v>
      </c>
      <c r="R1664" s="147">
        <f>Q1664*H1664</f>
        <v>6.1545000000000002E-3</v>
      </c>
      <c r="S1664" s="147">
        <v>0</v>
      </c>
      <c r="T1664" s="148">
        <f>S1664*H1664</f>
        <v>0</v>
      </c>
      <c r="AR1664" s="149" t="s">
        <v>273</v>
      </c>
      <c r="AT1664" s="149" t="s">
        <v>166</v>
      </c>
      <c r="AU1664" s="149" t="s">
        <v>88</v>
      </c>
      <c r="AY1664" s="17" t="s">
        <v>163</v>
      </c>
      <c r="BE1664" s="150">
        <f>IF(N1664="základní",J1664,0)</f>
        <v>0</v>
      </c>
      <c r="BF1664" s="150">
        <f>IF(N1664="snížená",J1664,0)</f>
        <v>0</v>
      </c>
      <c r="BG1664" s="150">
        <f>IF(N1664="zákl. přenesená",J1664,0)</f>
        <v>0</v>
      </c>
      <c r="BH1664" s="150">
        <f>IF(N1664="sníž. přenesená",J1664,0)</f>
        <v>0</v>
      </c>
      <c r="BI1664" s="150">
        <f>IF(N1664="nulová",J1664,0)</f>
        <v>0</v>
      </c>
      <c r="BJ1664" s="17" t="s">
        <v>86</v>
      </c>
      <c r="BK1664" s="150">
        <f>ROUND(I1664*H1664,2)</f>
        <v>0</v>
      </c>
      <c r="BL1664" s="17" t="s">
        <v>273</v>
      </c>
      <c r="BM1664" s="149" t="s">
        <v>1300</v>
      </c>
    </row>
    <row r="1665" spans="2:65" s="1" customFormat="1" ht="33" customHeight="1">
      <c r="B1665" s="32"/>
      <c r="C1665" s="137" t="s">
        <v>1301</v>
      </c>
      <c r="D1665" s="137" t="s">
        <v>166</v>
      </c>
      <c r="E1665" s="138" t="s">
        <v>1302</v>
      </c>
      <c r="F1665" s="139" t="s">
        <v>1303</v>
      </c>
      <c r="G1665" s="140" t="s">
        <v>206</v>
      </c>
      <c r="H1665" s="141">
        <v>186.5</v>
      </c>
      <c r="I1665" s="142"/>
      <c r="J1665" s="143">
        <f>ROUND(I1665*H1665,2)</f>
        <v>0</v>
      </c>
      <c r="K1665" s="144"/>
      <c r="L1665" s="32"/>
      <c r="M1665" s="145" t="s">
        <v>1</v>
      </c>
      <c r="N1665" s="146" t="s">
        <v>43</v>
      </c>
      <c r="P1665" s="147">
        <f>O1665*H1665</f>
        <v>0</v>
      </c>
      <c r="Q1665" s="147">
        <v>4.4999999999999997E-3</v>
      </c>
      <c r="R1665" s="147">
        <f>Q1665*H1665</f>
        <v>0.83924999999999994</v>
      </c>
      <c r="S1665" s="147">
        <v>0</v>
      </c>
      <c r="T1665" s="148">
        <f>S1665*H1665</f>
        <v>0</v>
      </c>
      <c r="AR1665" s="149" t="s">
        <v>273</v>
      </c>
      <c r="AT1665" s="149" t="s">
        <v>166</v>
      </c>
      <c r="AU1665" s="149" t="s">
        <v>88</v>
      </c>
      <c r="AY1665" s="17" t="s">
        <v>163</v>
      </c>
      <c r="BE1665" s="150">
        <f>IF(N1665="základní",J1665,0)</f>
        <v>0</v>
      </c>
      <c r="BF1665" s="150">
        <f>IF(N1665="snížená",J1665,0)</f>
        <v>0</v>
      </c>
      <c r="BG1665" s="150">
        <f>IF(N1665="zákl. přenesená",J1665,0)</f>
        <v>0</v>
      </c>
      <c r="BH1665" s="150">
        <f>IF(N1665="sníž. přenesená",J1665,0)</f>
        <v>0</v>
      </c>
      <c r="BI1665" s="150">
        <f>IF(N1665="nulová",J1665,0)</f>
        <v>0</v>
      </c>
      <c r="BJ1665" s="17" t="s">
        <v>86</v>
      </c>
      <c r="BK1665" s="150">
        <f>ROUND(I1665*H1665,2)</f>
        <v>0</v>
      </c>
      <c r="BL1665" s="17" t="s">
        <v>273</v>
      </c>
      <c r="BM1665" s="149" t="s">
        <v>1304</v>
      </c>
    </row>
    <row r="1666" spans="2:65" s="12" customFormat="1" ht="11.25">
      <c r="B1666" s="151"/>
      <c r="D1666" s="152" t="s">
        <v>172</v>
      </c>
      <c r="E1666" s="153" t="s">
        <v>1</v>
      </c>
      <c r="F1666" s="154" t="s">
        <v>933</v>
      </c>
      <c r="H1666" s="153" t="s">
        <v>1</v>
      </c>
      <c r="I1666" s="155"/>
      <c r="L1666" s="151"/>
      <c r="M1666" s="156"/>
      <c r="T1666" s="157"/>
      <c r="AT1666" s="153" t="s">
        <v>172</v>
      </c>
      <c r="AU1666" s="153" t="s">
        <v>88</v>
      </c>
      <c r="AV1666" s="12" t="s">
        <v>86</v>
      </c>
      <c r="AW1666" s="12" t="s">
        <v>34</v>
      </c>
      <c r="AX1666" s="12" t="s">
        <v>78</v>
      </c>
      <c r="AY1666" s="153" t="s">
        <v>163</v>
      </c>
    </row>
    <row r="1667" spans="2:65" s="12" customFormat="1" ht="22.5">
      <c r="B1667" s="151"/>
      <c r="D1667" s="152" t="s">
        <v>172</v>
      </c>
      <c r="E1667" s="153" t="s">
        <v>1</v>
      </c>
      <c r="F1667" s="154" t="s">
        <v>1305</v>
      </c>
      <c r="H1667" s="153" t="s">
        <v>1</v>
      </c>
      <c r="I1667" s="155"/>
      <c r="L1667" s="151"/>
      <c r="M1667" s="156"/>
      <c r="T1667" s="157"/>
      <c r="AT1667" s="153" t="s">
        <v>172</v>
      </c>
      <c r="AU1667" s="153" t="s">
        <v>88</v>
      </c>
      <c r="AV1667" s="12" t="s">
        <v>86</v>
      </c>
      <c r="AW1667" s="12" t="s">
        <v>34</v>
      </c>
      <c r="AX1667" s="12" t="s">
        <v>78</v>
      </c>
      <c r="AY1667" s="153" t="s">
        <v>163</v>
      </c>
    </row>
    <row r="1668" spans="2:65" s="12" customFormat="1" ht="11.25">
      <c r="B1668" s="151"/>
      <c r="D1668" s="152" t="s">
        <v>172</v>
      </c>
      <c r="E1668" s="153" t="s">
        <v>1</v>
      </c>
      <c r="F1668" s="154" t="s">
        <v>1306</v>
      </c>
      <c r="H1668" s="153" t="s">
        <v>1</v>
      </c>
      <c r="I1668" s="155"/>
      <c r="L1668" s="151"/>
      <c r="M1668" s="156"/>
      <c r="T1668" s="157"/>
      <c r="AT1668" s="153" t="s">
        <v>172</v>
      </c>
      <c r="AU1668" s="153" t="s">
        <v>88</v>
      </c>
      <c r="AV1668" s="12" t="s">
        <v>86</v>
      </c>
      <c r="AW1668" s="12" t="s">
        <v>34</v>
      </c>
      <c r="AX1668" s="12" t="s">
        <v>78</v>
      </c>
      <c r="AY1668" s="153" t="s">
        <v>163</v>
      </c>
    </row>
    <row r="1669" spans="2:65" s="12" customFormat="1" ht="22.5">
      <c r="B1669" s="151"/>
      <c r="D1669" s="152" t="s">
        <v>172</v>
      </c>
      <c r="E1669" s="153" t="s">
        <v>1</v>
      </c>
      <c r="F1669" s="154" t="s">
        <v>1291</v>
      </c>
      <c r="H1669" s="153" t="s">
        <v>1</v>
      </c>
      <c r="I1669" s="155"/>
      <c r="L1669" s="151"/>
      <c r="M1669" s="156"/>
      <c r="T1669" s="157"/>
      <c r="AT1669" s="153" t="s">
        <v>172</v>
      </c>
      <c r="AU1669" s="153" t="s">
        <v>88</v>
      </c>
      <c r="AV1669" s="12" t="s">
        <v>86</v>
      </c>
      <c r="AW1669" s="12" t="s">
        <v>34</v>
      </c>
      <c r="AX1669" s="12" t="s">
        <v>78</v>
      </c>
      <c r="AY1669" s="153" t="s">
        <v>163</v>
      </c>
    </row>
    <row r="1670" spans="2:65" s="13" customFormat="1" ht="11.25">
      <c r="B1670" s="158"/>
      <c r="D1670" s="152" t="s">
        <v>172</v>
      </c>
      <c r="E1670" s="159" t="s">
        <v>1</v>
      </c>
      <c r="F1670" s="160" t="s">
        <v>574</v>
      </c>
      <c r="H1670" s="161">
        <v>4</v>
      </c>
      <c r="I1670" s="162"/>
      <c r="L1670" s="158"/>
      <c r="M1670" s="163"/>
      <c r="T1670" s="164"/>
      <c r="AT1670" s="159" t="s">
        <v>172</v>
      </c>
      <c r="AU1670" s="159" t="s">
        <v>88</v>
      </c>
      <c r="AV1670" s="13" t="s">
        <v>88</v>
      </c>
      <c r="AW1670" s="13" t="s">
        <v>34</v>
      </c>
      <c r="AX1670" s="13" t="s">
        <v>78</v>
      </c>
      <c r="AY1670" s="159" t="s">
        <v>163</v>
      </c>
    </row>
    <row r="1671" spans="2:65" s="13" customFormat="1" ht="11.25">
      <c r="B1671" s="158"/>
      <c r="D1671" s="152" t="s">
        <v>172</v>
      </c>
      <c r="E1671" s="159" t="s">
        <v>1</v>
      </c>
      <c r="F1671" s="160" t="s">
        <v>575</v>
      </c>
      <c r="H1671" s="161">
        <v>1.2</v>
      </c>
      <c r="I1671" s="162"/>
      <c r="L1671" s="158"/>
      <c r="M1671" s="163"/>
      <c r="T1671" s="164"/>
      <c r="AT1671" s="159" t="s">
        <v>172</v>
      </c>
      <c r="AU1671" s="159" t="s">
        <v>88</v>
      </c>
      <c r="AV1671" s="13" t="s">
        <v>88</v>
      </c>
      <c r="AW1671" s="13" t="s">
        <v>34</v>
      </c>
      <c r="AX1671" s="13" t="s">
        <v>78</v>
      </c>
      <c r="AY1671" s="159" t="s">
        <v>163</v>
      </c>
    </row>
    <row r="1672" spans="2:65" s="13" customFormat="1" ht="11.25">
      <c r="B1672" s="158"/>
      <c r="D1672" s="152" t="s">
        <v>172</v>
      </c>
      <c r="E1672" s="159" t="s">
        <v>1</v>
      </c>
      <c r="F1672" s="160" t="s">
        <v>576</v>
      </c>
      <c r="H1672" s="161">
        <v>1.5</v>
      </c>
      <c r="I1672" s="162"/>
      <c r="L1672" s="158"/>
      <c r="M1672" s="163"/>
      <c r="T1672" s="164"/>
      <c r="AT1672" s="159" t="s">
        <v>172</v>
      </c>
      <c r="AU1672" s="159" t="s">
        <v>88</v>
      </c>
      <c r="AV1672" s="13" t="s">
        <v>88</v>
      </c>
      <c r="AW1672" s="13" t="s">
        <v>34</v>
      </c>
      <c r="AX1672" s="13" t="s">
        <v>78</v>
      </c>
      <c r="AY1672" s="159" t="s">
        <v>163</v>
      </c>
    </row>
    <row r="1673" spans="2:65" s="13" customFormat="1" ht="11.25">
      <c r="B1673" s="158"/>
      <c r="D1673" s="152" t="s">
        <v>172</v>
      </c>
      <c r="E1673" s="159" t="s">
        <v>1</v>
      </c>
      <c r="F1673" s="160" t="s">
        <v>577</v>
      </c>
      <c r="H1673" s="161">
        <v>4.5</v>
      </c>
      <c r="I1673" s="162"/>
      <c r="L1673" s="158"/>
      <c r="M1673" s="163"/>
      <c r="T1673" s="164"/>
      <c r="AT1673" s="159" t="s">
        <v>172</v>
      </c>
      <c r="AU1673" s="159" t="s">
        <v>88</v>
      </c>
      <c r="AV1673" s="13" t="s">
        <v>88</v>
      </c>
      <c r="AW1673" s="13" t="s">
        <v>34</v>
      </c>
      <c r="AX1673" s="13" t="s">
        <v>78</v>
      </c>
      <c r="AY1673" s="159" t="s">
        <v>163</v>
      </c>
    </row>
    <row r="1674" spans="2:65" s="15" customFormat="1" ht="11.25">
      <c r="B1674" s="183"/>
      <c r="D1674" s="152" t="s">
        <v>172</v>
      </c>
      <c r="E1674" s="184" t="s">
        <v>1</v>
      </c>
      <c r="F1674" s="185" t="s">
        <v>372</v>
      </c>
      <c r="H1674" s="186">
        <v>11.2</v>
      </c>
      <c r="I1674" s="187"/>
      <c r="L1674" s="183"/>
      <c r="M1674" s="188"/>
      <c r="T1674" s="189"/>
      <c r="AT1674" s="184" t="s">
        <v>172</v>
      </c>
      <c r="AU1674" s="184" t="s">
        <v>88</v>
      </c>
      <c r="AV1674" s="15" t="s">
        <v>182</v>
      </c>
      <c r="AW1674" s="15" t="s">
        <v>34</v>
      </c>
      <c r="AX1674" s="15" t="s">
        <v>78</v>
      </c>
      <c r="AY1674" s="184" t="s">
        <v>163</v>
      </c>
    </row>
    <row r="1675" spans="2:65" s="12" customFormat="1" ht="22.5">
      <c r="B1675" s="151"/>
      <c r="D1675" s="152" t="s">
        <v>172</v>
      </c>
      <c r="E1675" s="153" t="s">
        <v>1</v>
      </c>
      <c r="F1675" s="154" t="s">
        <v>1292</v>
      </c>
      <c r="H1675" s="153" t="s">
        <v>1</v>
      </c>
      <c r="I1675" s="155"/>
      <c r="L1675" s="151"/>
      <c r="M1675" s="156"/>
      <c r="T1675" s="157"/>
      <c r="AT1675" s="153" t="s">
        <v>172</v>
      </c>
      <c r="AU1675" s="153" t="s">
        <v>88</v>
      </c>
      <c r="AV1675" s="12" t="s">
        <v>86</v>
      </c>
      <c r="AW1675" s="12" t="s">
        <v>34</v>
      </c>
      <c r="AX1675" s="12" t="s">
        <v>78</v>
      </c>
      <c r="AY1675" s="153" t="s">
        <v>163</v>
      </c>
    </row>
    <row r="1676" spans="2:65" s="13" customFormat="1" ht="11.25">
      <c r="B1676" s="158"/>
      <c r="D1676" s="152" t="s">
        <v>172</v>
      </c>
      <c r="E1676" s="159" t="s">
        <v>1</v>
      </c>
      <c r="F1676" s="160" t="s">
        <v>970</v>
      </c>
      <c r="H1676" s="161">
        <v>41.5</v>
      </c>
      <c r="I1676" s="162"/>
      <c r="L1676" s="158"/>
      <c r="M1676" s="163"/>
      <c r="T1676" s="164"/>
      <c r="AT1676" s="159" t="s">
        <v>172</v>
      </c>
      <c r="AU1676" s="159" t="s">
        <v>88</v>
      </c>
      <c r="AV1676" s="13" t="s">
        <v>88</v>
      </c>
      <c r="AW1676" s="13" t="s">
        <v>34</v>
      </c>
      <c r="AX1676" s="13" t="s">
        <v>78</v>
      </c>
      <c r="AY1676" s="159" t="s">
        <v>163</v>
      </c>
    </row>
    <row r="1677" spans="2:65" s="13" customFormat="1" ht="11.25">
      <c r="B1677" s="158"/>
      <c r="D1677" s="152" t="s">
        <v>172</v>
      </c>
      <c r="E1677" s="159" t="s">
        <v>1</v>
      </c>
      <c r="F1677" s="160" t="s">
        <v>566</v>
      </c>
      <c r="H1677" s="161">
        <v>25.5</v>
      </c>
      <c r="I1677" s="162"/>
      <c r="L1677" s="158"/>
      <c r="M1677" s="163"/>
      <c r="T1677" s="164"/>
      <c r="AT1677" s="159" t="s">
        <v>172</v>
      </c>
      <c r="AU1677" s="159" t="s">
        <v>88</v>
      </c>
      <c r="AV1677" s="13" t="s">
        <v>88</v>
      </c>
      <c r="AW1677" s="13" t="s">
        <v>34</v>
      </c>
      <c r="AX1677" s="13" t="s">
        <v>78</v>
      </c>
      <c r="AY1677" s="159" t="s">
        <v>163</v>
      </c>
    </row>
    <row r="1678" spans="2:65" s="13" customFormat="1" ht="11.25">
      <c r="B1678" s="158"/>
      <c r="D1678" s="152" t="s">
        <v>172</v>
      </c>
      <c r="E1678" s="159" t="s">
        <v>1</v>
      </c>
      <c r="F1678" s="160" t="s">
        <v>567</v>
      </c>
      <c r="H1678" s="161">
        <v>16.600000000000001</v>
      </c>
      <c r="I1678" s="162"/>
      <c r="L1678" s="158"/>
      <c r="M1678" s="163"/>
      <c r="T1678" s="164"/>
      <c r="AT1678" s="159" t="s">
        <v>172</v>
      </c>
      <c r="AU1678" s="159" t="s">
        <v>88</v>
      </c>
      <c r="AV1678" s="13" t="s">
        <v>88</v>
      </c>
      <c r="AW1678" s="13" t="s">
        <v>34</v>
      </c>
      <c r="AX1678" s="13" t="s">
        <v>78</v>
      </c>
      <c r="AY1678" s="159" t="s">
        <v>163</v>
      </c>
    </row>
    <row r="1679" spans="2:65" s="13" customFormat="1" ht="11.25">
      <c r="B1679" s="158"/>
      <c r="D1679" s="152" t="s">
        <v>172</v>
      </c>
      <c r="E1679" s="159" t="s">
        <v>1</v>
      </c>
      <c r="F1679" s="160" t="s">
        <v>568</v>
      </c>
      <c r="H1679" s="161">
        <v>15</v>
      </c>
      <c r="I1679" s="162"/>
      <c r="L1679" s="158"/>
      <c r="M1679" s="163"/>
      <c r="T1679" s="164"/>
      <c r="AT1679" s="159" t="s">
        <v>172</v>
      </c>
      <c r="AU1679" s="159" t="s">
        <v>88</v>
      </c>
      <c r="AV1679" s="13" t="s">
        <v>88</v>
      </c>
      <c r="AW1679" s="13" t="s">
        <v>34</v>
      </c>
      <c r="AX1679" s="13" t="s">
        <v>78</v>
      </c>
      <c r="AY1679" s="159" t="s">
        <v>163</v>
      </c>
    </row>
    <row r="1680" spans="2:65" s="13" customFormat="1" ht="11.25">
      <c r="B1680" s="158"/>
      <c r="D1680" s="152" t="s">
        <v>172</v>
      </c>
      <c r="E1680" s="159" t="s">
        <v>1</v>
      </c>
      <c r="F1680" s="160" t="s">
        <v>569</v>
      </c>
      <c r="H1680" s="161">
        <v>15.1</v>
      </c>
      <c r="I1680" s="162"/>
      <c r="L1680" s="158"/>
      <c r="M1680" s="163"/>
      <c r="T1680" s="164"/>
      <c r="AT1680" s="159" t="s">
        <v>172</v>
      </c>
      <c r="AU1680" s="159" t="s">
        <v>88</v>
      </c>
      <c r="AV1680" s="13" t="s">
        <v>88</v>
      </c>
      <c r="AW1680" s="13" t="s">
        <v>34</v>
      </c>
      <c r="AX1680" s="13" t="s">
        <v>78</v>
      </c>
      <c r="AY1680" s="159" t="s">
        <v>163</v>
      </c>
    </row>
    <row r="1681" spans="2:65" s="13" customFormat="1" ht="11.25">
      <c r="B1681" s="158"/>
      <c r="D1681" s="152" t="s">
        <v>172</v>
      </c>
      <c r="E1681" s="159" t="s">
        <v>1</v>
      </c>
      <c r="F1681" s="160" t="s">
        <v>570</v>
      </c>
      <c r="H1681" s="161">
        <v>31.2</v>
      </c>
      <c r="I1681" s="162"/>
      <c r="L1681" s="158"/>
      <c r="M1681" s="163"/>
      <c r="T1681" s="164"/>
      <c r="AT1681" s="159" t="s">
        <v>172</v>
      </c>
      <c r="AU1681" s="159" t="s">
        <v>88</v>
      </c>
      <c r="AV1681" s="13" t="s">
        <v>88</v>
      </c>
      <c r="AW1681" s="13" t="s">
        <v>34</v>
      </c>
      <c r="AX1681" s="13" t="s">
        <v>78</v>
      </c>
      <c r="AY1681" s="159" t="s">
        <v>163</v>
      </c>
    </row>
    <row r="1682" spans="2:65" s="13" customFormat="1" ht="11.25">
      <c r="B1682" s="158"/>
      <c r="D1682" s="152" t="s">
        <v>172</v>
      </c>
      <c r="E1682" s="159" t="s">
        <v>1</v>
      </c>
      <c r="F1682" s="160" t="s">
        <v>571</v>
      </c>
      <c r="H1682" s="161">
        <v>8.9</v>
      </c>
      <c r="I1682" s="162"/>
      <c r="L1682" s="158"/>
      <c r="M1682" s="163"/>
      <c r="T1682" s="164"/>
      <c r="AT1682" s="159" t="s">
        <v>172</v>
      </c>
      <c r="AU1682" s="159" t="s">
        <v>88</v>
      </c>
      <c r="AV1682" s="13" t="s">
        <v>88</v>
      </c>
      <c r="AW1682" s="13" t="s">
        <v>34</v>
      </c>
      <c r="AX1682" s="13" t="s">
        <v>78</v>
      </c>
      <c r="AY1682" s="159" t="s">
        <v>163</v>
      </c>
    </row>
    <row r="1683" spans="2:65" s="13" customFormat="1" ht="11.25">
      <c r="B1683" s="158"/>
      <c r="D1683" s="152" t="s">
        <v>172</v>
      </c>
      <c r="E1683" s="159" t="s">
        <v>1</v>
      </c>
      <c r="F1683" s="160" t="s">
        <v>572</v>
      </c>
      <c r="H1683" s="161">
        <v>16.600000000000001</v>
      </c>
      <c r="I1683" s="162"/>
      <c r="L1683" s="158"/>
      <c r="M1683" s="163"/>
      <c r="T1683" s="164"/>
      <c r="AT1683" s="159" t="s">
        <v>172</v>
      </c>
      <c r="AU1683" s="159" t="s">
        <v>88</v>
      </c>
      <c r="AV1683" s="13" t="s">
        <v>88</v>
      </c>
      <c r="AW1683" s="13" t="s">
        <v>34</v>
      </c>
      <c r="AX1683" s="13" t="s">
        <v>78</v>
      </c>
      <c r="AY1683" s="159" t="s">
        <v>163</v>
      </c>
    </row>
    <row r="1684" spans="2:65" s="13" customFormat="1" ht="11.25">
      <c r="B1684" s="158"/>
      <c r="D1684" s="152" t="s">
        <v>172</v>
      </c>
      <c r="E1684" s="159" t="s">
        <v>1</v>
      </c>
      <c r="F1684" s="160" t="s">
        <v>573</v>
      </c>
      <c r="H1684" s="161">
        <v>4.9000000000000004</v>
      </c>
      <c r="I1684" s="162"/>
      <c r="L1684" s="158"/>
      <c r="M1684" s="163"/>
      <c r="T1684" s="164"/>
      <c r="AT1684" s="159" t="s">
        <v>172</v>
      </c>
      <c r="AU1684" s="159" t="s">
        <v>88</v>
      </c>
      <c r="AV1684" s="13" t="s">
        <v>88</v>
      </c>
      <c r="AW1684" s="13" t="s">
        <v>34</v>
      </c>
      <c r="AX1684" s="13" t="s">
        <v>78</v>
      </c>
      <c r="AY1684" s="159" t="s">
        <v>163</v>
      </c>
    </row>
    <row r="1685" spans="2:65" s="15" customFormat="1" ht="11.25">
      <c r="B1685" s="183"/>
      <c r="D1685" s="152" t="s">
        <v>172</v>
      </c>
      <c r="E1685" s="184" t="s">
        <v>1</v>
      </c>
      <c r="F1685" s="185" t="s">
        <v>372</v>
      </c>
      <c r="H1685" s="186">
        <v>175.3</v>
      </c>
      <c r="I1685" s="187"/>
      <c r="L1685" s="183"/>
      <c r="M1685" s="188"/>
      <c r="T1685" s="189"/>
      <c r="AT1685" s="184" t="s">
        <v>172</v>
      </c>
      <c r="AU1685" s="184" t="s">
        <v>88</v>
      </c>
      <c r="AV1685" s="15" t="s">
        <v>182</v>
      </c>
      <c r="AW1685" s="15" t="s">
        <v>34</v>
      </c>
      <c r="AX1685" s="15" t="s">
        <v>78</v>
      </c>
      <c r="AY1685" s="184" t="s">
        <v>163</v>
      </c>
    </row>
    <row r="1686" spans="2:65" s="14" customFormat="1" ht="11.25">
      <c r="B1686" s="165"/>
      <c r="D1686" s="152" t="s">
        <v>172</v>
      </c>
      <c r="E1686" s="166" t="s">
        <v>1</v>
      </c>
      <c r="F1686" s="167" t="s">
        <v>176</v>
      </c>
      <c r="H1686" s="168">
        <v>186.5</v>
      </c>
      <c r="I1686" s="169"/>
      <c r="L1686" s="165"/>
      <c r="M1686" s="170"/>
      <c r="T1686" s="171"/>
      <c r="AT1686" s="166" t="s">
        <v>172</v>
      </c>
      <c r="AU1686" s="166" t="s">
        <v>88</v>
      </c>
      <c r="AV1686" s="14" t="s">
        <v>170</v>
      </c>
      <c r="AW1686" s="14" t="s">
        <v>34</v>
      </c>
      <c r="AX1686" s="14" t="s">
        <v>86</v>
      </c>
      <c r="AY1686" s="166" t="s">
        <v>163</v>
      </c>
    </row>
    <row r="1687" spans="2:65" s="1" customFormat="1" ht="24.2" customHeight="1">
      <c r="B1687" s="32"/>
      <c r="C1687" s="137" t="s">
        <v>1307</v>
      </c>
      <c r="D1687" s="137" t="s">
        <v>166</v>
      </c>
      <c r="E1687" s="138" t="s">
        <v>1308</v>
      </c>
      <c r="F1687" s="139" t="s">
        <v>1309</v>
      </c>
      <c r="G1687" s="140" t="s">
        <v>206</v>
      </c>
      <c r="H1687" s="141">
        <v>175.3</v>
      </c>
      <c r="I1687" s="142"/>
      <c r="J1687" s="143">
        <f>ROUND(I1687*H1687,2)</f>
        <v>0</v>
      </c>
      <c r="K1687" s="144"/>
      <c r="L1687" s="32"/>
      <c r="M1687" s="145" t="s">
        <v>1</v>
      </c>
      <c r="N1687" s="146" t="s">
        <v>43</v>
      </c>
      <c r="P1687" s="147">
        <f>O1687*H1687</f>
        <v>0</v>
      </c>
      <c r="Q1687" s="147">
        <v>4.0000000000000002E-4</v>
      </c>
      <c r="R1687" s="147">
        <f>Q1687*H1687</f>
        <v>7.0120000000000002E-2</v>
      </c>
      <c r="S1687" s="147">
        <v>0</v>
      </c>
      <c r="T1687" s="148">
        <f>S1687*H1687</f>
        <v>0</v>
      </c>
      <c r="AR1687" s="149" t="s">
        <v>273</v>
      </c>
      <c r="AT1687" s="149" t="s">
        <v>166</v>
      </c>
      <c r="AU1687" s="149" t="s">
        <v>88</v>
      </c>
      <c r="AY1687" s="17" t="s">
        <v>163</v>
      </c>
      <c r="BE1687" s="150">
        <f>IF(N1687="základní",J1687,0)</f>
        <v>0</v>
      </c>
      <c r="BF1687" s="150">
        <f>IF(N1687="snížená",J1687,0)</f>
        <v>0</v>
      </c>
      <c r="BG1687" s="150">
        <f>IF(N1687="zákl. přenesená",J1687,0)</f>
        <v>0</v>
      </c>
      <c r="BH1687" s="150">
        <f>IF(N1687="sníž. přenesená",J1687,0)</f>
        <v>0</v>
      </c>
      <c r="BI1687" s="150">
        <f>IF(N1687="nulová",J1687,0)</f>
        <v>0</v>
      </c>
      <c r="BJ1687" s="17" t="s">
        <v>86</v>
      </c>
      <c r="BK1687" s="150">
        <f>ROUND(I1687*H1687,2)</f>
        <v>0</v>
      </c>
      <c r="BL1687" s="17" t="s">
        <v>273</v>
      </c>
      <c r="BM1687" s="149" t="s">
        <v>1310</v>
      </c>
    </row>
    <row r="1688" spans="2:65" s="12" customFormat="1" ht="11.25">
      <c r="B1688" s="151"/>
      <c r="D1688" s="152" t="s">
        <v>172</v>
      </c>
      <c r="E1688" s="153" t="s">
        <v>1</v>
      </c>
      <c r="F1688" s="154" t="s">
        <v>933</v>
      </c>
      <c r="H1688" s="153" t="s">
        <v>1</v>
      </c>
      <c r="I1688" s="155"/>
      <c r="L1688" s="151"/>
      <c r="M1688" s="156"/>
      <c r="T1688" s="157"/>
      <c r="AT1688" s="153" t="s">
        <v>172</v>
      </c>
      <c r="AU1688" s="153" t="s">
        <v>88</v>
      </c>
      <c r="AV1688" s="12" t="s">
        <v>86</v>
      </c>
      <c r="AW1688" s="12" t="s">
        <v>34</v>
      </c>
      <c r="AX1688" s="12" t="s">
        <v>78</v>
      </c>
      <c r="AY1688" s="153" t="s">
        <v>163</v>
      </c>
    </row>
    <row r="1689" spans="2:65" s="12" customFormat="1" ht="22.5">
      <c r="B1689" s="151"/>
      <c r="D1689" s="152" t="s">
        <v>172</v>
      </c>
      <c r="E1689" s="153" t="s">
        <v>1</v>
      </c>
      <c r="F1689" s="154" t="s">
        <v>1292</v>
      </c>
      <c r="H1689" s="153" t="s">
        <v>1</v>
      </c>
      <c r="I1689" s="155"/>
      <c r="L1689" s="151"/>
      <c r="M1689" s="156"/>
      <c r="T1689" s="157"/>
      <c r="AT1689" s="153" t="s">
        <v>172</v>
      </c>
      <c r="AU1689" s="153" t="s">
        <v>88</v>
      </c>
      <c r="AV1689" s="12" t="s">
        <v>86</v>
      </c>
      <c r="AW1689" s="12" t="s">
        <v>34</v>
      </c>
      <c r="AX1689" s="12" t="s">
        <v>78</v>
      </c>
      <c r="AY1689" s="153" t="s">
        <v>163</v>
      </c>
    </row>
    <row r="1690" spans="2:65" s="13" customFormat="1" ht="11.25">
      <c r="B1690" s="158"/>
      <c r="D1690" s="152" t="s">
        <v>172</v>
      </c>
      <c r="E1690" s="159" t="s">
        <v>1</v>
      </c>
      <c r="F1690" s="160" t="s">
        <v>970</v>
      </c>
      <c r="H1690" s="161">
        <v>41.5</v>
      </c>
      <c r="I1690" s="162"/>
      <c r="L1690" s="158"/>
      <c r="M1690" s="163"/>
      <c r="T1690" s="164"/>
      <c r="AT1690" s="159" t="s">
        <v>172</v>
      </c>
      <c r="AU1690" s="159" t="s">
        <v>88</v>
      </c>
      <c r="AV1690" s="13" t="s">
        <v>88</v>
      </c>
      <c r="AW1690" s="13" t="s">
        <v>34</v>
      </c>
      <c r="AX1690" s="13" t="s">
        <v>78</v>
      </c>
      <c r="AY1690" s="159" t="s">
        <v>163</v>
      </c>
    </row>
    <row r="1691" spans="2:65" s="13" customFormat="1" ht="11.25">
      <c r="B1691" s="158"/>
      <c r="D1691" s="152" t="s">
        <v>172</v>
      </c>
      <c r="E1691" s="159" t="s">
        <v>1</v>
      </c>
      <c r="F1691" s="160" t="s">
        <v>566</v>
      </c>
      <c r="H1691" s="161">
        <v>25.5</v>
      </c>
      <c r="I1691" s="162"/>
      <c r="L1691" s="158"/>
      <c r="M1691" s="163"/>
      <c r="T1691" s="164"/>
      <c r="AT1691" s="159" t="s">
        <v>172</v>
      </c>
      <c r="AU1691" s="159" t="s">
        <v>88</v>
      </c>
      <c r="AV1691" s="13" t="s">
        <v>88</v>
      </c>
      <c r="AW1691" s="13" t="s">
        <v>34</v>
      </c>
      <c r="AX1691" s="13" t="s">
        <v>78</v>
      </c>
      <c r="AY1691" s="159" t="s">
        <v>163</v>
      </c>
    </row>
    <row r="1692" spans="2:65" s="13" customFormat="1" ht="11.25">
      <c r="B1692" s="158"/>
      <c r="D1692" s="152" t="s">
        <v>172</v>
      </c>
      <c r="E1692" s="159" t="s">
        <v>1</v>
      </c>
      <c r="F1692" s="160" t="s">
        <v>567</v>
      </c>
      <c r="H1692" s="161">
        <v>16.600000000000001</v>
      </c>
      <c r="I1692" s="162"/>
      <c r="L1692" s="158"/>
      <c r="M1692" s="163"/>
      <c r="T1692" s="164"/>
      <c r="AT1692" s="159" t="s">
        <v>172</v>
      </c>
      <c r="AU1692" s="159" t="s">
        <v>88</v>
      </c>
      <c r="AV1692" s="13" t="s">
        <v>88</v>
      </c>
      <c r="AW1692" s="13" t="s">
        <v>34</v>
      </c>
      <c r="AX1692" s="13" t="s">
        <v>78</v>
      </c>
      <c r="AY1692" s="159" t="s">
        <v>163</v>
      </c>
    </row>
    <row r="1693" spans="2:65" s="13" customFormat="1" ht="11.25">
      <c r="B1693" s="158"/>
      <c r="D1693" s="152" t="s">
        <v>172</v>
      </c>
      <c r="E1693" s="159" t="s">
        <v>1</v>
      </c>
      <c r="F1693" s="160" t="s">
        <v>568</v>
      </c>
      <c r="H1693" s="161">
        <v>15</v>
      </c>
      <c r="I1693" s="162"/>
      <c r="L1693" s="158"/>
      <c r="M1693" s="163"/>
      <c r="T1693" s="164"/>
      <c r="AT1693" s="159" t="s">
        <v>172</v>
      </c>
      <c r="AU1693" s="159" t="s">
        <v>88</v>
      </c>
      <c r="AV1693" s="13" t="s">
        <v>88</v>
      </c>
      <c r="AW1693" s="13" t="s">
        <v>34</v>
      </c>
      <c r="AX1693" s="13" t="s">
        <v>78</v>
      </c>
      <c r="AY1693" s="159" t="s">
        <v>163</v>
      </c>
    </row>
    <row r="1694" spans="2:65" s="13" customFormat="1" ht="11.25">
      <c r="B1694" s="158"/>
      <c r="D1694" s="152" t="s">
        <v>172</v>
      </c>
      <c r="E1694" s="159" t="s">
        <v>1</v>
      </c>
      <c r="F1694" s="160" t="s">
        <v>569</v>
      </c>
      <c r="H1694" s="161">
        <v>15.1</v>
      </c>
      <c r="I1694" s="162"/>
      <c r="L1694" s="158"/>
      <c r="M1694" s="163"/>
      <c r="T1694" s="164"/>
      <c r="AT1694" s="159" t="s">
        <v>172</v>
      </c>
      <c r="AU1694" s="159" t="s">
        <v>88</v>
      </c>
      <c r="AV1694" s="13" t="s">
        <v>88</v>
      </c>
      <c r="AW1694" s="13" t="s">
        <v>34</v>
      </c>
      <c r="AX1694" s="13" t="s">
        <v>78</v>
      </c>
      <c r="AY1694" s="159" t="s">
        <v>163</v>
      </c>
    </row>
    <row r="1695" spans="2:65" s="13" customFormat="1" ht="11.25">
      <c r="B1695" s="158"/>
      <c r="D1695" s="152" t="s">
        <v>172</v>
      </c>
      <c r="E1695" s="159" t="s">
        <v>1</v>
      </c>
      <c r="F1695" s="160" t="s">
        <v>570</v>
      </c>
      <c r="H1695" s="161">
        <v>31.2</v>
      </c>
      <c r="I1695" s="162"/>
      <c r="L1695" s="158"/>
      <c r="M1695" s="163"/>
      <c r="T1695" s="164"/>
      <c r="AT1695" s="159" t="s">
        <v>172</v>
      </c>
      <c r="AU1695" s="159" t="s">
        <v>88</v>
      </c>
      <c r="AV1695" s="13" t="s">
        <v>88</v>
      </c>
      <c r="AW1695" s="13" t="s">
        <v>34</v>
      </c>
      <c r="AX1695" s="13" t="s">
        <v>78</v>
      </c>
      <c r="AY1695" s="159" t="s">
        <v>163</v>
      </c>
    </row>
    <row r="1696" spans="2:65" s="13" customFormat="1" ht="11.25">
      <c r="B1696" s="158"/>
      <c r="D1696" s="152" t="s">
        <v>172</v>
      </c>
      <c r="E1696" s="159" t="s">
        <v>1</v>
      </c>
      <c r="F1696" s="160" t="s">
        <v>571</v>
      </c>
      <c r="H1696" s="161">
        <v>8.9</v>
      </c>
      <c r="I1696" s="162"/>
      <c r="L1696" s="158"/>
      <c r="M1696" s="163"/>
      <c r="T1696" s="164"/>
      <c r="AT1696" s="159" t="s">
        <v>172</v>
      </c>
      <c r="AU1696" s="159" t="s">
        <v>88</v>
      </c>
      <c r="AV1696" s="13" t="s">
        <v>88</v>
      </c>
      <c r="AW1696" s="13" t="s">
        <v>34</v>
      </c>
      <c r="AX1696" s="13" t="s">
        <v>78</v>
      </c>
      <c r="AY1696" s="159" t="s">
        <v>163</v>
      </c>
    </row>
    <row r="1697" spans="2:65" s="13" customFormat="1" ht="11.25">
      <c r="B1697" s="158"/>
      <c r="D1697" s="152" t="s">
        <v>172</v>
      </c>
      <c r="E1697" s="159" t="s">
        <v>1</v>
      </c>
      <c r="F1697" s="160" t="s">
        <v>572</v>
      </c>
      <c r="H1697" s="161">
        <v>16.600000000000001</v>
      </c>
      <c r="I1697" s="162"/>
      <c r="L1697" s="158"/>
      <c r="M1697" s="163"/>
      <c r="T1697" s="164"/>
      <c r="AT1697" s="159" t="s">
        <v>172</v>
      </c>
      <c r="AU1697" s="159" t="s">
        <v>88</v>
      </c>
      <c r="AV1697" s="13" t="s">
        <v>88</v>
      </c>
      <c r="AW1697" s="13" t="s">
        <v>34</v>
      </c>
      <c r="AX1697" s="13" t="s">
        <v>78</v>
      </c>
      <c r="AY1697" s="159" t="s">
        <v>163</v>
      </c>
    </row>
    <row r="1698" spans="2:65" s="13" customFormat="1" ht="11.25">
      <c r="B1698" s="158"/>
      <c r="D1698" s="152" t="s">
        <v>172</v>
      </c>
      <c r="E1698" s="159" t="s">
        <v>1</v>
      </c>
      <c r="F1698" s="160" t="s">
        <v>573</v>
      </c>
      <c r="H1698" s="161">
        <v>4.9000000000000004</v>
      </c>
      <c r="I1698" s="162"/>
      <c r="L1698" s="158"/>
      <c r="M1698" s="163"/>
      <c r="T1698" s="164"/>
      <c r="AT1698" s="159" t="s">
        <v>172</v>
      </c>
      <c r="AU1698" s="159" t="s">
        <v>88</v>
      </c>
      <c r="AV1698" s="13" t="s">
        <v>88</v>
      </c>
      <c r="AW1698" s="13" t="s">
        <v>34</v>
      </c>
      <c r="AX1698" s="13" t="s">
        <v>78</v>
      </c>
      <c r="AY1698" s="159" t="s">
        <v>163</v>
      </c>
    </row>
    <row r="1699" spans="2:65" s="14" customFormat="1" ht="11.25">
      <c r="B1699" s="165"/>
      <c r="D1699" s="152" t="s">
        <v>172</v>
      </c>
      <c r="E1699" s="166" t="s">
        <v>1</v>
      </c>
      <c r="F1699" s="167" t="s">
        <v>176</v>
      </c>
      <c r="H1699" s="168">
        <v>175.3</v>
      </c>
      <c r="I1699" s="169"/>
      <c r="L1699" s="165"/>
      <c r="M1699" s="170"/>
      <c r="T1699" s="171"/>
      <c r="AT1699" s="166" t="s">
        <v>172</v>
      </c>
      <c r="AU1699" s="166" t="s">
        <v>88</v>
      </c>
      <c r="AV1699" s="14" t="s">
        <v>170</v>
      </c>
      <c r="AW1699" s="14" t="s">
        <v>34</v>
      </c>
      <c r="AX1699" s="14" t="s">
        <v>86</v>
      </c>
      <c r="AY1699" s="166" t="s">
        <v>163</v>
      </c>
    </row>
    <row r="1700" spans="2:65" s="1" customFormat="1" ht="24.2" customHeight="1">
      <c r="B1700" s="32"/>
      <c r="C1700" s="137" t="s">
        <v>1311</v>
      </c>
      <c r="D1700" s="137" t="s">
        <v>166</v>
      </c>
      <c r="E1700" s="138" t="s">
        <v>1312</v>
      </c>
      <c r="F1700" s="139" t="s">
        <v>1313</v>
      </c>
      <c r="G1700" s="140" t="s">
        <v>251</v>
      </c>
      <c r="H1700" s="141">
        <v>177.37899999999999</v>
      </c>
      <c r="I1700" s="142"/>
      <c r="J1700" s="143">
        <f>ROUND(I1700*H1700,2)</f>
        <v>0</v>
      </c>
      <c r="K1700" s="144"/>
      <c r="L1700" s="32"/>
      <c r="M1700" s="145" t="s">
        <v>1</v>
      </c>
      <c r="N1700" s="146" t="s">
        <v>43</v>
      </c>
      <c r="P1700" s="147">
        <f>O1700*H1700</f>
        <v>0</v>
      </c>
      <c r="Q1700" s="147">
        <v>2.0000000000000002E-5</v>
      </c>
      <c r="R1700" s="147">
        <f>Q1700*H1700</f>
        <v>3.5475800000000003E-3</v>
      </c>
      <c r="S1700" s="147">
        <v>0</v>
      </c>
      <c r="T1700" s="148">
        <f>S1700*H1700</f>
        <v>0</v>
      </c>
      <c r="AR1700" s="149" t="s">
        <v>273</v>
      </c>
      <c r="AT1700" s="149" t="s">
        <v>166</v>
      </c>
      <c r="AU1700" s="149" t="s">
        <v>88</v>
      </c>
      <c r="AY1700" s="17" t="s">
        <v>163</v>
      </c>
      <c r="BE1700" s="150">
        <f>IF(N1700="základní",J1700,0)</f>
        <v>0</v>
      </c>
      <c r="BF1700" s="150">
        <f>IF(N1700="snížená",J1700,0)</f>
        <v>0</v>
      </c>
      <c r="BG1700" s="150">
        <f>IF(N1700="zákl. přenesená",J1700,0)</f>
        <v>0</v>
      </c>
      <c r="BH1700" s="150">
        <f>IF(N1700="sníž. přenesená",J1700,0)</f>
        <v>0</v>
      </c>
      <c r="BI1700" s="150">
        <f>IF(N1700="nulová",J1700,0)</f>
        <v>0</v>
      </c>
      <c r="BJ1700" s="17" t="s">
        <v>86</v>
      </c>
      <c r="BK1700" s="150">
        <f>ROUND(I1700*H1700,2)</f>
        <v>0</v>
      </c>
      <c r="BL1700" s="17" t="s">
        <v>273</v>
      </c>
      <c r="BM1700" s="149" t="s">
        <v>1314</v>
      </c>
    </row>
    <row r="1701" spans="2:65" s="12" customFormat="1" ht="11.25">
      <c r="B1701" s="151"/>
      <c r="D1701" s="152" t="s">
        <v>172</v>
      </c>
      <c r="E1701" s="153" t="s">
        <v>1</v>
      </c>
      <c r="F1701" s="154" t="s">
        <v>173</v>
      </c>
      <c r="H1701" s="153" t="s">
        <v>1</v>
      </c>
      <c r="I1701" s="155"/>
      <c r="L1701" s="151"/>
      <c r="M1701" s="156"/>
      <c r="T1701" s="157"/>
      <c r="AT1701" s="153" t="s">
        <v>172</v>
      </c>
      <c r="AU1701" s="153" t="s">
        <v>88</v>
      </c>
      <c r="AV1701" s="12" t="s">
        <v>86</v>
      </c>
      <c r="AW1701" s="12" t="s">
        <v>34</v>
      </c>
      <c r="AX1701" s="12" t="s">
        <v>78</v>
      </c>
      <c r="AY1701" s="153" t="s">
        <v>163</v>
      </c>
    </row>
    <row r="1702" spans="2:65" s="12" customFormat="1" ht="11.25">
      <c r="B1702" s="151"/>
      <c r="D1702" s="152" t="s">
        <v>172</v>
      </c>
      <c r="E1702" s="153" t="s">
        <v>1</v>
      </c>
      <c r="F1702" s="154" t="s">
        <v>1315</v>
      </c>
      <c r="H1702" s="153" t="s">
        <v>1</v>
      </c>
      <c r="I1702" s="155"/>
      <c r="L1702" s="151"/>
      <c r="M1702" s="156"/>
      <c r="T1702" s="157"/>
      <c r="AT1702" s="153" t="s">
        <v>172</v>
      </c>
      <c r="AU1702" s="153" t="s">
        <v>88</v>
      </c>
      <c r="AV1702" s="12" t="s">
        <v>86</v>
      </c>
      <c r="AW1702" s="12" t="s">
        <v>34</v>
      </c>
      <c r="AX1702" s="12" t="s">
        <v>78</v>
      </c>
      <c r="AY1702" s="153" t="s">
        <v>163</v>
      </c>
    </row>
    <row r="1703" spans="2:65" s="12" customFormat="1" ht="11.25">
      <c r="B1703" s="151"/>
      <c r="D1703" s="152" t="s">
        <v>172</v>
      </c>
      <c r="E1703" s="153" t="s">
        <v>1</v>
      </c>
      <c r="F1703" s="154" t="s">
        <v>1316</v>
      </c>
      <c r="H1703" s="153" t="s">
        <v>1</v>
      </c>
      <c r="I1703" s="155"/>
      <c r="L1703" s="151"/>
      <c r="M1703" s="156"/>
      <c r="T1703" s="157"/>
      <c r="AT1703" s="153" t="s">
        <v>172</v>
      </c>
      <c r="AU1703" s="153" t="s">
        <v>88</v>
      </c>
      <c r="AV1703" s="12" t="s">
        <v>86</v>
      </c>
      <c r="AW1703" s="12" t="s">
        <v>34</v>
      </c>
      <c r="AX1703" s="12" t="s">
        <v>78</v>
      </c>
      <c r="AY1703" s="153" t="s">
        <v>163</v>
      </c>
    </row>
    <row r="1704" spans="2:65" s="12" customFormat="1" ht="11.25">
      <c r="B1704" s="151"/>
      <c r="D1704" s="152" t="s">
        <v>172</v>
      </c>
      <c r="E1704" s="153" t="s">
        <v>1</v>
      </c>
      <c r="F1704" s="154" t="s">
        <v>374</v>
      </c>
      <c r="H1704" s="153" t="s">
        <v>1</v>
      </c>
      <c r="I1704" s="155"/>
      <c r="L1704" s="151"/>
      <c r="M1704" s="156"/>
      <c r="T1704" s="157"/>
      <c r="AT1704" s="153" t="s">
        <v>172</v>
      </c>
      <c r="AU1704" s="153" t="s">
        <v>88</v>
      </c>
      <c r="AV1704" s="12" t="s">
        <v>86</v>
      </c>
      <c r="AW1704" s="12" t="s">
        <v>34</v>
      </c>
      <c r="AX1704" s="12" t="s">
        <v>78</v>
      </c>
      <c r="AY1704" s="153" t="s">
        <v>163</v>
      </c>
    </row>
    <row r="1705" spans="2:65" s="13" customFormat="1" ht="11.25">
      <c r="B1705" s="158"/>
      <c r="D1705" s="152" t="s">
        <v>172</v>
      </c>
      <c r="E1705" s="159" t="s">
        <v>1</v>
      </c>
      <c r="F1705" s="160" t="s">
        <v>521</v>
      </c>
      <c r="H1705" s="161">
        <v>41.624000000000002</v>
      </c>
      <c r="I1705" s="162"/>
      <c r="L1705" s="158"/>
      <c r="M1705" s="163"/>
      <c r="T1705" s="164"/>
      <c r="AT1705" s="159" t="s">
        <v>172</v>
      </c>
      <c r="AU1705" s="159" t="s">
        <v>88</v>
      </c>
      <c r="AV1705" s="13" t="s">
        <v>88</v>
      </c>
      <c r="AW1705" s="13" t="s">
        <v>34</v>
      </c>
      <c r="AX1705" s="13" t="s">
        <v>78</v>
      </c>
      <c r="AY1705" s="159" t="s">
        <v>163</v>
      </c>
    </row>
    <row r="1706" spans="2:65" s="12" customFormat="1" ht="11.25">
      <c r="B1706" s="151"/>
      <c r="D1706" s="152" t="s">
        <v>172</v>
      </c>
      <c r="E1706" s="153" t="s">
        <v>1</v>
      </c>
      <c r="F1706" s="154" t="s">
        <v>333</v>
      </c>
      <c r="H1706" s="153" t="s">
        <v>1</v>
      </c>
      <c r="I1706" s="155"/>
      <c r="L1706" s="151"/>
      <c r="M1706" s="156"/>
      <c r="T1706" s="157"/>
      <c r="AT1706" s="153" t="s">
        <v>172</v>
      </c>
      <c r="AU1706" s="153" t="s">
        <v>88</v>
      </c>
      <c r="AV1706" s="12" t="s">
        <v>86</v>
      </c>
      <c r="AW1706" s="12" t="s">
        <v>34</v>
      </c>
      <c r="AX1706" s="12" t="s">
        <v>78</v>
      </c>
      <c r="AY1706" s="153" t="s">
        <v>163</v>
      </c>
    </row>
    <row r="1707" spans="2:65" s="13" customFormat="1" ht="11.25">
      <c r="B1707" s="158"/>
      <c r="D1707" s="152" t="s">
        <v>172</v>
      </c>
      <c r="E1707" s="159" t="s">
        <v>1</v>
      </c>
      <c r="F1707" s="160" t="s">
        <v>522</v>
      </c>
      <c r="H1707" s="161">
        <v>21.42</v>
      </c>
      <c r="I1707" s="162"/>
      <c r="L1707" s="158"/>
      <c r="M1707" s="163"/>
      <c r="T1707" s="164"/>
      <c r="AT1707" s="159" t="s">
        <v>172</v>
      </c>
      <c r="AU1707" s="159" t="s">
        <v>88</v>
      </c>
      <c r="AV1707" s="13" t="s">
        <v>88</v>
      </c>
      <c r="AW1707" s="13" t="s">
        <v>34</v>
      </c>
      <c r="AX1707" s="13" t="s">
        <v>78</v>
      </c>
      <c r="AY1707" s="159" t="s">
        <v>163</v>
      </c>
    </row>
    <row r="1708" spans="2:65" s="12" customFormat="1" ht="11.25">
      <c r="B1708" s="151"/>
      <c r="D1708" s="152" t="s">
        <v>172</v>
      </c>
      <c r="E1708" s="153" t="s">
        <v>1</v>
      </c>
      <c r="F1708" s="154" t="s">
        <v>340</v>
      </c>
      <c r="H1708" s="153" t="s">
        <v>1</v>
      </c>
      <c r="I1708" s="155"/>
      <c r="L1708" s="151"/>
      <c r="M1708" s="156"/>
      <c r="T1708" s="157"/>
      <c r="AT1708" s="153" t="s">
        <v>172</v>
      </c>
      <c r="AU1708" s="153" t="s">
        <v>88</v>
      </c>
      <c r="AV1708" s="12" t="s">
        <v>86</v>
      </c>
      <c r="AW1708" s="12" t="s">
        <v>34</v>
      </c>
      <c r="AX1708" s="12" t="s">
        <v>78</v>
      </c>
      <c r="AY1708" s="153" t="s">
        <v>163</v>
      </c>
    </row>
    <row r="1709" spans="2:65" s="13" customFormat="1" ht="11.25">
      <c r="B1709" s="158"/>
      <c r="D1709" s="152" t="s">
        <v>172</v>
      </c>
      <c r="E1709" s="159" t="s">
        <v>1</v>
      </c>
      <c r="F1709" s="160" t="s">
        <v>523</v>
      </c>
      <c r="H1709" s="161">
        <v>18.14</v>
      </c>
      <c r="I1709" s="162"/>
      <c r="L1709" s="158"/>
      <c r="M1709" s="163"/>
      <c r="T1709" s="164"/>
      <c r="AT1709" s="159" t="s">
        <v>172</v>
      </c>
      <c r="AU1709" s="159" t="s">
        <v>88</v>
      </c>
      <c r="AV1709" s="13" t="s">
        <v>88</v>
      </c>
      <c r="AW1709" s="13" t="s">
        <v>34</v>
      </c>
      <c r="AX1709" s="13" t="s">
        <v>78</v>
      </c>
      <c r="AY1709" s="159" t="s">
        <v>163</v>
      </c>
    </row>
    <row r="1710" spans="2:65" s="12" customFormat="1" ht="11.25">
      <c r="B1710" s="151"/>
      <c r="D1710" s="152" t="s">
        <v>172</v>
      </c>
      <c r="E1710" s="153" t="s">
        <v>1</v>
      </c>
      <c r="F1710" s="154" t="s">
        <v>346</v>
      </c>
      <c r="H1710" s="153" t="s">
        <v>1</v>
      </c>
      <c r="I1710" s="155"/>
      <c r="L1710" s="151"/>
      <c r="M1710" s="156"/>
      <c r="T1710" s="157"/>
      <c r="AT1710" s="153" t="s">
        <v>172</v>
      </c>
      <c r="AU1710" s="153" t="s">
        <v>88</v>
      </c>
      <c r="AV1710" s="12" t="s">
        <v>86</v>
      </c>
      <c r="AW1710" s="12" t="s">
        <v>34</v>
      </c>
      <c r="AX1710" s="12" t="s">
        <v>78</v>
      </c>
      <c r="AY1710" s="153" t="s">
        <v>163</v>
      </c>
    </row>
    <row r="1711" spans="2:65" s="13" customFormat="1" ht="11.25">
      <c r="B1711" s="158"/>
      <c r="D1711" s="152" t="s">
        <v>172</v>
      </c>
      <c r="E1711" s="159" t="s">
        <v>1</v>
      </c>
      <c r="F1711" s="160" t="s">
        <v>524</v>
      </c>
      <c r="H1711" s="161">
        <v>17.53</v>
      </c>
      <c r="I1711" s="162"/>
      <c r="L1711" s="158"/>
      <c r="M1711" s="163"/>
      <c r="T1711" s="164"/>
      <c r="AT1711" s="159" t="s">
        <v>172</v>
      </c>
      <c r="AU1711" s="159" t="s">
        <v>88</v>
      </c>
      <c r="AV1711" s="13" t="s">
        <v>88</v>
      </c>
      <c r="AW1711" s="13" t="s">
        <v>34</v>
      </c>
      <c r="AX1711" s="13" t="s">
        <v>78</v>
      </c>
      <c r="AY1711" s="159" t="s">
        <v>163</v>
      </c>
    </row>
    <row r="1712" spans="2:65" s="12" customFormat="1" ht="11.25">
      <c r="B1712" s="151"/>
      <c r="D1712" s="152" t="s">
        <v>172</v>
      </c>
      <c r="E1712" s="153" t="s">
        <v>1</v>
      </c>
      <c r="F1712" s="154" t="s">
        <v>525</v>
      </c>
      <c r="H1712" s="153" t="s">
        <v>1</v>
      </c>
      <c r="I1712" s="155"/>
      <c r="L1712" s="151"/>
      <c r="M1712" s="156"/>
      <c r="T1712" s="157"/>
      <c r="AT1712" s="153" t="s">
        <v>172</v>
      </c>
      <c r="AU1712" s="153" t="s">
        <v>88</v>
      </c>
      <c r="AV1712" s="12" t="s">
        <v>86</v>
      </c>
      <c r="AW1712" s="12" t="s">
        <v>34</v>
      </c>
      <c r="AX1712" s="12" t="s">
        <v>78</v>
      </c>
      <c r="AY1712" s="153" t="s">
        <v>163</v>
      </c>
    </row>
    <row r="1713" spans="2:65" s="13" customFormat="1" ht="11.25">
      <c r="B1713" s="158"/>
      <c r="D1713" s="152" t="s">
        <v>172</v>
      </c>
      <c r="E1713" s="159" t="s">
        <v>1</v>
      </c>
      <c r="F1713" s="160" t="s">
        <v>526</v>
      </c>
      <c r="H1713" s="161">
        <v>17.68</v>
      </c>
      <c r="I1713" s="162"/>
      <c r="L1713" s="158"/>
      <c r="M1713" s="163"/>
      <c r="T1713" s="164"/>
      <c r="AT1713" s="159" t="s">
        <v>172</v>
      </c>
      <c r="AU1713" s="159" t="s">
        <v>88</v>
      </c>
      <c r="AV1713" s="13" t="s">
        <v>88</v>
      </c>
      <c r="AW1713" s="13" t="s">
        <v>34</v>
      </c>
      <c r="AX1713" s="13" t="s">
        <v>78</v>
      </c>
      <c r="AY1713" s="159" t="s">
        <v>163</v>
      </c>
    </row>
    <row r="1714" spans="2:65" s="12" customFormat="1" ht="11.25">
      <c r="B1714" s="151"/>
      <c r="D1714" s="152" t="s">
        <v>172</v>
      </c>
      <c r="E1714" s="153" t="s">
        <v>1</v>
      </c>
      <c r="F1714" s="154" t="s">
        <v>355</v>
      </c>
      <c r="H1714" s="153" t="s">
        <v>1</v>
      </c>
      <c r="I1714" s="155"/>
      <c r="L1714" s="151"/>
      <c r="M1714" s="156"/>
      <c r="T1714" s="157"/>
      <c r="AT1714" s="153" t="s">
        <v>172</v>
      </c>
      <c r="AU1714" s="153" t="s">
        <v>88</v>
      </c>
      <c r="AV1714" s="12" t="s">
        <v>86</v>
      </c>
      <c r="AW1714" s="12" t="s">
        <v>34</v>
      </c>
      <c r="AX1714" s="12" t="s">
        <v>78</v>
      </c>
      <c r="AY1714" s="153" t="s">
        <v>163</v>
      </c>
    </row>
    <row r="1715" spans="2:65" s="13" customFormat="1" ht="11.25">
      <c r="B1715" s="158"/>
      <c r="D1715" s="152" t="s">
        <v>172</v>
      </c>
      <c r="E1715" s="159" t="s">
        <v>1</v>
      </c>
      <c r="F1715" s="160" t="s">
        <v>527</v>
      </c>
      <c r="H1715" s="161">
        <v>23.6</v>
      </c>
      <c r="I1715" s="162"/>
      <c r="L1715" s="158"/>
      <c r="M1715" s="163"/>
      <c r="T1715" s="164"/>
      <c r="AT1715" s="159" t="s">
        <v>172</v>
      </c>
      <c r="AU1715" s="159" t="s">
        <v>88</v>
      </c>
      <c r="AV1715" s="13" t="s">
        <v>88</v>
      </c>
      <c r="AW1715" s="13" t="s">
        <v>34</v>
      </c>
      <c r="AX1715" s="13" t="s">
        <v>78</v>
      </c>
      <c r="AY1715" s="159" t="s">
        <v>163</v>
      </c>
    </row>
    <row r="1716" spans="2:65" s="12" customFormat="1" ht="11.25">
      <c r="B1716" s="151"/>
      <c r="D1716" s="152" t="s">
        <v>172</v>
      </c>
      <c r="E1716" s="153" t="s">
        <v>1</v>
      </c>
      <c r="F1716" s="154" t="s">
        <v>360</v>
      </c>
      <c r="H1716" s="153" t="s">
        <v>1</v>
      </c>
      <c r="I1716" s="155"/>
      <c r="L1716" s="151"/>
      <c r="M1716" s="156"/>
      <c r="T1716" s="157"/>
      <c r="AT1716" s="153" t="s">
        <v>172</v>
      </c>
      <c r="AU1716" s="153" t="s">
        <v>88</v>
      </c>
      <c r="AV1716" s="12" t="s">
        <v>86</v>
      </c>
      <c r="AW1716" s="12" t="s">
        <v>34</v>
      </c>
      <c r="AX1716" s="12" t="s">
        <v>78</v>
      </c>
      <c r="AY1716" s="153" t="s">
        <v>163</v>
      </c>
    </row>
    <row r="1717" spans="2:65" s="13" customFormat="1" ht="11.25">
      <c r="B1717" s="158"/>
      <c r="D1717" s="152" t="s">
        <v>172</v>
      </c>
      <c r="E1717" s="159" t="s">
        <v>1</v>
      </c>
      <c r="F1717" s="160" t="s">
        <v>528</v>
      </c>
      <c r="H1717" s="161">
        <v>12.47</v>
      </c>
      <c r="I1717" s="162"/>
      <c r="L1717" s="158"/>
      <c r="M1717" s="163"/>
      <c r="T1717" s="164"/>
      <c r="AT1717" s="159" t="s">
        <v>172</v>
      </c>
      <c r="AU1717" s="159" t="s">
        <v>88</v>
      </c>
      <c r="AV1717" s="13" t="s">
        <v>88</v>
      </c>
      <c r="AW1717" s="13" t="s">
        <v>34</v>
      </c>
      <c r="AX1717" s="13" t="s">
        <v>78</v>
      </c>
      <c r="AY1717" s="159" t="s">
        <v>163</v>
      </c>
    </row>
    <row r="1718" spans="2:65" s="12" customFormat="1" ht="11.25">
      <c r="B1718" s="151"/>
      <c r="D1718" s="152" t="s">
        <v>172</v>
      </c>
      <c r="E1718" s="153" t="s">
        <v>1</v>
      </c>
      <c r="F1718" s="154" t="s">
        <v>364</v>
      </c>
      <c r="H1718" s="153" t="s">
        <v>1</v>
      </c>
      <c r="I1718" s="155"/>
      <c r="L1718" s="151"/>
      <c r="M1718" s="156"/>
      <c r="T1718" s="157"/>
      <c r="AT1718" s="153" t="s">
        <v>172</v>
      </c>
      <c r="AU1718" s="153" t="s">
        <v>88</v>
      </c>
      <c r="AV1718" s="12" t="s">
        <v>86</v>
      </c>
      <c r="AW1718" s="12" t="s">
        <v>34</v>
      </c>
      <c r="AX1718" s="12" t="s">
        <v>78</v>
      </c>
      <c r="AY1718" s="153" t="s">
        <v>163</v>
      </c>
    </row>
    <row r="1719" spans="2:65" s="13" customFormat="1" ht="11.25">
      <c r="B1719" s="158"/>
      <c r="D1719" s="152" t="s">
        <v>172</v>
      </c>
      <c r="E1719" s="159" t="s">
        <v>1</v>
      </c>
      <c r="F1719" s="160" t="s">
        <v>529</v>
      </c>
      <c r="H1719" s="161">
        <v>15.824999999999999</v>
      </c>
      <c r="I1719" s="162"/>
      <c r="L1719" s="158"/>
      <c r="M1719" s="163"/>
      <c r="T1719" s="164"/>
      <c r="AT1719" s="159" t="s">
        <v>172</v>
      </c>
      <c r="AU1719" s="159" t="s">
        <v>88</v>
      </c>
      <c r="AV1719" s="13" t="s">
        <v>88</v>
      </c>
      <c r="AW1719" s="13" t="s">
        <v>34</v>
      </c>
      <c r="AX1719" s="13" t="s">
        <v>78</v>
      </c>
      <c r="AY1719" s="159" t="s">
        <v>163</v>
      </c>
    </row>
    <row r="1720" spans="2:65" s="12" customFormat="1" ht="11.25">
      <c r="B1720" s="151"/>
      <c r="D1720" s="152" t="s">
        <v>172</v>
      </c>
      <c r="E1720" s="153" t="s">
        <v>1</v>
      </c>
      <c r="F1720" s="154" t="s">
        <v>368</v>
      </c>
      <c r="H1720" s="153" t="s">
        <v>1</v>
      </c>
      <c r="I1720" s="155"/>
      <c r="L1720" s="151"/>
      <c r="M1720" s="156"/>
      <c r="T1720" s="157"/>
      <c r="AT1720" s="153" t="s">
        <v>172</v>
      </c>
      <c r="AU1720" s="153" t="s">
        <v>88</v>
      </c>
      <c r="AV1720" s="12" t="s">
        <v>86</v>
      </c>
      <c r="AW1720" s="12" t="s">
        <v>34</v>
      </c>
      <c r="AX1720" s="12" t="s">
        <v>78</v>
      </c>
      <c r="AY1720" s="153" t="s">
        <v>163</v>
      </c>
    </row>
    <row r="1721" spans="2:65" s="13" customFormat="1" ht="11.25">
      <c r="B1721" s="158"/>
      <c r="D1721" s="152" t="s">
        <v>172</v>
      </c>
      <c r="E1721" s="159" t="s">
        <v>1</v>
      </c>
      <c r="F1721" s="160" t="s">
        <v>530</v>
      </c>
      <c r="H1721" s="161">
        <v>9.09</v>
      </c>
      <c r="I1721" s="162"/>
      <c r="L1721" s="158"/>
      <c r="M1721" s="163"/>
      <c r="T1721" s="164"/>
      <c r="AT1721" s="159" t="s">
        <v>172</v>
      </c>
      <c r="AU1721" s="159" t="s">
        <v>88</v>
      </c>
      <c r="AV1721" s="13" t="s">
        <v>88</v>
      </c>
      <c r="AW1721" s="13" t="s">
        <v>34</v>
      </c>
      <c r="AX1721" s="13" t="s">
        <v>78</v>
      </c>
      <c r="AY1721" s="159" t="s">
        <v>163</v>
      </c>
    </row>
    <row r="1722" spans="2:65" s="14" customFormat="1" ht="11.25">
      <c r="B1722" s="165"/>
      <c r="D1722" s="152" t="s">
        <v>172</v>
      </c>
      <c r="E1722" s="166" t="s">
        <v>1</v>
      </c>
      <c r="F1722" s="167" t="s">
        <v>176</v>
      </c>
      <c r="H1722" s="168">
        <v>177.37899999999999</v>
      </c>
      <c r="I1722" s="169"/>
      <c r="L1722" s="165"/>
      <c r="M1722" s="170"/>
      <c r="T1722" s="171"/>
      <c r="AT1722" s="166" t="s">
        <v>172</v>
      </c>
      <c r="AU1722" s="166" t="s">
        <v>88</v>
      </c>
      <c r="AV1722" s="14" t="s">
        <v>170</v>
      </c>
      <c r="AW1722" s="14" t="s">
        <v>34</v>
      </c>
      <c r="AX1722" s="14" t="s">
        <v>86</v>
      </c>
      <c r="AY1722" s="166" t="s">
        <v>163</v>
      </c>
    </row>
    <row r="1723" spans="2:65" s="1" customFormat="1" ht="24.2" customHeight="1">
      <c r="B1723" s="32"/>
      <c r="C1723" s="172" t="s">
        <v>1317</v>
      </c>
      <c r="D1723" s="172" t="s">
        <v>194</v>
      </c>
      <c r="E1723" s="173" t="s">
        <v>1318</v>
      </c>
      <c r="F1723" s="174" t="s">
        <v>1319</v>
      </c>
      <c r="G1723" s="175" t="s">
        <v>206</v>
      </c>
      <c r="H1723" s="176">
        <v>211.19499999999999</v>
      </c>
      <c r="I1723" s="177"/>
      <c r="J1723" s="178">
        <f>ROUND(I1723*H1723,2)</f>
        <v>0</v>
      </c>
      <c r="K1723" s="179"/>
      <c r="L1723" s="180"/>
      <c r="M1723" s="181" t="s">
        <v>1</v>
      </c>
      <c r="N1723" s="182" t="s">
        <v>43</v>
      </c>
      <c r="P1723" s="147">
        <f>O1723*H1723</f>
        <v>0</v>
      </c>
      <c r="Q1723" s="147">
        <v>3.3999999999999998E-3</v>
      </c>
      <c r="R1723" s="147">
        <f>Q1723*H1723</f>
        <v>0.7180629999999999</v>
      </c>
      <c r="S1723" s="147">
        <v>0</v>
      </c>
      <c r="T1723" s="148">
        <f>S1723*H1723</f>
        <v>0</v>
      </c>
      <c r="AR1723" s="149" t="s">
        <v>442</v>
      </c>
      <c r="AT1723" s="149" t="s">
        <v>194</v>
      </c>
      <c r="AU1723" s="149" t="s">
        <v>88</v>
      </c>
      <c r="AY1723" s="17" t="s">
        <v>163</v>
      </c>
      <c r="BE1723" s="150">
        <f>IF(N1723="základní",J1723,0)</f>
        <v>0</v>
      </c>
      <c r="BF1723" s="150">
        <f>IF(N1723="snížená",J1723,0)</f>
        <v>0</v>
      </c>
      <c r="BG1723" s="150">
        <f>IF(N1723="zákl. přenesená",J1723,0)</f>
        <v>0</v>
      </c>
      <c r="BH1723" s="150">
        <f>IF(N1723="sníž. přenesená",J1723,0)</f>
        <v>0</v>
      </c>
      <c r="BI1723" s="150">
        <f>IF(N1723="nulová",J1723,0)</f>
        <v>0</v>
      </c>
      <c r="BJ1723" s="17" t="s">
        <v>86</v>
      </c>
      <c r="BK1723" s="150">
        <f>ROUND(I1723*H1723,2)</f>
        <v>0</v>
      </c>
      <c r="BL1723" s="17" t="s">
        <v>273</v>
      </c>
      <c r="BM1723" s="149" t="s">
        <v>1320</v>
      </c>
    </row>
    <row r="1724" spans="2:65" s="12" customFormat="1" ht="11.25">
      <c r="B1724" s="151"/>
      <c r="D1724" s="152" t="s">
        <v>172</v>
      </c>
      <c r="E1724" s="153" t="s">
        <v>1</v>
      </c>
      <c r="F1724" s="154" t="s">
        <v>974</v>
      </c>
      <c r="H1724" s="153" t="s">
        <v>1</v>
      </c>
      <c r="I1724" s="155"/>
      <c r="L1724" s="151"/>
      <c r="M1724" s="156"/>
      <c r="T1724" s="157"/>
      <c r="AT1724" s="153" t="s">
        <v>172</v>
      </c>
      <c r="AU1724" s="153" t="s">
        <v>88</v>
      </c>
      <c r="AV1724" s="12" t="s">
        <v>86</v>
      </c>
      <c r="AW1724" s="12" t="s">
        <v>34</v>
      </c>
      <c r="AX1724" s="12" t="s">
        <v>78</v>
      </c>
      <c r="AY1724" s="153" t="s">
        <v>163</v>
      </c>
    </row>
    <row r="1725" spans="2:65" s="12" customFormat="1" ht="11.25">
      <c r="B1725" s="151"/>
      <c r="D1725" s="152" t="s">
        <v>172</v>
      </c>
      <c r="E1725" s="153" t="s">
        <v>1</v>
      </c>
      <c r="F1725" s="154" t="s">
        <v>933</v>
      </c>
      <c r="H1725" s="153" t="s">
        <v>1</v>
      </c>
      <c r="I1725" s="155"/>
      <c r="L1725" s="151"/>
      <c r="M1725" s="156"/>
      <c r="T1725" s="157"/>
      <c r="AT1725" s="153" t="s">
        <v>172</v>
      </c>
      <c r="AU1725" s="153" t="s">
        <v>88</v>
      </c>
      <c r="AV1725" s="12" t="s">
        <v>86</v>
      </c>
      <c r="AW1725" s="12" t="s">
        <v>34</v>
      </c>
      <c r="AX1725" s="12" t="s">
        <v>78</v>
      </c>
      <c r="AY1725" s="153" t="s">
        <v>163</v>
      </c>
    </row>
    <row r="1726" spans="2:65" s="12" customFormat="1" ht="22.5">
      <c r="B1726" s="151"/>
      <c r="D1726" s="152" t="s">
        <v>172</v>
      </c>
      <c r="E1726" s="153" t="s">
        <v>1</v>
      </c>
      <c r="F1726" s="154" t="s">
        <v>1292</v>
      </c>
      <c r="H1726" s="153" t="s">
        <v>1</v>
      </c>
      <c r="I1726" s="155"/>
      <c r="L1726" s="151"/>
      <c r="M1726" s="156"/>
      <c r="T1726" s="157"/>
      <c r="AT1726" s="153" t="s">
        <v>172</v>
      </c>
      <c r="AU1726" s="153" t="s">
        <v>88</v>
      </c>
      <c r="AV1726" s="12" t="s">
        <v>86</v>
      </c>
      <c r="AW1726" s="12" t="s">
        <v>34</v>
      </c>
      <c r="AX1726" s="12" t="s">
        <v>78</v>
      </c>
      <c r="AY1726" s="153" t="s">
        <v>163</v>
      </c>
    </row>
    <row r="1727" spans="2:65" s="13" customFormat="1" ht="11.25">
      <c r="B1727" s="158"/>
      <c r="D1727" s="152" t="s">
        <v>172</v>
      </c>
      <c r="E1727" s="159" t="s">
        <v>1</v>
      </c>
      <c r="F1727" s="160" t="s">
        <v>970</v>
      </c>
      <c r="H1727" s="161">
        <v>41.5</v>
      </c>
      <c r="I1727" s="162"/>
      <c r="L1727" s="158"/>
      <c r="M1727" s="163"/>
      <c r="T1727" s="164"/>
      <c r="AT1727" s="159" t="s">
        <v>172</v>
      </c>
      <c r="AU1727" s="159" t="s">
        <v>88</v>
      </c>
      <c r="AV1727" s="13" t="s">
        <v>88</v>
      </c>
      <c r="AW1727" s="13" t="s">
        <v>34</v>
      </c>
      <c r="AX1727" s="13" t="s">
        <v>78</v>
      </c>
      <c r="AY1727" s="159" t="s">
        <v>163</v>
      </c>
    </row>
    <row r="1728" spans="2:65" s="13" customFormat="1" ht="11.25">
      <c r="B1728" s="158"/>
      <c r="D1728" s="152" t="s">
        <v>172</v>
      </c>
      <c r="E1728" s="159" t="s">
        <v>1</v>
      </c>
      <c r="F1728" s="160" t="s">
        <v>566</v>
      </c>
      <c r="H1728" s="161">
        <v>25.5</v>
      </c>
      <c r="I1728" s="162"/>
      <c r="L1728" s="158"/>
      <c r="M1728" s="163"/>
      <c r="T1728" s="164"/>
      <c r="AT1728" s="159" t="s">
        <v>172</v>
      </c>
      <c r="AU1728" s="159" t="s">
        <v>88</v>
      </c>
      <c r="AV1728" s="13" t="s">
        <v>88</v>
      </c>
      <c r="AW1728" s="13" t="s">
        <v>34</v>
      </c>
      <c r="AX1728" s="13" t="s">
        <v>78</v>
      </c>
      <c r="AY1728" s="159" t="s">
        <v>163</v>
      </c>
    </row>
    <row r="1729" spans="2:65" s="13" customFormat="1" ht="11.25">
      <c r="B1729" s="158"/>
      <c r="D1729" s="152" t="s">
        <v>172</v>
      </c>
      <c r="E1729" s="159" t="s">
        <v>1</v>
      </c>
      <c r="F1729" s="160" t="s">
        <v>567</v>
      </c>
      <c r="H1729" s="161">
        <v>16.600000000000001</v>
      </c>
      <c r="I1729" s="162"/>
      <c r="L1729" s="158"/>
      <c r="M1729" s="163"/>
      <c r="T1729" s="164"/>
      <c r="AT1729" s="159" t="s">
        <v>172</v>
      </c>
      <c r="AU1729" s="159" t="s">
        <v>88</v>
      </c>
      <c r="AV1729" s="13" t="s">
        <v>88</v>
      </c>
      <c r="AW1729" s="13" t="s">
        <v>34</v>
      </c>
      <c r="AX1729" s="13" t="s">
        <v>78</v>
      </c>
      <c r="AY1729" s="159" t="s">
        <v>163</v>
      </c>
    </row>
    <row r="1730" spans="2:65" s="13" customFormat="1" ht="11.25">
      <c r="B1730" s="158"/>
      <c r="D1730" s="152" t="s">
        <v>172</v>
      </c>
      <c r="E1730" s="159" t="s">
        <v>1</v>
      </c>
      <c r="F1730" s="160" t="s">
        <v>568</v>
      </c>
      <c r="H1730" s="161">
        <v>15</v>
      </c>
      <c r="I1730" s="162"/>
      <c r="L1730" s="158"/>
      <c r="M1730" s="163"/>
      <c r="T1730" s="164"/>
      <c r="AT1730" s="159" t="s">
        <v>172</v>
      </c>
      <c r="AU1730" s="159" t="s">
        <v>88</v>
      </c>
      <c r="AV1730" s="13" t="s">
        <v>88</v>
      </c>
      <c r="AW1730" s="13" t="s">
        <v>34</v>
      </c>
      <c r="AX1730" s="13" t="s">
        <v>78</v>
      </c>
      <c r="AY1730" s="159" t="s">
        <v>163</v>
      </c>
    </row>
    <row r="1731" spans="2:65" s="13" customFormat="1" ht="11.25">
      <c r="B1731" s="158"/>
      <c r="D1731" s="152" t="s">
        <v>172</v>
      </c>
      <c r="E1731" s="159" t="s">
        <v>1</v>
      </c>
      <c r="F1731" s="160" t="s">
        <v>569</v>
      </c>
      <c r="H1731" s="161">
        <v>15.1</v>
      </c>
      <c r="I1731" s="162"/>
      <c r="L1731" s="158"/>
      <c r="M1731" s="163"/>
      <c r="T1731" s="164"/>
      <c r="AT1731" s="159" t="s">
        <v>172</v>
      </c>
      <c r="AU1731" s="159" t="s">
        <v>88</v>
      </c>
      <c r="AV1731" s="13" t="s">
        <v>88</v>
      </c>
      <c r="AW1731" s="13" t="s">
        <v>34</v>
      </c>
      <c r="AX1731" s="13" t="s">
        <v>78</v>
      </c>
      <c r="AY1731" s="159" t="s">
        <v>163</v>
      </c>
    </row>
    <row r="1732" spans="2:65" s="13" customFormat="1" ht="11.25">
      <c r="B1732" s="158"/>
      <c r="D1732" s="152" t="s">
        <v>172</v>
      </c>
      <c r="E1732" s="159" t="s">
        <v>1</v>
      </c>
      <c r="F1732" s="160" t="s">
        <v>570</v>
      </c>
      <c r="H1732" s="161">
        <v>31.2</v>
      </c>
      <c r="I1732" s="162"/>
      <c r="L1732" s="158"/>
      <c r="M1732" s="163"/>
      <c r="T1732" s="164"/>
      <c r="AT1732" s="159" t="s">
        <v>172</v>
      </c>
      <c r="AU1732" s="159" t="s">
        <v>88</v>
      </c>
      <c r="AV1732" s="13" t="s">
        <v>88</v>
      </c>
      <c r="AW1732" s="13" t="s">
        <v>34</v>
      </c>
      <c r="AX1732" s="13" t="s">
        <v>78</v>
      </c>
      <c r="AY1732" s="159" t="s">
        <v>163</v>
      </c>
    </row>
    <row r="1733" spans="2:65" s="13" customFormat="1" ht="11.25">
      <c r="B1733" s="158"/>
      <c r="D1733" s="152" t="s">
        <v>172</v>
      </c>
      <c r="E1733" s="159" t="s">
        <v>1</v>
      </c>
      <c r="F1733" s="160" t="s">
        <v>571</v>
      </c>
      <c r="H1733" s="161">
        <v>8.9</v>
      </c>
      <c r="I1733" s="162"/>
      <c r="L1733" s="158"/>
      <c r="M1733" s="163"/>
      <c r="T1733" s="164"/>
      <c r="AT1733" s="159" t="s">
        <v>172</v>
      </c>
      <c r="AU1733" s="159" t="s">
        <v>88</v>
      </c>
      <c r="AV1733" s="13" t="s">
        <v>88</v>
      </c>
      <c r="AW1733" s="13" t="s">
        <v>34</v>
      </c>
      <c r="AX1733" s="13" t="s">
        <v>78</v>
      </c>
      <c r="AY1733" s="159" t="s">
        <v>163</v>
      </c>
    </row>
    <row r="1734" spans="2:65" s="13" customFormat="1" ht="11.25">
      <c r="B1734" s="158"/>
      <c r="D1734" s="152" t="s">
        <v>172</v>
      </c>
      <c r="E1734" s="159" t="s">
        <v>1</v>
      </c>
      <c r="F1734" s="160" t="s">
        <v>572</v>
      </c>
      <c r="H1734" s="161">
        <v>16.600000000000001</v>
      </c>
      <c r="I1734" s="162"/>
      <c r="L1734" s="158"/>
      <c r="M1734" s="163"/>
      <c r="T1734" s="164"/>
      <c r="AT1734" s="159" t="s">
        <v>172</v>
      </c>
      <c r="AU1734" s="159" t="s">
        <v>88</v>
      </c>
      <c r="AV1734" s="13" t="s">
        <v>88</v>
      </c>
      <c r="AW1734" s="13" t="s">
        <v>34</v>
      </c>
      <c r="AX1734" s="13" t="s">
        <v>78</v>
      </c>
      <c r="AY1734" s="159" t="s">
        <v>163</v>
      </c>
    </row>
    <row r="1735" spans="2:65" s="13" customFormat="1" ht="11.25">
      <c r="B1735" s="158"/>
      <c r="D1735" s="152" t="s">
        <v>172</v>
      </c>
      <c r="E1735" s="159" t="s">
        <v>1</v>
      </c>
      <c r="F1735" s="160" t="s">
        <v>573</v>
      </c>
      <c r="H1735" s="161">
        <v>4.9000000000000004</v>
      </c>
      <c r="I1735" s="162"/>
      <c r="L1735" s="158"/>
      <c r="M1735" s="163"/>
      <c r="T1735" s="164"/>
      <c r="AT1735" s="159" t="s">
        <v>172</v>
      </c>
      <c r="AU1735" s="159" t="s">
        <v>88</v>
      </c>
      <c r="AV1735" s="13" t="s">
        <v>88</v>
      </c>
      <c r="AW1735" s="13" t="s">
        <v>34</v>
      </c>
      <c r="AX1735" s="13" t="s">
        <v>78</v>
      </c>
      <c r="AY1735" s="159" t="s">
        <v>163</v>
      </c>
    </row>
    <row r="1736" spans="2:65" s="15" customFormat="1" ht="11.25">
      <c r="B1736" s="183"/>
      <c r="D1736" s="152" t="s">
        <v>172</v>
      </c>
      <c r="E1736" s="184" t="s">
        <v>1</v>
      </c>
      <c r="F1736" s="185" t="s">
        <v>372</v>
      </c>
      <c r="H1736" s="186">
        <v>175.3</v>
      </c>
      <c r="I1736" s="187"/>
      <c r="L1736" s="183"/>
      <c r="M1736" s="188"/>
      <c r="T1736" s="189"/>
      <c r="AT1736" s="184" t="s">
        <v>172</v>
      </c>
      <c r="AU1736" s="184" t="s">
        <v>88</v>
      </c>
      <c r="AV1736" s="15" t="s">
        <v>182</v>
      </c>
      <c r="AW1736" s="15" t="s">
        <v>34</v>
      </c>
      <c r="AX1736" s="15" t="s">
        <v>78</v>
      </c>
      <c r="AY1736" s="184" t="s">
        <v>163</v>
      </c>
    </row>
    <row r="1737" spans="2:65" s="13" customFormat="1" ht="11.25">
      <c r="B1737" s="158"/>
      <c r="D1737" s="152" t="s">
        <v>172</v>
      </c>
      <c r="E1737" s="159" t="s">
        <v>1</v>
      </c>
      <c r="F1737" s="160" t="s">
        <v>1321</v>
      </c>
      <c r="H1737" s="161">
        <v>16.695</v>
      </c>
      <c r="I1737" s="162"/>
      <c r="L1737" s="158"/>
      <c r="M1737" s="163"/>
      <c r="T1737" s="164"/>
      <c r="AT1737" s="159" t="s">
        <v>172</v>
      </c>
      <c r="AU1737" s="159" t="s">
        <v>88</v>
      </c>
      <c r="AV1737" s="13" t="s">
        <v>88</v>
      </c>
      <c r="AW1737" s="13" t="s">
        <v>34</v>
      </c>
      <c r="AX1737" s="13" t="s">
        <v>78</v>
      </c>
      <c r="AY1737" s="159" t="s">
        <v>163</v>
      </c>
    </row>
    <row r="1738" spans="2:65" s="15" customFormat="1" ht="11.25">
      <c r="B1738" s="183"/>
      <c r="D1738" s="152" t="s">
        <v>172</v>
      </c>
      <c r="E1738" s="184" t="s">
        <v>1</v>
      </c>
      <c r="F1738" s="185" t="s">
        <v>372</v>
      </c>
      <c r="H1738" s="186">
        <v>16.695</v>
      </c>
      <c r="I1738" s="187"/>
      <c r="L1738" s="183"/>
      <c r="M1738" s="188"/>
      <c r="T1738" s="189"/>
      <c r="AT1738" s="184" t="s">
        <v>172</v>
      </c>
      <c r="AU1738" s="184" t="s">
        <v>88</v>
      </c>
      <c r="AV1738" s="15" t="s">
        <v>182</v>
      </c>
      <c r="AW1738" s="15" t="s">
        <v>34</v>
      </c>
      <c r="AX1738" s="15" t="s">
        <v>78</v>
      </c>
      <c r="AY1738" s="184" t="s">
        <v>163</v>
      </c>
    </row>
    <row r="1739" spans="2:65" s="14" customFormat="1" ht="11.25">
      <c r="B1739" s="165"/>
      <c r="D1739" s="152" t="s">
        <v>172</v>
      </c>
      <c r="E1739" s="166" t="s">
        <v>1</v>
      </c>
      <c r="F1739" s="167" t="s">
        <v>176</v>
      </c>
      <c r="H1739" s="168">
        <v>191.995</v>
      </c>
      <c r="I1739" s="169"/>
      <c r="L1739" s="165"/>
      <c r="M1739" s="170"/>
      <c r="T1739" s="171"/>
      <c r="AT1739" s="166" t="s">
        <v>172</v>
      </c>
      <c r="AU1739" s="166" t="s">
        <v>88</v>
      </c>
      <c r="AV1739" s="14" t="s">
        <v>170</v>
      </c>
      <c r="AW1739" s="14" t="s">
        <v>34</v>
      </c>
      <c r="AX1739" s="14" t="s">
        <v>86</v>
      </c>
      <c r="AY1739" s="166" t="s">
        <v>163</v>
      </c>
    </row>
    <row r="1740" spans="2:65" s="13" customFormat="1" ht="11.25">
      <c r="B1740" s="158"/>
      <c r="D1740" s="152" t="s">
        <v>172</v>
      </c>
      <c r="F1740" s="160" t="s">
        <v>1322</v>
      </c>
      <c r="H1740" s="161">
        <v>211.19499999999999</v>
      </c>
      <c r="I1740" s="162"/>
      <c r="L1740" s="158"/>
      <c r="M1740" s="163"/>
      <c r="T1740" s="164"/>
      <c r="AT1740" s="159" t="s">
        <v>172</v>
      </c>
      <c r="AU1740" s="159" t="s">
        <v>88</v>
      </c>
      <c r="AV1740" s="13" t="s">
        <v>88</v>
      </c>
      <c r="AW1740" s="13" t="s">
        <v>4</v>
      </c>
      <c r="AX1740" s="13" t="s">
        <v>86</v>
      </c>
      <c r="AY1740" s="159" t="s">
        <v>163</v>
      </c>
    </row>
    <row r="1741" spans="2:65" s="1" customFormat="1" ht="16.5" customHeight="1">
      <c r="B1741" s="32"/>
      <c r="C1741" s="137" t="s">
        <v>1323</v>
      </c>
      <c r="D1741" s="137" t="s">
        <v>166</v>
      </c>
      <c r="E1741" s="138" t="s">
        <v>1324</v>
      </c>
      <c r="F1741" s="139" t="s">
        <v>1325</v>
      </c>
      <c r="G1741" s="140" t="s">
        <v>206</v>
      </c>
      <c r="H1741" s="141">
        <v>11.2</v>
      </c>
      <c r="I1741" s="142"/>
      <c r="J1741" s="143">
        <f>ROUND(I1741*H1741,2)</f>
        <v>0</v>
      </c>
      <c r="K1741" s="144"/>
      <c r="L1741" s="32"/>
      <c r="M1741" s="145" t="s">
        <v>1</v>
      </c>
      <c r="N1741" s="146" t="s">
        <v>43</v>
      </c>
      <c r="P1741" s="147">
        <f>O1741*H1741</f>
        <v>0</v>
      </c>
      <c r="Q1741" s="147">
        <v>2.9999999999999997E-4</v>
      </c>
      <c r="R1741" s="147">
        <f>Q1741*H1741</f>
        <v>3.3599999999999997E-3</v>
      </c>
      <c r="S1741" s="147">
        <v>0</v>
      </c>
      <c r="T1741" s="148">
        <f>S1741*H1741</f>
        <v>0</v>
      </c>
      <c r="AR1741" s="149" t="s">
        <v>273</v>
      </c>
      <c r="AT1741" s="149" t="s">
        <v>166</v>
      </c>
      <c r="AU1741" s="149" t="s">
        <v>88</v>
      </c>
      <c r="AY1741" s="17" t="s">
        <v>163</v>
      </c>
      <c r="BE1741" s="150">
        <f>IF(N1741="základní",J1741,0)</f>
        <v>0</v>
      </c>
      <c r="BF1741" s="150">
        <f>IF(N1741="snížená",J1741,0)</f>
        <v>0</v>
      </c>
      <c r="BG1741" s="150">
        <f>IF(N1741="zákl. přenesená",J1741,0)</f>
        <v>0</v>
      </c>
      <c r="BH1741" s="150">
        <f>IF(N1741="sníž. přenesená",J1741,0)</f>
        <v>0</v>
      </c>
      <c r="BI1741" s="150">
        <f>IF(N1741="nulová",J1741,0)</f>
        <v>0</v>
      </c>
      <c r="BJ1741" s="17" t="s">
        <v>86</v>
      </c>
      <c r="BK1741" s="150">
        <f>ROUND(I1741*H1741,2)</f>
        <v>0</v>
      </c>
      <c r="BL1741" s="17" t="s">
        <v>273</v>
      </c>
      <c r="BM1741" s="149" t="s">
        <v>1326</v>
      </c>
    </row>
    <row r="1742" spans="2:65" s="12" customFormat="1" ht="11.25">
      <c r="B1742" s="151"/>
      <c r="D1742" s="152" t="s">
        <v>172</v>
      </c>
      <c r="E1742" s="153" t="s">
        <v>1</v>
      </c>
      <c r="F1742" s="154" t="s">
        <v>933</v>
      </c>
      <c r="H1742" s="153" t="s">
        <v>1</v>
      </c>
      <c r="I1742" s="155"/>
      <c r="L1742" s="151"/>
      <c r="M1742" s="156"/>
      <c r="T1742" s="157"/>
      <c r="AT1742" s="153" t="s">
        <v>172</v>
      </c>
      <c r="AU1742" s="153" t="s">
        <v>88</v>
      </c>
      <c r="AV1742" s="12" t="s">
        <v>86</v>
      </c>
      <c r="AW1742" s="12" t="s">
        <v>34</v>
      </c>
      <c r="AX1742" s="12" t="s">
        <v>78</v>
      </c>
      <c r="AY1742" s="153" t="s">
        <v>163</v>
      </c>
    </row>
    <row r="1743" spans="2:65" s="12" customFormat="1" ht="22.5">
      <c r="B1743" s="151"/>
      <c r="D1743" s="152" t="s">
        <v>172</v>
      </c>
      <c r="E1743" s="153" t="s">
        <v>1</v>
      </c>
      <c r="F1743" s="154" t="s">
        <v>1291</v>
      </c>
      <c r="H1743" s="153" t="s">
        <v>1</v>
      </c>
      <c r="I1743" s="155"/>
      <c r="L1743" s="151"/>
      <c r="M1743" s="156"/>
      <c r="T1743" s="157"/>
      <c r="AT1743" s="153" t="s">
        <v>172</v>
      </c>
      <c r="AU1743" s="153" t="s">
        <v>88</v>
      </c>
      <c r="AV1743" s="12" t="s">
        <v>86</v>
      </c>
      <c r="AW1743" s="12" t="s">
        <v>34</v>
      </c>
      <c r="AX1743" s="12" t="s">
        <v>78</v>
      </c>
      <c r="AY1743" s="153" t="s">
        <v>163</v>
      </c>
    </row>
    <row r="1744" spans="2:65" s="13" customFormat="1" ht="11.25">
      <c r="B1744" s="158"/>
      <c r="D1744" s="152" t="s">
        <v>172</v>
      </c>
      <c r="E1744" s="159" t="s">
        <v>1</v>
      </c>
      <c r="F1744" s="160" t="s">
        <v>574</v>
      </c>
      <c r="H1744" s="161">
        <v>4</v>
      </c>
      <c r="I1744" s="162"/>
      <c r="L1744" s="158"/>
      <c r="M1744" s="163"/>
      <c r="T1744" s="164"/>
      <c r="AT1744" s="159" t="s">
        <v>172</v>
      </c>
      <c r="AU1744" s="159" t="s">
        <v>88</v>
      </c>
      <c r="AV1744" s="13" t="s">
        <v>88</v>
      </c>
      <c r="AW1744" s="13" t="s">
        <v>34</v>
      </c>
      <c r="AX1744" s="13" t="s">
        <v>78</v>
      </c>
      <c r="AY1744" s="159" t="s">
        <v>163</v>
      </c>
    </row>
    <row r="1745" spans="2:65" s="13" customFormat="1" ht="11.25">
      <c r="B1745" s="158"/>
      <c r="D1745" s="152" t="s">
        <v>172</v>
      </c>
      <c r="E1745" s="159" t="s">
        <v>1</v>
      </c>
      <c r="F1745" s="160" t="s">
        <v>575</v>
      </c>
      <c r="H1745" s="161">
        <v>1.2</v>
      </c>
      <c r="I1745" s="162"/>
      <c r="L1745" s="158"/>
      <c r="M1745" s="163"/>
      <c r="T1745" s="164"/>
      <c r="AT1745" s="159" t="s">
        <v>172</v>
      </c>
      <c r="AU1745" s="159" t="s">
        <v>88</v>
      </c>
      <c r="AV1745" s="13" t="s">
        <v>88</v>
      </c>
      <c r="AW1745" s="13" t="s">
        <v>34</v>
      </c>
      <c r="AX1745" s="13" t="s">
        <v>78</v>
      </c>
      <c r="AY1745" s="159" t="s">
        <v>163</v>
      </c>
    </row>
    <row r="1746" spans="2:65" s="13" customFormat="1" ht="11.25">
      <c r="B1746" s="158"/>
      <c r="D1746" s="152" t="s">
        <v>172</v>
      </c>
      <c r="E1746" s="159" t="s">
        <v>1</v>
      </c>
      <c r="F1746" s="160" t="s">
        <v>576</v>
      </c>
      <c r="H1746" s="161">
        <v>1.5</v>
      </c>
      <c r="I1746" s="162"/>
      <c r="L1746" s="158"/>
      <c r="M1746" s="163"/>
      <c r="T1746" s="164"/>
      <c r="AT1746" s="159" t="s">
        <v>172</v>
      </c>
      <c r="AU1746" s="159" t="s">
        <v>88</v>
      </c>
      <c r="AV1746" s="13" t="s">
        <v>88</v>
      </c>
      <c r="AW1746" s="13" t="s">
        <v>34</v>
      </c>
      <c r="AX1746" s="13" t="s">
        <v>78</v>
      </c>
      <c r="AY1746" s="159" t="s">
        <v>163</v>
      </c>
    </row>
    <row r="1747" spans="2:65" s="13" customFormat="1" ht="11.25">
      <c r="B1747" s="158"/>
      <c r="D1747" s="152" t="s">
        <v>172</v>
      </c>
      <c r="E1747" s="159" t="s">
        <v>1</v>
      </c>
      <c r="F1747" s="160" t="s">
        <v>577</v>
      </c>
      <c r="H1747" s="161">
        <v>4.5</v>
      </c>
      <c r="I1747" s="162"/>
      <c r="L1747" s="158"/>
      <c r="M1747" s="163"/>
      <c r="T1747" s="164"/>
      <c r="AT1747" s="159" t="s">
        <v>172</v>
      </c>
      <c r="AU1747" s="159" t="s">
        <v>88</v>
      </c>
      <c r="AV1747" s="13" t="s">
        <v>88</v>
      </c>
      <c r="AW1747" s="13" t="s">
        <v>34</v>
      </c>
      <c r="AX1747" s="13" t="s">
        <v>78</v>
      </c>
      <c r="AY1747" s="159" t="s">
        <v>163</v>
      </c>
    </row>
    <row r="1748" spans="2:65" s="14" customFormat="1" ht="11.25">
      <c r="B1748" s="165"/>
      <c r="D1748" s="152" t="s">
        <v>172</v>
      </c>
      <c r="E1748" s="166" t="s">
        <v>1</v>
      </c>
      <c r="F1748" s="167" t="s">
        <v>176</v>
      </c>
      <c r="H1748" s="168">
        <v>11.2</v>
      </c>
      <c r="I1748" s="169"/>
      <c r="L1748" s="165"/>
      <c r="M1748" s="170"/>
      <c r="T1748" s="171"/>
      <c r="AT1748" s="166" t="s">
        <v>172</v>
      </c>
      <c r="AU1748" s="166" t="s">
        <v>88</v>
      </c>
      <c r="AV1748" s="14" t="s">
        <v>170</v>
      </c>
      <c r="AW1748" s="14" t="s">
        <v>34</v>
      </c>
      <c r="AX1748" s="14" t="s">
        <v>86</v>
      </c>
      <c r="AY1748" s="166" t="s">
        <v>163</v>
      </c>
    </row>
    <row r="1749" spans="2:65" s="1" customFormat="1" ht="55.5" customHeight="1">
      <c r="B1749" s="32"/>
      <c r="C1749" s="172" t="s">
        <v>1327</v>
      </c>
      <c r="D1749" s="172" t="s">
        <v>194</v>
      </c>
      <c r="E1749" s="173" t="s">
        <v>1328</v>
      </c>
      <c r="F1749" s="174" t="s">
        <v>1329</v>
      </c>
      <c r="G1749" s="175" t="s">
        <v>206</v>
      </c>
      <c r="H1749" s="176">
        <v>14.927</v>
      </c>
      <c r="I1749" s="177"/>
      <c r="J1749" s="178">
        <f>ROUND(I1749*H1749,2)</f>
        <v>0</v>
      </c>
      <c r="K1749" s="179"/>
      <c r="L1749" s="180"/>
      <c r="M1749" s="181" t="s">
        <v>1</v>
      </c>
      <c r="N1749" s="182" t="s">
        <v>43</v>
      </c>
      <c r="P1749" s="147">
        <f>O1749*H1749</f>
        <v>0</v>
      </c>
      <c r="Q1749" s="147">
        <v>3.2000000000000002E-3</v>
      </c>
      <c r="R1749" s="147">
        <f>Q1749*H1749</f>
        <v>4.7766400000000001E-2</v>
      </c>
      <c r="S1749" s="147">
        <v>0</v>
      </c>
      <c r="T1749" s="148">
        <f>S1749*H1749</f>
        <v>0</v>
      </c>
      <c r="AR1749" s="149" t="s">
        <v>442</v>
      </c>
      <c r="AT1749" s="149" t="s">
        <v>194</v>
      </c>
      <c r="AU1749" s="149" t="s">
        <v>88</v>
      </c>
      <c r="AY1749" s="17" t="s">
        <v>163</v>
      </c>
      <c r="BE1749" s="150">
        <f>IF(N1749="základní",J1749,0)</f>
        <v>0</v>
      </c>
      <c r="BF1749" s="150">
        <f>IF(N1749="snížená",J1749,0)</f>
        <v>0</v>
      </c>
      <c r="BG1749" s="150">
        <f>IF(N1749="zákl. přenesená",J1749,0)</f>
        <v>0</v>
      </c>
      <c r="BH1749" s="150">
        <f>IF(N1749="sníž. přenesená",J1749,0)</f>
        <v>0</v>
      </c>
      <c r="BI1749" s="150">
        <f>IF(N1749="nulová",J1749,0)</f>
        <v>0</v>
      </c>
      <c r="BJ1749" s="17" t="s">
        <v>86</v>
      </c>
      <c r="BK1749" s="150">
        <f>ROUND(I1749*H1749,2)</f>
        <v>0</v>
      </c>
      <c r="BL1749" s="17" t="s">
        <v>273</v>
      </c>
      <c r="BM1749" s="149" t="s">
        <v>1330</v>
      </c>
    </row>
    <row r="1750" spans="2:65" s="12" customFormat="1" ht="11.25">
      <c r="B1750" s="151"/>
      <c r="D1750" s="152" t="s">
        <v>172</v>
      </c>
      <c r="E1750" s="153" t="s">
        <v>1</v>
      </c>
      <c r="F1750" s="154" t="s">
        <v>974</v>
      </c>
      <c r="H1750" s="153" t="s">
        <v>1</v>
      </c>
      <c r="I1750" s="155"/>
      <c r="L1750" s="151"/>
      <c r="M1750" s="156"/>
      <c r="T1750" s="157"/>
      <c r="AT1750" s="153" t="s">
        <v>172</v>
      </c>
      <c r="AU1750" s="153" t="s">
        <v>88</v>
      </c>
      <c r="AV1750" s="12" t="s">
        <v>86</v>
      </c>
      <c r="AW1750" s="12" t="s">
        <v>34</v>
      </c>
      <c r="AX1750" s="12" t="s">
        <v>78</v>
      </c>
      <c r="AY1750" s="153" t="s">
        <v>163</v>
      </c>
    </row>
    <row r="1751" spans="2:65" s="12" customFormat="1" ht="11.25">
      <c r="B1751" s="151"/>
      <c r="D1751" s="152" t="s">
        <v>172</v>
      </c>
      <c r="E1751" s="153" t="s">
        <v>1</v>
      </c>
      <c r="F1751" s="154" t="s">
        <v>933</v>
      </c>
      <c r="H1751" s="153" t="s">
        <v>1</v>
      </c>
      <c r="I1751" s="155"/>
      <c r="L1751" s="151"/>
      <c r="M1751" s="156"/>
      <c r="T1751" s="157"/>
      <c r="AT1751" s="153" t="s">
        <v>172</v>
      </c>
      <c r="AU1751" s="153" t="s">
        <v>88</v>
      </c>
      <c r="AV1751" s="12" t="s">
        <v>86</v>
      </c>
      <c r="AW1751" s="12" t="s">
        <v>34</v>
      </c>
      <c r="AX1751" s="12" t="s">
        <v>78</v>
      </c>
      <c r="AY1751" s="153" t="s">
        <v>163</v>
      </c>
    </row>
    <row r="1752" spans="2:65" s="12" customFormat="1" ht="22.5">
      <c r="B1752" s="151"/>
      <c r="D1752" s="152" t="s">
        <v>172</v>
      </c>
      <c r="E1752" s="153" t="s">
        <v>1</v>
      </c>
      <c r="F1752" s="154" t="s">
        <v>1291</v>
      </c>
      <c r="H1752" s="153" t="s">
        <v>1</v>
      </c>
      <c r="I1752" s="155"/>
      <c r="L1752" s="151"/>
      <c r="M1752" s="156"/>
      <c r="T1752" s="157"/>
      <c r="AT1752" s="153" t="s">
        <v>172</v>
      </c>
      <c r="AU1752" s="153" t="s">
        <v>88</v>
      </c>
      <c r="AV1752" s="12" t="s">
        <v>86</v>
      </c>
      <c r="AW1752" s="12" t="s">
        <v>34</v>
      </c>
      <c r="AX1752" s="12" t="s">
        <v>78</v>
      </c>
      <c r="AY1752" s="153" t="s">
        <v>163</v>
      </c>
    </row>
    <row r="1753" spans="2:65" s="13" customFormat="1" ht="11.25">
      <c r="B1753" s="158"/>
      <c r="D1753" s="152" t="s">
        <v>172</v>
      </c>
      <c r="E1753" s="159" t="s">
        <v>1</v>
      </c>
      <c r="F1753" s="160" t="s">
        <v>574</v>
      </c>
      <c r="H1753" s="161">
        <v>4</v>
      </c>
      <c r="I1753" s="162"/>
      <c r="L1753" s="158"/>
      <c r="M1753" s="163"/>
      <c r="T1753" s="164"/>
      <c r="AT1753" s="159" t="s">
        <v>172</v>
      </c>
      <c r="AU1753" s="159" t="s">
        <v>88</v>
      </c>
      <c r="AV1753" s="13" t="s">
        <v>88</v>
      </c>
      <c r="AW1753" s="13" t="s">
        <v>34</v>
      </c>
      <c r="AX1753" s="13" t="s">
        <v>78</v>
      </c>
      <c r="AY1753" s="159" t="s">
        <v>163</v>
      </c>
    </row>
    <row r="1754" spans="2:65" s="13" customFormat="1" ht="11.25">
      <c r="B1754" s="158"/>
      <c r="D1754" s="152" t="s">
        <v>172</v>
      </c>
      <c r="E1754" s="159" t="s">
        <v>1</v>
      </c>
      <c r="F1754" s="160" t="s">
        <v>575</v>
      </c>
      <c r="H1754" s="161">
        <v>1.2</v>
      </c>
      <c r="I1754" s="162"/>
      <c r="L1754" s="158"/>
      <c r="M1754" s="163"/>
      <c r="T1754" s="164"/>
      <c r="AT1754" s="159" t="s">
        <v>172</v>
      </c>
      <c r="AU1754" s="159" t="s">
        <v>88</v>
      </c>
      <c r="AV1754" s="13" t="s">
        <v>88</v>
      </c>
      <c r="AW1754" s="13" t="s">
        <v>34</v>
      </c>
      <c r="AX1754" s="13" t="s">
        <v>78</v>
      </c>
      <c r="AY1754" s="159" t="s">
        <v>163</v>
      </c>
    </row>
    <row r="1755" spans="2:65" s="13" customFormat="1" ht="11.25">
      <c r="B1755" s="158"/>
      <c r="D1755" s="152" t="s">
        <v>172</v>
      </c>
      <c r="E1755" s="159" t="s">
        <v>1</v>
      </c>
      <c r="F1755" s="160" t="s">
        <v>576</v>
      </c>
      <c r="H1755" s="161">
        <v>1.5</v>
      </c>
      <c r="I1755" s="162"/>
      <c r="L1755" s="158"/>
      <c r="M1755" s="163"/>
      <c r="T1755" s="164"/>
      <c r="AT1755" s="159" t="s">
        <v>172</v>
      </c>
      <c r="AU1755" s="159" t="s">
        <v>88</v>
      </c>
      <c r="AV1755" s="13" t="s">
        <v>88</v>
      </c>
      <c r="AW1755" s="13" t="s">
        <v>34</v>
      </c>
      <c r="AX1755" s="13" t="s">
        <v>78</v>
      </c>
      <c r="AY1755" s="159" t="s">
        <v>163</v>
      </c>
    </row>
    <row r="1756" spans="2:65" s="13" customFormat="1" ht="11.25">
      <c r="B1756" s="158"/>
      <c r="D1756" s="152" t="s">
        <v>172</v>
      </c>
      <c r="E1756" s="159" t="s">
        <v>1</v>
      </c>
      <c r="F1756" s="160" t="s">
        <v>577</v>
      </c>
      <c r="H1756" s="161">
        <v>4.5</v>
      </c>
      <c r="I1756" s="162"/>
      <c r="L1756" s="158"/>
      <c r="M1756" s="163"/>
      <c r="T1756" s="164"/>
      <c r="AT1756" s="159" t="s">
        <v>172</v>
      </c>
      <c r="AU1756" s="159" t="s">
        <v>88</v>
      </c>
      <c r="AV1756" s="13" t="s">
        <v>88</v>
      </c>
      <c r="AW1756" s="13" t="s">
        <v>34</v>
      </c>
      <c r="AX1756" s="13" t="s">
        <v>78</v>
      </c>
      <c r="AY1756" s="159" t="s">
        <v>163</v>
      </c>
    </row>
    <row r="1757" spans="2:65" s="15" customFormat="1" ht="11.25">
      <c r="B1757" s="183"/>
      <c r="D1757" s="152" t="s">
        <v>172</v>
      </c>
      <c r="E1757" s="184" t="s">
        <v>1</v>
      </c>
      <c r="F1757" s="185" t="s">
        <v>372</v>
      </c>
      <c r="H1757" s="186">
        <v>11.2</v>
      </c>
      <c r="I1757" s="187"/>
      <c r="L1757" s="183"/>
      <c r="M1757" s="188"/>
      <c r="T1757" s="189"/>
      <c r="AT1757" s="184" t="s">
        <v>172</v>
      </c>
      <c r="AU1757" s="184" t="s">
        <v>88</v>
      </c>
      <c r="AV1757" s="15" t="s">
        <v>182</v>
      </c>
      <c r="AW1757" s="15" t="s">
        <v>34</v>
      </c>
      <c r="AX1757" s="15" t="s">
        <v>78</v>
      </c>
      <c r="AY1757" s="184" t="s">
        <v>163</v>
      </c>
    </row>
    <row r="1758" spans="2:65" s="13" customFormat="1" ht="11.25">
      <c r="B1758" s="158"/>
      <c r="D1758" s="152" t="s">
        <v>172</v>
      </c>
      <c r="E1758" s="159" t="s">
        <v>1</v>
      </c>
      <c r="F1758" s="160" t="s">
        <v>1331</v>
      </c>
      <c r="H1758" s="161">
        <v>2.37</v>
      </c>
      <c r="I1758" s="162"/>
      <c r="L1758" s="158"/>
      <c r="M1758" s="163"/>
      <c r="T1758" s="164"/>
      <c r="AT1758" s="159" t="s">
        <v>172</v>
      </c>
      <c r="AU1758" s="159" t="s">
        <v>88</v>
      </c>
      <c r="AV1758" s="13" t="s">
        <v>88</v>
      </c>
      <c r="AW1758" s="13" t="s">
        <v>34</v>
      </c>
      <c r="AX1758" s="13" t="s">
        <v>78</v>
      </c>
      <c r="AY1758" s="159" t="s">
        <v>163</v>
      </c>
    </row>
    <row r="1759" spans="2:65" s="15" customFormat="1" ht="11.25">
      <c r="B1759" s="183"/>
      <c r="D1759" s="152" t="s">
        <v>172</v>
      </c>
      <c r="E1759" s="184" t="s">
        <v>1</v>
      </c>
      <c r="F1759" s="185" t="s">
        <v>372</v>
      </c>
      <c r="H1759" s="186">
        <v>2.37</v>
      </c>
      <c r="I1759" s="187"/>
      <c r="L1759" s="183"/>
      <c r="M1759" s="188"/>
      <c r="T1759" s="189"/>
      <c r="AT1759" s="184" t="s">
        <v>172</v>
      </c>
      <c r="AU1759" s="184" t="s">
        <v>88</v>
      </c>
      <c r="AV1759" s="15" t="s">
        <v>182</v>
      </c>
      <c r="AW1759" s="15" t="s">
        <v>34</v>
      </c>
      <c r="AX1759" s="15" t="s">
        <v>78</v>
      </c>
      <c r="AY1759" s="184" t="s">
        <v>163</v>
      </c>
    </row>
    <row r="1760" spans="2:65" s="14" customFormat="1" ht="11.25">
      <c r="B1760" s="165"/>
      <c r="D1760" s="152" t="s">
        <v>172</v>
      </c>
      <c r="E1760" s="166" t="s">
        <v>1</v>
      </c>
      <c r="F1760" s="167" t="s">
        <v>176</v>
      </c>
      <c r="H1760" s="168">
        <v>13.57</v>
      </c>
      <c r="I1760" s="169"/>
      <c r="L1760" s="165"/>
      <c r="M1760" s="170"/>
      <c r="T1760" s="171"/>
      <c r="AT1760" s="166" t="s">
        <v>172</v>
      </c>
      <c r="AU1760" s="166" t="s">
        <v>88</v>
      </c>
      <c r="AV1760" s="14" t="s">
        <v>170</v>
      </c>
      <c r="AW1760" s="14" t="s">
        <v>34</v>
      </c>
      <c r="AX1760" s="14" t="s">
        <v>86</v>
      </c>
      <c r="AY1760" s="166" t="s">
        <v>163</v>
      </c>
    </row>
    <row r="1761" spans="2:65" s="13" customFormat="1" ht="11.25">
      <c r="B1761" s="158"/>
      <c r="D1761" s="152" t="s">
        <v>172</v>
      </c>
      <c r="F1761" s="160" t="s">
        <v>1332</v>
      </c>
      <c r="H1761" s="161">
        <v>14.927</v>
      </c>
      <c r="I1761" s="162"/>
      <c r="L1761" s="158"/>
      <c r="M1761" s="163"/>
      <c r="T1761" s="164"/>
      <c r="AT1761" s="159" t="s">
        <v>172</v>
      </c>
      <c r="AU1761" s="159" t="s">
        <v>88</v>
      </c>
      <c r="AV1761" s="13" t="s">
        <v>88</v>
      </c>
      <c r="AW1761" s="13" t="s">
        <v>4</v>
      </c>
      <c r="AX1761" s="13" t="s">
        <v>86</v>
      </c>
      <c r="AY1761" s="159" t="s">
        <v>163</v>
      </c>
    </row>
    <row r="1762" spans="2:65" s="1" customFormat="1" ht="24.2" customHeight="1">
      <c r="B1762" s="32"/>
      <c r="C1762" s="137" t="s">
        <v>1333</v>
      </c>
      <c r="D1762" s="137" t="s">
        <v>166</v>
      </c>
      <c r="E1762" s="138" t="s">
        <v>1334</v>
      </c>
      <c r="F1762" s="139" t="s">
        <v>1335</v>
      </c>
      <c r="G1762" s="140" t="s">
        <v>251</v>
      </c>
      <c r="H1762" s="141">
        <v>25.795000000000002</v>
      </c>
      <c r="I1762" s="142"/>
      <c r="J1762" s="143">
        <f>ROUND(I1762*H1762,2)</f>
        <v>0</v>
      </c>
      <c r="K1762" s="144"/>
      <c r="L1762" s="32"/>
      <c r="M1762" s="145" t="s">
        <v>1</v>
      </c>
      <c r="N1762" s="146" t="s">
        <v>43</v>
      </c>
      <c r="P1762" s="147">
        <f>O1762*H1762</f>
        <v>0</v>
      </c>
      <c r="Q1762" s="147">
        <v>1.84E-5</v>
      </c>
      <c r="R1762" s="147">
        <f>Q1762*H1762</f>
        <v>4.7462800000000005E-4</v>
      </c>
      <c r="S1762" s="147">
        <v>0</v>
      </c>
      <c r="T1762" s="148">
        <f>S1762*H1762</f>
        <v>0</v>
      </c>
      <c r="AR1762" s="149" t="s">
        <v>273</v>
      </c>
      <c r="AT1762" s="149" t="s">
        <v>166</v>
      </c>
      <c r="AU1762" s="149" t="s">
        <v>88</v>
      </c>
      <c r="AY1762" s="17" t="s">
        <v>163</v>
      </c>
      <c r="BE1762" s="150">
        <f>IF(N1762="základní",J1762,0)</f>
        <v>0</v>
      </c>
      <c r="BF1762" s="150">
        <f>IF(N1762="snížená",J1762,0)</f>
        <v>0</v>
      </c>
      <c r="BG1762" s="150">
        <f>IF(N1762="zákl. přenesená",J1762,0)</f>
        <v>0</v>
      </c>
      <c r="BH1762" s="150">
        <f>IF(N1762="sníž. přenesená",J1762,0)</f>
        <v>0</v>
      </c>
      <c r="BI1762" s="150">
        <f>IF(N1762="nulová",J1762,0)</f>
        <v>0</v>
      </c>
      <c r="BJ1762" s="17" t="s">
        <v>86</v>
      </c>
      <c r="BK1762" s="150">
        <f>ROUND(I1762*H1762,2)</f>
        <v>0</v>
      </c>
      <c r="BL1762" s="17" t="s">
        <v>273</v>
      </c>
      <c r="BM1762" s="149" t="s">
        <v>1336</v>
      </c>
    </row>
    <row r="1763" spans="2:65" s="12" customFormat="1" ht="11.25">
      <c r="B1763" s="151"/>
      <c r="D1763" s="152" t="s">
        <v>172</v>
      </c>
      <c r="E1763" s="153" t="s">
        <v>1</v>
      </c>
      <c r="F1763" s="154" t="s">
        <v>173</v>
      </c>
      <c r="H1763" s="153" t="s">
        <v>1</v>
      </c>
      <c r="I1763" s="155"/>
      <c r="L1763" s="151"/>
      <c r="M1763" s="156"/>
      <c r="T1763" s="157"/>
      <c r="AT1763" s="153" t="s">
        <v>172</v>
      </c>
      <c r="AU1763" s="153" t="s">
        <v>88</v>
      </c>
      <c r="AV1763" s="12" t="s">
        <v>86</v>
      </c>
      <c r="AW1763" s="12" t="s">
        <v>34</v>
      </c>
      <c r="AX1763" s="12" t="s">
        <v>78</v>
      </c>
      <c r="AY1763" s="153" t="s">
        <v>163</v>
      </c>
    </row>
    <row r="1764" spans="2:65" s="12" customFormat="1" ht="11.25">
      <c r="B1764" s="151"/>
      <c r="D1764" s="152" t="s">
        <v>172</v>
      </c>
      <c r="E1764" s="153" t="s">
        <v>1</v>
      </c>
      <c r="F1764" s="154" t="s">
        <v>1315</v>
      </c>
      <c r="H1764" s="153" t="s">
        <v>1</v>
      </c>
      <c r="I1764" s="155"/>
      <c r="L1764" s="151"/>
      <c r="M1764" s="156"/>
      <c r="T1764" s="157"/>
      <c r="AT1764" s="153" t="s">
        <v>172</v>
      </c>
      <c r="AU1764" s="153" t="s">
        <v>88</v>
      </c>
      <c r="AV1764" s="12" t="s">
        <v>86</v>
      </c>
      <c r="AW1764" s="12" t="s">
        <v>34</v>
      </c>
      <c r="AX1764" s="12" t="s">
        <v>78</v>
      </c>
      <c r="AY1764" s="153" t="s">
        <v>163</v>
      </c>
    </row>
    <row r="1765" spans="2:65" s="12" customFormat="1" ht="11.25">
      <c r="B1765" s="151"/>
      <c r="D1765" s="152" t="s">
        <v>172</v>
      </c>
      <c r="E1765" s="153" t="s">
        <v>1</v>
      </c>
      <c r="F1765" s="154" t="s">
        <v>1337</v>
      </c>
      <c r="H1765" s="153" t="s">
        <v>1</v>
      </c>
      <c r="I1765" s="155"/>
      <c r="L1765" s="151"/>
      <c r="M1765" s="156"/>
      <c r="T1765" s="157"/>
      <c r="AT1765" s="153" t="s">
        <v>172</v>
      </c>
      <c r="AU1765" s="153" t="s">
        <v>88</v>
      </c>
      <c r="AV1765" s="12" t="s">
        <v>86</v>
      </c>
      <c r="AW1765" s="12" t="s">
        <v>34</v>
      </c>
      <c r="AX1765" s="12" t="s">
        <v>78</v>
      </c>
      <c r="AY1765" s="153" t="s">
        <v>163</v>
      </c>
    </row>
    <row r="1766" spans="2:65" s="12" customFormat="1" ht="11.25">
      <c r="B1766" s="151"/>
      <c r="D1766" s="152" t="s">
        <v>172</v>
      </c>
      <c r="E1766" s="153" t="s">
        <v>1</v>
      </c>
      <c r="F1766" s="154" t="s">
        <v>392</v>
      </c>
      <c r="H1766" s="153" t="s">
        <v>1</v>
      </c>
      <c r="I1766" s="155"/>
      <c r="L1766" s="151"/>
      <c r="M1766" s="156"/>
      <c r="T1766" s="157"/>
      <c r="AT1766" s="153" t="s">
        <v>172</v>
      </c>
      <c r="AU1766" s="153" t="s">
        <v>88</v>
      </c>
      <c r="AV1766" s="12" t="s">
        <v>86</v>
      </c>
      <c r="AW1766" s="12" t="s">
        <v>34</v>
      </c>
      <c r="AX1766" s="12" t="s">
        <v>78</v>
      </c>
      <c r="AY1766" s="153" t="s">
        <v>163</v>
      </c>
    </row>
    <row r="1767" spans="2:65" s="13" customFormat="1" ht="11.25">
      <c r="B1767" s="158"/>
      <c r="D1767" s="152" t="s">
        <v>172</v>
      </c>
      <c r="E1767" s="159" t="s">
        <v>1</v>
      </c>
      <c r="F1767" s="160" t="s">
        <v>531</v>
      </c>
      <c r="H1767" s="161">
        <v>8.9</v>
      </c>
      <c r="I1767" s="162"/>
      <c r="L1767" s="158"/>
      <c r="M1767" s="163"/>
      <c r="T1767" s="164"/>
      <c r="AT1767" s="159" t="s">
        <v>172</v>
      </c>
      <c r="AU1767" s="159" t="s">
        <v>88</v>
      </c>
      <c r="AV1767" s="13" t="s">
        <v>88</v>
      </c>
      <c r="AW1767" s="13" t="s">
        <v>34</v>
      </c>
      <c r="AX1767" s="13" t="s">
        <v>78</v>
      </c>
      <c r="AY1767" s="159" t="s">
        <v>163</v>
      </c>
    </row>
    <row r="1768" spans="2:65" s="12" customFormat="1" ht="11.25">
      <c r="B1768" s="151"/>
      <c r="D1768" s="152" t="s">
        <v>172</v>
      </c>
      <c r="E1768" s="153" t="s">
        <v>1</v>
      </c>
      <c r="F1768" s="154" t="s">
        <v>396</v>
      </c>
      <c r="H1768" s="153" t="s">
        <v>1</v>
      </c>
      <c r="I1768" s="155"/>
      <c r="L1768" s="151"/>
      <c r="M1768" s="156"/>
      <c r="T1768" s="157"/>
      <c r="AT1768" s="153" t="s">
        <v>172</v>
      </c>
      <c r="AU1768" s="153" t="s">
        <v>88</v>
      </c>
      <c r="AV1768" s="12" t="s">
        <v>86</v>
      </c>
      <c r="AW1768" s="12" t="s">
        <v>34</v>
      </c>
      <c r="AX1768" s="12" t="s">
        <v>78</v>
      </c>
      <c r="AY1768" s="153" t="s">
        <v>163</v>
      </c>
    </row>
    <row r="1769" spans="2:65" s="13" customFormat="1" ht="11.25">
      <c r="B1769" s="158"/>
      <c r="D1769" s="152" t="s">
        <v>172</v>
      </c>
      <c r="E1769" s="159" t="s">
        <v>1</v>
      </c>
      <c r="F1769" s="160" t="s">
        <v>532</v>
      </c>
      <c r="H1769" s="161">
        <v>4.1900000000000004</v>
      </c>
      <c r="I1769" s="162"/>
      <c r="L1769" s="158"/>
      <c r="M1769" s="163"/>
      <c r="T1769" s="164"/>
      <c r="AT1769" s="159" t="s">
        <v>172</v>
      </c>
      <c r="AU1769" s="159" t="s">
        <v>88</v>
      </c>
      <c r="AV1769" s="13" t="s">
        <v>88</v>
      </c>
      <c r="AW1769" s="13" t="s">
        <v>34</v>
      </c>
      <c r="AX1769" s="13" t="s">
        <v>78</v>
      </c>
      <c r="AY1769" s="159" t="s">
        <v>163</v>
      </c>
    </row>
    <row r="1770" spans="2:65" s="12" customFormat="1" ht="11.25">
      <c r="B1770" s="151"/>
      <c r="D1770" s="152" t="s">
        <v>172</v>
      </c>
      <c r="E1770" s="153" t="s">
        <v>1</v>
      </c>
      <c r="F1770" s="154" t="s">
        <v>399</v>
      </c>
      <c r="H1770" s="153" t="s">
        <v>1</v>
      </c>
      <c r="I1770" s="155"/>
      <c r="L1770" s="151"/>
      <c r="M1770" s="156"/>
      <c r="T1770" s="157"/>
      <c r="AT1770" s="153" t="s">
        <v>172</v>
      </c>
      <c r="AU1770" s="153" t="s">
        <v>88</v>
      </c>
      <c r="AV1770" s="12" t="s">
        <v>86</v>
      </c>
      <c r="AW1770" s="12" t="s">
        <v>34</v>
      </c>
      <c r="AX1770" s="12" t="s">
        <v>78</v>
      </c>
      <c r="AY1770" s="153" t="s">
        <v>163</v>
      </c>
    </row>
    <row r="1771" spans="2:65" s="13" customFormat="1" ht="11.25">
      <c r="B1771" s="158"/>
      <c r="D1771" s="152" t="s">
        <v>172</v>
      </c>
      <c r="E1771" s="159" t="s">
        <v>1</v>
      </c>
      <c r="F1771" s="160" t="s">
        <v>533</v>
      </c>
      <c r="H1771" s="161">
        <v>4.2699999999999996</v>
      </c>
      <c r="I1771" s="162"/>
      <c r="L1771" s="158"/>
      <c r="M1771" s="163"/>
      <c r="T1771" s="164"/>
      <c r="AT1771" s="159" t="s">
        <v>172</v>
      </c>
      <c r="AU1771" s="159" t="s">
        <v>88</v>
      </c>
      <c r="AV1771" s="13" t="s">
        <v>88</v>
      </c>
      <c r="AW1771" s="13" t="s">
        <v>34</v>
      </c>
      <c r="AX1771" s="13" t="s">
        <v>78</v>
      </c>
      <c r="AY1771" s="159" t="s">
        <v>163</v>
      </c>
    </row>
    <row r="1772" spans="2:65" s="12" customFormat="1" ht="11.25">
      <c r="B1772" s="151"/>
      <c r="D1772" s="152" t="s">
        <v>172</v>
      </c>
      <c r="E1772" s="153" t="s">
        <v>1</v>
      </c>
      <c r="F1772" s="154" t="s">
        <v>401</v>
      </c>
      <c r="H1772" s="153" t="s">
        <v>1</v>
      </c>
      <c r="I1772" s="155"/>
      <c r="L1772" s="151"/>
      <c r="M1772" s="156"/>
      <c r="T1772" s="157"/>
      <c r="AT1772" s="153" t="s">
        <v>172</v>
      </c>
      <c r="AU1772" s="153" t="s">
        <v>88</v>
      </c>
      <c r="AV1772" s="12" t="s">
        <v>86</v>
      </c>
      <c r="AW1772" s="12" t="s">
        <v>34</v>
      </c>
      <c r="AX1772" s="12" t="s">
        <v>78</v>
      </c>
      <c r="AY1772" s="153" t="s">
        <v>163</v>
      </c>
    </row>
    <row r="1773" spans="2:65" s="13" customFormat="1" ht="11.25">
      <c r="B1773" s="158"/>
      <c r="D1773" s="152" t="s">
        <v>172</v>
      </c>
      <c r="E1773" s="159" t="s">
        <v>1</v>
      </c>
      <c r="F1773" s="160" t="s">
        <v>534</v>
      </c>
      <c r="H1773" s="161">
        <v>8.4350000000000005</v>
      </c>
      <c r="I1773" s="162"/>
      <c r="L1773" s="158"/>
      <c r="M1773" s="163"/>
      <c r="T1773" s="164"/>
      <c r="AT1773" s="159" t="s">
        <v>172</v>
      </c>
      <c r="AU1773" s="159" t="s">
        <v>88</v>
      </c>
      <c r="AV1773" s="13" t="s">
        <v>88</v>
      </c>
      <c r="AW1773" s="13" t="s">
        <v>34</v>
      </c>
      <c r="AX1773" s="13" t="s">
        <v>78</v>
      </c>
      <c r="AY1773" s="159" t="s">
        <v>163</v>
      </c>
    </row>
    <row r="1774" spans="2:65" s="14" customFormat="1" ht="11.25">
      <c r="B1774" s="165"/>
      <c r="D1774" s="152" t="s">
        <v>172</v>
      </c>
      <c r="E1774" s="166" t="s">
        <v>1</v>
      </c>
      <c r="F1774" s="167" t="s">
        <v>176</v>
      </c>
      <c r="H1774" s="168">
        <v>25.795000000000002</v>
      </c>
      <c r="I1774" s="169"/>
      <c r="L1774" s="165"/>
      <c r="M1774" s="170"/>
      <c r="T1774" s="171"/>
      <c r="AT1774" s="166" t="s">
        <v>172</v>
      </c>
      <c r="AU1774" s="166" t="s">
        <v>88</v>
      </c>
      <c r="AV1774" s="14" t="s">
        <v>170</v>
      </c>
      <c r="AW1774" s="14" t="s">
        <v>34</v>
      </c>
      <c r="AX1774" s="14" t="s">
        <v>86</v>
      </c>
      <c r="AY1774" s="166" t="s">
        <v>163</v>
      </c>
    </row>
    <row r="1775" spans="2:65" s="1" customFormat="1" ht="24.2" customHeight="1">
      <c r="B1775" s="32"/>
      <c r="C1775" s="137" t="s">
        <v>1338</v>
      </c>
      <c r="D1775" s="137" t="s">
        <v>166</v>
      </c>
      <c r="E1775" s="138" t="s">
        <v>1339</v>
      </c>
      <c r="F1775" s="139" t="s">
        <v>1340</v>
      </c>
      <c r="G1775" s="140" t="s">
        <v>251</v>
      </c>
      <c r="H1775" s="141">
        <v>190.64400000000001</v>
      </c>
      <c r="I1775" s="142"/>
      <c r="J1775" s="143">
        <f>ROUND(I1775*H1775,2)</f>
        <v>0</v>
      </c>
      <c r="K1775" s="144"/>
      <c r="L1775" s="32"/>
      <c r="M1775" s="145" t="s">
        <v>1</v>
      </c>
      <c r="N1775" s="146" t="s">
        <v>43</v>
      </c>
      <c r="P1775" s="147">
        <f>O1775*H1775</f>
        <v>0</v>
      </c>
      <c r="Q1775" s="147">
        <v>5.3999999999999998E-5</v>
      </c>
      <c r="R1775" s="147">
        <f>Q1775*H1775</f>
        <v>1.0294776E-2</v>
      </c>
      <c r="S1775" s="147">
        <v>0</v>
      </c>
      <c r="T1775" s="148">
        <f>S1775*H1775</f>
        <v>0</v>
      </c>
      <c r="AR1775" s="149" t="s">
        <v>273</v>
      </c>
      <c r="AT1775" s="149" t="s">
        <v>166</v>
      </c>
      <c r="AU1775" s="149" t="s">
        <v>88</v>
      </c>
      <c r="AY1775" s="17" t="s">
        <v>163</v>
      </c>
      <c r="BE1775" s="150">
        <f>IF(N1775="základní",J1775,0)</f>
        <v>0</v>
      </c>
      <c r="BF1775" s="150">
        <f>IF(N1775="snížená",J1775,0)</f>
        <v>0</v>
      </c>
      <c r="BG1775" s="150">
        <f>IF(N1775="zákl. přenesená",J1775,0)</f>
        <v>0</v>
      </c>
      <c r="BH1775" s="150">
        <f>IF(N1775="sníž. přenesená",J1775,0)</f>
        <v>0</v>
      </c>
      <c r="BI1775" s="150">
        <f>IF(N1775="nulová",J1775,0)</f>
        <v>0</v>
      </c>
      <c r="BJ1775" s="17" t="s">
        <v>86</v>
      </c>
      <c r="BK1775" s="150">
        <f>ROUND(I1775*H1775,2)</f>
        <v>0</v>
      </c>
      <c r="BL1775" s="17" t="s">
        <v>273</v>
      </c>
      <c r="BM1775" s="149" t="s">
        <v>1341</v>
      </c>
    </row>
    <row r="1776" spans="2:65" s="12" customFormat="1" ht="11.25">
      <c r="B1776" s="151"/>
      <c r="D1776" s="152" t="s">
        <v>172</v>
      </c>
      <c r="E1776" s="153" t="s">
        <v>1</v>
      </c>
      <c r="F1776" s="154" t="s">
        <v>173</v>
      </c>
      <c r="H1776" s="153" t="s">
        <v>1</v>
      </c>
      <c r="I1776" s="155"/>
      <c r="L1776" s="151"/>
      <c r="M1776" s="156"/>
      <c r="T1776" s="157"/>
      <c r="AT1776" s="153" t="s">
        <v>172</v>
      </c>
      <c r="AU1776" s="153" t="s">
        <v>88</v>
      </c>
      <c r="AV1776" s="12" t="s">
        <v>86</v>
      </c>
      <c r="AW1776" s="12" t="s">
        <v>34</v>
      </c>
      <c r="AX1776" s="12" t="s">
        <v>78</v>
      </c>
      <c r="AY1776" s="153" t="s">
        <v>163</v>
      </c>
    </row>
    <row r="1777" spans="2:51" s="12" customFormat="1" ht="11.25">
      <c r="B1777" s="151"/>
      <c r="D1777" s="152" t="s">
        <v>172</v>
      </c>
      <c r="E1777" s="153" t="s">
        <v>1</v>
      </c>
      <c r="F1777" s="154" t="s">
        <v>1342</v>
      </c>
      <c r="H1777" s="153" t="s">
        <v>1</v>
      </c>
      <c r="I1777" s="155"/>
      <c r="L1777" s="151"/>
      <c r="M1777" s="156"/>
      <c r="T1777" s="157"/>
      <c r="AT1777" s="153" t="s">
        <v>172</v>
      </c>
      <c r="AU1777" s="153" t="s">
        <v>88</v>
      </c>
      <c r="AV1777" s="12" t="s">
        <v>86</v>
      </c>
      <c r="AW1777" s="12" t="s">
        <v>34</v>
      </c>
      <c r="AX1777" s="12" t="s">
        <v>78</v>
      </c>
      <c r="AY1777" s="153" t="s">
        <v>163</v>
      </c>
    </row>
    <row r="1778" spans="2:51" s="12" customFormat="1" ht="11.25">
      <c r="B1778" s="151"/>
      <c r="D1778" s="152" t="s">
        <v>172</v>
      </c>
      <c r="E1778" s="153" t="s">
        <v>1</v>
      </c>
      <c r="F1778" s="154" t="s">
        <v>1316</v>
      </c>
      <c r="H1778" s="153" t="s">
        <v>1</v>
      </c>
      <c r="I1778" s="155"/>
      <c r="L1778" s="151"/>
      <c r="M1778" s="156"/>
      <c r="T1778" s="157"/>
      <c r="AT1778" s="153" t="s">
        <v>172</v>
      </c>
      <c r="AU1778" s="153" t="s">
        <v>88</v>
      </c>
      <c r="AV1778" s="12" t="s">
        <v>86</v>
      </c>
      <c r="AW1778" s="12" t="s">
        <v>34</v>
      </c>
      <c r="AX1778" s="12" t="s">
        <v>78</v>
      </c>
      <c r="AY1778" s="153" t="s">
        <v>163</v>
      </c>
    </row>
    <row r="1779" spans="2:51" s="12" customFormat="1" ht="11.25">
      <c r="B1779" s="151"/>
      <c r="D1779" s="152" t="s">
        <v>172</v>
      </c>
      <c r="E1779" s="153" t="s">
        <v>1</v>
      </c>
      <c r="F1779" s="154" t="s">
        <v>374</v>
      </c>
      <c r="H1779" s="153" t="s">
        <v>1</v>
      </c>
      <c r="I1779" s="155"/>
      <c r="L1779" s="151"/>
      <c r="M1779" s="156"/>
      <c r="T1779" s="157"/>
      <c r="AT1779" s="153" t="s">
        <v>172</v>
      </c>
      <c r="AU1779" s="153" t="s">
        <v>88</v>
      </c>
      <c r="AV1779" s="12" t="s">
        <v>86</v>
      </c>
      <c r="AW1779" s="12" t="s">
        <v>34</v>
      </c>
      <c r="AX1779" s="12" t="s">
        <v>78</v>
      </c>
      <c r="AY1779" s="153" t="s">
        <v>163</v>
      </c>
    </row>
    <row r="1780" spans="2:51" s="13" customFormat="1" ht="11.25">
      <c r="B1780" s="158"/>
      <c r="D1780" s="152" t="s">
        <v>172</v>
      </c>
      <c r="E1780" s="159" t="s">
        <v>1</v>
      </c>
      <c r="F1780" s="160" t="s">
        <v>521</v>
      </c>
      <c r="H1780" s="161">
        <v>41.624000000000002</v>
      </c>
      <c r="I1780" s="162"/>
      <c r="L1780" s="158"/>
      <c r="M1780" s="163"/>
      <c r="T1780" s="164"/>
      <c r="AT1780" s="159" t="s">
        <v>172</v>
      </c>
      <c r="AU1780" s="159" t="s">
        <v>88</v>
      </c>
      <c r="AV1780" s="13" t="s">
        <v>88</v>
      </c>
      <c r="AW1780" s="13" t="s">
        <v>34</v>
      </c>
      <c r="AX1780" s="13" t="s">
        <v>78</v>
      </c>
      <c r="AY1780" s="159" t="s">
        <v>163</v>
      </c>
    </row>
    <row r="1781" spans="2:51" s="12" customFormat="1" ht="11.25">
      <c r="B1781" s="151"/>
      <c r="D1781" s="152" t="s">
        <v>172</v>
      </c>
      <c r="E1781" s="153" t="s">
        <v>1</v>
      </c>
      <c r="F1781" s="154" t="s">
        <v>333</v>
      </c>
      <c r="H1781" s="153" t="s">
        <v>1</v>
      </c>
      <c r="I1781" s="155"/>
      <c r="L1781" s="151"/>
      <c r="M1781" s="156"/>
      <c r="T1781" s="157"/>
      <c r="AT1781" s="153" t="s">
        <v>172</v>
      </c>
      <c r="AU1781" s="153" t="s">
        <v>88</v>
      </c>
      <c r="AV1781" s="12" t="s">
        <v>86</v>
      </c>
      <c r="AW1781" s="12" t="s">
        <v>34</v>
      </c>
      <c r="AX1781" s="12" t="s">
        <v>78</v>
      </c>
      <c r="AY1781" s="153" t="s">
        <v>163</v>
      </c>
    </row>
    <row r="1782" spans="2:51" s="13" customFormat="1" ht="11.25">
      <c r="B1782" s="158"/>
      <c r="D1782" s="152" t="s">
        <v>172</v>
      </c>
      <c r="E1782" s="159" t="s">
        <v>1</v>
      </c>
      <c r="F1782" s="160" t="s">
        <v>522</v>
      </c>
      <c r="H1782" s="161">
        <v>21.42</v>
      </c>
      <c r="I1782" s="162"/>
      <c r="L1782" s="158"/>
      <c r="M1782" s="163"/>
      <c r="T1782" s="164"/>
      <c r="AT1782" s="159" t="s">
        <v>172</v>
      </c>
      <c r="AU1782" s="159" t="s">
        <v>88</v>
      </c>
      <c r="AV1782" s="13" t="s">
        <v>88</v>
      </c>
      <c r="AW1782" s="13" t="s">
        <v>34</v>
      </c>
      <c r="AX1782" s="13" t="s">
        <v>78</v>
      </c>
      <c r="AY1782" s="159" t="s">
        <v>163</v>
      </c>
    </row>
    <row r="1783" spans="2:51" s="13" customFormat="1" ht="11.25">
      <c r="B1783" s="158"/>
      <c r="D1783" s="152" t="s">
        <v>172</v>
      </c>
      <c r="E1783" s="159" t="s">
        <v>1</v>
      </c>
      <c r="F1783" s="160" t="s">
        <v>1343</v>
      </c>
      <c r="H1783" s="161">
        <v>-1.1000000000000001</v>
      </c>
      <c r="I1783" s="162"/>
      <c r="L1783" s="158"/>
      <c r="M1783" s="163"/>
      <c r="T1783" s="164"/>
      <c r="AT1783" s="159" t="s">
        <v>172</v>
      </c>
      <c r="AU1783" s="159" t="s">
        <v>88</v>
      </c>
      <c r="AV1783" s="13" t="s">
        <v>88</v>
      </c>
      <c r="AW1783" s="13" t="s">
        <v>34</v>
      </c>
      <c r="AX1783" s="13" t="s">
        <v>78</v>
      </c>
      <c r="AY1783" s="159" t="s">
        <v>163</v>
      </c>
    </row>
    <row r="1784" spans="2:51" s="12" customFormat="1" ht="11.25">
      <c r="B1784" s="151"/>
      <c r="D1784" s="152" t="s">
        <v>172</v>
      </c>
      <c r="E1784" s="153" t="s">
        <v>1</v>
      </c>
      <c r="F1784" s="154" t="s">
        <v>340</v>
      </c>
      <c r="H1784" s="153" t="s">
        <v>1</v>
      </c>
      <c r="I1784" s="155"/>
      <c r="L1784" s="151"/>
      <c r="M1784" s="156"/>
      <c r="T1784" s="157"/>
      <c r="AT1784" s="153" t="s">
        <v>172</v>
      </c>
      <c r="AU1784" s="153" t="s">
        <v>88</v>
      </c>
      <c r="AV1784" s="12" t="s">
        <v>86</v>
      </c>
      <c r="AW1784" s="12" t="s">
        <v>34</v>
      </c>
      <c r="AX1784" s="12" t="s">
        <v>78</v>
      </c>
      <c r="AY1784" s="153" t="s">
        <v>163</v>
      </c>
    </row>
    <row r="1785" spans="2:51" s="13" customFormat="1" ht="11.25">
      <c r="B1785" s="158"/>
      <c r="D1785" s="152" t="s">
        <v>172</v>
      </c>
      <c r="E1785" s="159" t="s">
        <v>1</v>
      </c>
      <c r="F1785" s="160" t="s">
        <v>523</v>
      </c>
      <c r="H1785" s="161">
        <v>18.14</v>
      </c>
      <c r="I1785" s="162"/>
      <c r="L1785" s="158"/>
      <c r="M1785" s="163"/>
      <c r="T1785" s="164"/>
      <c r="AT1785" s="159" t="s">
        <v>172</v>
      </c>
      <c r="AU1785" s="159" t="s">
        <v>88</v>
      </c>
      <c r="AV1785" s="13" t="s">
        <v>88</v>
      </c>
      <c r="AW1785" s="13" t="s">
        <v>34</v>
      </c>
      <c r="AX1785" s="13" t="s">
        <v>78</v>
      </c>
      <c r="AY1785" s="159" t="s">
        <v>163</v>
      </c>
    </row>
    <row r="1786" spans="2:51" s="13" customFormat="1" ht="11.25">
      <c r="B1786" s="158"/>
      <c r="D1786" s="152" t="s">
        <v>172</v>
      </c>
      <c r="E1786" s="159" t="s">
        <v>1</v>
      </c>
      <c r="F1786" s="160" t="s">
        <v>1343</v>
      </c>
      <c r="H1786" s="161">
        <v>-1.1000000000000001</v>
      </c>
      <c r="I1786" s="162"/>
      <c r="L1786" s="158"/>
      <c r="M1786" s="163"/>
      <c r="T1786" s="164"/>
      <c r="AT1786" s="159" t="s">
        <v>172</v>
      </c>
      <c r="AU1786" s="159" t="s">
        <v>88</v>
      </c>
      <c r="AV1786" s="13" t="s">
        <v>88</v>
      </c>
      <c r="AW1786" s="13" t="s">
        <v>34</v>
      </c>
      <c r="AX1786" s="13" t="s">
        <v>78</v>
      </c>
      <c r="AY1786" s="159" t="s">
        <v>163</v>
      </c>
    </row>
    <row r="1787" spans="2:51" s="12" customFormat="1" ht="11.25">
      <c r="B1787" s="151"/>
      <c r="D1787" s="152" t="s">
        <v>172</v>
      </c>
      <c r="E1787" s="153" t="s">
        <v>1</v>
      </c>
      <c r="F1787" s="154" t="s">
        <v>346</v>
      </c>
      <c r="H1787" s="153" t="s">
        <v>1</v>
      </c>
      <c r="I1787" s="155"/>
      <c r="L1787" s="151"/>
      <c r="M1787" s="156"/>
      <c r="T1787" s="157"/>
      <c r="AT1787" s="153" t="s">
        <v>172</v>
      </c>
      <c r="AU1787" s="153" t="s">
        <v>88</v>
      </c>
      <c r="AV1787" s="12" t="s">
        <v>86</v>
      </c>
      <c r="AW1787" s="12" t="s">
        <v>34</v>
      </c>
      <c r="AX1787" s="12" t="s">
        <v>78</v>
      </c>
      <c r="AY1787" s="153" t="s">
        <v>163</v>
      </c>
    </row>
    <row r="1788" spans="2:51" s="13" customFormat="1" ht="11.25">
      <c r="B1788" s="158"/>
      <c r="D1788" s="152" t="s">
        <v>172</v>
      </c>
      <c r="E1788" s="159" t="s">
        <v>1</v>
      </c>
      <c r="F1788" s="160" t="s">
        <v>524</v>
      </c>
      <c r="H1788" s="161">
        <v>17.53</v>
      </c>
      <c r="I1788" s="162"/>
      <c r="L1788" s="158"/>
      <c r="M1788" s="163"/>
      <c r="T1788" s="164"/>
      <c r="AT1788" s="159" t="s">
        <v>172</v>
      </c>
      <c r="AU1788" s="159" t="s">
        <v>88</v>
      </c>
      <c r="AV1788" s="13" t="s">
        <v>88</v>
      </c>
      <c r="AW1788" s="13" t="s">
        <v>34</v>
      </c>
      <c r="AX1788" s="13" t="s">
        <v>78</v>
      </c>
      <c r="AY1788" s="159" t="s">
        <v>163</v>
      </c>
    </row>
    <row r="1789" spans="2:51" s="13" customFormat="1" ht="11.25">
      <c r="B1789" s="158"/>
      <c r="D1789" s="152" t="s">
        <v>172</v>
      </c>
      <c r="E1789" s="159" t="s">
        <v>1</v>
      </c>
      <c r="F1789" s="160" t="s">
        <v>1343</v>
      </c>
      <c r="H1789" s="161">
        <v>-1.1000000000000001</v>
      </c>
      <c r="I1789" s="162"/>
      <c r="L1789" s="158"/>
      <c r="M1789" s="163"/>
      <c r="T1789" s="164"/>
      <c r="AT1789" s="159" t="s">
        <v>172</v>
      </c>
      <c r="AU1789" s="159" t="s">
        <v>88</v>
      </c>
      <c r="AV1789" s="13" t="s">
        <v>88</v>
      </c>
      <c r="AW1789" s="13" t="s">
        <v>34</v>
      </c>
      <c r="AX1789" s="13" t="s">
        <v>78</v>
      </c>
      <c r="AY1789" s="159" t="s">
        <v>163</v>
      </c>
    </row>
    <row r="1790" spans="2:51" s="12" customFormat="1" ht="11.25">
      <c r="B1790" s="151"/>
      <c r="D1790" s="152" t="s">
        <v>172</v>
      </c>
      <c r="E1790" s="153" t="s">
        <v>1</v>
      </c>
      <c r="F1790" s="154" t="s">
        <v>525</v>
      </c>
      <c r="H1790" s="153" t="s">
        <v>1</v>
      </c>
      <c r="I1790" s="155"/>
      <c r="L1790" s="151"/>
      <c r="M1790" s="156"/>
      <c r="T1790" s="157"/>
      <c r="AT1790" s="153" t="s">
        <v>172</v>
      </c>
      <c r="AU1790" s="153" t="s">
        <v>88</v>
      </c>
      <c r="AV1790" s="12" t="s">
        <v>86</v>
      </c>
      <c r="AW1790" s="12" t="s">
        <v>34</v>
      </c>
      <c r="AX1790" s="12" t="s">
        <v>78</v>
      </c>
      <c r="AY1790" s="153" t="s">
        <v>163</v>
      </c>
    </row>
    <row r="1791" spans="2:51" s="13" customFormat="1" ht="11.25">
      <c r="B1791" s="158"/>
      <c r="D1791" s="152" t="s">
        <v>172</v>
      </c>
      <c r="E1791" s="159" t="s">
        <v>1</v>
      </c>
      <c r="F1791" s="160" t="s">
        <v>526</v>
      </c>
      <c r="H1791" s="161">
        <v>17.68</v>
      </c>
      <c r="I1791" s="162"/>
      <c r="L1791" s="158"/>
      <c r="M1791" s="163"/>
      <c r="T1791" s="164"/>
      <c r="AT1791" s="159" t="s">
        <v>172</v>
      </c>
      <c r="AU1791" s="159" t="s">
        <v>88</v>
      </c>
      <c r="AV1791" s="13" t="s">
        <v>88</v>
      </c>
      <c r="AW1791" s="13" t="s">
        <v>34</v>
      </c>
      <c r="AX1791" s="13" t="s">
        <v>78</v>
      </c>
      <c r="AY1791" s="159" t="s">
        <v>163</v>
      </c>
    </row>
    <row r="1792" spans="2:51" s="13" customFormat="1" ht="11.25">
      <c r="B1792" s="158"/>
      <c r="D1792" s="152" t="s">
        <v>172</v>
      </c>
      <c r="E1792" s="159" t="s">
        <v>1</v>
      </c>
      <c r="F1792" s="160" t="s">
        <v>1343</v>
      </c>
      <c r="H1792" s="161">
        <v>-1.1000000000000001</v>
      </c>
      <c r="I1792" s="162"/>
      <c r="L1792" s="158"/>
      <c r="M1792" s="163"/>
      <c r="T1792" s="164"/>
      <c r="AT1792" s="159" t="s">
        <v>172</v>
      </c>
      <c r="AU1792" s="159" t="s">
        <v>88</v>
      </c>
      <c r="AV1792" s="13" t="s">
        <v>88</v>
      </c>
      <c r="AW1792" s="13" t="s">
        <v>34</v>
      </c>
      <c r="AX1792" s="13" t="s">
        <v>78</v>
      </c>
      <c r="AY1792" s="159" t="s">
        <v>163</v>
      </c>
    </row>
    <row r="1793" spans="2:51" s="12" customFormat="1" ht="11.25">
      <c r="B1793" s="151"/>
      <c r="D1793" s="152" t="s">
        <v>172</v>
      </c>
      <c r="E1793" s="153" t="s">
        <v>1</v>
      </c>
      <c r="F1793" s="154" t="s">
        <v>355</v>
      </c>
      <c r="H1793" s="153" t="s">
        <v>1</v>
      </c>
      <c r="I1793" s="155"/>
      <c r="L1793" s="151"/>
      <c r="M1793" s="156"/>
      <c r="T1793" s="157"/>
      <c r="AT1793" s="153" t="s">
        <v>172</v>
      </c>
      <c r="AU1793" s="153" t="s">
        <v>88</v>
      </c>
      <c r="AV1793" s="12" t="s">
        <v>86</v>
      </c>
      <c r="AW1793" s="12" t="s">
        <v>34</v>
      </c>
      <c r="AX1793" s="12" t="s">
        <v>78</v>
      </c>
      <c r="AY1793" s="153" t="s">
        <v>163</v>
      </c>
    </row>
    <row r="1794" spans="2:51" s="13" customFormat="1" ht="11.25">
      <c r="B1794" s="158"/>
      <c r="D1794" s="152" t="s">
        <v>172</v>
      </c>
      <c r="E1794" s="159" t="s">
        <v>1</v>
      </c>
      <c r="F1794" s="160" t="s">
        <v>527</v>
      </c>
      <c r="H1794" s="161">
        <v>23.6</v>
      </c>
      <c r="I1794" s="162"/>
      <c r="L1794" s="158"/>
      <c r="M1794" s="163"/>
      <c r="T1794" s="164"/>
      <c r="AT1794" s="159" t="s">
        <v>172</v>
      </c>
      <c r="AU1794" s="159" t="s">
        <v>88</v>
      </c>
      <c r="AV1794" s="13" t="s">
        <v>88</v>
      </c>
      <c r="AW1794" s="13" t="s">
        <v>34</v>
      </c>
      <c r="AX1794" s="13" t="s">
        <v>78</v>
      </c>
      <c r="AY1794" s="159" t="s">
        <v>163</v>
      </c>
    </row>
    <row r="1795" spans="2:51" s="13" customFormat="1" ht="11.25">
      <c r="B1795" s="158"/>
      <c r="D1795" s="152" t="s">
        <v>172</v>
      </c>
      <c r="E1795" s="159" t="s">
        <v>1</v>
      </c>
      <c r="F1795" s="160" t="s">
        <v>1343</v>
      </c>
      <c r="H1795" s="161">
        <v>-1.1000000000000001</v>
      </c>
      <c r="I1795" s="162"/>
      <c r="L1795" s="158"/>
      <c r="M1795" s="163"/>
      <c r="T1795" s="164"/>
      <c r="AT1795" s="159" t="s">
        <v>172</v>
      </c>
      <c r="AU1795" s="159" t="s">
        <v>88</v>
      </c>
      <c r="AV1795" s="13" t="s">
        <v>88</v>
      </c>
      <c r="AW1795" s="13" t="s">
        <v>34</v>
      </c>
      <c r="AX1795" s="13" t="s">
        <v>78</v>
      </c>
      <c r="AY1795" s="159" t="s">
        <v>163</v>
      </c>
    </row>
    <row r="1796" spans="2:51" s="12" customFormat="1" ht="11.25">
      <c r="B1796" s="151"/>
      <c r="D1796" s="152" t="s">
        <v>172</v>
      </c>
      <c r="E1796" s="153" t="s">
        <v>1</v>
      </c>
      <c r="F1796" s="154" t="s">
        <v>360</v>
      </c>
      <c r="H1796" s="153" t="s">
        <v>1</v>
      </c>
      <c r="I1796" s="155"/>
      <c r="L1796" s="151"/>
      <c r="M1796" s="156"/>
      <c r="T1796" s="157"/>
      <c r="AT1796" s="153" t="s">
        <v>172</v>
      </c>
      <c r="AU1796" s="153" t="s">
        <v>88</v>
      </c>
      <c r="AV1796" s="12" t="s">
        <v>86</v>
      </c>
      <c r="AW1796" s="12" t="s">
        <v>34</v>
      </c>
      <c r="AX1796" s="12" t="s">
        <v>78</v>
      </c>
      <c r="AY1796" s="153" t="s">
        <v>163</v>
      </c>
    </row>
    <row r="1797" spans="2:51" s="13" customFormat="1" ht="11.25">
      <c r="B1797" s="158"/>
      <c r="D1797" s="152" t="s">
        <v>172</v>
      </c>
      <c r="E1797" s="159" t="s">
        <v>1</v>
      </c>
      <c r="F1797" s="160" t="s">
        <v>528</v>
      </c>
      <c r="H1797" s="161">
        <v>12.47</v>
      </c>
      <c r="I1797" s="162"/>
      <c r="L1797" s="158"/>
      <c r="M1797" s="163"/>
      <c r="T1797" s="164"/>
      <c r="AT1797" s="159" t="s">
        <v>172</v>
      </c>
      <c r="AU1797" s="159" t="s">
        <v>88</v>
      </c>
      <c r="AV1797" s="13" t="s">
        <v>88</v>
      </c>
      <c r="AW1797" s="13" t="s">
        <v>34</v>
      </c>
      <c r="AX1797" s="13" t="s">
        <v>78</v>
      </c>
      <c r="AY1797" s="159" t="s">
        <v>163</v>
      </c>
    </row>
    <row r="1798" spans="2:51" s="13" customFormat="1" ht="11.25">
      <c r="B1798" s="158"/>
      <c r="D1798" s="152" t="s">
        <v>172</v>
      </c>
      <c r="E1798" s="159" t="s">
        <v>1</v>
      </c>
      <c r="F1798" s="160" t="s">
        <v>1344</v>
      </c>
      <c r="H1798" s="161">
        <v>-1.05</v>
      </c>
      <c r="I1798" s="162"/>
      <c r="L1798" s="158"/>
      <c r="M1798" s="163"/>
      <c r="T1798" s="164"/>
      <c r="AT1798" s="159" t="s">
        <v>172</v>
      </c>
      <c r="AU1798" s="159" t="s">
        <v>88</v>
      </c>
      <c r="AV1798" s="13" t="s">
        <v>88</v>
      </c>
      <c r="AW1798" s="13" t="s">
        <v>34</v>
      </c>
      <c r="AX1798" s="13" t="s">
        <v>78</v>
      </c>
      <c r="AY1798" s="159" t="s">
        <v>163</v>
      </c>
    </row>
    <row r="1799" spans="2:51" s="12" customFormat="1" ht="11.25">
      <c r="B1799" s="151"/>
      <c r="D1799" s="152" t="s">
        <v>172</v>
      </c>
      <c r="E1799" s="153" t="s">
        <v>1</v>
      </c>
      <c r="F1799" s="154" t="s">
        <v>364</v>
      </c>
      <c r="H1799" s="153" t="s">
        <v>1</v>
      </c>
      <c r="I1799" s="155"/>
      <c r="L1799" s="151"/>
      <c r="M1799" s="156"/>
      <c r="T1799" s="157"/>
      <c r="AT1799" s="153" t="s">
        <v>172</v>
      </c>
      <c r="AU1799" s="153" t="s">
        <v>88</v>
      </c>
      <c r="AV1799" s="12" t="s">
        <v>86</v>
      </c>
      <c r="AW1799" s="12" t="s">
        <v>34</v>
      </c>
      <c r="AX1799" s="12" t="s">
        <v>78</v>
      </c>
      <c r="AY1799" s="153" t="s">
        <v>163</v>
      </c>
    </row>
    <row r="1800" spans="2:51" s="13" customFormat="1" ht="11.25">
      <c r="B1800" s="158"/>
      <c r="D1800" s="152" t="s">
        <v>172</v>
      </c>
      <c r="E1800" s="159" t="s">
        <v>1</v>
      </c>
      <c r="F1800" s="160" t="s">
        <v>529</v>
      </c>
      <c r="H1800" s="161">
        <v>15.824999999999999</v>
      </c>
      <c r="I1800" s="162"/>
      <c r="L1800" s="158"/>
      <c r="M1800" s="163"/>
      <c r="T1800" s="164"/>
      <c r="AT1800" s="159" t="s">
        <v>172</v>
      </c>
      <c r="AU1800" s="159" t="s">
        <v>88</v>
      </c>
      <c r="AV1800" s="13" t="s">
        <v>88</v>
      </c>
      <c r="AW1800" s="13" t="s">
        <v>34</v>
      </c>
      <c r="AX1800" s="13" t="s">
        <v>78</v>
      </c>
      <c r="AY1800" s="159" t="s">
        <v>163</v>
      </c>
    </row>
    <row r="1801" spans="2:51" s="13" customFormat="1" ht="11.25">
      <c r="B1801" s="158"/>
      <c r="D1801" s="152" t="s">
        <v>172</v>
      </c>
      <c r="E1801" s="159" t="s">
        <v>1</v>
      </c>
      <c r="F1801" s="160" t="s">
        <v>1345</v>
      </c>
      <c r="H1801" s="161">
        <v>-2.1</v>
      </c>
      <c r="I1801" s="162"/>
      <c r="L1801" s="158"/>
      <c r="M1801" s="163"/>
      <c r="T1801" s="164"/>
      <c r="AT1801" s="159" t="s">
        <v>172</v>
      </c>
      <c r="AU1801" s="159" t="s">
        <v>88</v>
      </c>
      <c r="AV1801" s="13" t="s">
        <v>88</v>
      </c>
      <c r="AW1801" s="13" t="s">
        <v>34</v>
      </c>
      <c r="AX1801" s="13" t="s">
        <v>78</v>
      </c>
      <c r="AY1801" s="159" t="s">
        <v>163</v>
      </c>
    </row>
    <row r="1802" spans="2:51" s="12" customFormat="1" ht="11.25">
      <c r="B1802" s="151"/>
      <c r="D1802" s="152" t="s">
        <v>172</v>
      </c>
      <c r="E1802" s="153" t="s">
        <v>1</v>
      </c>
      <c r="F1802" s="154" t="s">
        <v>368</v>
      </c>
      <c r="H1802" s="153" t="s">
        <v>1</v>
      </c>
      <c r="I1802" s="155"/>
      <c r="L1802" s="151"/>
      <c r="M1802" s="156"/>
      <c r="T1802" s="157"/>
      <c r="AT1802" s="153" t="s">
        <v>172</v>
      </c>
      <c r="AU1802" s="153" t="s">
        <v>88</v>
      </c>
      <c r="AV1802" s="12" t="s">
        <v>86</v>
      </c>
      <c r="AW1802" s="12" t="s">
        <v>34</v>
      </c>
      <c r="AX1802" s="12" t="s">
        <v>78</v>
      </c>
      <c r="AY1802" s="153" t="s">
        <v>163</v>
      </c>
    </row>
    <row r="1803" spans="2:51" s="13" customFormat="1" ht="11.25">
      <c r="B1803" s="158"/>
      <c r="D1803" s="152" t="s">
        <v>172</v>
      </c>
      <c r="E1803" s="159" t="s">
        <v>1</v>
      </c>
      <c r="F1803" s="160" t="s">
        <v>530</v>
      </c>
      <c r="H1803" s="161">
        <v>9.09</v>
      </c>
      <c r="I1803" s="162"/>
      <c r="L1803" s="158"/>
      <c r="M1803" s="163"/>
      <c r="T1803" s="164"/>
      <c r="AT1803" s="159" t="s">
        <v>172</v>
      </c>
      <c r="AU1803" s="159" t="s">
        <v>88</v>
      </c>
      <c r="AV1803" s="13" t="s">
        <v>88</v>
      </c>
      <c r="AW1803" s="13" t="s">
        <v>34</v>
      </c>
      <c r="AX1803" s="13" t="s">
        <v>78</v>
      </c>
      <c r="AY1803" s="159" t="s">
        <v>163</v>
      </c>
    </row>
    <row r="1804" spans="2:51" s="13" customFormat="1" ht="11.25">
      <c r="B1804" s="158"/>
      <c r="D1804" s="152" t="s">
        <v>172</v>
      </c>
      <c r="E1804" s="159" t="s">
        <v>1</v>
      </c>
      <c r="F1804" s="160" t="s">
        <v>1346</v>
      </c>
      <c r="H1804" s="161">
        <v>-1.78</v>
      </c>
      <c r="I1804" s="162"/>
      <c r="L1804" s="158"/>
      <c r="M1804" s="163"/>
      <c r="T1804" s="164"/>
      <c r="AT1804" s="159" t="s">
        <v>172</v>
      </c>
      <c r="AU1804" s="159" t="s">
        <v>88</v>
      </c>
      <c r="AV1804" s="13" t="s">
        <v>88</v>
      </c>
      <c r="AW1804" s="13" t="s">
        <v>34</v>
      </c>
      <c r="AX1804" s="13" t="s">
        <v>78</v>
      </c>
      <c r="AY1804" s="159" t="s">
        <v>163</v>
      </c>
    </row>
    <row r="1805" spans="2:51" s="15" customFormat="1" ht="11.25">
      <c r="B1805" s="183"/>
      <c r="D1805" s="152" t="s">
        <v>172</v>
      </c>
      <c r="E1805" s="184" t="s">
        <v>1</v>
      </c>
      <c r="F1805" s="185" t="s">
        <v>372</v>
      </c>
      <c r="H1805" s="186">
        <v>166.94900000000001</v>
      </c>
      <c r="I1805" s="187"/>
      <c r="L1805" s="183"/>
      <c r="M1805" s="188"/>
      <c r="T1805" s="189"/>
      <c r="AT1805" s="184" t="s">
        <v>172</v>
      </c>
      <c r="AU1805" s="184" t="s">
        <v>88</v>
      </c>
      <c r="AV1805" s="15" t="s">
        <v>182</v>
      </c>
      <c r="AW1805" s="15" t="s">
        <v>34</v>
      </c>
      <c r="AX1805" s="15" t="s">
        <v>78</v>
      </c>
      <c r="AY1805" s="184" t="s">
        <v>163</v>
      </c>
    </row>
    <row r="1806" spans="2:51" s="12" customFormat="1" ht="11.25">
      <c r="B1806" s="151"/>
      <c r="D1806" s="152" t="s">
        <v>172</v>
      </c>
      <c r="E1806" s="153" t="s">
        <v>1</v>
      </c>
      <c r="F1806" s="154" t="s">
        <v>1337</v>
      </c>
      <c r="H1806" s="153" t="s">
        <v>1</v>
      </c>
      <c r="I1806" s="155"/>
      <c r="L1806" s="151"/>
      <c r="M1806" s="156"/>
      <c r="T1806" s="157"/>
      <c r="AT1806" s="153" t="s">
        <v>172</v>
      </c>
      <c r="AU1806" s="153" t="s">
        <v>88</v>
      </c>
      <c r="AV1806" s="12" t="s">
        <v>86</v>
      </c>
      <c r="AW1806" s="12" t="s">
        <v>34</v>
      </c>
      <c r="AX1806" s="12" t="s">
        <v>78</v>
      </c>
      <c r="AY1806" s="153" t="s">
        <v>163</v>
      </c>
    </row>
    <row r="1807" spans="2:51" s="12" customFormat="1" ht="11.25">
      <c r="B1807" s="151"/>
      <c r="D1807" s="152" t="s">
        <v>172</v>
      </c>
      <c r="E1807" s="153" t="s">
        <v>1</v>
      </c>
      <c r="F1807" s="154" t="s">
        <v>392</v>
      </c>
      <c r="H1807" s="153" t="s">
        <v>1</v>
      </c>
      <c r="I1807" s="155"/>
      <c r="L1807" s="151"/>
      <c r="M1807" s="156"/>
      <c r="T1807" s="157"/>
      <c r="AT1807" s="153" t="s">
        <v>172</v>
      </c>
      <c r="AU1807" s="153" t="s">
        <v>88</v>
      </c>
      <c r="AV1807" s="12" t="s">
        <v>86</v>
      </c>
      <c r="AW1807" s="12" t="s">
        <v>34</v>
      </c>
      <c r="AX1807" s="12" t="s">
        <v>78</v>
      </c>
      <c r="AY1807" s="153" t="s">
        <v>163</v>
      </c>
    </row>
    <row r="1808" spans="2:51" s="13" customFormat="1" ht="11.25">
      <c r="B1808" s="158"/>
      <c r="D1808" s="152" t="s">
        <v>172</v>
      </c>
      <c r="E1808" s="159" t="s">
        <v>1</v>
      </c>
      <c r="F1808" s="160" t="s">
        <v>531</v>
      </c>
      <c r="H1808" s="161">
        <v>8.9</v>
      </c>
      <c r="I1808" s="162"/>
      <c r="L1808" s="158"/>
      <c r="M1808" s="163"/>
      <c r="T1808" s="164"/>
      <c r="AT1808" s="159" t="s">
        <v>172</v>
      </c>
      <c r="AU1808" s="159" t="s">
        <v>88</v>
      </c>
      <c r="AV1808" s="13" t="s">
        <v>88</v>
      </c>
      <c r="AW1808" s="13" t="s">
        <v>34</v>
      </c>
      <c r="AX1808" s="13" t="s">
        <v>78</v>
      </c>
      <c r="AY1808" s="159" t="s">
        <v>163</v>
      </c>
    </row>
    <row r="1809" spans="2:65" s="12" customFormat="1" ht="11.25">
      <c r="B1809" s="151"/>
      <c r="D1809" s="152" t="s">
        <v>172</v>
      </c>
      <c r="E1809" s="153" t="s">
        <v>1</v>
      </c>
      <c r="F1809" s="154" t="s">
        <v>396</v>
      </c>
      <c r="H1809" s="153" t="s">
        <v>1</v>
      </c>
      <c r="I1809" s="155"/>
      <c r="L1809" s="151"/>
      <c r="M1809" s="156"/>
      <c r="T1809" s="157"/>
      <c r="AT1809" s="153" t="s">
        <v>172</v>
      </c>
      <c r="AU1809" s="153" t="s">
        <v>88</v>
      </c>
      <c r="AV1809" s="12" t="s">
        <v>86</v>
      </c>
      <c r="AW1809" s="12" t="s">
        <v>34</v>
      </c>
      <c r="AX1809" s="12" t="s">
        <v>78</v>
      </c>
      <c r="AY1809" s="153" t="s">
        <v>163</v>
      </c>
    </row>
    <row r="1810" spans="2:65" s="13" customFormat="1" ht="11.25">
      <c r="B1810" s="158"/>
      <c r="D1810" s="152" t="s">
        <v>172</v>
      </c>
      <c r="E1810" s="159" t="s">
        <v>1</v>
      </c>
      <c r="F1810" s="160" t="s">
        <v>532</v>
      </c>
      <c r="H1810" s="161">
        <v>4.1900000000000004</v>
      </c>
      <c r="I1810" s="162"/>
      <c r="L1810" s="158"/>
      <c r="M1810" s="163"/>
      <c r="T1810" s="164"/>
      <c r="AT1810" s="159" t="s">
        <v>172</v>
      </c>
      <c r="AU1810" s="159" t="s">
        <v>88</v>
      </c>
      <c r="AV1810" s="13" t="s">
        <v>88</v>
      </c>
      <c r="AW1810" s="13" t="s">
        <v>34</v>
      </c>
      <c r="AX1810" s="13" t="s">
        <v>78</v>
      </c>
      <c r="AY1810" s="159" t="s">
        <v>163</v>
      </c>
    </row>
    <row r="1811" spans="2:65" s="13" customFormat="1" ht="11.25">
      <c r="B1811" s="158"/>
      <c r="D1811" s="152" t="s">
        <v>172</v>
      </c>
      <c r="E1811" s="159" t="s">
        <v>1</v>
      </c>
      <c r="F1811" s="160" t="s">
        <v>1347</v>
      </c>
      <c r="H1811" s="161">
        <v>-0.6</v>
      </c>
      <c r="I1811" s="162"/>
      <c r="L1811" s="158"/>
      <c r="M1811" s="163"/>
      <c r="T1811" s="164"/>
      <c r="AT1811" s="159" t="s">
        <v>172</v>
      </c>
      <c r="AU1811" s="159" t="s">
        <v>88</v>
      </c>
      <c r="AV1811" s="13" t="s">
        <v>88</v>
      </c>
      <c r="AW1811" s="13" t="s">
        <v>34</v>
      </c>
      <c r="AX1811" s="13" t="s">
        <v>78</v>
      </c>
      <c r="AY1811" s="159" t="s">
        <v>163</v>
      </c>
    </row>
    <row r="1812" spans="2:65" s="12" customFormat="1" ht="11.25">
      <c r="B1812" s="151"/>
      <c r="D1812" s="152" t="s">
        <v>172</v>
      </c>
      <c r="E1812" s="153" t="s">
        <v>1</v>
      </c>
      <c r="F1812" s="154" t="s">
        <v>399</v>
      </c>
      <c r="H1812" s="153" t="s">
        <v>1</v>
      </c>
      <c r="I1812" s="155"/>
      <c r="L1812" s="151"/>
      <c r="M1812" s="156"/>
      <c r="T1812" s="157"/>
      <c r="AT1812" s="153" t="s">
        <v>172</v>
      </c>
      <c r="AU1812" s="153" t="s">
        <v>88</v>
      </c>
      <c r="AV1812" s="12" t="s">
        <v>86</v>
      </c>
      <c r="AW1812" s="12" t="s">
        <v>34</v>
      </c>
      <c r="AX1812" s="12" t="s">
        <v>78</v>
      </c>
      <c r="AY1812" s="153" t="s">
        <v>163</v>
      </c>
    </row>
    <row r="1813" spans="2:65" s="13" customFormat="1" ht="11.25">
      <c r="B1813" s="158"/>
      <c r="D1813" s="152" t="s">
        <v>172</v>
      </c>
      <c r="E1813" s="159" t="s">
        <v>1</v>
      </c>
      <c r="F1813" s="160" t="s">
        <v>533</v>
      </c>
      <c r="H1813" s="161">
        <v>4.2699999999999996</v>
      </c>
      <c r="I1813" s="162"/>
      <c r="L1813" s="158"/>
      <c r="M1813" s="163"/>
      <c r="T1813" s="164"/>
      <c r="AT1813" s="159" t="s">
        <v>172</v>
      </c>
      <c r="AU1813" s="159" t="s">
        <v>88</v>
      </c>
      <c r="AV1813" s="13" t="s">
        <v>88</v>
      </c>
      <c r="AW1813" s="13" t="s">
        <v>34</v>
      </c>
      <c r="AX1813" s="13" t="s">
        <v>78</v>
      </c>
      <c r="AY1813" s="159" t="s">
        <v>163</v>
      </c>
    </row>
    <row r="1814" spans="2:65" s="13" customFormat="1" ht="11.25">
      <c r="B1814" s="158"/>
      <c r="D1814" s="152" t="s">
        <v>172</v>
      </c>
      <c r="E1814" s="159" t="s">
        <v>1</v>
      </c>
      <c r="F1814" s="160" t="s">
        <v>1348</v>
      </c>
      <c r="H1814" s="161">
        <v>-0.7</v>
      </c>
      <c r="I1814" s="162"/>
      <c r="L1814" s="158"/>
      <c r="M1814" s="163"/>
      <c r="T1814" s="164"/>
      <c r="AT1814" s="159" t="s">
        <v>172</v>
      </c>
      <c r="AU1814" s="159" t="s">
        <v>88</v>
      </c>
      <c r="AV1814" s="13" t="s">
        <v>88</v>
      </c>
      <c r="AW1814" s="13" t="s">
        <v>34</v>
      </c>
      <c r="AX1814" s="13" t="s">
        <v>78</v>
      </c>
      <c r="AY1814" s="159" t="s">
        <v>163</v>
      </c>
    </row>
    <row r="1815" spans="2:65" s="12" customFormat="1" ht="11.25">
      <c r="B1815" s="151"/>
      <c r="D1815" s="152" t="s">
        <v>172</v>
      </c>
      <c r="E1815" s="153" t="s">
        <v>1</v>
      </c>
      <c r="F1815" s="154" t="s">
        <v>401</v>
      </c>
      <c r="H1815" s="153" t="s">
        <v>1</v>
      </c>
      <c r="I1815" s="155"/>
      <c r="L1815" s="151"/>
      <c r="M1815" s="156"/>
      <c r="T1815" s="157"/>
      <c r="AT1815" s="153" t="s">
        <v>172</v>
      </c>
      <c r="AU1815" s="153" t="s">
        <v>88</v>
      </c>
      <c r="AV1815" s="12" t="s">
        <v>86</v>
      </c>
      <c r="AW1815" s="12" t="s">
        <v>34</v>
      </c>
      <c r="AX1815" s="12" t="s">
        <v>78</v>
      </c>
      <c r="AY1815" s="153" t="s">
        <v>163</v>
      </c>
    </row>
    <row r="1816" spans="2:65" s="13" customFormat="1" ht="11.25">
      <c r="B1816" s="158"/>
      <c r="D1816" s="152" t="s">
        <v>172</v>
      </c>
      <c r="E1816" s="159" t="s">
        <v>1</v>
      </c>
      <c r="F1816" s="160" t="s">
        <v>534</v>
      </c>
      <c r="H1816" s="161">
        <v>8.4350000000000005</v>
      </c>
      <c r="I1816" s="162"/>
      <c r="L1816" s="158"/>
      <c r="M1816" s="163"/>
      <c r="T1816" s="164"/>
      <c r="AT1816" s="159" t="s">
        <v>172</v>
      </c>
      <c r="AU1816" s="159" t="s">
        <v>88</v>
      </c>
      <c r="AV1816" s="13" t="s">
        <v>88</v>
      </c>
      <c r="AW1816" s="13" t="s">
        <v>34</v>
      </c>
      <c r="AX1816" s="13" t="s">
        <v>78</v>
      </c>
      <c r="AY1816" s="159" t="s">
        <v>163</v>
      </c>
    </row>
    <row r="1817" spans="2:65" s="13" customFormat="1" ht="11.25">
      <c r="B1817" s="158"/>
      <c r="D1817" s="152" t="s">
        <v>172</v>
      </c>
      <c r="E1817" s="159" t="s">
        <v>1</v>
      </c>
      <c r="F1817" s="160" t="s">
        <v>1349</v>
      </c>
      <c r="H1817" s="161">
        <v>-0.8</v>
      </c>
      <c r="I1817" s="162"/>
      <c r="L1817" s="158"/>
      <c r="M1817" s="163"/>
      <c r="T1817" s="164"/>
      <c r="AT1817" s="159" t="s">
        <v>172</v>
      </c>
      <c r="AU1817" s="159" t="s">
        <v>88</v>
      </c>
      <c r="AV1817" s="13" t="s">
        <v>88</v>
      </c>
      <c r="AW1817" s="13" t="s">
        <v>34</v>
      </c>
      <c r="AX1817" s="13" t="s">
        <v>78</v>
      </c>
      <c r="AY1817" s="159" t="s">
        <v>163</v>
      </c>
    </row>
    <row r="1818" spans="2:65" s="15" customFormat="1" ht="11.25">
      <c r="B1818" s="183"/>
      <c r="D1818" s="152" t="s">
        <v>172</v>
      </c>
      <c r="E1818" s="184" t="s">
        <v>1</v>
      </c>
      <c r="F1818" s="185" t="s">
        <v>372</v>
      </c>
      <c r="H1818" s="186">
        <v>23.695</v>
      </c>
      <c r="I1818" s="187"/>
      <c r="L1818" s="183"/>
      <c r="M1818" s="188"/>
      <c r="T1818" s="189"/>
      <c r="AT1818" s="184" t="s">
        <v>172</v>
      </c>
      <c r="AU1818" s="184" t="s">
        <v>88</v>
      </c>
      <c r="AV1818" s="15" t="s">
        <v>182</v>
      </c>
      <c r="AW1818" s="15" t="s">
        <v>34</v>
      </c>
      <c r="AX1818" s="15" t="s">
        <v>78</v>
      </c>
      <c r="AY1818" s="184" t="s">
        <v>163</v>
      </c>
    </row>
    <row r="1819" spans="2:65" s="14" customFormat="1" ht="11.25">
      <c r="B1819" s="165"/>
      <c r="D1819" s="152" t="s">
        <v>172</v>
      </c>
      <c r="E1819" s="166" t="s">
        <v>1</v>
      </c>
      <c r="F1819" s="167" t="s">
        <v>176</v>
      </c>
      <c r="H1819" s="168">
        <v>190.64400000000001</v>
      </c>
      <c r="I1819" s="169"/>
      <c r="L1819" s="165"/>
      <c r="M1819" s="170"/>
      <c r="T1819" s="171"/>
      <c r="AT1819" s="166" t="s">
        <v>172</v>
      </c>
      <c r="AU1819" s="166" t="s">
        <v>88</v>
      </c>
      <c r="AV1819" s="14" t="s">
        <v>170</v>
      </c>
      <c r="AW1819" s="14" t="s">
        <v>34</v>
      </c>
      <c r="AX1819" s="14" t="s">
        <v>86</v>
      </c>
      <c r="AY1819" s="166" t="s">
        <v>163</v>
      </c>
    </row>
    <row r="1820" spans="2:65" s="1" customFormat="1" ht="16.5" customHeight="1">
      <c r="B1820" s="32"/>
      <c r="C1820" s="172" t="s">
        <v>1350</v>
      </c>
      <c r="D1820" s="172" t="s">
        <v>194</v>
      </c>
      <c r="E1820" s="173" t="s">
        <v>1351</v>
      </c>
      <c r="F1820" s="174" t="s">
        <v>1352</v>
      </c>
      <c r="G1820" s="175" t="s">
        <v>251</v>
      </c>
      <c r="H1820" s="176">
        <v>219.24100000000001</v>
      </c>
      <c r="I1820" s="177"/>
      <c r="J1820" s="178">
        <f>ROUND(I1820*H1820,2)</f>
        <v>0</v>
      </c>
      <c r="K1820" s="179"/>
      <c r="L1820" s="180"/>
      <c r="M1820" s="181" t="s">
        <v>1</v>
      </c>
      <c r="N1820" s="182" t="s">
        <v>43</v>
      </c>
      <c r="P1820" s="147">
        <f>O1820*H1820</f>
        <v>0</v>
      </c>
      <c r="Q1820" s="147">
        <v>2.2000000000000001E-4</v>
      </c>
      <c r="R1820" s="147">
        <f>Q1820*H1820</f>
        <v>4.8233020000000001E-2</v>
      </c>
      <c r="S1820" s="147">
        <v>0</v>
      </c>
      <c r="T1820" s="148">
        <f>S1820*H1820</f>
        <v>0</v>
      </c>
      <c r="AR1820" s="149" t="s">
        <v>442</v>
      </c>
      <c r="AT1820" s="149" t="s">
        <v>194</v>
      </c>
      <c r="AU1820" s="149" t="s">
        <v>88</v>
      </c>
      <c r="AY1820" s="17" t="s">
        <v>163</v>
      </c>
      <c r="BE1820" s="150">
        <f>IF(N1820="základní",J1820,0)</f>
        <v>0</v>
      </c>
      <c r="BF1820" s="150">
        <f>IF(N1820="snížená",J1820,0)</f>
        <v>0</v>
      </c>
      <c r="BG1820" s="150">
        <f>IF(N1820="zákl. přenesená",J1820,0)</f>
        <v>0</v>
      </c>
      <c r="BH1820" s="150">
        <f>IF(N1820="sníž. přenesená",J1820,0)</f>
        <v>0</v>
      </c>
      <c r="BI1820" s="150">
        <f>IF(N1820="nulová",J1820,0)</f>
        <v>0</v>
      </c>
      <c r="BJ1820" s="17" t="s">
        <v>86</v>
      </c>
      <c r="BK1820" s="150">
        <f>ROUND(I1820*H1820,2)</f>
        <v>0</v>
      </c>
      <c r="BL1820" s="17" t="s">
        <v>273</v>
      </c>
      <c r="BM1820" s="149" t="s">
        <v>1353</v>
      </c>
    </row>
    <row r="1821" spans="2:65" s="12" customFormat="1" ht="11.25">
      <c r="B1821" s="151"/>
      <c r="D1821" s="152" t="s">
        <v>172</v>
      </c>
      <c r="E1821" s="153" t="s">
        <v>1</v>
      </c>
      <c r="F1821" s="154" t="s">
        <v>1354</v>
      </c>
      <c r="H1821" s="153" t="s">
        <v>1</v>
      </c>
      <c r="I1821" s="155"/>
      <c r="L1821" s="151"/>
      <c r="M1821" s="156"/>
      <c r="T1821" s="157"/>
      <c r="AT1821" s="153" t="s">
        <v>172</v>
      </c>
      <c r="AU1821" s="153" t="s">
        <v>88</v>
      </c>
      <c r="AV1821" s="12" t="s">
        <v>86</v>
      </c>
      <c r="AW1821" s="12" t="s">
        <v>34</v>
      </c>
      <c r="AX1821" s="12" t="s">
        <v>78</v>
      </c>
      <c r="AY1821" s="153" t="s">
        <v>163</v>
      </c>
    </row>
    <row r="1822" spans="2:65" s="13" customFormat="1" ht="11.25">
      <c r="B1822" s="158"/>
      <c r="D1822" s="152" t="s">
        <v>172</v>
      </c>
      <c r="E1822" s="159" t="s">
        <v>1</v>
      </c>
      <c r="F1822" s="160" t="s">
        <v>1355</v>
      </c>
      <c r="H1822" s="161">
        <v>166.94900000000001</v>
      </c>
      <c r="I1822" s="162"/>
      <c r="L1822" s="158"/>
      <c r="M1822" s="163"/>
      <c r="T1822" s="164"/>
      <c r="AT1822" s="159" t="s">
        <v>172</v>
      </c>
      <c r="AU1822" s="159" t="s">
        <v>88</v>
      </c>
      <c r="AV1822" s="13" t="s">
        <v>88</v>
      </c>
      <c r="AW1822" s="13" t="s">
        <v>34</v>
      </c>
      <c r="AX1822" s="13" t="s">
        <v>78</v>
      </c>
      <c r="AY1822" s="159" t="s">
        <v>163</v>
      </c>
    </row>
    <row r="1823" spans="2:65" s="13" customFormat="1" ht="11.25">
      <c r="B1823" s="158"/>
      <c r="D1823" s="152" t="s">
        <v>172</v>
      </c>
      <c r="E1823" s="159" t="s">
        <v>1</v>
      </c>
      <c r="F1823" s="160" t="s">
        <v>1356</v>
      </c>
      <c r="H1823" s="161">
        <v>23.695</v>
      </c>
      <c r="I1823" s="162"/>
      <c r="L1823" s="158"/>
      <c r="M1823" s="163"/>
      <c r="T1823" s="164"/>
      <c r="AT1823" s="159" t="s">
        <v>172</v>
      </c>
      <c r="AU1823" s="159" t="s">
        <v>88</v>
      </c>
      <c r="AV1823" s="13" t="s">
        <v>88</v>
      </c>
      <c r="AW1823" s="13" t="s">
        <v>34</v>
      </c>
      <c r="AX1823" s="13" t="s">
        <v>78</v>
      </c>
      <c r="AY1823" s="159" t="s">
        <v>163</v>
      </c>
    </row>
    <row r="1824" spans="2:65" s="14" customFormat="1" ht="11.25">
      <c r="B1824" s="165"/>
      <c r="D1824" s="152" t="s">
        <v>172</v>
      </c>
      <c r="E1824" s="166" t="s">
        <v>1</v>
      </c>
      <c r="F1824" s="167" t="s">
        <v>176</v>
      </c>
      <c r="H1824" s="168">
        <v>190.64400000000001</v>
      </c>
      <c r="I1824" s="169"/>
      <c r="L1824" s="165"/>
      <c r="M1824" s="170"/>
      <c r="T1824" s="171"/>
      <c r="AT1824" s="166" t="s">
        <v>172</v>
      </c>
      <c r="AU1824" s="166" t="s">
        <v>88</v>
      </c>
      <c r="AV1824" s="14" t="s">
        <v>170</v>
      </c>
      <c r="AW1824" s="14" t="s">
        <v>34</v>
      </c>
      <c r="AX1824" s="14" t="s">
        <v>86</v>
      </c>
      <c r="AY1824" s="166" t="s">
        <v>163</v>
      </c>
    </row>
    <row r="1825" spans="2:65" s="13" customFormat="1" ht="11.25">
      <c r="B1825" s="158"/>
      <c r="D1825" s="152" t="s">
        <v>172</v>
      </c>
      <c r="F1825" s="160" t="s">
        <v>1357</v>
      </c>
      <c r="H1825" s="161">
        <v>219.24100000000001</v>
      </c>
      <c r="I1825" s="162"/>
      <c r="L1825" s="158"/>
      <c r="M1825" s="163"/>
      <c r="T1825" s="164"/>
      <c r="AT1825" s="159" t="s">
        <v>172</v>
      </c>
      <c r="AU1825" s="159" t="s">
        <v>88</v>
      </c>
      <c r="AV1825" s="13" t="s">
        <v>88</v>
      </c>
      <c r="AW1825" s="13" t="s">
        <v>4</v>
      </c>
      <c r="AX1825" s="13" t="s">
        <v>86</v>
      </c>
      <c r="AY1825" s="159" t="s">
        <v>163</v>
      </c>
    </row>
    <row r="1826" spans="2:65" s="1" customFormat="1" ht="16.5" customHeight="1">
      <c r="B1826" s="32"/>
      <c r="C1826" s="137" t="s">
        <v>1358</v>
      </c>
      <c r="D1826" s="137" t="s">
        <v>166</v>
      </c>
      <c r="E1826" s="138" t="s">
        <v>1359</v>
      </c>
      <c r="F1826" s="139" t="s">
        <v>1360</v>
      </c>
      <c r="G1826" s="140" t="s">
        <v>251</v>
      </c>
      <c r="H1826" s="141">
        <v>4.0999999999999996</v>
      </c>
      <c r="I1826" s="142"/>
      <c r="J1826" s="143">
        <f>ROUND(I1826*H1826,2)</f>
        <v>0</v>
      </c>
      <c r="K1826" s="144"/>
      <c r="L1826" s="32"/>
      <c r="M1826" s="145" t="s">
        <v>1</v>
      </c>
      <c r="N1826" s="146" t="s">
        <v>43</v>
      </c>
      <c r="P1826" s="147">
        <f>O1826*H1826</f>
        <v>0</v>
      </c>
      <c r="Q1826" s="147">
        <v>1.26999E-5</v>
      </c>
      <c r="R1826" s="147">
        <f>Q1826*H1826</f>
        <v>5.2069589999999993E-5</v>
      </c>
      <c r="S1826" s="147">
        <v>0</v>
      </c>
      <c r="T1826" s="148">
        <f>S1826*H1826</f>
        <v>0</v>
      </c>
      <c r="AR1826" s="149" t="s">
        <v>273</v>
      </c>
      <c r="AT1826" s="149" t="s">
        <v>166</v>
      </c>
      <c r="AU1826" s="149" t="s">
        <v>88</v>
      </c>
      <c r="AY1826" s="17" t="s">
        <v>163</v>
      </c>
      <c r="BE1826" s="150">
        <f>IF(N1826="základní",J1826,0)</f>
        <v>0</v>
      </c>
      <c r="BF1826" s="150">
        <f>IF(N1826="snížená",J1826,0)</f>
        <v>0</v>
      </c>
      <c r="BG1826" s="150">
        <f>IF(N1826="zákl. přenesená",J1826,0)</f>
        <v>0</v>
      </c>
      <c r="BH1826" s="150">
        <f>IF(N1826="sníž. přenesená",J1826,0)</f>
        <v>0</v>
      </c>
      <c r="BI1826" s="150">
        <f>IF(N1826="nulová",J1826,0)</f>
        <v>0</v>
      </c>
      <c r="BJ1826" s="17" t="s">
        <v>86</v>
      </c>
      <c r="BK1826" s="150">
        <f>ROUND(I1826*H1826,2)</f>
        <v>0</v>
      </c>
      <c r="BL1826" s="17" t="s">
        <v>273</v>
      </c>
      <c r="BM1826" s="149" t="s">
        <v>1361</v>
      </c>
    </row>
    <row r="1827" spans="2:65" s="12" customFormat="1" ht="11.25">
      <c r="B1827" s="151"/>
      <c r="D1827" s="152" t="s">
        <v>172</v>
      </c>
      <c r="E1827" s="153" t="s">
        <v>1</v>
      </c>
      <c r="F1827" s="154" t="s">
        <v>173</v>
      </c>
      <c r="H1827" s="153" t="s">
        <v>1</v>
      </c>
      <c r="I1827" s="155"/>
      <c r="L1827" s="151"/>
      <c r="M1827" s="156"/>
      <c r="T1827" s="157"/>
      <c r="AT1827" s="153" t="s">
        <v>172</v>
      </c>
      <c r="AU1827" s="153" t="s">
        <v>88</v>
      </c>
      <c r="AV1827" s="12" t="s">
        <v>86</v>
      </c>
      <c r="AW1827" s="12" t="s">
        <v>34</v>
      </c>
      <c r="AX1827" s="12" t="s">
        <v>78</v>
      </c>
      <c r="AY1827" s="153" t="s">
        <v>163</v>
      </c>
    </row>
    <row r="1828" spans="2:65" s="12" customFormat="1" ht="11.25">
      <c r="B1828" s="151"/>
      <c r="D1828" s="152" t="s">
        <v>172</v>
      </c>
      <c r="E1828" s="153" t="s">
        <v>1</v>
      </c>
      <c r="F1828" s="154" t="s">
        <v>1362</v>
      </c>
      <c r="H1828" s="153" t="s">
        <v>1</v>
      </c>
      <c r="I1828" s="155"/>
      <c r="L1828" s="151"/>
      <c r="M1828" s="156"/>
      <c r="T1828" s="157"/>
      <c r="AT1828" s="153" t="s">
        <v>172</v>
      </c>
      <c r="AU1828" s="153" t="s">
        <v>88</v>
      </c>
      <c r="AV1828" s="12" t="s">
        <v>86</v>
      </c>
      <c r="AW1828" s="12" t="s">
        <v>34</v>
      </c>
      <c r="AX1828" s="12" t="s">
        <v>78</v>
      </c>
      <c r="AY1828" s="153" t="s">
        <v>163</v>
      </c>
    </row>
    <row r="1829" spans="2:65" s="13" customFormat="1" ht="11.25">
      <c r="B1829" s="158"/>
      <c r="D1829" s="152" t="s">
        <v>172</v>
      </c>
      <c r="E1829" s="159" t="s">
        <v>1</v>
      </c>
      <c r="F1829" s="160" t="s">
        <v>1363</v>
      </c>
      <c r="H1829" s="161">
        <v>4.0999999999999996</v>
      </c>
      <c r="I1829" s="162"/>
      <c r="L1829" s="158"/>
      <c r="M1829" s="163"/>
      <c r="T1829" s="164"/>
      <c r="AT1829" s="159" t="s">
        <v>172</v>
      </c>
      <c r="AU1829" s="159" t="s">
        <v>88</v>
      </c>
      <c r="AV1829" s="13" t="s">
        <v>88</v>
      </c>
      <c r="AW1829" s="13" t="s">
        <v>34</v>
      </c>
      <c r="AX1829" s="13" t="s">
        <v>78</v>
      </c>
      <c r="AY1829" s="159" t="s">
        <v>163</v>
      </c>
    </row>
    <row r="1830" spans="2:65" s="14" customFormat="1" ht="11.25">
      <c r="B1830" s="165"/>
      <c r="D1830" s="152" t="s">
        <v>172</v>
      </c>
      <c r="E1830" s="166" t="s">
        <v>1</v>
      </c>
      <c r="F1830" s="167" t="s">
        <v>176</v>
      </c>
      <c r="H1830" s="168">
        <v>4.0999999999999996</v>
      </c>
      <c r="I1830" s="169"/>
      <c r="L1830" s="165"/>
      <c r="M1830" s="170"/>
      <c r="T1830" s="171"/>
      <c r="AT1830" s="166" t="s">
        <v>172</v>
      </c>
      <c r="AU1830" s="166" t="s">
        <v>88</v>
      </c>
      <c r="AV1830" s="14" t="s">
        <v>170</v>
      </c>
      <c r="AW1830" s="14" t="s">
        <v>34</v>
      </c>
      <c r="AX1830" s="14" t="s">
        <v>86</v>
      </c>
      <c r="AY1830" s="166" t="s">
        <v>163</v>
      </c>
    </row>
    <row r="1831" spans="2:65" s="1" customFormat="1" ht="16.5" customHeight="1">
      <c r="B1831" s="32"/>
      <c r="C1831" s="172" t="s">
        <v>1364</v>
      </c>
      <c r="D1831" s="172" t="s">
        <v>194</v>
      </c>
      <c r="E1831" s="173" t="s">
        <v>1365</v>
      </c>
      <c r="F1831" s="174" t="s">
        <v>1366</v>
      </c>
      <c r="G1831" s="175" t="s">
        <v>251</v>
      </c>
      <c r="H1831" s="176">
        <v>4.51</v>
      </c>
      <c r="I1831" s="177"/>
      <c r="J1831" s="178">
        <f>ROUND(I1831*H1831,2)</f>
        <v>0</v>
      </c>
      <c r="K1831" s="179"/>
      <c r="L1831" s="180"/>
      <c r="M1831" s="181" t="s">
        <v>1</v>
      </c>
      <c r="N1831" s="182" t="s">
        <v>43</v>
      </c>
      <c r="P1831" s="147">
        <f>O1831*H1831</f>
        <v>0</v>
      </c>
      <c r="Q1831" s="147">
        <v>3.2000000000000003E-4</v>
      </c>
      <c r="R1831" s="147">
        <f>Q1831*H1831</f>
        <v>1.4432E-3</v>
      </c>
      <c r="S1831" s="147">
        <v>0</v>
      </c>
      <c r="T1831" s="148">
        <f>S1831*H1831</f>
        <v>0</v>
      </c>
      <c r="AR1831" s="149" t="s">
        <v>442</v>
      </c>
      <c r="AT1831" s="149" t="s">
        <v>194</v>
      </c>
      <c r="AU1831" s="149" t="s">
        <v>88</v>
      </c>
      <c r="AY1831" s="17" t="s">
        <v>163</v>
      </c>
      <c r="BE1831" s="150">
        <f>IF(N1831="základní",J1831,0)</f>
        <v>0</v>
      </c>
      <c r="BF1831" s="150">
        <f>IF(N1831="snížená",J1831,0)</f>
        <v>0</v>
      </c>
      <c r="BG1831" s="150">
        <f>IF(N1831="zákl. přenesená",J1831,0)</f>
        <v>0</v>
      </c>
      <c r="BH1831" s="150">
        <f>IF(N1831="sníž. přenesená",J1831,0)</f>
        <v>0</v>
      </c>
      <c r="BI1831" s="150">
        <f>IF(N1831="nulová",J1831,0)</f>
        <v>0</v>
      </c>
      <c r="BJ1831" s="17" t="s">
        <v>86</v>
      </c>
      <c r="BK1831" s="150">
        <f>ROUND(I1831*H1831,2)</f>
        <v>0</v>
      </c>
      <c r="BL1831" s="17" t="s">
        <v>273</v>
      </c>
      <c r="BM1831" s="149" t="s">
        <v>1367</v>
      </c>
    </row>
    <row r="1832" spans="2:65" s="12" customFormat="1" ht="11.25">
      <c r="B1832" s="151"/>
      <c r="D1832" s="152" t="s">
        <v>172</v>
      </c>
      <c r="E1832" s="153" t="s">
        <v>1</v>
      </c>
      <c r="F1832" s="154" t="s">
        <v>173</v>
      </c>
      <c r="H1832" s="153" t="s">
        <v>1</v>
      </c>
      <c r="I1832" s="155"/>
      <c r="L1832" s="151"/>
      <c r="M1832" s="156"/>
      <c r="T1832" s="157"/>
      <c r="AT1832" s="153" t="s">
        <v>172</v>
      </c>
      <c r="AU1832" s="153" t="s">
        <v>88</v>
      </c>
      <c r="AV1832" s="12" t="s">
        <v>86</v>
      </c>
      <c r="AW1832" s="12" t="s">
        <v>34</v>
      </c>
      <c r="AX1832" s="12" t="s">
        <v>78</v>
      </c>
      <c r="AY1832" s="153" t="s">
        <v>163</v>
      </c>
    </row>
    <row r="1833" spans="2:65" s="12" customFormat="1" ht="11.25">
      <c r="B1833" s="151"/>
      <c r="D1833" s="152" t="s">
        <v>172</v>
      </c>
      <c r="E1833" s="153" t="s">
        <v>1</v>
      </c>
      <c r="F1833" s="154" t="s">
        <v>974</v>
      </c>
      <c r="H1833" s="153" t="s">
        <v>1</v>
      </c>
      <c r="I1833" s="155"/>
      <c r="L1833" s="151"/>
      <c r="M1833" s="156"/>
      <c r="T1833" s="157"/>
      <c r="AT1833" s="153" t="s">
        <v>172</v>
      </c>
      <c r="AU1833" s="153" t="s">
        <v>88</v>
      </c>
      <c r="AV1833" s="12" t="s">
        <v>86</v>
      </c>
      <c r="AW1833" s="12" t="s">
        <v>34</v>
      </c>
      <c r="AX1833" s="12" t="s">
        <v>78</v>
      </c>
      <c r="AY1833" s="153" t="s">
        <v>163</v>
      </c>
    </row>
    <row r="1834" spans="2:65" s="12" customFormat="1" ht="11.25">
      <c r="B1834" s="151"/>
      <c r="D1834" s="152" t="s">
        <v>172</v>
      </c>
      <c r="E1834" s="153" t="s">
        <v>1</v>
      </c>
      <c r="F1834" s="154" t="s">
        <v>1362</v>
      </c>
      <c r="H1834" s="153" t="s">
        <v>1</v>
      </c>
      <c r="I1834" s="155"/>
      <c r="L1834" s="151"/>
      <c r="M1834" s="156"/>
      <c r="T1834" s="157"/>
      <c r="AT1834" s="153" t="s">
        <v>172</v>
      </c>
      <c r="AU1834" s="153" t="s">
        <v>88</v>
      </c>
      <c r="AV1834" s="12" t="s">
        <v>86</v>
      </c>
      <c r="AW1834" s="12" t="s">
        <v>34</v>
      </c>
      <c r="AX1834" s="12" t="s">
        <v>78</v>
      </c>
      <c r="AY1834" s="153" t="s">
        <v>163</v>
      </c>
    </row>
    <row r="1835" spans="2:65" s="13" customFormat="1" ht="11.25">
      <c r="B1835" s="158"/>
      <c r="D1835" s="152" t="s">
        <v>172</v>
      </c>
      <c r="E1835" s="159" t="s">
        <v>1</v>
      </c>
      <c r="F1835" s="160" t="s">
        <v>1363</v>
      </c>
      <c r="H1835" s="161">
        <v>4.0999999999999996</v>
      </c>
      <c r="I1835" s="162"/>
      <c r="L1835" s="158"/>
      <c r="M1835" s="163"/>
      <c r="T1835" s="164"/>
      <c r="AT1835" s="159" t="s">
        <v>172</v>
      </c>
      <c r="AU1835" s="159" t="s">
        <v>88</v>
      </c>
      <c r="AV1835" s="13" t="s">
        <v>88</v>
      </c>
      <c r="AW1835" s="13" t="s">
        <v>34</v>
      </c>
      <c r="AX1835" s="13" t="s">
        <v>78</v>
      </c>
      <c r="AY1835" s="159" t="s">
        <v>163</v>
      </c>
    </row>
    <row r="1836" spans="2:65" s="14" customFormat="1" ht="11.25">
      <c r="B1836" s="165"/>
      <c r="D1836" s="152" t="s">
        <v>172</v>
      </c>
      <c r="E1836" s="166" t="s">
        <v>1</v>
      </c>
      <c r="F1836" s="167" t="s">
        <v>176</v>
      </c>
      <c r="H1836" s="168">
        <v>4.0999999999999996</v>
      </c>
      <c r="I1836" s="169"/>
      <c r="L1836" s="165"/>
      <c r="M1836" s="170"/>
      <c r="T1836" s="171"/>
      <c r="AT1836" s="166" t="s">
        <v>172</v>
      </c>
      <c r="AU1836" s="166" t="s">
        <v>88</v>
      </c>
      <c r="AV1836" s="14" t="s">
        <v>170</v>
      </c>
      <c r="AW1836" s="14" t="s">
        <v>34</v>
      </c>
      <c r="AX1836" s="14" t="s">
        <v>86</v>
      </c>
      <c r="AY1836" s="166" t="s">
        <v>163</v>
      </c>
    </row>
    <row r="1837" spans="2:65" s="13" customFormat="1" ht="11.25">
      <c r="B1837" s="158"/>
      <c r="D1837" s="152" t="s">
        <v>172</v>
      </c>
      <c r="F1837" s="160" t="s">
        <v>1368</v>
      </c>
      <c r="H1837" s="161">
        <v>4.51</v>
      </c>
      <c r="I1837" s="162"/>
      <c r="L1837" s="158"/>
      <c r="M1837" s="163"/>
      <c r="T1837" s="164"/>
      <c r="AT1837" s="159" t="s">
        <v>172</v>
      </c>
      <c r="AU1837" s="159" t="s">
        <v>88</v>
      </c>
      <c r="AV1837" s="13" t="s">
        <v>88</v>
      </c>
      <c r="AW1837" s="13" t="s">
        <v>4</v>
      </c>
      <c r="AX1837" s="13" t="s">
        <v>86</v>
      </c>
      <c r="AY1837" s="159" t="s">
        <v>163</v>
      </c>
    </row>
    <row r="1838" spans="2:65" s="1" customFormat="1" ht="16.5" customHeight="1">
      <c r="B1838" s="32"/>
      <c r="C1838" s="137" t="s">
        <v>1369</v>
      </c>
      <c r="D1838" s="137" t="s">
        <v>166</v>
      </c>
      <c r="E1838" s="138" t="s">
        <v>1370</v>
      </c>
      <c r="F1838" s="139" t="s">
        <v>1371</v>
      </c>
      <c r="G1838" s="140" t="s">
        <v>251</v>
      </c>
      <c r="H1838" s="141">
        <v>190.64400000000001</v>
      </c>
      <c r="I1838" s="142"/>
      <c r="J1838" s="143">
        <f>ROUND(I1838*H1838,2)</f>
        <v>0</v>
      </c>
      <c r="K1838" s="144"/>
      <c r="L1838" s="32"/>
      <c r="M1838" s="145" t="s">
        <v>1</v>
      </c>
      <c r="N1838" s="146" t="s">
        <v>43</v>
      </c>
      <c r="P1838" s="147">
        <f>O1838*H1838</f>
        <v>0</v>
      </c>
      <c r="Q1838" s="147">
        <v>3.0000000000000001E-5</v>
      </c>
      <c r="R1838" s="147">
        <f>Q1838*H1838</f>
        <v>5.71932E-3</v>
      </c>
      <c r="S1838" s="147">
        <v>0</v>
      </c>
      <c r="T1838" s="148">
        <f>S1838*H1838</f>
        <v>0</v>
      </c>
      <c r="AR1838" s="149" t="s">
        <v>273</v>
      </c>
      <c r="AT1838" s="149" t="s">
        <v>166</v>
      </c>
      <c r="AU1838" s="149" t="s">
        <v>88</v>
      </c>
      <c r="AY1838" s="17" t="s">
        <v>163</v>
      </c>
      <c r="BE1838" s="150">
        <f>IF(N1838="základní",J1838,0)</f>
        <v>0</v>
      </c>
      <c r="BF1838" s="150">
        <f>IF(N1838="snížená",J1838,0)</f>
        <v>0</v>
      </c>
      <c r="BG1838" s="150">
        <f>IF(N1838="zákl. přenesená",J1838,0)</f>
        <v>0</v>
      </c>
      <c r="BH1838" s="150">
        <f>IF(N1838="sníž. přenesená",J1838,0)</f>
        <v>0</v>
      </c>
      <c r="BI1838" s="150">
        <f>IF(N1838="nulová",J1838,0)</f>
        <v>0</v>
      </c>
      <c r="BJ1838" s="17" t="s">
        <v>86</v>
      </c>
      <c r="BK1838" s="150">
        <f>ROUND(I1838*H1838,2)</f>
        <v>0</v>
      </c>
      <c r="BL1838" s="17" t="s">
        <v>273</v>
      </c>
      <c r="BM1838" s="149" t="s">
        <v>1372</v>
      </c>
    </row>
    <row r="1839" spans="2:65" s="12" customFormat="1" ht="11.25">
      <c r="B1839" s="151"/>
      <c r="D1839" s="152" t="s">
        <v>172</v>
      </c>
      <c r="E1839" s="153" t="s">
        <v>1</v>
      </c>
      <c r="F1839" s="154" t="s">
        <v>173</v>
      </c>
      <c r="H1839" s="153" t="s">
        <v>1</v>
      </c>
      <c r="I1839" s="155"/>
      <c r="L1839" s="151"/>
      <c r="M1839" s="156"/>
      <c r="T1839" s="157"/>
      <c r="AT1839" s="153" t="s">
        <v>172</v>
      </c>
      <c r="AU1839" s="153" t="s">
        <v>88</v>
      </c>
      <c r="AV1839" s="12" t="s">
        <v>86</v>
      </c>
      <c r="AW1839" s="12" t="s">
        <v>34</v>
      </c>
      <c r="AX1839" s="12" t="s">
        <v>78</v>
      </c>
      <c r="AY1839" s="153" t="s">
        <v>163</v>
      </c>
    </row>
    <row r="1840" spans="2:65" s="12" customFormat="1" ht="11.25">
      <c r="B1840" s="151"/>
      <c r="D1840" s="152" t="s">
        <v>172</v>
      </c>
      <c r="E1840" s="153" t="s">
        <v>1</v>
      </c>
      <c r="F1840" s="154" t="s">
        <v>1373</v>
      </c>
      <c r="H1840" s="153" t="s">
        <v>1</v>
      </c>
      <c r="I1840" s="155"/>
      <c r="L1840" s="151"/>
      <c r="M1840" s="156"/>
      <c r="T1840" s="157"/>
      <c r="AT1840" s="153" t="s">
        <v>172</v>
      </c>
      <c r="AU1840" s="153" t="s">
        <v>88</v>
      </c>
      <c r="AV1840" s="12" t="s">
        <v>86</v>
      </c>
      <c r="AW1840" s="12" t="s">
        <v>34</v>
      </c>
      <c r="AX1840" s="12" t="s">
        <v>78</v>
      </c>
      <c r="AY1840" s="153" t="s">
        <v>163</v>
      </c>
    </row>
    <row r="1841" spans="2:65" s="13" customFormat="1" ht="11.25">
      <c r="B1841" s="158"/>
      <c r="D1841" s="152" t="s">
        <v>172</v>
      </c>
      <c r="E1841" s="159" t="s">
        <v>1</v>
      </c>
      <c r="F1841" s="160" t="s">
        <v>1374</v>
      </c>
      <c r="H1841" s="161">
        <v>190.64400000000001</v>
      </c>
      <c r="I1841" s="162"/>
      <c r="L1841" s="158"/>
      <c r="M1841" s="163"/>
      <c r="T1841" s="164"/>
      <c r="AT1841" s="159" t="s">
        <v>172</v>
      </c>
      <c r="AU1841" s="159" t="s">
        <v>88</v>
      </c>
      <c r="AV1841" s="13" t="s">
        <v>88</v>
      </c>
      <c r="AW1841" s="13" t="s">
        <v>34</v>
      </c>
      <c r="AX1841" s="13" t="s">
        <v>78</v>
      </c>
      <c r="AY1841" s="159" t="s">
        <v>163</v>
      </c>
    </row>
    <row r="1842" spans="2:65" s="14" customFormat="1" ht="11.25">
      <c r="B1842" s="165"/>
      <c r="D1842" s="152" t="s">
        <v>172</v>
      </c>
      <c r="E1842" s="166" t="s">
        <v>1</v>
      </c>
      <c r="F1842" s="167" t="s">
        <v>176</v>
      </c>
      <c r="H1842" s="168">
        <v>190.64400000000001</v>
      </c>
      <c r="I1842" s="169"/>
      <c r="L1842" s="165"/>
      <c r="M1842" s="170"/>
      <c r="T1842" s="171"/>
      <c r="AT1842" s="166" t="s">
        <v>172</v>
      </c>
      <c r="AU1842" s="166" t="s">
        <v>88</v>
      </c>
      <c r="AV1842" s="14" t="s">
        <v>170</v>
      </c>
      <c r="AW1842" s="14" t="s">
        <v>34</v>
      </c>
      <c r="AX1842" s="14" t="s">
        <v>86</v>
      </c>
      <c r="AY1842" s="166" t="s">
        <v>163</v>
      </c>
    </row>
    <row r="1843" spans="2:65" s="1" customFormat="1" ht="24.2" customHeight="1">
      <c r="B1843" s="32"/>
      <c r="C1843" s="137" t="s">
        <v>1375</v>
      </c>
      <c r="D1843" s="137" t="s">
        <v>166</v>
      </c>
      <c r="E1843" s="138" t="s">
        <v>1376</v>
      </c>
      <c r="F1843" s="139" t="s">
        <v>1377</v>
      </c>
      <c r="G1843" s="140" t="s">
        <v>189</v>
      </c>
      <c r="H1843" s="141">
        <v>1.7549999999999999</v>
      </c>
      <c r="I1843" s="142"/>
      <c r="J1843" s="143">
        <f>ROUND(I1843*H1843,2)</f>
        <v>0</v>
      </c>
      <c r="K1843" s="144"/>
      <c r="L1843" s="32"/>
      <c r="M1843" s="145" t="s">
        <v>1</v>
      </c>
      <c r="N1843" s="146" t="s">
        <v>43</v>
      </c>
      <c r="P1843" s="147">
        <f>O1843*H1843</f>
        <v>0</v>
      </c>
      <c r="Q1843" s="147">
        <v>0</v>
      </c>
      <c r="R1843" s="147">
        <f>Q1843*H1843</f>
        <v>0</v>
      </c>
      <c r="S1843" s="147">
        <v>0</v>
      </c>
      <c r="T1843" s="148">
        <f>S1843*H1843</f>
        <v>0</v>
      </c>
      <c r="AR1843" s="149" t="s">
        <v>273</v>
      </c>
      <c r="AT1843" s="149" t="s">
        <v>166</v>
      </c>
      <c r="AU1843" s="149" t="s">
        <v>88</v>
      </c>
      <c r="AY1843" s="17" t="s">
        <v>163</v>
      </c>
      <c r="BE1843" s="150">
        <f>IF(N1843="základní",J1843,0)</f>
        <v>0</v>
      </c>
      <c r="BF1843" s="150">
        <f>IF(N1843="snížená",J1843,0)</f>
        <v>0</v>
      </c>
      <c r="BG1843" s="150">
        <f>IF(N1843="zákl. přenesená",J1843,0)</f>
        <v>0</v>
      </c>
      <c r="BH1843" s="150">
        <f>IF(N1843="sníž. přenesená",J1843,0)</f>
        <v>0</v>
      </c>
      <c r="BI1843" s="150">
        <f>IF(N1843="nulová",J1843,0)</f>
        <v>0</v>
      </c>
      <c r="BJ1843" s="17" t="s">
        <v>86</v>
      </c>
      <c r="BK1843" s="150">
        <f>ROUND(I1843*H1843,2)</f>
        <v>0</v>
      </c>
      <c r="BL1843" s="17" t="s">
        <v>273</v>
      </c>
      <c r="BM1843" s="149" t="s">
        <v>1378</v>
      </c>
    </row>
    <row r="1844" spans="2:65" s="11" customFormat="1" ht="22.9" customHeight="1">
      <c r="B1844" s="125"/>
      <c r="D1844" s="126" t="s">
        <v>77</v>
      </c>
      <c r="E1844" s="135" t="s">
        <v>1379</v>
      </c>
      <c r="F1844" s="135" t="s">
        <v>1380</v>
      </c>
      <c r="I1844" s="128"/>
      <c r="J1844" s="136">
        <f>BK1844</f>
        <v>0</v>
      </c>
      <c r="L1844" s="125"/>
      <c r="M1844" s="130"/>
      <c r="P1844" s="131">
        <f>SUM(P1845:P1917)</f>
        <v>0</v>
      </c>
      <c r="R1844" s="131">
        <f>SUM(R1845:R1917)</f>
        <v>0.32279445000000001</v>
      </c>
      <c r="T1844" s="132">
        <f>SUM(T1845:T1917)</f>
        <v>0</v>
      </c>
      <c r="AR1844" s="126" t="s">
        <v>88</v>
      </c>
      <c r="AT1844" s="133" t="s">
        <v>77</v>
      </c>
      <c r="AU1844" s="133" t="s">
        <v>86</v>
      </c>
      <c r="AY1844" s="126" t="s">
        <v>163</v>
      </c>
      <c r="BK1844" s="134">
        <f>SUM(BK1845:BK1917)</f>
        <v>0</v>
      </c>
    </row>
    <row r="1845" spans="2:65" s="1" customFormat="1" ht="16.5" customHeight="1">
      <c r="B1845" s="32"/>
      <c r="C1845" s="137" t="s">
        <v>1381</v>
      </c>
      <c r="D1845" s="137" t="s">
        <v>166</v>
      </c>
      <c r="E1845" s="138" t="s">
        <v>1382</v>
      </c>
      <c r="F1845" s="139" t="s">
        <v>1383</v>
      </c>
      <c r="G1845" s="140" t="s">
        <v>206</v>
      </c>
      <c r="H1845" s="141">
        <v>65.210999999999999</v>
      </c>
      <c r="I1845" s="142"/>
      <c r="J1845" s="143">
        <f>ROUND(I1845*H1845,2)</f>
        <v>0</v>
      </c>
      <c r="K1845" s="144"/>
      <c r="L1845" s="32"/>
      <c r="M1845" s="145" t="s">
        <v>1</v>
      </c>
      <c r="N1845" s="146" t="s">
        <v>43</v>
      </c>
      <c r="P1845" s="147">
        <f>O1845*H1845</f>
        <v>0</v>
      </c>
      <c r="Q1845" s="147">
        <v>0</v>
      </c>
      <c r="R1845" s="147">
        <f>Q1845*H1845</f>
        <v>0</v>
      </c>
      <c r="S1845" s="147">
        <v>0</v>
      </c>
      <c r="T1845" s="148">
        <f>S1845*H1845</f>
        <v>0</v>
      </c>
      <c r="AR1845" s="149" t="s">
        <v>170</v>
      </c>
      <c r="AT1845" s="149" t="s">
        <v>166</v>
      </c>
      <c r="AU1845" s="149" t="s">
        <v>88</v>
      </c>
      <c r="AY1845" s="17" t="s">
        <v>163</v>
      </c>
      <c r="BE1845" s="150">
        <f>IF(N1845="základní",J1845,0)</f>
        <v>0</v>
      </c>
      <c r="BF1845" s="150">
        <f>IF(N1845="snížená",J1845,0)</f>
        <v>0</v>
      </c>
      <c r="BG1845" s="150">
        <f>IF(N1845="zákl. přenesená",J1845,0)</f>
        <v>0</v>
      </c>
      <c r="BH1845" s="150">
        <f>IF(N1845="sníž. přenesená",J1845,0)</f>
        <v>0</v>
      </c>
      <c r="BI1845" s="150">
        <f>IF(N1845="nulová",J1845,0)</f>
        <v>0</v>
      </c>
      <c r="BJ1845" s="17" t="s">
        <v>86</v>
      </c>
      <c r="BK1845" s="150">
        <f>ROUND(I1845*H1845,2)</f>
        <v>0</v>
      </c>
      <c r="BL1845" s="17" t="s">
        <v>170</v>
      </c>
      <c r="BM1845" s="149" t="s">
        <v>1384</v>
      </c>
    </row>
    <row r="1846" spans="2:65" s="12" customFormat="1" ht="11.25">
      <c r="B1846" s="151"/>
      <c r="D1846" s="152" t="s">
        <v>172</v>
      </c>
      <c r="E1846" s="153" t="s">
        <v>1</v>
      </c>
      <c r="F1846" s="154" t="s">
        <v>173</v>
      </c>
      <c r="H1846" s="153" t="s">
        <v>1</v>
      </c>
      <c r="I1846" s="155"/>
      <c r="L1846" s="151"/>
      <c r="M1846" s="156"/>
      <c r="T1846" s="157"/>
      <c r="AT1846" s="153" t="s">
        <v>172</v>
      </c>
      <c r="AU1846" s="153" t="s">
        <v>88</v>
      </c>
      <c r="AV1846" s="12" t="s">
        <v>86</v>
      </c>
      <c r="AW1846" s="12" t="s">
        <v>34</v>
      </c>
      <c r="AX1846" s="12" t="s">
        <v>78</v>
      </c>
      <c r="AY1846" s="153" t="s">
        <v>163</v>
      </c>
    </row>
    <row r="1847" spans="2:65" s="12" customFormat="1" ht="11.25">
      <c r="B1847" s="151"/>
      <c r="D1847" s="152" t="s">
        <v>172</v>
      </c>
      <c r="E1847" s="153" t="s">
        <v>1</v>
      </c>
      <c r="F1847" s="154" t="s">
        <v>391</v>
      </c>
      <c r="H1847" s="153" t="s">
        <v>1</v>
      </c>
      <c r="I1847" s="155"/>
      <c r="L1847" s="151"/>
      <c r="M1847" s="156"/>
      <c r="T1847" s="157"/>
      <c r="AT1847" s="153" t="s">
        <v>172</v>
      </c>
      <c r="AU1847" s="153" t="s">
        <v>88</v>
      </c>
      <c r="AV1847" s="12" t="s">
        <v>86</v>
      </c>
      <c r="AW1847" s="12" t="s">
        <v>34</v>
      </c>
      <c r="AX1847" s="12" t="s">
        <v>78</v>
      </c>
      <c r="AY1847" s="153" t="s">
        <v>163</v>
      </c>
    </row>
    <row r="1848" spans="2:65" s="12" customFormat="1" ht="11.25">
      <c r="B1848" s="151"/>
      <c r="D1848" s="152" t="s">
        <v>172</v>
      </c>
      <c r="E1848" s="153" t="s">
        <v>1</v>
      </c>
      <c r="F1848" s="154" t="s">
        <v>392</v>
      </c>
      <c r="H1848" s="153" t="s">
        <v>1</v>
      </c>
      <c r="I1848" s="155"/>
      <c r="L1848" s="151"/>
      <c r="M1848" s="156"/>
      <c r="T1848" s="157"/>
      <c r="AT1848" s="153" t="s">
        <v>172</v>
      </c>
      <c r="AU1848" s="153" t="s">
        <v>88</v>
      </c>
      <c r="AV1848" s="12" t="s">
        <v>86</v>
      </c>
      <c r="AW1848" s="12" t="s">
        <v>34</v>
      </c>
      <c r="AX1848" s="12" t="s">
        <v>78</v>
      </c>
      <c r="AY1848" s="153" t="s">
        <v>163</v>
      </c>
    </row>
    <row r="1849" spans="2:65" s="13" customFormat="1" ht="11.25">
      <c r="B1849" s="158"/>
      <c r="D1849" s="152" t="s">
        <v>172</v>
      </c>
      <c r="E1849" s="159" t="s">
        <v>1</v>
      </c>
      <c r="F1849" s="160" t="s">
        <v>393</v>
      </c>
      <c r="H1849" s="161">
        <v>23.94</v>
      </c>
      <c r="I1849" s="162"/>
      <c r="L1849" s="158"/>
      <c r="M1849" s="163"/>
      <c r="T1849" s="164"/>
      <c r="AT1849" s="159" t="s">
        <v>172</v>
      </c>
      <c r="AU1849" s="159" t="s">
        <v>88</v>
      </c>
      <c r="AV1849" s="13" t="s">
        <v>88</v>
      </c>
      <c r="AW1849" s="13" t="s">
        <v>34</v>
      </c>
      <c r="AX1849" s="13" t="s">
        <v>78</v>
      </c>
      <c r="AY1849" s="159" t="s">
        <v>163</v>
      </c>
    </row>
    <row r="1850" spans="2:65" s="13" customFormat="1" ht="11.25">
      <c r="B1850" s="158"/>
      <c r="D1850" s="152" t="s">
        <v>172</v>
      </c>
      <c r="E1850" s="159" t="s">
        <v>1</v>
      </c>
      <c r="F1850" s="160" t="s">
        <v>394</v>
      </c>
      <c r="H1850" s="161">
        <v>1.8049999999999999</v>
      </c>
      <c r="I1850" s="162"/>
      <c r="L1850" s="158"/>
      <c r="M1850" s="163"/>
      <c r="T1850" s="164"/>
      <c r="AT1850" s="159" t="s">
        <v>172</v>
      </c>
      <c r="AU1850" s="159" t="s">
        <v>88</v>
      </c>
      <c r="AV1850" s="13" t="s">
        <v>88</v>
      </c>
      <c r="AW1850" s="13" t="s">
        <v>34</v>
      </c>
      <c r="AX1850" s="13" t="s">
        <v>78</v>
      </c>
      <c r="AY1850" s="159" t="s">
        <v>163</v>
      </c>
    </row>
    <row r="1851" spans="2:65" s="13" customFormat="1" ht="11.25">
      <c r="B1851" s="158"/>
      <c r="D1851" s="152" t="s">
        <v>172</v>
      </c>
      <c r="E1851" s="159" t="s">
        <v>1</v>
      </c>
      <c r="F1851" s="160" t="s">
        <v>395</v>
      </c>
      <c r="H1851" s="161">
        <v>-4.6779999999999999</v>
      </c>
      <c r="I1851" s="162"/>
      <c r="L1851" s="158"/>
      <c r="M1851" s="163"/>
      <c r="T1851" s="164"/>
      <c r="AT1851" s="159" t="s">
        <v>172</v>
      </c>
      <c r="AU1851" s="159" t="s">
        <v>88</v>
      </c>
      <c r="AV1851" s="13" t="s">
        <v>88</v>
      </c>
      <c r="AW1851" s="13" t="s">
        <v>34</v>
      </c>
      <c r="AX1851" s="13" t="s">
        <v>78</v>
      </c>
      <c r="AY1851" s="159" t="s">
        <v>163</v>
      </c>
    </row>
    <row r="1852" spans="2:65" s="12" customFormat="1" ht="11.25">
      <c r="B1852" s="151"/>
      <c r="D1852" s="152" t="s">
        <v>172</v>
      </c>
      <c r="E1852" s="153" t="s">
        <v>1</v>
      </c>
      <c r="F1852" s="154" t="s">
        <v>396</v>
      </c>
      <c r="H1852" s="153" t="s">
        <v>1</v>
      </c>
      <c r="I1852" s="155"/>
      <c r="L1852" s="151"/>
      <c r="M1852" s="156"/>
      <c r="T1852" s="157"/>
      <c r="AT1852" s="153" t="s">
        <v>172</v>
      </c>
      <c r="AU1852" s="153" t="s">
        <v>88</v>
      </c>
      <c r="AV1852" s="12" t="s">
        <v>86</v>
      </c>
      <c r="AW1852" s="12" t="s">
        <v>34</v>
      </c>
      <c r="AX1852" s="12" t="s">
        <v>78</v>
      </c>
      <c r="AY1852" s="153" t="s">
        <v>163</v>
      </c>
    </row>
    <row r="1853" spans="2:65" s="13" customFormat="1" ht="11.25">
      <c r="B1853" s="158"/>
      <c r="D1853" s="152" t="s">
        <v>172</v>
      </c>
      <c r="E1853" s="159" t="s">
        <v>1</v>
      </c>
      <c r="F1853" s="160" t="s">
        <v>397</v>
      </c>
      <c r="H1853" s="161">
        <v>12.797000000000001</v>
      </c>
      <c r="I1853" s="162"/>
      <c r="L1853" s="158"/>
      <c r="M1853" s="163"/>
      <c r="T1853" s="164"/>
      <c r="AT1853" s="159" t="s">
        <v>172</v>
      </c>
      <c r="AU1853" s="159" t="s">
        <v>88</v>
      </c>
      <c r="AV1853" s="13" t="s">
        <v>88</v>
      </c>
      <c r="AW1853" s="13" t="s">
        <v>34</v>
      </c>
      <c r="AX1853" s="13" t="s">
        <v>78</v>
      </c>
      <c r="AY1853" s="159" t="s">
        <v>163</v>
      </c>
    </row>
    <row r="1854" spans="2:65" s="13" customFormat="1" ht="11.25">
      <c r="B1854" s="158"/>
      <c r="D1854" s="152" t="s">
        <v>172</v>
      </c>
      <c r="E1854" s="159" t="s">
        <v>1</v>
      </c>
      <c r="F1854" s="160" t="s">
        <v>398</v>
      </c>
      <c r="H1854" s="161">
        <v>-1.379</v>
      </c>
      <c r="I1854" s="162"/>
      <c r="L1854" s="158"/>
      <c r="M1854" s="163"/>
      <c r="T1854" s="164"/>
      <c r="AT1854" s="159" t="s">
        <v>172</v>
      </c>
      <c r="AU1854" s="159" t="s">
        <v>88</v>
      </c>
      <c r="AV1854" s="13" t="s">
        <v>88</v>
      </c>
      <c r="AW1854" s="13" t="s">
        <v>34</v>
      </c>
      <c r="AX1854" s="13" t="s">
        <v>78</v>
      </c>
      <c r="AY1854" s="159" t="s">
        <v>163</v>
      </c>
    </row>
    <row r="1855" spans="2:65" s="12" customFormat="1" ht="11.25">
      <c r="B1855" s="151"/>
      <c r="D1855" s="152" t="s">
        <v>172</v>
      </c>
      <c r="E1855" s="153" t="s">
        <v>1</v>
      </c>
      <c r="F1855" s="154" t="s">
        <v>399</v>
      </c>
      <c r="H1855" s="153" t="s">
        <v>1</v>
      </c>
      <c r="I1855" s="155"/>
      <c r="L1855" s="151"/>
      <c r="M1855" s="156"/>
      <c r="T1855" s="157"/>
      <c r="AT1855" s="153" t="s">
        <v>172</v>
      </c>
      <c r="AU1855" s="153" t="s">
        <v>88</v>
      </c>
      <c r="AV1855" s="12" t="s">
        <v>86</v>
      </c>
      <c r="AW1855" s="12" t="s">
        <v>34</v>
      </c>
      <c r="AX1855" s="12" t="s">
        <v>78</v>
      </c>
      <c r="AY1855" s="153" t="s">
        <v>163</v>
      </c>
    </row>
    <row r="1856" spans="2:65" s="13" customFormat="1" ht="11.25">
      <c r="B1856" s="158"/>
      <c r="D1856" s="152" t="s">
        <v>172</v>
      </c>
      <c r="E1856" s="159" t="s">
        <v>1</v>
      </c>
      <c r="F1856" s="160" t="s">
        <v>400</v>
      </c>
      <c r="H1856" s="161">
        <v>13.025</v>
      </c>
      <c r="I1856" s="162"/>
      <c r="L1856" s="158"/>
      <c r="M1856" s="163"/>
      <c r="T1856" s="164"/>
      <c r="AT1856" s="159" t="s">
        <v>172</v>
      </c>
      <c r="AU1856" s="159" t="s">
        <v>88</v>
      </c>
      <c r="AV1856" s="13" t="s">
        <v>88</v>
      </c>
      <c r="AW1856" s="13" t="s">
        <v>34</v>
      </c>
      <c r="AX1856" s="13" t="s">
        <v>78</v>
      </c>
      <c r="AY1856" s="159" t="s">
        <v>163</v>
      </c>
    </row>
    <row r="1857" spans="2:65" s="13" customFormat="1" ht="11.25">
      <c r="B1857" s="158"/>
      <c r="D1857" s="152" t="s">
        <v>172</v>
      </c>
      <c r="E1857" s="159" t="s">
        <v>1</v>
      </c>
      <c r="F1857" s="160" t="s">
        <v>398</v>
      </c>
      <c r="H1857" s="161">
        <v>-1.379</v>
      </c>
      <c r="I1857" s="162"/>
      <c r="L1857" s="158"/>
      <c r="M1857" s="163"/>
      <c r="T1857" s="164"/>
      <c r="AT1857" s="159" t="s">
        <v>172</v>
      </c>
      <c r="AU1857" s="159" t="s">
        <v>88</v>
      </c>
      <c r="AV1857" s="13" t="s">
        <v>88</v>
      </c>
      <c r="AW1857" s="13" t="s">
        <v>34</v>
      </c>
      <c r="AX1857" s="13" t="s">
        <v>78</v>
      </c>
      <c r="AY1857" s="159" t="s">
        <v>163</v>
      </c>
    </row>
    <row r="1858" spans="2:65" s="12" customFormat="1" ht="11.25">
      <c r="B1858" s="151"/>
      <c r="D1858" s="152" t="s">
        <v>172</v>
      </c>
      <c r="E1858" s="153" t="s">
        <v>1</v>
      </c>
      <c r="F1858" s="154" t="s">
        <v>401</v>
      </c>
      <c r="H1858" s="153" t="s">
        <v>1</v>
      </c>
      <c r="I1858" s="155"/>
      <c r="L1858" s="151"/>
      <c r="M1858" s="156"/>
      <c r="T1858" s="157"/>
      <c r="AT1858" s="153" t="s">
        <v>172</v>
      </c>
      <c r="AU1858" s="153" t="s">
        <v>88</v>
      </c>
      <c r="AV1858" s="12" t="s">
        <v>86</v>
      </c>
      <c r="AW1858" s="12" t="s">
        <v>34</v>
      </c>
      <c r="AX1858" s="12" t="s">
        <v>78</v>
      </c>
      <c r="AY1858" s="153" t="s">
        <v>163</v>
      </c>
    </row>
    <row r="1859" spans="2:65" s="13" customFormat="1" ht="11.25">
      <c r="B1859" s="158"/>
      <c r="D1859" s="152" t="s">
        <v>172</v>
      </c>
      <c r="E1859" s="159" t="s">
        <v>1</v>
      </c>
      <c r="F1859" s="160" t="s">
        <v>402</v>
      </c>
      <c r="H1859" s="161">
        <v>23</v>
      </c>
      <c r="I1859" s="162"/>
      <c r="L1859" s="158"/>
      <c r="M1859" s="163"/>
      <c r="T1859" s="164"/>
      <c r="AT1859" s="159" t="s">
        <v>172</v>
      </c>
      <c r="AU1859" s="159" t="s">
        <v>88</v>
      </c>
      <c r="AV1859" s="13" t="s">
        <v>88</v>
      </c>
      <c r="AW1859" s="13" t="s">
        <v>34</v>
      </c>
      <c r="AX1859" s="13" t="s">
        <v>78</v>
      </c>
      <c r="AY1859" s="159" t="s">
        <v>163</v>
      </c>
    </row>
    <row r="1860" spans="2:65" s="13" customFormat="1" ht="11.25">
      <c r="B1860" s="158"/>
      <c r="D1860" s="152" t="s">
        <v>172</v>
      </c>
      <c r="E1860" s="159" t="s">
        <v>1</v>
      </c>
      <c r="F1860" s="160" t="s">
        <v>403</v>
      </c>
      <c r="H1860" s="161">
        <v>-1.92</v>
      </c>
      <c r="I1860" s="162"/>
      <c r="L1860" s="158"/>
      <c r="M1860" s="163"/>
      <c r="T1860" s="164"/>
      <c r="AT1860" s="159" t="s">
        <v>172</v>
      </c>
      <c r="AU1860" s="159" t="s">
        <v>88</v>
      </c>
      <c r="AV1860" s="13" t="s">
        <v>88</v>
      </c>
      <c r="AW1860" s="13" t="s">
        <v>34</v>
      </c>
      <c r="AX1860" s="13" t="s">
        <v>78</v>
      </c>
      <c r="AY1860" s="159" t="s">
        <v>163</v>
      </c>
    </row>
    <row r="1861" spans="2:65" s="14" customFormat="1" ht="11.25">
      <c r="B1861" s="165"/>
      <c r="D1861" s="152" t="s">
        <v>172</v>
      </c>
      <c r="E1861" s="166" t="s">
        <v>1</v>
      </c>
      <c r="F1861" s="167" t="s">
        <v>176</v>
      </c>
      <c r="H1861" s="168">
        <v>65.210999999999999</v>
      </c>
      <c r="I1861" s="169"/>
      <c r="L1861" s="165"/>
      <c r="M1861" s="170"/>
      <c r="T1861" s="171"/>
      <c r="AT1861" s="166" t="s">
        <v>172</v>
      </c>
      <c r="AU1861" s="166" t="s">
        <v>88</v>
      </c>
      <c r="AV1861" s="14" t="s">
        <v>170</v>
      </c>
      <c r="AW1861" s="14" t="s">
        <v>34</v>
      </c>
      <c r="AX1861" s="14" t="s">
        <v>86</v>
      </c>
      <c r="AY1861" s="166" t="s">
        <v>163</v>
      </c>
    </row>
    <row r="1862" spans="2:65" s="1" customFormat="1" ht="24.2" customHeight="1">
      <c r="B1862" s="32"/>
      <c r="C1862" s="137" t="s">
        <v>1385</v>
      </c>
      <c r="D1862" s="137" t="s">
        <v>166</v>
      </c>
      <c r="E1862" s="138" t="s">
        <v>1386</v>
      </c>
      <c r="F1862" s="139" t="s">
        <v>1387</v>
      </c>
      <c r="G1862" s="140" t="s">
        <v>206</v>
      </c>
      <c r="H1862" s="141">
        <v>65.210999999999999</v>
      </c>
      <c r="I1862" s="142"/>
      <c r="J1862" s="143">
        <f>ROUND(I1862*H1862,2)</f>
        <v>0</v>
      </c>
      <c r="K1862" s="144"/>
      <c r="L1862" s="32"/>
      <c r="M1862" s="145" t="s">
        <v>1</v>
      </c>
      <c r="N1862" s="146" t="s">
        <v>43</v>
      </c>
      <c r="P1862" s="147">
        <f>O1862*H1862</f>
        <v>0</v>
      </c>
      <c r="Q1862" s="147">
        <v>2.9999999999999997E-4</v>
      </c>
      <c r="R1862" s="147">
        <f>Q1862*H1862</f>
        <v>1.9563299999999999E-2</v>
      </c>
      <c r="S1862" s="147">
        <v>0</v>
      </c>
      <c r="T1862" s="148">
        <f>S1862*H1862</f>
        <v>0</v>
      </c>
      <c r="AR1862" s="149" t="s">
        <v>170</v>
      </c>
      <c r="AT1862" s="149" t="s">
        <v>166</v>
      </c>
      <c r="AU1862" s="149" t="s">
        <v>88</v>
      </c>
      <c r="AY1862" s="17" t="s">
        <v>163</v>
      </c>
      <c r="BE1862" s="150">
        <f>IF(N1862="základní",J1862,0)</f>
        <v>0</v>
      </c>
      <c r="BF1862" s="150">
        <f>IF(N1862="snížená",J1862,0)</f>
        <v>0</v>
      </c>
      <c r="BG1862" s="150">
        <f>IF(N1862="zákl. přenesená",J1862,0)</f>
        <v>0</v>
      </c>
      <c r="BH1862" s="150">
        <f>IF(N1862="sníž. přenesená",J1862,0)</f>
        <v>0</v>
      </c>
      <c r="BI1862" s="150">
        <f>IF(N1862="nulová",J1862,0)</f>
        <v>0</v>
      </c>
      <c r="BJ1862" s="17" t="s">
        <v>86</v>
      </c>
      <c r="BK1862" s="150">
        <f>ROUND(I1862*H1862,2)</f>
        <v>0</v>
      </c>
      <c r="BL1862" s="17" t="s">
        <v>170</v>
      </c>
      <c r="BM1862" s="149" t="s">
        <v>1388</v>
      </c>
    </row>
    <row r="1863" spans="2:65" s="1" customFormat="1" ht="21.75" customHeight="1">
      <c r="B1863" s="32"/>
      <c r="C1863" s="137" t="s">
        <v>1389</v>
      </c>
      <c r="D1863" s="137" t="s">
        <v>166</v>
      </c>
      <c r="E1863" s="138" t="s">
        <v>1390</v>
      </c>
      <c r="F1863" s="139" t="s">
        <v>1391</v>
      </c>
      <c r="G1863" s="140" t="s">
        <v>206</v>
      </c>
      <c r="H1863" s="141">
        <v>65.210999999999999</v>
      </c>
      <c r="I1863" s="142"/>
      <c r="J1863" s="143">
        <f>ROUND(I1863*H1863,2)</f>
        <v>0</v>
      </c>
      <c r="K1863" s="144"/>
      <c r="L1863" s="32"/>
      <c r="M1863" s="145" t="s">
        <v>1</v>
      </c>
      <c r="N1863" s="146" t="s">
        <v>43</v>
      </c>
      <c r="P1863" s="147">
        <f>O1863*H1863</f>
        <v>0</v>
      </c>
      <c r="Q1863" s="147">
        <v>1.25E-3</v>
      </c>
      <c r="R1863" s="147">
        <f>Q1863*H1863</f>
        <v>8.1513749999999996E-2</v>
      </c>
      <c r="S1863" s="147">
        <v>0</v>
      </c>
      <c r="T1863" s="148">
        <f>S1863*H1863</f>
        <v>0</v>
      </c>
      <c r="AR1863" s="149" t="s">
        <v>273</v>
      </c>
      <c r="AT1863" s="149" t="s">
        <v>166</v>
      </c>
      <c r="AU1863" s="149" t="s">
        <v>88</v>
      </c>
      <c r="AY1863" s="17" t="s">
        <v>163</v>
      </c>
      <c r="BE1863" s="150">
        <f>IF(N1863="základní",J1863,0)</f>
        <v>0</v>
      </c>
      <c r="BF1863" s="150">
        <f>IF(N1863="snížená",J1863,0)</f>
        <v>0</v>
      </c>
      <c r="BG1863" s="150">
        <f>IF(N1863="zákl. přenesená",J1863,0)</f>
        <v>0</v>
      </c>
      <c r="BH1863" s="150">
        <f>IF(N1863="sníž. přenesená",J1863,0)</f>
        <v>0</v>
      </c>
      <c r="BI1863" s="150">
        <f>IF(N1863="nulová",J1863,0)</f>
        <v>0</v>
      </c>
      <c r="BJ1863" s="17" t="s">
        <v>86</v>
      </c>
      <c r="BK1863" s="150">
        <f>ROUND(I1863*H1863,2)</f>
        <v>0</v>
      </c>
      <c r="BL1863" s="17" t="s">
        <v>273</v>
      </c>
      <c r="BM1863" s="149" t="s">
        <v>1392</v>
      </c>
    </row>
    <row r="1864" spans="2:65" s="12" customFormat="1" ht="11.25">
      <c r="B1864" s="151"/>
      <c r="D1864" s="152" t="s">
        <v>172</v>
      </c>
      <c r="E1864" s="153" t="s">
        <v>1</v>
      </c>
      <c r="F1864" s="154" t="s">
        <v>173</v>
      </c>
      <c r="H1864" s="153" t="s">
        <v>1</v>
      </c>
      <c r="I1864" s="155"/>
      <c r="L1864" s="151"/>
      <c r="M1864" s="156"/>
      <c r="T1864" s="157"/>
      <c r="AT1864" s="153" t="s">
        <v>172</v>
      </c>
      <c r="AU1864" s="153" t="s">
        <v>88</v>
      </c>
      <c r="AV1864" s="12" t="s">
        <v>86</v>
      </c>
      <c r="AW1864" s="12" t="s">
        <v>34</v>
      </c>
      <c r="AX1864" s="12" t="s">
        <v>78</v>
      </c>
      <c r="AY1864" s="153" t="s">
        <v>163</v>
      </c>
    </row>
    <row r="1865" spans="2:65" s="12" customFormat="1" ht="11.25">
      <c r="B1865" s="151"/>
      <c r="D1865" s="152" t="s">
        <v>172</v>
      </c>
      <c r="E1865" s="153" t="s">
        <v>1</v>
      </c>
      <c r="F1865" s="154" t="s">
        <v>1393</v>
      </c>
      <c r="H1865" s="153" t="s">
        <v>1</v>
      </c>
      <c r="I1865" s="155"/>
      <c r="L1865" s="151"/>
      <c r="M1865" s="156"/>
      <c r="T1865" s="157"/>
      <c r="AT1865" s="153" t="s">
        <v>172</v>
      </c>
      <c r="AU1865" s="153" t="s">
        <v>88</v>
      </c>
      <c r="AV1865" s="12" t="s">
        <v>86</v>
      </c>
      <c r="AW1865" s="12" t="s">
        <v>34</v>
      </c>
      <c r="AX1865" s="12" t="s">
        <v>78</v>
      </c>
      <c r="AY1865" s="153" t="s">
        <v>163</v>
      </c>
    </row>
    <row r="1866" spans="2:65" s="12" customFormat="1" ht="11.25">
      <c r="B1866" s="151"/>
      <c r="D1866" s="152" t="s">
        <v>172</v>
      </c>
      <c r="E1866" s="153" t="s">
        <v>1</v>
      </c>
      <c r="F1866" s="154" t="s">
        <v>391</v>
      </c>
      <c r="H1866" s="153" t="s">
        <v>1</v>
      </c>
      <c r="I1866" s="155"/>
      <c r="L1866" s="151"/>
      <c r="M1866" s="156"/>
      <c r="T1866" s="157"/>
      <c r="AT1866" s="153" t="s">
        <v>172</v>
      </c>
      <c r="AU1866" s="153" t="s">
        <v>88</v>
      </c>
      <c r="AV1866" s="12" t="s">
        <v>86</v>
      </c>
      <c r="AW1866" s="12" t="s">
        <v>34</v>
      </c>
      <c r="AX1866" s="12" t="s">
        <v>78</v>
      </c>
      <c r="AY1866" s="153" t="s">
        <v>163</v>
      </c>
    </row>
    <row r="1867" spans="2:65" s="12" customFormat="1" ht="11.25">
      <c r="B1867" s="151"/>
      <c r="D1867" s="152" t="s">
        <v>172</v>
      </c>
      <c r="E1867" s="153" t="s">
        <v>1</v>
      </c>
      <c r="F1867" s="154" t="s">
        <v>392</v>
      </c>
      <c r="H1867" s="153" t="s">
        <v>1</v>
      </c>
      <c r="I1867" s="155"/>
      <c r="L1867" s="151"/>
      <c r="M1867" s="156"/>
      <c r="T1867" s="157"/>
      <c r="AT1867" s="153" t="s">
        <v>172</v>
      </c>
      <c r="AU1867" s="153" t="s">
        <v>88</v>
      </c>
      <c r="AV1867" s="12" t="s">
        <v>86</v>
      </c>
      <c r="AW1867" s="12" t="s">
        <v>34</v>
      </c>
      <c r="AX1867" s="12" t="s">
        <v>78</v>
      </c>
      <c r="AY1867" s="153" t="s">
        <v>163</v>
      </c>
    </row>
    <row r="1868" spans="2:65" s="13" customFormat="1" ht="11.25">
      <c r="B1868" s="158"/>
      <c r="D1868" s="152" t="s">
        <v>172</v>
      </c>
      <c r="E1868" s="159" t="s">
        <v>1</v>
      </c>
      <c r="F1868" s="160" t="s">
        <v>393</v>
      </c>
      <c r="H1868" s="161">
        <v>23.94</v>
      </c>
      <c r="I1868" s="162"/>
      <c r="L1868" s="158"/>
      <c r="M1868" s="163"/>
      <c r="T1868" s="164"/>
      <c r="AT1868" s="159" t="s">
        <v>172</v>
      </c>
      <c r="AU1868" s="159" t="s">
        <v>88</v>
      </c>
      <c r="AV1868" s="13" t="s">
        <v>88</v>
      </c>
      <c r="AW1868" s="13" t="s">
        <v>34</v>
      </c>
      <c r="AX1868" s="13" t="s">
        <v>78</v>
      </c>
      <c r="AY1868" s="159" t="s">
        <v>163</v>
      </c>
    </row>
    <row r="1869" spans="2:65" s="13" customFormat="1" ht="11.25">
      <c r="B1869" s="158"/>
      <c r="D1869" s="152" t="s">
        <v>172</v>
      </c>
      <c r="E1869" s="159" t="s">
        <v>1</v>
      </c>
      <c r="F1869" s="160" t="s">
        <v>394</v>
      </c>
      <c r="H1869" s="161">
        <v>1.8049999999999999</v>
      </c>
      <c r="I1869" s="162"/>
      <c r="L1869" s="158"/>
      <c r="M1869" s="163"/>
      <c r="T1869" s="164"/>
      <c r="AT1869" s="159" t="s">
        <v>172</v>
      </c>
      <c r="AU1869" s="159" t="s">
        <v>88</v>
      </c>
      <c r="AV1869" s="13" t="s">
        <v>88</v>
      </c>
      <c r="AW1869" s="13" t="s">
        <v>34</v>
      </c>
      <c r="AX1869" s="13" t="s">
        <v>78</v>
      </c>
      <c r="AY1869" s="159" t="s">
        <v>163</v>
      </c>
    </row>
    <row r="1870" spans="2:65" s="13" customFormat="1" ht="11.25">
      <c r="B1870" s="158"/>
      <c r="D1870" s="152" t="s">
        <v>172</v>
      </c>
      <c r="E1870" s="159" t="s">
        <v>1</v>
      </c>
      <c r="F1870" s="160" t="s">
        <v>395</v>
      </c>
      <c r="H1870" s="161">
        <v>-4.6779999999999999</v>
      </c>
      <c r="I1870" s="162"/>
      <c r="L1870" s="158"/>
      <c r="M1870" s="163"/>
      <c r="T1870" s="164"/>
      <c r="AT1870" s="159" t="s">
        <v>172</v>
      </c>
      <c r="AU1870" s="159" t="s">
        <v>88</v>
      </c>
      <c r="AV1870" s="13" t="s">
        <v>88</v>
      </c>
      <c r="AW1870" s="13" t="s">
        <v>34</v>
      </c>
      <c r="AX1870" s="13" t="s">
        <v>78</v>
      </c>
      <c r="AY1870" s="159" t="s">
        <v>163</v>
      </c>
    </row>
    <row r="1871" spans="2:65" s="12" customFormat="1" ht="11.25">
      <c r="B1871" s="151"/>
      <c r="D1871" s="152" t="s">
        <v>172</v>
      </c>
      <c r="E1871" s="153" t="s">
        <v>1</v>
      </c>
      <c r="F1871" s="154" t="s">
        <v>396</v>
      </c>
      <c r="H1871" s="153" t="s">
        <v>1</v>
      </c>
      <c r="I1871" s="155"/>
      <c r="L1871" s="151"/>
      <c r="M1871" s="156"/>
      <c r="T1871" s="157"/>
      <c r="AT1871" s="153" t="s">
        <v>172</v>
      </c>
      <c r="AU1871" s="153" t="s">
        <v>88</v>
      </c>
      <c r="AV1871" s="12" t="s">
        <v>86</v>
      </c>
      <c r="AW1871" s="12" t="s">
        <v>34</v>
      </c>
      <c r="AX1871" s="12" t="s">
        <v>78</v>
      </c>
      <c r="AY1871" s="153" t="s">
        <v>163</v>
      </c>
    </row>
    <row r="1872" spans="2:65" s="13" customFormat="1" ht="11.25">
      <c r="B1872" s="158"/>
      <c r="D1872" s="152" t="s">
        <v>172</v>
      </c>
      <c r="E1872" s="159" t="s">
        <v>1</v>
      </c>
      <c r="F1872" s="160" t="s">
        <v>397</v>
      </c>
      <c r="H1872" s="161">
        <v>12.797000000000001</v>
      </c>
      <c r="I1872" s="162"/>
      <c r="L1872" s="158"/>
      <c r="M1872" s="163"/>
      <c r="T1872" s="164"/>
      <c r="AT1872" s="159" t="s">
        <v>172</v>
      </c>
      <c r="AU1872" s="159" t="s">
        <v>88</v>
      </c>
      <c r="AV1872" s="13" t="s">
        <v>88</v>
      </c>
      <c r="AW1872" s="13" t="s">
        <v>34</v>
      </c>
      <c r="AX1872" s="13" t="s">
        <v>78</v>
      </c>
      <c r="AY1872" s="159" t="s">
        <v>163</v>
      </c>
    </row>
    <row r="1873" spans="2:65" s="13" customFormat="1" ht="11.25">
      <c r="B1873" s="158"/>
      <c r="D1873" s="152" t="s">
        <v>172</v>
      </c>
      <c r="E1873" s="159" t="s">
        <v>1</v>
      </c>
      <c r="F1873" s="160" t="s">
        <v>398</v>
      </c>
      <c r="H1873" s="161">
        <v>-1.379</v>
      </c>
      <c r="I1873" s="162"/>
      <c r="L1873" s="158"/>
      <c r="M1873" s="163"/>
      <c r="T1873" s="164"/>
      <c r="AT1873" s="159" t="s">
        <v>172</v>
      </c>
      <c r="AU1873" s="159" t="s">
        <v>88</v>
      </c>
      <c r="AV1873" s="13" t="s">
        <v>88</v>
      </c>
      <c r="AW1873" s="13" t="s">
        <v>34</v>
      </c>
      <c r="AX1873" s="13" t="s">
        <v>78</v>
      </c>
      <c r="AY1873" s="159" t="s">
        <v>163</v>
      </c>
    </row>
    <row r="1874" spans="2:65" s="12" customFormat="1" ht="11.25">
      <c r="B1874" s="151"/>
      <c r="D1874" s="152" t="s">
        <v>172</v>
      </c>
      <c r="E1874" s="153" t="s">
        <v>1</v>
      </c>
      <c r="F1874" s="154" t="s">
        <v>399</v>
      </c>
      <c r="H1874" s="153" t="s">
        <v>1</v>
      </c>
      <c r="I1874" s="155"/>
      <c r="L1874" s="151"/>
      <c r="M1874" s="156"/>
      <c r="T1874" s="157"/>
      <c r="AT1874" s="153" t="s">
        <v>172</v>
      </c>
      <c r="AU1874" s="153" t="s">
        <v>88</v>
      </c>
      <c r="AV1874" s="12" t="s">
        <v>86</v>
      </c>
      <c r="AW1874" s="12" t="s">
        <v>34</v>
      </c>
      <c r="AX1874" s="12" t="s">
        <v>78</v>
      </c>
      <c r="AY1874" s="153" t="s">
        <v>163</v>
      </c>
    </row>
    <row r="1875" spans="2:65" s="13" customFormat="1" ht="11.25">
      <c r="B1875" s="158"/>
      <c r="D1875" s="152" t="s">
        <v>172</v>
      </c>
      <c r="E1875" s="159" t="s">
        <v>1</v>
      </c>
      <c r="F1875" s="160" t="s">
        <v>400</v>
      </c>
      <c r="H1875" s="161">
        <v>13.025</v>
      </c>
      <c r="I1875" s="162"/>
      <c r="L1875" s="158"/>
      <c r="M1875" s="163"/>
      <c r="T1875" s="164"/>
      <c r="AT1875" s="159" t="s">
        <v>172</v>
      </c>
      <c r="AU1875" s="159" t="s">
        <v>88</v>
      </c>
      <c r="AV1875" s="13" t="s">
        <v>88</v>
      </c>
      <c r="AW1875" s="13" t="s">
        <v>34</v>
      </c>
      <c r="AX1875" s="13" t="s">
        <v>78</v>
      </c>
      <c r="AY1875" s="159" t="s">
        <v>163</v>
      </c>
    </row>
    <row r="1876" spans="2:65" s="13" customFormat="1" ht="11.25">
      <c r="B1876" s="158"/>
      <c r="D1876" s="152" t="s">
        <v>172</v>
      </c>
      <c r="E1876" s="159" t="s">
        <v>1</v>
      </c>
      <c r="F1876" s="160" t="s">
        <v>398</v>
      </c>
      <c r="H1876" s="161">
        <v>-1.379</v>
      </c>
      <c r="I1876" s="162"/>
      <c r="L1876" s="158"/>
      <c r="M1876" s="163"/>
      <c r="T1876" s="164"/>
      <c r="AT1876" s="159" t="s">
        <v>172</v>
      </c>
      <c r="AU1876" s="159" t="s">
        <v>88</v>
      </c>
      <c r="AV1876" s="13" t="s">
        <v>88</v>
      </c>
      <c r="AW1876" s="13" t="s">
        <v>34</v>
      </c>
      <c r="AX1876" s="13" t="s">
        <v>78</v>
      </c>
      <c r="AY1876" s="159" t="s">
        <v>163</v>
      </c>
    </row>
    <row r="1877" spans="2:65" s="12" customFormat="1" ht="11.25">
      <c r="B1877" s="151"/>
      <c r="D1877" s="152" t="s">
        <v>172</v>
      </c>
      <c r="E1877" s="153" t="s">
        <v>1</v>
      </c>
      <c r="F1877" s="154" t="s">
        <v>401</v>
      </c>
      <c r="H1877" s="153" t="s">
        <v>1</v>
      </c>
      <c r="I1877" s="155"/>
      <c r="L1877" s="151"/>
      <c r="M1877" s="156"/>
      <c r="T1877" s="157"/>
      <c r="AT1877" s="153" t="s">
        <v>172</v>
      </c>
      <c r="AU1877" s="153" t="s">
        <v>88</v>
      </c>
      <c r="AV1877" s="12" t="s">
        <v>86</v>
      </c>
      <c r="AW1877" s="12" t="s">
        <v>34</v>
      </c>
      <c r="AX1877" s="12" t="s">
        <v>78</v>
      </c>
      <c r="AY1877" s="153" t="s">
        <v>163</v>
      </c>
    </row>
    <row r="1878" spans="2:65" s="13" customFormat="1" ht="11.25">
      <c r="B1878" s="158"/>
      <c r="D1878" s="152" t="s">
        <v>172</v>
      </c>
      <c r="E1878" s="159" t="s">
        <v>1</v>
      </c>
      <c r="F1878" s="160" t="s">
        <v>402</v>
      </c>
      <c r="H1878" s="161">
        <v>23</v>
      </c>
      <c r="I1878" s="162"/>
      <c r="L1878" s="158"/>
      <c r="M1878" s="163"/>
      <c r="T1878" s="164"/>
      <c r="AT1878" s="159" t="s">
        <v>172</v>
      </c>
      <c r="AU1878" s="159" t="s">
        <v>88</v>
      </c>
      <c r="AV1878" s="13" t="s">
        <v>88</v>
      </c>
      <c r="AW1878" s="13" t="s">
        <v>34</v>
      </c>
      <c r="AX1878" s="13" t="s">
        <v>78</v>
      </c>
      <c r="AY1878" s="159" t="s">
        <v>163</v>
      </c>
    </row>
    <row r="1879" spans="2:65" s="13" customFormat="1" ht="11.25">
      <c r="B1879" s="158"/>
      <c r="D1879" s="152" t="s">
        <v>172</v>
      </c>
      <c r="E1879" s="159" t="s">
        <v>1</v>
      </c>
      <c r="F1879" s="160" t="s">
        <v>403</v>
      </c>
      <c r="H1879" s="161">
        <v>-1.92</v>
      </c>
      <c r="I1879" s="162"/>
      <c r="L1879" s="158"/>
      <c r="M1879" s="163"/>
      <c r="T1879" s="164"/>
      <c r="AT1879" s="159" t="s">
        <v>172</v>
      </c>
      <c r="AU1879" s="159" t="s">
        <v>88</v>
      </c>
      <c r="AV1879" s="13" t="s">
        <v>88</v>
      </c>
      <c r="AW1879" s="13" t="s">
        <v>34</v>
      </c>
      <c r="AX1879" s="13" t="s">
        <v>78</v>
      </c>
      <c r="AY1879" s="159" t="s">
        <v>163</v>
      </c>
    </row>
    <row r="1880" spans="2:65" s="14" customFormat="1" ht="11.25">
      <c r="B1880" s="165"/>
      <c r="D1880" s="152" t="s">
        <v>172</v>
      </c>
      <c r="E1880" s="166" t="s">
        <v>1</v>
      </c>
      <c r="F1880" s="167" t="s">
        <v>176</v>
      </c>
      <c r="H1880" s="168">
        <v>65.210999999999999</v>
      </c>
      <c r="I1880" s="169"/>
      <c r="L1880" s="165"/>
      <c r="M1880" s="170"/>
      <c r="T1880" s="171"/>
      <c r="AT1880" s="166" t="s">
        <v>172</v>
      </c>
      <c r="AU1880" s="166" t="s">
        <v>88</v>
      </c>
      <c r="AV1880" s="14" t="s">
        <v>170</v>
      </c>
      <c r="AW1880" s="14" t="s">
        <v>34</v>
      </c>
      <c r="AX1880" s="14" t="s">
        <v>86</v>
      </c>
      <c r="AY1880" s="166" t="s">
        <v>163</v>
      </c>
    </row>
    <row r="1881" spans="2:65" s="1" customFormat="1" ht="16.5" customHeight="1">
      <c r="B1881" s="32"/>
      <c r="C1881" s="137" t="s">
        <v>1394</v>
      </c>
      <c r="D1881" s="137" t="s">
        <v>166</v>
      </c>
      <c r="E1881" s="138" t="s">
        <v>1395</v>
      </c>
      <c r="F1881" s="139" t="s">
        <v>1396</v>
      </c>
      <c r="G1881" s="140" t="s">
        <v>206</v>
      </c>
      <c r="H1881" s="141">
        <v>65.210999999999999</v>
      </c>
      <c r="I1881" s="142"/>
      <c r="J1881" s="143">
        <f>ROUND(I1881*H1881,2)</f>
        <v>0</v>
      </c>
      <c r="K1881" s="144"/>
      <c r="L1881" s="32"/>
      <c r="M1881" s="145" t="s">
        <v>1</v>
      </c>
      <c r="N1881" s="146" t="s">
        <v>43</v>
      </c>
      <c r="P1881" s="147">
        <f>O1881*H1881</f>
        <v>0</v>
      </c>
      <c r="Q1881" s="147">
        <v>3.2000000000000002E-3</v>
      </c>
      <c r="R1881" s="147">
        <f>Q1881*H1881</f>
        <v>0.20867520000000001</v>
      </c>
      <c r="S1881" s="147">
        <v>0</v>
      </c>
      <c r="T1881" s="148">
        <f>S1881*H1881</f>
        <v>0</v>
      </c>
      <c r="AR1881" s="149" t="s">
        <v>273</v>
      </c>
      <c r="AT1881" s="149" t="s">
        <v>166</v>
      </c>
      <c r="AU1881" s="149" t="s">
        <v>88</v>
      </c>
      <c r="AY1881" s="17" t="s">
        <v>163</v>
      </c>
      <c r="BE1881" s="150">
        <f>IF(N1881="základní",J1881,0)</f>
        <v>0</v>
      </c>
      <c r="BF1881" s="150">
        <f>IF(N1881="snížená",J1881,0)</f>
        <v>0</v>
      </c>
      <c r="BG1881" s="150">
        <f>IF(N1881="zákl. přenesená",J1881,0)</f>
        <v>0</v>
      </c>
      <c r="BH1881" s="150">
        <f>IF(N1881="sníž. přenesená",J1881,0)</f>
        <v>0</v>
      </c>
      <c r="BI1881" s="150">
        <f>IF(N1881="nulová",J1881,0)</f>
        <v>0</v>
      </c>
      <c r="BJ1881" s="17" t="s">
        <v>86</v>
      </c>
      <c r="BK1881" s="150">
        <f>ROUND(I1881*H1881,2)</f>
        <v>0</v>
      </c>
      <c r="BL1881" s="17" t="s">
        <v>273</v>
      </c>
      <c r="BM1881" s="149" t="s">
        <v>1397</v>
      </c>
    </row>
    <row r="1882" spans="2:65" s="12" customFormat="1" ht="11.25">
      <c r="B1882" s="151"/>
      <c r="D1882" s="152" t="s">
        <v>172</v>
      </c>
      <c r="E1882" s="153" t="s">
        <v>1</v>
      </c>
      <c r="F1882" s="154" t="s">
        <v>173</v>
      </c>
      <c r="H1882" s="153" t="s">
        <v>1</v>
      </c>
      <c r="I1882" s="155"/>
      <c r="L1882" s="151"/>
      <c r="M1882" s="156"/>
      <c r="T1882" s="157"/>
      <c r="AT1882" s="153" t="s">
        <v>172</v>
      </c>
      <c r="AU1882" s="153" t="s">
        <v>88</v>
      </c>
      <c r="AV1882" s="12" t="s">
        <v>86</v>
      </c>
      <c r="AW1882" s="12" t="s">
        <v>34</v>
      </c>
      <c r="AX1882" s="12" t="s">
        <v>78</v>
      </c>
      <c r="AY1882" s="153" t="s">
        <v>163</v>
      </c>
    </row>
    <row r="1883" spans="2:65" s="12" customFormat="1" ht="11.25">
      <c r="B1883" s="151"/>
      <c r="D1883" s="152" t="s">
        <v>172</v>
      </c>
      <c r="E1883" s="153" t="s">
        <v>1</v>
      </c>
      <c r="F1883" s="154" t="s">
        <v>1398</v>
      </c>
      <c r="H1883" s="153" t="s">
        <v>1</v>
      </c>
      <c r="I1883" s="155"/>
      <c r="L1883" s="151"/>
      <c r="M1883" s="156"/>
      <c r="T1883" s="157"/>
      <c r="AT1883" s="153" t="s">
        <v>172</v>
      </c>
      <c r="AU1883" s="153" t="s">
        <v>88</v>
      </c>
      <c r="AV1883" s="12" t="s">
        <v>86</v>
      </c>
      <c r="AW1883" s="12" t="s">
        <v>34</v>
      </c>
      <c r="AX1883" s="12" t="s">
        <v>78</v>
      </c>
      <c r="AY1883" s="153" t="s">
        <v>163</v>
      </c>
    </row>
    <row r="1884" spans="2:65" s="12" customFormat="1" ht="11.25">
      <c r="B1884" s="151"/>
      <c r="D1884" s="152" t="s">
        <v>172</v>
      </c>
      <c r="E1884" s="153" t="s">
        <v>1</v>
      </c>
      <c r="F1884" s="154" t="s">
        <v>391</v>
      </c>
      <c r="H1884" s="153" t="s">
        <v>1</v>
      </c>
      <c r="I1884" s="155"/>
      <c r="L1884" s="151"/>
      <c r="M1884" s="156"/>
      <c r="T1884" s="157"/>
      <c r="AT1884" s="153" t="s">
        <v>172</v>
      </c>
      <c r="AU1884" s="153" t="s">
        <v>88</v>
      </c>
      <c r="AV1884" s="12" t="s">
        <v>86</v>
      </c>
      <c r="AW1884" s="12" t="s">
        <v>34</v>
      </c>
      <c r="AX1884" s="12" t="s">
        <v>78</v>
      </c>
      <c r="AY1884" s="153" t="s">
        <v>163</v>
      </c>
    </row>
    <row r="1885" spans="2:65" s="12" customFormat="1" ht="11.25">
      <c r="B1885" s="151"/>
      <c r="D1885" s="152" t="s">
        <v>172</v>
      </c>
      <c r="E1885" s="153" t="s">
        <v>1</v>
      </c>
      <c r="F1885" s="154" t="s">
        <v>392</v>
      </c>
      <c r="H1885" s="153" t="s">
        <v>1</v>
      </c>
      <c r="I1885" s="155"/>
      <c r="L1885" s="151"/>
      <c r="M1885" s="156"/>
      <c r="T1885" s="157"/>
      <c r="AT1885" s="153" t="s">
        <v>172</v>
      </c>
      <c r="AU1885" s="153" t="s">
        <v>88</v>
      </c>
      <c r="AV1885" s="12" t="s">
        <v>86</v>
      </c>
      <c r="AW1885" s="12" t="s">
        <v>34</v>
      </c>
      <c r="AX1885" s="12" t="s">
        <v>78</v>
      </c>
      <c r="AY1885" s="153" t="s">
        <v>163</v>
      </c>
    </row>
    <row r="1886" spans="2:65" s="13" customFormat="1" ht="11.25">
      <c r="B1886" s="158"/>
      <c r="D1886" s="152" t="s">
        <v>172</v>
      </c>
      <c r="E1886" s="159" t="s">
        <v>1</v>
      </c>
      <c r="F1886" s="160" t="s">
        <v>393</v>
      </c>
      <c r="H1886" s="161">
        <v>23.94</v>
      </c>
      <c r="I1886" s="162"/>
      <c r="L1886" s="158"/>
      <c r="M1886" s="163"/>
      <c r="T1886" s="164"/>
      <c r="AT1886" s="159" t="s">
        <v>172</v>
      </c>
      <c r="AU1886" s="159" t="s">
        <v>88</v>
      </c>
      <c r="AV1886" s="13" t="s">
        <v>88</v>
      </c>
      <c r="AW1886" s="13" t="s">
        <v>34</v>
      </c>
      <c r="AX1886" s="13" t="s">
        <v>78</v>
      </c>
      <c r="AY1886" s="159" t="s">
        <v>163</v>
      </c>
    </row>
    <row r="1887" spans="2:65" s="13" customFormat="1" ht="11.25">
      <c r="B1887" s="158"/>
      <c r="D1887" s="152" t="s">
        <v>172</v>
      </c>
      <c r="E1887" s="159" t="s">
        <v>1</v>
      </c>
      <c r="F1887" s="160" t="s">
        <v>394</v>
      </c>
      <c r="H1887" s="161">
        <v>1.8049999999999999</v>
      </c>
      <c r="I1887" s="162"/>
      <c r="L1887" s="158"/>
      <c r="M1887" s="163"/>
      <c r="T1887" s="164"/>
      <c r="AT1887" s="159" t="s">
        <v>172</v>
      </c>
      <c r="AU1887" s="159" t="s">
        <v>88</v>
      </c>
      <c r="AV1887" s="13" t="s">
        <v>88</v>
      </c>
      <c r="AW1887" s="13" t="s">
        <v>34</v>
      </c>
      <c r="AX1887" s="13" t="s">
        <v>78</v>
      </c>
      <c r="AY1887" s="159" t="s">
        <v>163</v>
      </c>
    </row>
    <row r="1888" spans="2:65" s="13" customFormat="1" ht="11.25">
      <c r="B1888" s="158"/>
      <c r="D1888" s="152" t="s">
        <v>172</v>
      </c>
      <c r="E1888" s="159" t="s">
        <v>1</v>
      </c>
      <c r="F1888" s="160" t="s">
        <v>395</v>
      </c>
      <c r="H1888" s="161">
        <v>-4.6779999999999999</v>
      </c>
      <c r="I1888" s="162"/>
      <c r="L1888" s="158"/>
      <c r="M1888" s="163"/>
      <c r="T1888" s="164"/>
      <c r="AT1888" s="159" t="s">
        <v>172</v>
      </c>
      <c r="AU1888" s="159" t="s">
        <v>88</v>
      </c>
      <c r="AV1888" s="13" t="s">
        <v>88</v>
      </c>
      <c r="AW1888" s="13" t="s">
        <v>34</v>
      </c>
      <c r="AX1888" s="13" t="s">
        <v>78</v>
      </c>
      <c r="AY1888" s="159" t="s">
        <v>163</v>
      </c>
    </row>
    <row r="1889" spans="2:65" s="12" customFormat="1" ht="11.25">
      <c r="B1889" s="151"/>
      <c r="D1889" s="152" t="s">
        <v>172</v>
      </c>
      <c r="E1889" s="153" t="s">
        <v>1</v>
      </c>
      <c r="F1889" s="154" t="s">
        <v>396</v>
      </c>
      <c r="H1889" s="153" t="s">
        <v>1</v>
      </c>
      <c r="I1889" s="155"/>
      <c r="L1889" s="151"/>
      <c r="M1889" s="156"/>
      <c r="T1889" s="157"/>
      <c r="AT1889" s="153" t="s">
        <v>172</v>
      </c>
      <c r="AU1889" s="153" t="s">
        <v>88</v>
      </c>
      <c r="AV1889" s="12" t="s">
        <v>86</v>
      </c>
      <c r="AW1889" s="12" t="s">
        <v>34</v>
      </c>
      <c r="AX1889" s="12" t="s">
        <v>78</v>
      </c>
      <c r="AY1889" s="153" t="s">
        <v>163</v>
      </c>
    </row>
    <row r="1890" spans="2:65" s="13" customFormat="1" ht="11.25">
      <c r="B1890" s="158"/>
      <c r="D1890" s="152" t="s">
        <v>172</v>
      </c>
      <c r="E1890" s="159" t="s">
        <v>1</v>
      </c>
      <c r="F1890" s="160" t="s">
        <v>397</v>
      </c>
      <c r="H1890" s="161">
        <v>12.797000000000001</v>
      </c>
      <c r="I1890" s="162"/>
      <c r="L1890" s="158"/>
      <c r="M1890" s="163"/>
      <c r="T1890" s="164"/>
      <c r="AT1890" s="159" t="s">
        <v>172</v>
      </c>
      <c r="AU1890" s="159" t="s">
        <v>88</v>
      </c>
      <c r="AV1890" s="13" t="s">
        <v>88</v>
      </c>
      <c r="AW1890" s="13" t="s">
        <v>34</v>
      </c>
      <c r="AX1890" s="13" t="s">
        <v>78</v>
      </c>
      <c r="AY1890" s="159" t="s">
        <v>163</v>
      </c>
    </row>
    <row r="1891" spans="2:65" s="13" customFormat="1" ht="11.25">
      <c r="B1891" s="158"/>
      <c r="D1891" s="152" t="s">
        <v>172</v>
      </c>
      <c r="E1891" s="159" t="s">
        <v>1</v>
      </c>
      <c r="F1891" s="160" t="s">
        <v>398</v>
      </c>
      <c r="H1891" s="161">
        <v>-1.379</v>
      </c>
      <c r="I1891" s="162"/>
      <c r="L1891" s="158"/>
      <c r="M1891" s="163"/>
      <c r="T1891" s="164"/>
      <c r="AT1891" s="159" t="s">
        <v>172</v>
      </c>
      <c r="AU1891" s="159" t="s">
        <v>88</v>
      </c>
      <c r="AV1891" s="13" t="s">
        <v>88</v>
      </c>
      <c r="AW1891" s="13" t="s">
        <v>34</v>
      </c>
      <c r="AX1891" s="13" t="s">
        <v>78</v>
      </c>
      <c r="AY1891" s="159" t="s">
        <v>163</v>
      </c>
    </row>
    <row r="1892" spans="2:65" s="12" customFormat="1" ht="11.25">
      <c r="B1892" s="151"/>
      <c r="D1892" s="152" t="s">
        <v>172</v>
      </c>
      <c r="E1892" s="153" t="s">
        <v>1</v>
      </c>
      <c r="F1892" s="154" t="s">
        <v>399</v>
      </c>
      <c r="H1892" s="153" t="s">
        <v>1</v>
      </c>
      <c r="I1892" s="155"/>
      <c r="L1892" s="151"/>
      <c r="M1892" s="156"/>
      <c r="T1892" s="157"/>
      <c r="AT1892" s="153" t="s">
        <v>172</v>
      </c>
      <c r="AU1892" s="153" t="s">
        <v>88</v>
      </c>
      <c r="AV1892" s="12" t="s">
        <v>86</v>
      </c>
      <c r="AW1892" s="12" t="s">
        <v>34</v>
      </c>
      <c r="AX1892" s="12" t="s">
        <v>78</v>
      </c>
      <c r="AY1892" s="153" t="s">
        <v>163</v>
      </c>
    </row>
    <row r="1893" spans="2:65" s="13" customFormat="1" ht="11.25">
      <c r="B1893" s="158"/>
      <c r="D1893" s="152" t="s">
        <v>172</v>
      </c>
      <c r="E1893" s="159" t="s">
        <v>1</v>
      </c>
      <c r="F1893" s="160" t="s">
        <v>400</v>
      </c>
      <c r="H1893" s="161">
        <v>13.025</v>
      </c>
      <c r="I1893" s="162"/>
      <c r="L1893" s="158"/>
      <c r="M1893" s="163"/>
      <c r="T1893" s="164"/>
      <c r="AT1893" s="159" t="s">
        <v>172</v>
      </c>
      <c r="AU1893" s="159" t="s">
        <v>88</v>
      </c>
      <c r="AV1893" s="13" t="s">
        <v>88</v>
      </c>
      <c r="AW1893" s="13" t="s">
        <v>34</v>
      </c>
      <c r="AX1893" s="13" t="s">
        <v>78</v>
      </c>
      <c r="AY1893" s="159" t="s">
        <v>163</v>
      </c>
    </row>
    <row r="1894" spans="2:65" s="13" customFormat="1" ht="11.25">
      <c r="B1894" s="158"/>
      <c r="D1894" s="152" t="s">
        <v>172</v>
      </c>
      <c r="E1894" s="159" t="s">
        <v>1</v>
      </c>
      <c r="F1894" s="160" t="s">
        <v>398</v>
      </c>
      <c r="H1894" s="161">
        <v>-1.379</v>
      </c>
      <c r="I1894" s="162"/>
      <c r="L1894" s="158"/>
      <c r="M1894" s="163"/>
      <c r="T1894" s="164"/>
      <c r="AT1894" s="159" t="s">
        <v>172</v>
      </c>
      <c r="AU1894" s="159" t="s">
        <v>88</v>
      </c>
      <c r="AV1894" s="13" t="s">
        <v>88</v>
      </c>
      <c r="AW1894" s="13" t="s">
        <v>34</v>
      </c>
      <c r="AX1894" s="13" t="s">
        <v>78</v>
      </c>
      <c r="AY1894" s="159" t="s">
        <v>163</v>
      </c>
    </row>
    <row r="1895" spans="2:65" s="12" customFormat="1" ht="11.25">
      <c r="B1895" s="151"/>
      <c r="D1895" s="152" t="s">
        <v>172</v>
      </c>
      <c r="E1895" s="153" t="s">
        <v>1</v>
      </c>
      <c r="F1895" s="154" t="s">
        <v>401</v>
      </c>
      <c r="H1895" s="153" t="s">
        <v>1</v>
      </c>
      <c r="I1895" s="155"/>
      <c r="L1895" s="151"/>
      <c r="M1895" s="156"/>
      <c r="T1895" s="157"/>
      <c r="AT1895" s="153" t="s">
        <v>172</v>
      </c>
      <c r="AU1895" s="153" t="s">
        <v>88</v>
      </c>
      <c r="AV1895" s="12" t="s">
        <v>86</v>
      </c>
      <c r="AW1895" s="12" t="s">
        <v>34</v>
      </c>
      <c r="AX1895" s="12" t="s">
        <v>78</v>
      </c>
      <c r="AY1895" s="153" t="s">
        <v>163</v>
      </c>
    </row>
    <row r="1896" spans="2:65" s="13" customFormat="1" ht="11.25">
      <c r="B1896" s="158"/>
      <c r="D1896" s="152" t="s">
        <v>172</v>
      </c>
      <c r="E1896" s="159" t="s">
        <v>1</v>
      </c>
      <c r="F1896" s="160" t="s">
        <v>402</v>
      </c>
      <c r="H1896" s="161">
        <v>23</v>
      </c>
      <c r="I1896" s="162"/>
      <c r="L1896" s="158"/>
      <c r="M1896" s="163"/>
      <c r="T1896" s="164"/>
      <c r="AT1896" s="159" t="s">
        <v>172</v>
      </c>
      <c r="AU1896" s="159" t="s">
        <v>88</v>
      </c>
      <c r="AV1896" s="13" t="s">
        <v>88</v>
      </c>
      <c r="AW1896" s="13" t="s">
        <v>34</v>
      </c>
      <c r="AX1896" s="13" t="s">
        <v>78</v>
      </c>
      <c r="AY1896" s="159" t="s">
        <v>163</v>
      </c>
    </row>
    <row r="1897" spans="2:65" s="13" customFormat="1" ht="11.25">
      <c r="B1897" s="158"/>
      <c r="D1897" s="152" t="s">
        <v>172</v>
      </c>
      <c r="E1897" s="159" t="s">
        <v>1</v>
      </c>
      <c r="F1897" s="160" t="s">
        <v>403</v>
      </c>
      <c r="H1897" s="161">
        <v>-1.92</v>
      </c>
      <c r="I1897" s="162"/>
      <c r="L1897" s="158"/>
      <c r="M1897" s="163"/>
      <c r="T1897" s="164"/>
      <c r="AT1897" s="159" t="s">
        <v>172</v>
      </c>
      <c r="AU1897" s="159" t="s">
        <v>88</v>
      </c>
      <c r="AV1897" s="13" t="s">
        <v>88</v>
      </c>
      <c r="AW1897" s="13" t="s">
        <v>34</v>
      </c>
      <c r="AX1897" s="13" t="s">
        <v>78</v>
      </c>
      <c r="AY1897" s="159" t="s">
        <v>163</v>
      </c>
    </row>
    <row r="1898" spans="2:65" s="14" customFormat="1" ht="11.25">
      <c r="B1898" s="165"/>
      <c r="D1898" s="152" t="s">
        <v>172</v>
      </c>
      <c r="E1898" s="166" t="s">
        <v>1</v>
      </c>
      <c r="F1898" s="167" t="s">
        <v>176</v>
      </c>
      <c r="H1898" s="168">
        <v>65.210999999999999</v>
      </c>
      <c r="I1898" s="169"/>
      <c r="L1898" s="165"/>
      <c r="M1898" s="170"/>
      <c r="T1898" s="171"/>
      <c r="AT1898" s="166" t="s">
        <v>172</v>
      </c>
      <c r="AU1898" s="166" t="s">
        <v>88</v>
      </c>
      <c r="AV1898" s="14" t="s">
        <v>170</v>
      </c>
      <c r="AW1898" s="14" t="s">
        <v>34</v>
      </c>
      <c r="AX1898" s="14" t="s">
        <v>86</v>
      </c>
      <c r="AY1898" s="166" t="s">
        <v>163</v>
      </c>
    </row>
    <row r="1899" spans="2:65" s="1" customFormat="1" ht="16.5" customHeight="1">
      <c r="B1899" s="32"/>
      <c r="C1899" s="137" t="s">
        <v>1399</v>
      </c>
      <c r="D1899" s="137" t="s">
        <v>166</v>
      </c>
      <c r="E1899" s="138" t="s">
        <v>1400</v>
      </c>
      <c r="F1899" s="139" t="s">
        <v>1401</v>
      </c>
      <c r="G1899" s="140" t="s">
        <v>206</v>
      </c>
      <c r="H1899" s="141">
        <v>65.210999999999999</v>
      </c>
      <c r="I1899" s="142"/>
      <c r="J1899" s="143">
        <f>ROUND(I1899*H1899,2)</f>
        <v>0</v>
      </c>
      <c r="K1899" s="144"/>
      <c r="L1899" s="32"/>
      <c r="M1899" s="145" t="s">
        <v>1</v>
      </c>
      <c r="N1899" s="146" t="s">
        <v>43</v>
      </c>
      <c r="P1899" s="147">
        <f>O1899*H1899</f>
        <v>0</v>
      </c>
      <c r="Q1899" s="147">
        <v>2.0000000000000001E-4</v>
      </c>
      <c r="R1899" s="147">
        <f>Q1899*H1899</f>
        <v>1.30422E-2</v>
      </c>
      <c r="S1899" s="147">
        <v>0</v>
      </c>
      <c r="T1899" s="148">
        <f>S1899*H1899</f>
        <v>0</v>
      </c>
      <c r="AR1899" s="149" t="s">
        <v>170</v>
      </c>
      <c r="AT1899" s="149" t="s">
        <v>166</v>
      </c>
      <c r="AU1899" s="149" t="s">
        <v>88</v>
      </c>
      <c r="AY1899" s="17" t="s">
        <v>163</v>
      </c>
      <c r="BE1899" s="150">
        <f>IF(N1899="základní",J1899,0)</f>
        <v>0</v>
      </c>
      <c r="BF1899" s="150">
        <f>IF(N1899="snížená",J1899,0)</f>
        <v>0</v>
      </c>
      <c r="BG1899" s="150">
        <f>IF(N1899="zákl. přenesená",J1899,0)</f>
        <v>0</v>
      </c>
      <c r="BH1899" s="150">
        <f>IF(N1899="sníž. přenesená",J1899,0)</f>
        <v>0</v>
      </c>
      <c r="BI1899" s="150">
        <f>IF(N1899="nulová",J1899,0)</f>
        <v>0</v>
      </c>
      <c r="BJ1899" s="17" t="s">
        <v>86</v>
      </c>
      <c r="BK1899" s="150">
        <f>ROUND(I1899*H1899,2)</f>
        <v>0</v>
      </c>
      <c r="BL1899" s="17" t="s">
        <v>170</v>
      </c>
      <c r="BM1899" s="149" t="s">
        <v>1402</v>
      </c>
    </row>
    <row r="1900" spans="2:65" s="12" customFormat="1" ht="11.25">
      <c r="B1900" s="151"/>
      <c r="D1900" s="152" t="s">
        <v>172</v>
      </c>
      <c r="E1900" s="153" t="s">
        <v>1</v>
      </c>
      <c r="F1900" s="154" t="s">
        <v>173</v>
      </c>
      <c r="H1900" s="153" t="s">
        <v>1</v>
      </c>
      <c r="I1900" s="155"/>
      <c r="L1900" s="151"/>
      <c r="M1900" s="156"/>
      <c r="T1900" s="157"/>
      <c r="AT1900" s="153" t="s">
        <v>172</v>
      </c>
      <c r="AU1900" s="153" t="s">
        <v>88</v>
      </c>
      <c r="AV1900" s="12" t="s">
        <v>86</v>
      </c>
      <c r="AW1900" s="12" t="s">
        <v>34</v>
      </c>
      <c r="AX1900" s="12" t="s">
        <v>78</v>
      </c>
      <c r="AY1900" s="153" t="s">
        <v>163</v>
      </c>
    </row>
    <row r="1901" spans="2:65" s="12" customFormat="1" ht="22.5">
      <c r="B1901" s="151"/>
      <c r="D1901" s="152" t="s">
        <v>172</v>
      </c>
      <c r="E1901" s="153" t="s">
        <v>1</v>
      </c>
      <c r="F1901" s="154" t="s">
        <v>1403</v>
      </c>
      <c r="H1901" s="153" t="s">
        <v>1</v>
      </c>
      <c r="I1901" s="155"/>
      <c r="L1901" s="151"/>
      <c r="M1901" s="156"/>
      <c r="T1901" s="157"/>
      <c r="AT1901" s="153" t="s">
        <v>172</v>
      </c>
      <c r="AU1901" s="153" t="s">
        <v>88</v>
      </c>
      <c r="AV1901" s="12" t="s">
        <v>86</v>
      </c>
      <c r="AW1901" s="12" t="s">
        <v>34</v>
      </c>
      <c r="AX1901" s="12" t="s">
        <v>78</v>
      </c>
      <c r="AY1901" s="153" t="s">
        <v>163</v>
      </c>
    </row>
    <row r="1902" spans="2:65" s="12" customFormat="1" ht="11.25">
      <c r="B1902" s="151"/>
      <c r="D1902" s="152" t="s">
        <v>172</v>
      </c>
      <c r="E1902" s="153" t="s">
        <v>1</v>
      </c>
      <c r="F1902" s="154" t="s">
        <v>391</v>
      </c>
      <c r="H1902" s="153" t="s">
        <v>1</v>
      </c>
      <c r="I1902" s="155"/>
      <c r="L1902" s="151"/>
      <c r="M1902" s="156"/>
      <c r="T1902" s="157"/>
      <c r="AT1902" s="153" t="s">
        <v>172</v>
      </c>
      <c r="AU1902" s="153" t="s">
        <v>88</v>
      </c>
      <c r="AV1902" s="12" t="s">
        <v>86</v>
      </c>
      <c r="AW1902" s="12" t="s">
        <v>34</v>
      </c>
      <c r="AX1902" s="12" t="s">
        <v>78</v>
      </c>
      <c r="AY1902" s="153" t="s">
        <v>163</v>
      </c>
    </row>
    <row r="1903" spans="2:65" s="12" customFormat="1" ht="11.25">
      <c r="B1903" s="151"/>
      <c r="D1903" s="152" t="s">
        <v>172</v>
      </c>
      <c r="E1903" s="153" t="s">
        <v>1</v>
      </c>
      <c r="F1903" s="154" t="s">
        <v>392</v>
      </c>
      <c r="H1903" s="153" t="s">
        <v>1</v>
      </c>
      <c r="I1903" s="155"/>
      <c r="L1903" s="151"/>
      <c r="M1903" s="156"/>
      <c r="T1903" s="157"/>
      <c r="AT1903" s="153" t="s">
        <v>172</v>
      </c>
      <c r="AU1903" s="153" t="s">
        <v>88</v>
      </c>
      <c r="AV1903" s="12" t="s">
        <v>86</v>
      </c>
      <c r="AW1903" s="12" t="s">
        <v>34</v>
      </c>
      <c r="AX1903" s="12" t="s">
        <v>78</v>
      </c>
      <c r="AY1903" s="153" t="s">
        <v>163</v>
      </c>
    </row>
    <row r="1904" spans="2:65" s="13" customFormat="1" ht="11.25">
      <c r="B1904" s="158"/>
      <c r="D1904" s="152" t="s">
        <v>172</v>
      </c>
      <c r="E1904" s="159" t="s">
        <v>1</v>
      </c>
      <c r="F1904" s="160" t="s">
        <v>393</v>
      </c>
      <c r="H1904" s="161">
        <v>23.94</v>
      </c>
      <c r="I1904" s="162"/>
      <c r="L1904" s="158"/>
      <c r="M1904" s="163"/>
      <c r="T1904" s="164"/>
      <c r="AT1904" s="159" t="s">
        <v>172</v>
      </c>
      <c r="AU1904" s="159" t="s">
        <v>88</v>
      </c>
      <c r="AV1904" s="13" t="s">
        <v>88</v>
      </c>
      <c r="AW1904" s="13" t="s">
        <v>34</v>
      </c>
      <c r="AX1904" s="13" t="s">
        <v>78</v>
      </c>
      <c r="AY1904" s="159" t="s">
        <v>163</v>
      </c>
    </row>
    <row r="1905" spans="2:65" s="13" customFormat="1" ht="11.25">
      <c r="B1905" s="158"/>
      <c r="D1905" s="152" t="s">
        <v>172</v>
      </c>
      <c r="E1905" s="159" t="s">
        <v>1</v>
      </c>
      <c r="F1905" s="160" t="s">
        <v>394</v>
      </c>
      <c r="H1905" s="161">
        <v>1.8049999999999999</v>
      </c>
      <c r="I1905" s="162"/>
      <c r="L1905" s="158"/>
      <c r="M1905" s="163"/>
      <c r="T1905" s="164"/>
      <c r="AT1905" s="159" t="s">
        <v>172</v>
      </c>
      <c r="AU1905" s="159" t="s">
        <v>88</v>
      </c>
      <c r="AV1905" s="13" t="s">
        <v>88</v>
      </c>
      <c r="AW1905" s="13" t="s">
        <v>34</v>
      </c>
      <c r="AX1905" s="13" t="s">
        <v>78</v>
      </c>
      <c r="AY1905" s="159" t="s">
        <v>163</v>
      </c>
    </row>
    <row r="1906" spans="2:65" s="13" customFormat="1" ht="11.25">
      <c r="B1906" s="158"/>
      <c r="D1906" s="152" t="s">
        <v>172</v>
      </c>
      <c r="E1906" s="159" t="s">
        <v>1</v>
      </c>
      <c r="F1906" s="160" t="s">
        <v>395</v>
      </c>
      <c r="H1906" s="161">
        <v>-4.6779999999999999</v>
      </c>
      <c r="I1906" s="162"/>
      <c r="L1906" s="158"/>
      <c r="M1906" s="163"/>
      <c r="T1906" s="164"/>
      <c r="AT1906" s="159" t="s">
        <v>172</v>
      </c>
      <c r="AU1906" s="159" t="s">
        <v>88</v>
      </c>
      <c r="AV1906" s="13" t="s">
        <v>88</v>
      </c>
      <c r="AW1906" s="13" t="s">
        <v>34</v>
      </c>
      <c r="AX1906" s="13" t="s">
        <v>78</v>
      </c>
      <c r="AY1906" s="159" t="s">
        <v>163</v>
      </c>
    </row>
    <row r="1907" spans="2:65" s="12" customFormat="1" ht="11.25">
      <c r="B1907" s="151"/>
      <c r="D1907" s="152" t="s">
        <v>172</v>
      </c>
      <c r="E1907" s="153" t="s">
        <v>1</v>
      </c>
      <c r="F1907" s="154" t="s">
        <v>396</v>
      </c>
      <c r="H1907" s="153" t="s">
        <v>1</v>
      </c>
      <c r="I1907" s="155"/>
      <c r="L1907" s="151"/>
      <c r="M1907" s="156"/>
      <c r="T1907" s="157"/>
      <c r="AT1907" s="153" t="s">
        <v>172</v>
      </c>
      <c r="AU1907" s="153" t="s">
        <v>88</v>
      </c>
      <c r="AV1907" s="12" t="s">
        <v>86</v>
      </c>
      <c r="AW1907" s="12" t="s">
        <v>34</v>
      </c>
      <c r="AX1907" s="12" t="s">
        <v>78</v>
      </c>
      <c r="AY1907" s="153" t="s">
        <v>163</v>
      </c>
    </row>
    <row r="1908" spans="2:65" s="13" customFormat="1" ht="11.25">
      <c r="B1908" s="158"/>
      <c r="D1908" s="152" t="s">
        <v>172</v>
      </c>
      <c r="E1908" s="159" t="s">
        <v>1</v>
      </c>
      <c r="F1908" s="160" t="s">
        <v>397</v>
      </c>
      <c r="H1908" s="161">
        <v>12.797000000000001</v>
      </c>
      <c r="I1908" s="162"/>
      <c r="L1908" s="158"/>
      <c r="M1908" s="163"/>
      <c r="T1908" s="164"/>
      <c r="AT1908" s="159" t="s">
        <v>172</v>
      </c>
      <c r="AU1908" s="159" t="s">
        <v>88</v>
      </c>
      <c r="AV1908" s="13" t="s">
        <v>88</v>
      </c>
      <c r="AW1908" s="13" t="s">
        <v>34</v>
      </c>
      <c r="AX1908" s="13" t="s">
        <v>78</v>
      </c>
      <c r="AY1908" s="159" t="s">
        <v>163</v>
      </c>
    </row>
    <row r="1909" spans="2:65" s="13" customFormat="1" ht="11.25">
      <c r="B1909" s="158"/>
      <c r="D1909" s="152" t="s">
        <v>172</v>
      </c>
      <c r="E1909" s="159" t="s">
        <v>1</v>
      </c>
      <c r="F1909" s="160" t="s">
        <v>398</v>
      </c>
      <c r="H1909" s="161">
        <v>-1.379</v>
      </c>
      <c r="I1909" s="162"/>
      <c r="L1909" s="158"/>
      <c r="M1909" s="163"/>
      <c r="T1909" s="164"/>
      <c r="AT1909" s="159" t="s">
        <v>172</v>
      </c>
      <c r="AU1909" s="159" t="s">
        <v>88</v>
      </c>
      <c r="AV1909" s="13" t="s">
        <v>88</v>
      </c>
      <c r="AW1909" s="13" t="s">
        <v>34</v>
      </c>
      <c r="AX1909" s="13" t="s">
        <v>78</v>
      </c>
      <c r="AY1909" s="159" t="s">
        <v>163</v>
      </c>
    </row>
    <row r="1910" spans="2:65" s="12" customFormat="1" ht="11.25">
      <c r="B1910" s="151"/>
      <c r="D1910" s="152" t="s">
        <v>172</v>
      </c>
      <c r="E1910" s="153" t="s">
        <v>1</v>
      </c>
      <c r="F1910" s="154" t="s">
        <v>399</v>
      </c>
      <c r="H1910" s="153" t="s">
        <v>1</v>
      </c>
      <c r="I1910" s="155"/>
      <c r="L1910" s="151"/>
      <c r="M1910" s="156"/>
      <c r="T1910" s="157"/>
      <c r="AT1910" s="153" t="s">
        <v>172</v>
      </c>
      <c r="AU1910" s="153" t="s">
        <v>88</v>
      </c>
      <c r="AV1910" s="12" t="s">
        <v>86</v>
      </c>
      <c r="AW1910" s="12" t="s">
        <v>34</v>
      </c>
      <c r="AX1910" s="12" t="s">
        <v>78</v>
      </c>
      <c r="AY1910" s="153" t="s">
        <v>163</v>
      </c>
    </row>
    <row r="1911" spans="2:65" s="13" customFormat="1" ht="11.25">
      <c r="B1911" s="158"/>
      <c r="D1911" s="152" t="s">
        <v>172</v>
      </c>
      <c r="E1911" s="159" t="s">
        <v>1</v>
      </c>
      <c r="F1911" s="160" t="s">
        <v>400</v>
      </c>
      <c r="H1911" s="161">
        <v>13.025</v>
      </c>
      <c r="I1911" s="162"/>
      <c r="L1911" s="158"/>
      <c r="M1911" s="163"/>
      <c r="T1911" s="164"/>
      <c r="AT1911" s="159" t="s">
        <v>172</v>
      </c>
      <c r="AU1911" s="159" t="s">
        <v>88</v>
      </c>
      <c r="AV1911" s="13" t="s">
        <v>88</v>
      </c>
      <c r="AW1911" s="13" t="s">
        <v>34</v>
      </c>
      <c r="AX1911" s="13" t="s">
        <v>78</v>
      </c>
      <c r="AY1911" s="159" t="s">
        <v>163</v>
      </c>
    </row>
    <row r="1912" spans="2:65" s="13" customFormat="1" ht="11.25">
      <c r="B1912" s="158"/>
      <c r="D1912" s="152" t="s">
        <v>172</v>
      </c>
      <c r="E1912" s="159" t="s">
        <v>1</v>
      </c>
      <c r="F1912" s="160" t="s">
        <v>398</v>
      </c>
      <c r="H1912" s="161">
        <v>-1.379</v>
      </c>
      <c r="I1912" s="162"/>
      <c r="L1912" s="158"/>
      <c r="M1912" s="163"/>
      <c r="T1912" s="164"/>
      <c r="AT1912" s="159" t="s">
        <v>172</v>
      </c>
      <c r="AU1912" s="159" t="s">
        <v>88</v>
      </c>
      <c r="AV1912" s="13" t="s">
        <v>88</v>
      </c>
      <c r="AW1912" s="13" t="s">
        <v>34</v>
      </c>
      <c r="AX1912" s="13" t="s">
        <v>78</v>
      </c>
      <c r="AY1912" s="159" t="s">
        <v>163</v>
      </c>
    </row>
    <row r="1913" spans="2:65" s="12" customFormat="1" ht="11.25">
      <c r="B1913" s="151"/>
      <c r="D1913" s="152" t="s">
        <v>172</v>
      </c>
      <c r="E1913" s="153" t="s">
        <v>1</v>
      </c>
      <c r="F1913" s="154" t="s">
        <v>401</v>
      </c>
      <c r="H1913" s="153" t="s">
        <v>1</v>
      </c>
      <c r="I1913" s="155"/>
      <c r="L1913" s="151"/>
      <c r="M1913" s="156"/>
      <c r="T1913" s="157"/>
      <c r="AT1913" s="153" t="s">
        <v>172</v>
      </c>
      <c r="AU1913" s="153" t="s">
        <v>88</v>
      </c>
      <c r="AV1913" s="12" t="s">
        <v>86</v>
      </c>
      <c r="AW1913" s="12" t="s">
        <v>34</v>
      </c>
      <c r="AX1913" s="12" t="s">
        <v>78</v>
      </c>
      <c r="AY1913" s="153" t="s">
        <v>163</v>
      </c>
    </row>
    <row r="1914" spans="2:65" s="13" customFormat="1" ht="11.25">
      <c r="B1914" s="158"/>
      <c r="D1914" s="152" t="s">
        <v>172</v>
      </c>
      <c r="E1914" s="159" t="s">
        <v>1</v>
      </c>
      <c r="F1914" s="160" t="s">
        <v>402</v>
      </c>
      <c r="H1914" s="161">
        <v>23</v>
      </c>
      <c r="I1914" s="162"/>
      <c r="L1914" s="158"/>
      <c r="M1914" s="163"/>
      <c r="T1914" s="164"/>
      <c r="AT1914" s="159" t="s">
        <v>172</v>
      </c>
      <c r="AU1914" s="159" t="s">
        <v>88</v>
      </c>
      <c r="AV1914" s="13" t="s">
        <v>88</v>
      </c>
      <c r="AW1914" s="13" t="s">
        <v>34</v>
      </c>
      <c r="AX1914" s="13" t="s">
        <v>78</v>
      </c>
      <c r="AY1914" s="159" t="s">
        <v>163</v>
      </c>
    </row>
    <row r="1915" spans="2:65" s="13" customFormat="1" ht="11.25">
      <c r="B1915" s="158"/>
      <c r="D1915" s="152" t="s">
        <v>172</v>
      </c>
      <c r="E1915" s="159" t="s">
        <v>1</v>
      </c>
      <c r="F1915" s="160" t="s">
        <v>403</v>
      </c>
      <c r="H1915" s="161">
        <v>-1.92</v>
      </c>
      <c r="I1915" s="162"/>
      <c r="L1915" s="158"/>
      <c r="M1915" s="163"/>
      <c r="T1915" s="164"/>
      <c r="AT1915" s="159" t="s">
        <v>172</v>
      </c>
      <c r="AU1915" s="159" t="s">
        <v>88</v>
      </c>
      <c r="AV1915" s="13" t="s">
        <v>88</v>
      </c>
      <c r="AW1915" s="13" t="s">
        <v>34</v>
      </c>
      <c r="AX1915" s="13" t="s">
        <v>78</v>
      </c>
      <c r="AY1915" s="159" t="s">
        <v>163</v>
      </c>
    </row>
    <row r="1916" spans="2:65" s="14" customFormat="1" ht="11.25">
      <c r="B1916" s="165"/>
      <c r="D1916" s="152" t="s">
        <v>172</v>
      </c>
      <c r="E1916" s="166" t="s">
        <v>1</v>
      </c>
      <c r="F1916" s="167" t="s">
        <v>176</v>
      </c>
      <c r="H1916" s="168">
        <v>65.210999999999999</v>
      </c>
      <c r="I1916" s="169"/>
      <c r="L1916" s="165"/>
      <c r="M1916" s="170"/>
      <c r="T1916" s="171"/>
      <c r="AT1916" s="166" t="s">
        <v>172</v>
      </c>
      <c r="AU1916" s="166" t="s">
        <v>88</v>
      </c>
      <c r="AV1916" s="14" t="s">
        <v>170</v>
      </c>
      <c r="AW1916" s="14" t="s">
        <v>34</v>
      </c>
      <c r="AX1916" s="14" t="s">
        <v>86</v>
      </c>
      <c r="AY1916" s="166" t="s">
        <v>163</v>
      </c>
    </row>
    <row r="1917" spans="2:65" s="1" customFormat="1" ht="24.2" customHeight="1">
      <c r="B1917" s="32"/>
      <c r="C1917" s="137" t="s">
        <v>1404</v>
      </c>
      <c r="D1917" s="137" t="s">
        <v>166</v>
      </c>
      <c r="E1917" s="138" t="s">
        <v>1405</v>
      </c>
      <c r="F1917" s="139" t="s">
        <v>1406</v>
      </c>
      <c r="G1917" s="140" t="s">
        <v>189</v>
      </c>
      <c r="H1917" s="141">
        <v>0.28999999999999998</v>
      </c>
      <c r="I1917" s="142"/>
      <c r="J1917" s="143">
        <f>ROUND(I1917*H1917,2)</f>
        <v>0</v>
      </c>
      <c r="K1917" s="144"/>
      <c r="L1917" s="32"/>
      <c r="M1917" s="145" t="s">
        <v>1</v>
      </c>
      <c r="N1917" s="146" t="s">
        <v>43</v>
      </c>
      <c r="P1917" s="147">
        <f>O1917*H1917</f>
        <v>0</v>
      </c>
      <c r="Q1917" s="147">
        <v>0</v>
      </c>
      <c r="R1917" s="147">
        <f>Q1917*H1917</f>
        <v>0</v>
      </c>
      <c r="S1917" s="147">
        <v>0</v>
      </c>
      <c r="T1917" s="148">
        <f>S1917*H1917</f>
        <v>0</v>
      </c>
      <c r="AR1917" s="149" t="s">
        <v>170</v>
      </c>
      <c r="AT1917" s="149" t="s">
        <v>166</v>
      </c>
      <c r="AU1917" s="149" t="s">
        <v>88</v>
      </c>
      <c r="AY1917" s="17" t="s">
        <v>163</v>
      </c>
      <c r="BE1917" s="150">
        <f>IF(N1917="základní",J1917,0)</f>
        <v>0</v>
      </c>
      <c r="BF1917" s="150">
        <f>IF(N1917="snížená",J1917,0)</f>
        <v>0</v>
      </c>
      <c r="BG1917" s="150">
        <f>IF(N1917="zákl. přenesená",J1917,0)</f>
        <v>0</v>
      </c>
      <c r="BH1917" s="150">
        <f>IF(N1917="sníž. přenesená",J1917,0)</f>
        <v>0</v>
      </c>
      <c r="BI1917" s="150">
        <f>IF(N1917="nulová",J1917,0)</f>
        <v>0</v>
      </c>
      <c r="BJ1917" s="17" t="s">
        <v>86</v>
      </c>
      <c r="BK1917" s="150">
        <f>ROUND(I1917*H1917,2)</f>
        <v>0</v>
      </c>
      <c r="BL1917" s="17" t="s">
        <v>170</v>
      </c>
      <c r="BM1917" s="149" t="s">
        <v>1407</v>
      </c>
    </row>
    <row r="1918" spans="2:65" s="11" customFormat="1" ht="22.9" customHeight="1">
      <c r="B1918" s="125"/>
      <c r="D1918" s="126" t="s">
        <v>77</v>
      </c>
      <c r="E1918" s="135" t="s">
        <v>1408</v>
      </c>
      <c r="F1918" s="135" t="s">
        <v>1409</v>
      </c>
      <c r="I1918" s="128"/>
      <c r="J1918" s="136">
        <f>BK1918</f>
        <v>0</v>
      </c>
      <c r="L1918" s="125"/>
      <c r="M1918" s="130"/>
      <c r="P1918" s="131">
        <f>SUM(P1919:P1938)</f>
        <v>0</v>
      </c>
      <c r="R1918" s="131">
        <f>SUM(R1919:R1938)</f>
        <v>3.7990050000000003E-3</v>
      </c>
      <c r="T1918" s="132">
        <f>SUM(T1919:T1938)</f>
        <v>0</v>
      </c>
      <c r="AR1918" s="126" t="s">
        <v>88</v>
      </c>
      <c r="AT1918" s="133" t="s">
        <v>77</v>
      </c>
      <c r="AU1918" s="133" t="s">
        <v>86</v>
      </c>
      <c r="AY1918" s="126" t="s">
        <v>163</v>
      </c>
      <c r="BK1918" s="134">
        <f>SUM(BK1919:BK1938)</f>
        <v>0</v>
      </c>
    </row>
    <row r="1919" spans="2:65" s="1" customFormat="1" ht="24.2" customHeight="1">
      <c r="B1919" s="32"/>
      <c r="C1919" s="137" t="s">
        <v>1410</v>
      </c>
      <c r="D1919" s="137" t="s">
        <v>166</v>
      </c>
      <c r="E1919" s="138" t="s">
        <v>1411</v>
      </c>
      <c r="F1919" s="139" t="s">
        <v>1412</v>
      </c>
      <c r="G1919" s="140" t="s">
        <v>206</v>
      </c>
      <c r="H1919" s="141">
        <v>7.8330000000000002</v>
      </c>
      <c r="I1919" s="142"/>
      <c r="J1919" s="143">
        <f>ROUND(I1919*H1919,2)</f>
        <v>0</v>
      </c>
      <c r="K1919" s="144"/>
      <c r="L1919" s="32"/>
      <c r="M1919" s="145" t="s">
        <v>1</v>
      </c>
      <c r="N1919" s="146" t="s">
        <v>43</v>
      </c>
      <c r="P1919" s="147">
        <f>O1919*H1919</f>
        <v>0</v>
      </c>
      <c r="Q1919" s="147">
        <v>8.0000000000000007E-5</v>
      </c>
      <c r="R1919" s="147">
        <f>Q1919*H1919</f>
        <v>6.2664000000000003E-4</v>
      </c>
      <c r="S1919" s="147">
        <v>0</v>
      </c>
      <c r="T1919" s="148">
        <f>S1919*H1919</f>
        <v>0</v>
      </c>
      <c r="AR1919" s="149" t="s">
        <v>273</v>
      </c>
      <c r="AT1919" s="149" t="s">
        <v>166</v>
      </c>
      <c r="AU1919" s="149" t="s">
        <v>88</v>
      </c>
      <c r="AY1919" s="17" t="s">
        <v>163</v>
      </c>
      <c r="BE1919" s="150">
        <f>IF(N1919="základní",J1919,0)</f>
        <v>0</v>
      </c>
      <c r="BF1919" s="150">
        <f>IF(N1919="snížená",J1919,0)</f>
        <v>0</v>
      </c>
      <c r="BG1919" s="150">
        <f>IF(N1919="zákl. přenesená",J1919,0)</f>
        <v>0</v>
      </c>
      <c r="BH1919" s="150">
        <f>IF(N1919="sníž. přenesená",J1919,0)</f>
        <v>0</v>
      </c>
      <c r="BI1919" s="150">
        <f>IF(N1919="nulová",J1919,0)</f>
        <v>0</v>
      </c>
      <c r="BJ1919" s="17" t="s">
        <v>86</v>
      </c>
      <c r="BK1919" s="150">
        <f>ROUND(I1919*H1919,2)</f>
        <v>0</v>
      </c>
      <c r="BL1919" s="17" t="s">
        <v>273</v>
      </c>
      <c r="BM1919" s="149" t="s">
        <v>1413</v>
      </c>
    </row>
    <row r="1920" spans="2:65" s="12" customFormat="1" ht="11.25">
      <c r="B1920" s="151"/>
      <c r="D1920" s="152" t="s">
        <v>172</v>
      </c>
      <c r="E1920" s="153" t="s">
        <v>1</v>
      </c>
      <c r="F1920" s="154" t="s">
        <v>173</v>
      </c>
      <c r="H1920" s="153" t="s">
        <v>1</v>
      </c>
      <c r="I1920" s="155"/>
      <c r="L1920" s="151"/>
      <c r="M1920" s="156"/>
      <c r="T1920" s="157"/>
      <c r="AT1920" s="153" t="s">
        <v>172</v>
      </c>
      <c r="AU1920" s="153" t="s">
        <v>88</v>
      </c>
      <c r="AV1920" s="12" t="s">
        <v>86</v>
      </c>
      <c r="AW1920" s="12" t="s">
        <v>34</v>
      </c>
      <c r="AX1920" s="12" t="s">
        <v>78</v>
      </c>
      <c r="AY1920" s="153" t="s">
        <v>163</v>
      </c>
    </row>
    <row r="1921" spans="2:65" s="12" customFormat="1" ht="11.25">
      <c r="B1921" s="151"/>
      <c r="D1921" s="152" t="s">
        <v>172</v>
      </c>
      <c r="E1921" s="153" t="s">
        <v>1</v>
      </c>
      <c r="F1921" s="154" t="s">
        <v>1414</v>
      </c>
      <c r="H1921" s="153" t="s">
        <v>1</v>
      </c>
      <c r="I1921" s="155"/>
      <c r="L1921" s="151"/>
      <c r="M1921" s="156"/>
      <c r="T1921" s="157"/>
      <c r="AT1921" s="153" t="s">
        <v>172</v>
      </c>
      <c r="AU1921" s="153" t="s">
        <v>88</v>
      </c>
      <c r="AV1921" s="12" t="s">
        <v>86</v>
      </c>
      <c r="AW1921" s="12" t="s">
        <v>34</v>
      </c>
      <c r="AX1921" s="12" t="s">
        <v>78</v>
      </c>
      <c r="AY1921" s="153" t="s">
        <v>163</v>
      </c>
    </row>
    <row r="1922" spans="2:65" s="13" customFormat="1" ht="11.25">
      <c r="B1922" s="158"/>
      <c r="D1922" s="152" t="s">
        <v>172</v>
      </c>
      <c r="E1922" s="159" t="s">
        <v>1</v>
      </c>
      <c r="F1922" s="160" t="s">
        <v>1415</v>
      </c>
      <c r="H1922" s="161">
        <v>7.8330000000000002</v>
      </c>
      <c r="I1922" s="162"/>
      <c r="L1922" s="158"/>
      <c r="M1922" s="163"/>
      <c r="T1922" s="164"/>
      <c r="AT1922" s="159" t="s">
        <v>172</v>
      </c>
      <c r="AU1922" s="159" t="s">
        <v>88</v>
      </c>
      <c r="AV1922" s="13" t="s">
        <v>88</v>
      </c>
      <c r="AW1922" s="13" t="s">
        <v>34</v>
      </c>
      <c r="AX1922" s="13" t="s">
        <v>78</v>
      </c>
      <c r="AY1922" s="159" t="s">
        <v>163</v>
      </c>
    </row>
    <row r="1923" spans="2:65" s="14" customFormat="1" ht="11.25">
      <c r="B1923" s="165"/>
      <c r="D1923" s="152" t="s">
        <v>172</v>
      </c>
      <c r="E1923" s="166" t="s">
        <v>1</v>
      </c>
      <c r="F1923" s="167" t="s">
        <v>176</v>
      </c>
      <c r="H1923" s="168">
        <v>7.8330000000000002</v>
      </c>
      <c r="I1923" s="169"/>
      <c r="L1923" s="165"/>
      <c r="M1923" s="170"/>
      <c r="T1923" s="171"/>
      <c r="AT1923" s="166" t="s">
        <v>172</v>
      </c>
      <c r="AU1923" s="166" t="s">
        <v>88</v>
      </c>
      <c r="AV1923" s="14" t="s">
        <v>170</v>
      </c>
      <c r="AW1923" s="14" t="s">
        <v>34</v>
      </c>
      <c r="AX1923" s="14" t="s">
        <v>86</v>
      </c>
      <c r="AY1923" s="166" t="s">
        <v>163</v>
      </c>
    </row>
    <row r="1924" spans="2:65" s="1" customFormat="1" ht="24.2" customHeight="1">
      <c r="B1924" s="32"/>
      <c r="C1924" s="137" t="s">
        <v>1416</v>
      </c>
      <c r="D1924" s="137" t="s">
        <v>166</v>
      </c>
      <c r="E1924" s="138" t="s">
        <v>1417</v>
      </c>
      <c r="F1924" s="139" t="s">
        <v>1418</v>
      </c>
      <c r="G1924" s="140" t="s">
        <v>206</v>
      </c>
      <c r="H1924" s="141">
        <v>7.8330000000000002</v>
      </c>
      <c r="I1924" s="142"/>
      <c r="J1924" s="143">
        <f>ROUND(I1924*H1924,2)</f>
        <v>0</v>
      </c>
      <c r="K1924" s="144"/>
      <c r="L1924" s="32"/>
      <c r="M1924" s="145" t="s">
        <v>1</v>
      </c>
      <c r="N1924" s="146" t="s">
        <v>43</v>
      </c>
      <c r="P1924" s="147">
        <f>O1924*H1924</f>
        <v>0</v>
      </c>
      <c r="Q1924" s="147">
        <v>1.35E-4</v>
      </c>
      <c r="R1924" s="147">
        <f>Q1924*H1924</f>
        <v>1.0574550000000001E-3</v>
      </c>
      <c r="S1924" s="147">
        <v>0</v>
      </c>
      <c r="T1924" s="148">
        <f>S1924*H1924</f>
        <v>0</v>
      </c>
      <c r="AR1924" s="149" t="s">
        <v>273</v>
      </c>
      <c r="AT1924" s="149" t="s">
        <v>166</v>
      </c>
      <c r="AU1924" s="149" t="s">
        <v>88</v>
      </c>
      <c r="AY1924" s="17" t="s">
        <v>163</v>
      </c>
      <c r="BE1924" s="150">
        <f>IF(N1924="základní",J1924,0)</f>
        <v>0</v>
      </c>
      <c r="BF1924" s="150">
        <f>IF(N1924="snížená",J1924,0)</f>
        <v>0</v>
      </c>
      <c r="BG1924" s="150">
        <f>IF(N1924="zákl. přenesená",J1924,0)</f>
        <v>0</v>
      </c>
      <c r="BH1924" s="150">
        <f>IF(N1924="sníž. přenesená",J1924,0)</f>
        <v>0</v>
      </c>
      <c r="BI1924" s="150">
        <f>IF(N1924="nulová",J1924,0)</f>
        <v>0</v>
      </c>
      <c r="BJ1924" s="17" t="s">
        <v>86</v>
      </c>
      <c r="BK1924" s="150">
        <f>ROUND(I1924*H1924,2)</f>
        <v>0</v>
      </c>
      <c r="BL1924" s="17" t="s">
        <v>273</v>
      </c>
      <c r="BM1924" s="149" t="s">
        <v>1419</v>
      </c>
    </row>
    <row r="1925" spans="2:65" s="12" customFormat="1" ht="11.25">
      <c r="B1925" s="151"/>
      <c r="D1925" s="152" t="s">
        <v>172</v>
      </c>
      <c r="E1925" s="153" t="s">
        <v>1</v>
      </c>
      <c r="F1925" s="154" t="s">
        <v>173</v>
      </c>
      <c r="H1925" s="153" t="s">
        <v>1</v>
      </c>
      <c r="I1925" s="155"/>
      <c r="L1925" s="151"/>
      <c r="M1925" s="156"/>
      <c r="T1925" s="157"/>
      <c r="AT1925" s="153" t="s">
        <v>172</v>
      </c>
      <c r="AU1925" s="153" t="s">
        <v>88</v>
      </c>
      <c r="AV1925" s="12" t="s">
        <v>86</v>
      </c>
      <c r="AW1925" s="12" t="s">
        <v>34</v>
      </c>
      <c r="AX1925" s="12" t="s">
        <v>78</v>
      </c>
      <c r="AY1925" s="153" t="s">
        <v>163</v>
      </c>
    </row>
    <row r="1926" spans="2:65" s="12" customFormat="1" ht="11.25">
      <c r="B1926" s="151"/>
      <c r="D1926" s="152" t="s">
        <v>172</v>
      </c>
      <c r="E1926" s="153" t="s">
        <v>1</v>
      </c>
      <c r="F1926" s="154" t="s">
        <v>1420</v>
      </c>
      <c r="H1926" s="153" t="s">
        <v>1</v>
      </c>
      <c r="I1926" s="155"/>
      <c r="L1926" s="151"/>
      <c r="M1926" s="156"/>
      <c r="T1926" s="157"/>
      <c r="AT1926" s="153" t="s">
        <v>172</v>
      </c>
      <c r="AU1926" s="153" t="s">
        <v>88</v>
      </c>
      <c r="AV1926" s="12" t="s">
        <v>86</v>
      </c>
      <c r="AW1926" s="12" t="s">
        <v>34</v>
      </c>
      <c r="AX1926" s="12" t="s">
        <v>78</v>
      </c>
      <c r="AY1926" s="153" t="s">
        <v>163</v>
      </c>
    </row>
    <row r="1927" spans="2:65" s="13" customFormat="1" ht="11.25">
      <c r="B1927" s="158"/>
      <c r="D1927" s="152" t="s">
        <v>172</v>
      </c>
      <c r="E1927" s="159" t="s">
        <v>1</v>
      </c>
      <c r="F1927" s="160" t="s">
        <v>1421</v>
      </c>
      <c r="H1927" s="161">
        <v>3.99</v>
      </c>
      <c r="I1927" s="162"/>
      <c r="L1927" s="158"/>
      <c r="M1927" s="163"/>
      <c r="T1927" s="164"/>
      <c r="AT1927" s="159" t="s">
        <v>172</v>
      </c>
      <c r="AU1927" s="159" t="s">
        <v>88</v>
      </c>
      <c r="AV1927" s="13" t="s">
        <v>88</v>
      </c>
      <c r="AW1927" s="13" t="s">
        <v>34</v>
      </c>
      <c r="AX1927" s="13" t="s">
        <v>78</v>
      </c>
      <c r="AY1927" s="159" t="s">
        <v>163</v>
      </c>
    </row>
    <row r="1928" spans="2:65" s="13" customFormat="1" ht="11.25">
      <c r="B1928" s="158"/>
      <c r="D1928" s="152" t="s">
        <v>172</v>
      </c>
      <c r="E1928" s="159" t="s">
        <v>1</v>
      </c>
      <c r="F1928" s="160" t="s">
        <v>1422</v>
      </c>
      <c r="H1928" s="161">
        <v>0.56999999999999995</v>
      </c>
      <c r="I1928" s="162"/>
      <c r="L1928" s="158"/>
      <c r="M1928" s="163"/>
      <c r="T1928" s="164"/>
      <c r="AT1928" s="159" t="s">
        <v>172</v>
      </c>
      <c r="AU1928" s="159" t="s">
        <v>88</v>
      </c>
      <c r="AV1928" s="13" t="s">
        <v>88</v>
      </c>
      <c r="AW1928" s="13" t="s">
        <v>34</v>
      </c>
      <c r="AX1928" s="13" t="s">
        <v>78</v>
      </c>
      <c r="AY1928" s="159" t="s">
        <v>163</v>
      </c>
    </row>
    <row r="1929" spans="2:65" s="13" customFormat="1" ht="11.25">
      <c r="B1929" s="158"/>
      <c r="D1929" s="152" t="s">
        <v>172</v>
      </c>
      <c r="E1929" s="159" t="s">
        <v>1</v>
      </c>
      <c r="F1929" s="160" t="s">
        <v>1423</v>
      </c>
      <c r="H1929" s="161">
        <v>1.1399999999999999</v>
      </c>
      <c r="I1929" s="162"/>
      <c r="L1929" s="158"/>
      <c r="M1929" s="163"/>
      <c r="T1929" s="164"/>
      <c r="AT1929" s="159" t="s">
        <v>172</v>
      </c>
      <c r="AU1929" s="159" t="s">
        <v>88</v>
      </c>
      <c r="AV1929" s="13" t="s">
        <v>88</v>
      </c>
      <c r="AW1929" s="13" t="s">
        <v>34</v>
      </c>
      <c r="AX1929" s="13" t="s">
        <v>78</v>
      </c>
      <c r="AY1929" s="159" t="s">
        <v>163</v>
      </c>
    </row>
    <row r="1930" spans="2:65" s="13" customFormat="1" ht="11.25">
      <c r="B1930" s="158"/>
      <c r="D1930" s="152" t="s">
        <v>172</v>
      </c>
      <c r="E1930" s="159" t="s">
        <v>1</v>
      </c>
      <c r="F1930" s="160" t="s">
        <v>1422</v>
      </c>
      <c r="H1930" s="161">
        <v>0.56999999999999995</v>
      </c>
      <c r="I1930" s="162"/>
      <c r="L1930" s="158"/>
      <c r="M1930" s="163"/>
      <c r="T1930" s="164"/>
      <c r="AT1930" s="159" t="s">
        <v>172</v>
      </c>
      <c r="AU1930" s="159" t="s">
        <v>88</v>
      </c>
      <c r="AV1930" s="13" t="s">
        <v>88</v>
      </c>
      <c r="AW1930" s="13" t="s">
        <v>34</v>
      </c>
      <c r="AX1930" s="13" t="s">
        <v>78</v>
      </c>
      <c r="AY1930" s="159" t="s">
        <v>163</v>
      </c>
    </row>
    <row r="1931" spans="2:65" s="13" customFormat="1" ht="11.25">
      <c r="B1931" s="158"/>
      <c r="D1931" s="152" t="s">
        <v>172</v>
      </c>
      <c r="E1931" s="159" t="s">
        <v>1</v>
      </c>
      <c r="F1931" s="160" t="s">
        <v>1424</v>
      </c>
      <c r="H1931" s="161">
        <v>0.63500000000000001</v>
      </c>
      <c r="I1931" s="162"/>
      <c r="L1931" s="158"/>
      <c r="M1931" s="163"/>
      <c r="T1931" s="164"/>
      <c r="AT1931" s="159" t="s">
        <v>172</v>
      </c>
      <c r="AU1931" s="159" t="s">
        <v>88</v>
      </c>
      <c r="AV1931" s="13" t="s">
        <v>88</v>
      </c>
      <c r="AW1931" s="13" t="s">
        <v>34</v>
      </c>
      <c r="AX1931" s="13" t="s">
        <v>78</v>
      </c>
      <c r="AY1931" s="159" t="s">
        <v>163</v>
      </c>
    </row>
    <row r="1932" spans="2:65" s="13" customFormat="1" ht="11.25">
      <c r="B1932" s="158"/>
      <c r="D1932" s="152" t="s">
        <v>172</v>
      </c>
      <c r="E1932" s="159" t="s">
        <v>1</v>
      </c>
      <c r="F1932" s="160" t="s">
        <v>1425</v>
      </c>
      <c r="H1932" s="161">
        <v>0.92800000000000005</v>
      </c>
      <c r="I1932" s="162"/>
      <c r="L1932" s="158"/>
      <c r="M1932" s="163"/>
      <c r="T1932" s="164"/>
      <c r="AT1932" s="159" t="s">
        <v>172</v>
      </c>
      <c r="AU1932" s="159" t="s">
        <v>88</v>
      </c>
      <c r="AV1932" s="13" t="s">
        <v>88</v>
      </c>
      <c r="AW1932" s="13" t="s">
        <v>34</v>
      </c>
      <c r="AX1932" s="13" t="s">
        <v>78</v>
      </c>
      <c r="AY1932" s="159" t="s">
        <v>163</v>
      </c>
    </row>
    <row r="1933" spans="2:65" s="14" customFormat="1" ht="11.25">
      <c r="B1933" s="165"/>
      <c r="D1933" s="152" t="s">
        <v>172</v>
      </c>
      <c r="E1933" s="166" t="s">
        <v>1</v>
      </c>
      <c r="F1933" s="167" t="s">
        <v>176</v>
      </c>
      <c r="H1933" s="168">
        <v>7.8330000000000002</v>
      </c>
      <c r="I1933" s="169"/>
      <c r="L1933" s="165"/>
      <c r="M1933" s="170"/>
      <c r="T1933" s="171"/>
      <c r="AT1933" s="166" t="s">
        <v>172</v>
      </c>
      <c r="AU1933" s="166" t="s">
        <v>88</v>
      </c>
      <c r="AV1933" s="14" t="s">
        <v>170</v>
      </c>
      <c r="AW1933" s="14" t="s">
        <v>34</v>
      </c>
      <c r="AX1933" s="14" t="s">
        <v>86</v>
      </c>
      <c r="AY1933" s="166" t="s">
        <v>163</v>
      </c>
    </row>
    <row r="1934" spans="2:65" s="1" customFormat="1" ht="24.2" customHeight="1">
      <c r="B1934" s="32"/>
      <c r="C1934" s="137" t="s">
        <v>1426</v>
      </c>
      <c r="D1934" s="137" t="s">
        <v>166</v>
      </c>
      <c r="E1934" s="138" t="s">
        <v>1427</v>
      </c>
      <c r="F1934" s="139" t="s">
        <v>1428</v>
      </c>
      <c r="G1934" s="140" t="s">
        <v>206</v>
      </c>
      <c r="H1934" s="141">
        <v>15.666</v>
      </c>
      <c r="I1934" s="142"/>
      <c r="J1934" s="143">
        <f>ROUND(I1934*H1934,2)</f>
        <v>0</v>
      </c>
      <c r="K1934" s="144"/>
      <c r="L1934" s="32"/>
      <c r="M1934" s="145" t="s">
        <v>1</v>
      </c>
      <c r="N1934" s="146" t="s">
        <v>43</v>
      </c>
      <c r="P1934" s="147">
        <f>O1934*H1934</f>
        <v>0</v>
      </c>
      <c r="Q1934" s="147">
        <v>1.35E-4</v>
      </c>
      <c r="R1934" s="147">
        <f>Q1934*H1934</f>
        <v>2.1149100000000002E-3</v>
      </c>
      <c r="S1934" s="147">
        <v>0</v>
      </c>
      <c r="T1934" s="148">
        <f>S1934*H1934</f>
        <v>0</v>
      </c>
      <c r="AR1934" s="149" t="s">
        <v>273</v>
      </c>
      <c r="AT1934" s="149" t="s">
        <v>166</v>
      </c>
      <c r="AU1934" s="149" t="s">
        <v>88</v>
      </c>
      <c r="AY1934" s="17" t="s">
        <v>163</v>
      </c>
      <c r="BE1934" s="150">
        <f>IF(N1934="základní",J1934,0)</f>
        <v>0</v>
      </c>
      <c r="BF1934" s="150">
        <f>IF(N1934="snížená",J1934,0)</f>
        <v>0</v>
      </c>
      <c r="BG1934" s="150">
        <f>IF(N1934="zákl. přenesená",J1934,0)</f>
        <v>0</v>
      </c>
      <c r="BH1934" s="150">
        <f>IF(N1934="sníž. přenesená",J1934,0)</f>
        <v>0</v>
      </c>
      <c r="BI1934" s="150">
        <f>IF(N1934="nulová",J1934,0)</f>
        <v>0</v>
      </c>
      <c r="BJ1934" s="17" t="s">
        <v>86</v>
      </c>
      <c r="BK1934" s="150">
        <f>ROUND(I1934*H1934,2)</f>
        <v>0</v>
      </c>
      <c r="BL1934" s="17" t="s">
        <v>273</v>
      </c>
      <c r="BM1934" s="149" t="s">
        <v>1429</v>
      </c>
    </row>
    <row r="1935" spans="2:65" s="12" customFormat="1" ht="11.25">
      <c r="B1935" s="151"/>
      <c r="D1935" s="152" t="s">
        <v>172</v>
      </c>
      <c r="E1935" s="153" t="s">
        <v>1</v>
      </c>
      <c r="F1935" s="154" t="s">
        <v>173</v>
      </c>
      <c r="H1935" s="153" t="s">
        <v>1</v>
      </c>
      <c r="I1935" s="155"/>
      <c r="L1935" s="151"/>
      <c r="M1935" s="156"/>
      <c r="T1935" s="157"/>
      <c r="AT1935" s="153" t="s">
        <v>172</v>
      </c>
      <c r="AU1935" s="153" t="s">
        <v>88</v>
      </c>
      <c r="AV1935" s="12" t="s">
        <v>86</v>
      </c>
      <c r="AW1935" s="12" t="s">
        <v>34</v>
      </c>
      <c r="AX1935" s="12" t="s">
        <v>78</v>
      </c>
      <c r="AY1935" s="153" t="s">
        <v>163</v>
      </c>
    </row>
    <row r="1936" spans="2:65" s="12" customFormat="1" ht="22.5">
      <c r="B1936" s="151"/>
      <c r="D1936" s="152" t="s">
        <v>172</v>
      </c>
      <c r="E1936" s="153" t="s">
        <v>1</v>
      </c>
      <c r="F1936" s="154" t="s">
        <v>1430</v>
      </c>
      <c r="H1936" s="153" t="s">
        <v>1</v>
      </c>
      <c r="I1936" s="155"/>
      <c r="L1936" s="151"/>
      <c r="M1936" s="156"/>
      <c r="T1936" s="157"/>
      <c r="AT1936" s="153" t="s">
        <v>172</v>
      </c>
      <c r="AU1936" s="153" t="s">
        <v>88</v>
      </c>
      <c r="AV1936" s="12" t="s">
        <v>86</v>
      </c>
      <c r="AW1936" s="12" t="s">
        <v>34</v>
      </c>
      <c r="AX1936" s="12" t="s">
        <v>78</v>
      </c>
      <c r="AY1936" s="153" t="s">
        <v>163</v>
      </c>
    </row>
    <row r="1937" spans="2:65" s="13" customFormat="1" ht="11.25">
      <c r="B1937" s="158"/>
      <c r="D1937" s="152" t="s">
        <v>172</v>
      </c>
      <c r="E1937" s="159" t="s">
        <v>1</v>
      </c>
      <c r="F1937" s="160" t="s">
        <v>1431</v>
      </c>
      <c r="H1937" s="161">
        <v>15.666</v>
      </c>
      <c r="I1937" s="162"/>
      <c r="L1937" s="158"/>
      <c r="M1937" s="163"/>
      <c r="T1937" s="164"/>
      <c r="AT1937" s="159" t="s">
        <v>172</v>
      </c>
      <c r="AU1937" s="159" t="s">
        <v>88</v>
      </c>
      <c r="AV1937" s="13" t="s">
        <v>88</v>
      </c>
      <c r="AW1937" s="13" t="s">
        <v>34</v>
      </c>
      <c r="AX1937" s="13" t="s">
        <v>78</v>
      </c>
      <c r="AY1937" s="159" t="s">
        <v>163</v>
      </c>
    </row>
    <row r="1938" spans="2:65" s="14" customFormat="1" ht="11.25">
      <c r="B1938" s="165"/>
      <c r="D1938" s="152" t="s">
        <v>172</v>
      </c>
      <c r="E1938" s="166" t="s">
        <v>1</v>
      </c>
      <c r="F1938" s="167" t="s">
        <v>176</v>
      </c>
      <c r="H1938" s="168">
        <v>15.666</v>
      </c>
      <c r="I1938" s="169"/>
      <c r="L1938" s="165"/>
      <c r="M1938" s="170"/>
      <c r="T1938" s="171"/>
      <c r="AT1938" s="166" t="s">
        <v>172</v>
      </c>
      <c r="AU1938" s="166" t="s">
        <v>88</v>
      </c>
      <c r="AV1938" s="14" t="s">
        <v>170</v>
      </c>
      <c r="AW1938" s="14" t="s">
        <v>34</v>
      </c>
      <c r="AX1938" s="14" t="s">
        <v>86</v>
      </c>
      <c r="AY1938" s="166" t="s">
        <v>163</v>
      </c>
    </row>
    <row r="1939" spans="2:65" s="11" customFormat="1" ht="22.9" customHeight="1">
      <c r="B1939" s="125"/>
      <c r="D1939" s="126" t="s">
        <v>77</v>
      </c>
      <c r="E1939" s="135" t="s">
        <v>1432</v>
      </c>
      <c r="F1939" s="135" t="s">
        <v>1433</v>
      </c>
      <c r="I1939" s="128"/>
      <c r="J1939" s="136">
        <f>BK1939</f>
        <v>0</v>
      </c>
      <c r="L1939" s="125"/>
      <c r="M1939" s="130"/>
      <c r="P1939" s="131">
        <f>SUM(P1940:P2018)</f>
        <v>0</v>
      </c>
      <c r="R1939" s="131">
        <f>SUM(R1940:R2018)</f>
        <v>0.75611027200000003</v>
      </c>
      <c r="T1939" s="132">
        <f>SUM(T1940:T2018)</f>
        <v>0.12604847999999999</v>
      </c>
      <c r="AR1939" s="126" t="s">
        <v>88</v>
      </c>
      <c r="AT1939" s="133" t="s">
        <v>77</v>
      </c>
      <c r="AU1939" s="133" t="s">
        <v>86</v>
      </c>
      <c r="AY1939" s="126" t="s">
        <v>163</v>
      </c>
      <c r="BK1939" s="134">
        <f>SUM(BK1940:BK2018)</f>
        <v>0</v>
      </c>
    </row>
    <row r="1940" spans="2:65" s="1" customFormat="1" ht="24.2" customHeight="1">
      <c r="B1940" s="32"/>
      <c r="C1940" s="137" t="s">
        <v>1434</v>
      </c>
      <c r="D1940" s="137" t="s">
        <v>166</v>
      </c>
      <c r="E1940" s="138" t="s">
        <v>1435</v>
      </c>
      <c r="F1940" s="139" t="s">
        <v>1436</v>
      </c>
      <c r="G1940" s="140" t="s">
        <v>206</v>
      </c>
      <c r="H1940" s="141">
        <v>406.608</v>
      </c>
      <c r="I1940" s="142"/>
      <c r="J1940" s="143">
        <f>ROUND(I1940*H1940,2)</f>
        <v>0</v>
      </c>
      <c r="K1940" s="144"/>
      <c r="L1940" s="32"/>
      <c r="M1940" s="145" t="s">
        <v>1</v>
      </c>
      <c r="N1940" s="146" t="s">
        <v>43</v>
      </c>
      <c r="P1940" s="147">
        <f>O1940*H1940</f>
        <v>0</v>
      </c>
      <c r="Q1940" s="147">
        <v>0</v>
      </c>
      <c r="R1940" s="147">
        <f>Q1940*H1940</f>
        <v>0</v>
      </c>
      <c r="S1940" s="147">
        <v>0</v>
      </c>
      <c r="T1940" s="148">
        <f>S1940*H1940</f>
        <v>0</v>
      </c>
      <c r="AR1940" s="149" t="s">
        <v>273</v>
      </c>
      <c r="AT1940" s="149" t="s">
        <v>166</v>
      </c>
      <c r="AU1940" s="149" t="s">
        <v>88</v>
      </c>
      <c r="AY1940" s="17" t="s">
        <v>163</v>
      </c>
      <c r="BE1940" s="150">
        <f>IF(N1940="základní",J1940,0)</f>
        <v>0</v>
      </c>
      <c r="BF1940" s="150">
        <f>IF(N1940="snížená",J1940,0)</f>
        <v>0</v>
      </c>
      <c r="BG1940" s="150">
        <f>IF(N1940="zákl. přenesená",J1940,0)</f>
        <v>0</v>
      </c>
      <c r="BH1940" s="150">
        <f>IF(N1940="sníž. přenesená",J1940,0)</f>
        <v>0</v>
      </c>
      <c r="BI1940" s="150">
        <f>IF(N1940="nulová",J1940,0)</f>
        <v>0</v>
      </c>
      <c r="BJ1940" s="17" t="s">
        <v>86</v>
      </c>
      <c r="BK1940" s="150">
        <f>ROUND(I1940*H1940,2)</f>
        <v>0</v>
      </c>
      <c r="BL1940" s="17" t="s">
        <v>273</v>
      </c>
      <c r="BM1940" s="149" t="s">
        <v>1437</v>
      </c>
    </row>
    <row r="1941" spans="2:65" s="1" customFormat="1" ht="16.5" customHeight="1">
      <c r="B1941" s="32"/>
      <c r="C1941" s="137" t="s">
        <v>1438</v>
      </c>
      <c r="D1941" s="137" t="s">
        <v>166</v>
      </c>
      <c r="E1941" s="138" t="s">
        <v>1439</v>
      </c>
      <c r="F1941" s="139" t="s">
        <v>1440</v>
      </c>
      <c r="G1941" s="140" t="s">
        <v>206</v>
      </c>
      <c r="H1941" s="141">
        <v>406.608</v>
      </c>
      <c r="I1941" s="142"/>
      <c r="J1941" s="143">
        <f>ROUND(I1941*H1941,2)</f>
        <v>0</v>
      </c>
      <c r="K1941" s="144"/>
      <c r="L1941" s="32"/>
      <c r="M1941" s="145" t="s">
        <v>1</v>
      </c>
      <c r="N1941" s="146" t="s">
        <v>43</v>
      </c>
      <c r="P1941" s="147">
        <f>O1941*H1941</f>
        <v>0</v>
      </c>
      <c r="Q1941" s="147">
        <v>1E-3</v>
      </c>
      <c r="R1941" s="147">
        <f>Q1941*H1941</f>
        <v>0.40660800000000002</v>
      </c>
      <c r="S1941" s="147">
        <v>3.1E-4</v>
      </c>
      <c r="T1941" s="148">
        <f>S1941*H1941</f>
        <v>0.12604847999999999</v>
      </c>
      <c r="AR1941" s="149" t="s">
        <v>273</v>
      </c>
      <c r="AT1941" s="149" t="s">
        <v>166</v>
      </c>
      <c r="AU1941" s="149" t="s">
        <v>88</v>
      </c>
      <c r="AY1941" s="17" t="s">
        <v>163</v>
      </c>
      <c r="BE1941" s="150">
        <f>IF(N1941="základní",J1941,0)</f>
        <v>0</v>
      </c>
      <c r="BF1941" s="150">
        <f>IF(N1941="snížená",J1941,0)</f>
        <v>0</v>
      </c>
      <c r="BG1941" s="150">
        <f>IF(N1941="zákl. přenesená",J1941,0)</f>
        <v>0</v>
      </c>
      <c r="BH1941" s="150">
        <f>IF(N1941="sníž. přenesená",J1941,0)</f>
        <v>0</v>
      </c>
      <c r="BI1941" s="150">
        <f>IF(N1941="nulová",J1941,0)</f>
        <v>0</v>
      </c>
      <c r="BJ1941" s="17" t="s">
        <v>86</v>
      </c>
      <c r="BK1941" s="150">
        <f>ROUND(I1941*H1941,2)</f>
        <v>0</v>
      </c>
      <c r="BL1941" s="17" t="s">
        <v>273</v>
      </c>
      <c r="BM1941" s="149" t="s">
        <v>1441</v>
      </c>
    </row>
    <row r="1942" spans="2:65" s="12" customFormat="1" ht="11.25">
      <c r="B1942" s="151"/>
      <c r="D1942" s="152" t="s">
        <v>172</v>
      </c>
      <c r="E1942" s="153" t="s">
        <v>1</v>
      </c>
      <c r="F1942" s="154" t="s">
        <v>617</v>
      </c>
      <c r="H1942" s="153" t="s">
        <v>1</v>
      </c>
      <c r="I1942" s="155"/>
      <c r="L1942" s="151"/>
      <c r="M1942" s="156"/>
      <c r="T1942" s="157"/>
      <c r="AT1942" s="153" t="s">
        <v>172</v>
      </c>
      <c r="AU1942" s="153" t="s">
        <v>88</v>
      </c>
      <c r="AV1942" s="12" t="s">
        <v>86</v>
      </c>
      <c r="AW1942" s="12" t="s">
        <v>34</v>
      </c>
      <c r="AX1942" s="12" t="s">
        <v>78</v>
      </c>
      <c r="AY1942" s="153" t="s">
        <v>163</v>
      </c>
    </row>
    <row r="1943" spans="2:65" s="12" customFormat="1" ht="11.25">
      <c r="B1943" s="151"/>
      <c r="D1943" s="152" t="s">
        <v>172</v>
      </c>
      <c r="E1943" s="153" t="s">
        <v>1</v>
      </c>
      <c r="F1943" s="154" t="s">
        <v>1442</v>
      </c>
      <c r="H1943" s="153" t="s">
        <v>1</v>
      </c>
      <c r="I1943" s="155"/>
      <c r="L1943" s="151"/>
      <c r="M1943" s="156"/>
      <c r="T1943" s="157"/>
      <c r="AT1943" s="153" t="s">
        <v>172</v>
      </c>
      <c r="AU1943" s="153" t="s">
        <v>88</v>
      </c>
      <c r="AV1943" s="12" t="s">
        <v>86</v>
      </c>
      <c r="AW1943" s="12" t="s">
        <v>34</v>
      </c>
      <c r="AX1943" s="12" t="s">
        <v>78</v>
      </c>
      <c r="AY1943" s="153" t="s">
        <v>163</v>
      </c>
    </row>
    <row r="1944" spans="2:65" s="13" customFormat="1" ht="11.25">
      <c r="B1944" s="158"/>
      <c r="D1944" s="152" t="s">
        <v>172</v>
      </c>
      <c r="E1944" s="159" t="s">
        <v>1</v>
      </c>
      <c r="F1944" s="160" t="s">
        <v>837</v>
      </c>
      <c r="H1944" s="161">
        <v>143.66900000000001</v>
      </c>
      <c r="I1944" s="162"/>
      <c r="L1944" s="158"/>
      <c r="M1944" s="163"/>
      <c r="T1944" s="164"/>
      <c r="AT1944" s="159" t="s">
        <v>172</v>
      </c>
      <c r="AU1944" s="159" t="s">
        <v>88</v>
      </c>
      <c r="AV1944" s="13" t="s">
        <v>88</v>
      </c>
      <c r="AW1944" s="13" t="s">
        <v>34</v>
      </c>
      <c r="AX1944" s="13" t="s">
        <v>78</v>
      </c>
      <c r="AY1944" s="159" t="s">
        <v>163</v>
      </c>
    </row>
    <row r="1945" spans="2:65" s="13" customFormat="1" ht="11.25">
      <c r="B1945" s="158"/>
      <c r="D1945" s="152" t="s">
        <v>172</v>
      </c>
      <c r="E1945" s="159" t="s">
        <v>1</v>
      </c>
      <c r="F1945" s="160" t="s">
        <v>838</v>
      </c>
      <c r="H1945" s="161">
        <v>3.4129999999999998</v>
      </c>
      <c r="I1945" s="162"/>
      <c r="L1945" s="158"/>
      <c r="M1945" s="163"/>
      <c r="T1945" s="164"/>
      <c r="AT1945" s="159" t="s">
        <v>172</v>
      </c>
      <c r="AU1945" s="159" t="s">
        <v>88</v>
      </c>
      <c r="AV1945" s="13" t="s">
        <v>88</v>
      </c>
      <c r="AW1945" s="13" t="s">
        <v>34</v>
      </c>
      <c r="AX1945" s="13" t="s">
        <v>78</v>
      </c>
      <c r="AY1945" s="159" t="s">
        <v>163</v>
      </c>
    </row>
    <row r="1946" spans="2:65" s="13" customFormat="1" ht="11.25">
      <c r="B1946" s="158"/>
      <c r="D1946" s="152" t="s">
        <v>172</v>
      </c>
      <c r="E1946" s="159" t="s">
        <v>1</v>
      </c>
      <c r="F1946" s="160" t="s">
        <v>839</v>
      </c>
      <c r="H1946" s="161">
        <v>2.1280000000000001</v>
      </c>
      <c r="I1946" s="162"/>
      <c r="L1946" s="158"/>
      <c r="M1946" s="163"/>
      <c r="T1946" s="164"/>
      <c r="AT1946" s="159" t="s">
        <v>172</v>
      </c>
      <c r="AU1946" s="159" t="s">
        <v>88</v>
      </c>
      <c r="AV1946" s="13" t="s">
        <v>88</v>
      </c>
      <c r="AW1946" s="13" t="s">
        <v>34</v>
      </c>
      <c r="AX1946" s="13" t="s">
        <v>78</v>
      </c>
      <c r="AY1946" s="159" t="s">
        <v>163</v>
      </c>
    </row>
    <row r="1947" spans="2:65" s="13" customFormat="1" ht="11.25">
      <c r="B1947" s="158"/>
      <c r="D1947" s="152" t="s">
        <v>172</v>
      </c>
      <c r="E1947" s="159" t="s">
        <v>1</v>
      </c>
      <c r="F1947" s="160" t="s">
        <v>840</v>
      </c>
      <c r="H1947" s="161">
        <v>2.1419999999999999</v>
      </c>
      <c r="I1947" s="162"/>
      <c r="L1947" s="158"/>
      <c r="M1947" s="163"/>
      <c r="T1947" s="164"/>
      <c r="AT1947" s="159" t="s">
        <v>172</v>
      </c>
      <c r="AU1947" s="159" t="s">
        <v>88</v>
      </c>
      <c r="AV1947" s="13" t="s">
        <v>88</v>
      </c>
      <c r="AW1947" s="13" t="s">
        <v>34</v>
      </c>
      <c r="AX1947" s="13" t="s">
        <v>78</v>
      </c>
      <c r="AY1947" s="159" t="s">
        <v>163</v>
      </c>
    </row>
    <row r="1948" spans="2:65" s="13" customFormat="1" ht="11.25">
      <c r="B1948" s="158"/>
      <c r="D1948" s="152" t="s">
        <v>172</v>
      </c>
      <c r="E1948" s="159" t="s">
        <v>1</v>
      </c>
      <c r="F1948" s="160" t="s">
        <v>841</v>
      </c>
      <c r="H1948" s="161">
        <v>2.145</v>
      </c>
      <c r="I1948" s="162"/>
      <c r="L1948" s="158"/>
      <c r="M1948" s="163"/>
      <c r="T1948" s="164"/>
      <c r="AT1948" s="159" t="s">
        <v>172</v>
      </c>
      <c r="AU1948" s="159" t="s">
        <v>88</v>
      </c>
      <c r="AV1948" s="13" t="s">
        <v>88</v>
      </c>
      <c r="AW1948" s="13" t="s">
        <v>34</v>
      </c>
      <c r="AX1948" s="13" t="s">
        <v>78</v>
      </c>
      <c r="AY1948" s="159" t="s">
        <v>163</v>
      </c>
    </row>
    <row r="1949" spans="2:65" s="13" customFormat="1" ht="11.25">
      <c r="B1949" s="158"/>
      <c r="D1949" s="152" t="s">
        <v>172</v>
      </c>
      <c r="E1949" s="159" t="s">
        <v>1</v>
      </c>
      <c r="F1949" s="160" t="s">
        <v>842</v>
      </c>
      <c r="H1949" s="161">
        <v>2.1469999999999998</v>
      </c>
      <c r="I1949" s="162"/>
      <c r="L1949" s="158"/>
      <c r="M1949" s="163"/>
      <c r="T1949" s="164"/>
      <c r="AT1949" s="159" t="s">
        <v>172</v>
      </c>
      <c r="AU1949" s="159" t="s">
        <v>88</v>
      </c>
      <c r="AV1949" s="13" t="s">
        <v>88</v>
      </c>
      <c r="AW1949" s="13" t="s">
        <v>34</v>
      </c>
      <c r="AX1949" s="13" t="s">
        <v>78</v>
      </c>
      <c r="AY1949" s="159" t="s">
        <v>163</v>
      </c>
    </row>
    <row r="1950" spans="2:65" s="13" customFormat="1" ht="11.25">
      <c r="B1950" s="158"/>
      <c r="D1950" s="152" t="s">
        <v>172</v>
      </c>
      <c r="E1950" s="159" t="s">
        <v>1</v>
      </c>
      <c r="F1950" s="160" t="s">
        <v>843</v>
      </c>
      <c r="H1950" s="161">
        <v>2.137</v>
      </c>
      <c r="I1950" s="162"/>
      <c r="L1950" s="158"/>
      <c r="M1950" s="163"/>
      <c r="T1950" s="164"/>
      <c r="AT1950" s="159" t="s">
        <v>172</v>
      </c>
      <c r="AU1950" s="159" t="s">
        <v>88</v>
      </c>
      <c r="AV1950" s="13" t="s">
        <v>88</v>
      </c>
      <c r="AW1950" s="13" t="s">
        <v>34</v>
      </c>
      <c r="AX1950" s="13" t="s">
        <v>78</v>
      </c>
      <c r="AY1950" s="159" t="s">
        <v>163</v>
      </c>
    </row>
    <row r="1951" spans="2:65" s="13" customFormat="1" ht="11.25">
      <c r="B1951" s="158"/>
      <c r="D1951" s="152" t="s">
        <v>172</v>
      </c>
      <c r="E1951" s="159" t="s">
        <v>1</v>
      </c>
      <c r="F1951" s="160" t="s">
        <v>844</v>
      </c>
      <c r="H1951" s="161">
        <v>2.133</v>
      </c>
      <c r="I1951" s="162"/>
      <c r="L1951" s="158"/>
      <c r="M1951" s="163"/>
      <c r="T1951" s="164"/>
      <c r="AT1951" s="159" t="s">
        <v>172</v>
      </c>
      <c r="AU1951" s="159" t="s">
        <v>88</v>
      </c>
      <c r="AV1951" s="13" t="s">
        <v>88</v>
      </c>
      <c r="AW1951" s="13" t="s">
        <v>34</v>
      </c>
      <c r="AX1951" s="13" t="s">
        <v>78</v>
      </c>
      <c r="AY1951" s="159" t="s">
        <v>163</v>
      </c>
    </row>
    <row r="1952" spans="2:65" s="13" customFormat="1" ht="11.25">
      <c r="B1952" s="158"/>
      <c r="D1952" s="152" t="s">
        <v>172</v>
      </c>
      <c r="E1952" s="159" t="s">
        <v>1</v>
      </c>
      <c r="F1952" s="160" t="s">
        <v>845</v>
      </c>
      <c r="H1952" s="161">
        <v>1.85</v>
      </c>
      <c r="I1952" s="162"/>
      <c r="L1952" s="158"/>
      <c r="M1952" s="163"/>
      <c r="T1952" s="164"/>
      <c r="AT1952" s="159" t="s">
        <v>172</v>
      </c>
      <c r="AU1952" s="159" t="s">
        <v>88</v>
      </c>
      <c r="AV1952" s="13" t="s">
        <v>88</v>
      </c>
      <c r="AW1952" s="13" t="s">
        <v>34</v>
      </c>
      <c r="AX1952" s="13" t="s">
        <v>78</v>
      </c>
      <c r="AY1952" s="159" t="s">
        <v>163</v>
      </c>
    </row>
    <row r="1953" spans="2:51" s="13" customFormat="1" ht="11.25">
      <c r="B1953" s="158"/>
      <c r="D1953" s="152" t="s">
        <v>172</v>
      </c>
      <c r="E1953" s="159" t="s">
        <v>1</v>
      </c>
      <c r="F1953" s="160" t="s">
        <v>846</v>
      </c>
      <c r="H1953" s="161">
        <v>4.9409999999999998</v>
      </c>
      <c r="I1953" s="162"/>
      <c r="L1953" s="158"/>
      <c r="M1953" s="163"/>
      <c r="T1953" s="164"/>
      <c r="AT1953" s="159" t="s">
        <v>172</v>
      </c>
      <c r="AU1953" s="159" t="s">
        <v>88</v>
      </c>
      <c r="AV1953" s="13" t="s">
        <v>88</v>
      </c>
      <c r="AW1953" s="13" t="s">
        <v>34</v>
      </c>
      <c r="AX1953" s="13" t="s">
        <v>78</v>
      </c>
      <c r="AY1953" s="159" t="s">
        <v>163</v>
      </c>
    </row>
    <row r="1954" spans="2:51" s="13" customFormat="1" ht="33.75">
      <c r="B1954" s="158"/>
      <c r="D1954" s="152" t="s">
        <v>172</v>
      </c>
      <c r="E1954" s="159" t="s">
        <v>1</v>
      </c>
      <c r="F1954" s="160" t="s">
        <v>847</v>
      </c>
      <c r="H1954" s="161">
        <v>-18.166</v>
      </c>
      <c r="I1954" s="162"/>
      <c r="L1954" s="158"/>
      <c r="M1954" s="163"/>
      <c r="T1954" s="164"/>
      <c r="AT1954" s="159" t="s">
        <v>172</v>
      </c>
      <c r="AU1954" s="159" t="s">
        <v>88</v>
      </c>
      <c r="AV1954" s="13" t="s">
        <v>88</v>
      </c>
      <c r="AW1954" s="13" t="s">
        <v>34</v>
      </c>
      <c r="AX1954" s="13" t="s">
        <v>78</v>
      </c>
      <c r="AY1954" s="159" t="s">
        <v>163</v>
      </c>
    </row>
    <row r="1955" spans="2:51" s="13" customFormat="1" ht="11.25">
      <c r="B1955" s="158"/>
      <c r="D1955" s="152" t="s">
        <v>172</v>
      </c>
      <c r="E1955" s="159" t="s">
        <v>1</v>
      </c>
      <c r="F1955" s="160" t="s">
        <v>848</v>
      </c>
      <c r="H1955" s="161">
        <v>123.12</v>
      </c>
      <c r="I1955" s="162"/>
      <c r="L1955" s="158"/>
      <c r="M1955" s="163"/>
      <c r="T1955" s="164"/>
      <c r="AT1955" s="159" t="s">
        <v>172</v>
      </c>
      <c r="AU1955" s="159" t="s">
        <v>88</v>
      </c>
      <c r="AV1955" s="13" t="s">
        <v>88</v>
      </c>
      <c r="AW1955" s="13" t="s">
        <v>34</v>
      </c>
      <c r="AX1955" s="13" t="s">
        <v>78</v>
      </c>
      <c r="AY1955" s="159" t="s">
        <v>163</v>
      </c>
    </row>
    <row r="1956" spans="2:51" s="13" customFormat="1" ht="11.25">
      <c r="B1956" s="158"/>
      <c r="D1956" s="152" t="s">
        <v>172</v>
      </c>
      <c r="E1956" s="159" t="s">
        <v>1</v>
      </c>
      <c r="F1956" s="160" t="s">
        <v>849</v>
      </c>
      <c r="H1956" s="161">
        <v>1.835</v>
      </c>
      <c r="I1956" s="162"/>
      <c r="L1956" s="158"/>
      <c r="M1956" s="163"/>
      <c r="T1956" s="164"/>
      <c r="AT1956" s="159" t="s">
        <v>172</v>
      </c>
      <c r="AU1956" s="159" t="s">
        <v>88</v>
      </c>
      <c r="AV1956" s="13" t="s">
        <v>88</v>
      </c>
      <c r="AW1956" s="13" t="s">
        <v>34</v>
      </c>
      <c r="AX1956" s="13" t="s">
        <v>78</v>
      </c>
      <c r="AY1956" s="159" t="s">
        <v>163</v>
      </c>
    </row>
    <row r="1957" spans="2:51" s="13" customFormat="1" ht="11.25">
      <c r="B1957" s="158"/>
      <c r="D1957" s="152" t="s">
        <v>172</v>
      </c>
      <c r="E1957" s="159" t="s">
        <v>1</v>
      </c>
      <c r="F1957" s="160" t="s">
        <v>850</v>
      </c>
      <c r="H1957" s="161">
        <v>1.976</v>
      </c>
      <c r="I1957" s="162"/>
      <c r="L1957" s="158"/>
      <c r="M1957" s="163"/>
      <c r="T1957" s="164"/>
      <c r="AT1957" s="159" t="s">
        <v>172</v>
      </c>
      <c r="AU1957" s="159" t="s">
        <v>88</v>
      </c>
      <c r="AV1957" s="13" t="s">
        <v>88</v>
      </c>
      <c r="AW1957" s="13" t="s">
        <v>34</v>
      </c>
      <c r="AX1957" s="13" t="s">
        <v>78</v>
      </c>
      <c r="AY1957" s="159" t="s">
        <v>163</v>
      </c>
    </row>
    <row r="1958" spans="2:51" s="13" customFormat="1" ht="11.25">
      <c r="B1958" s="158"/>
      <c r="D1958" s="152" t="s">
        <v>172</v>
      </c>
      <c r="E1958" s="159" t="s">
        <v>1</v>
      </c>
      <c r="F1958" s="160" t="s">
        <v>851</v>
      </c>
      <c r="H1958" s="161">
        <v>-20.443000000000001</v>
      </c>
      <c r="I1958" s="162"/>
      <c r="L1958" s="158"/>
      <c r="M1958" s="163"/>
      <c r="T1958" s="164"/>
      <c r="AT1958" s="159" t="s">
        <v>172</v>
      </c>
      <c r="AU1958" s="159" t="s">
        <v>88</v>
      </c>
      <c r="AV1958" s="13" t="s">
        <v>88</v>
      </c>
      <c r="AW1958" s="13" t="s">
        <v>34</v>
      </c>
      <c r="AX1958" s="13" t="s">
        <v>78</v>
      </c>
      <c r="AY1958" s="159" t="s">
        <v>163</v>
      </c>
    </row>
    <row r="1959" spans="2:51" s="13" customFormat="1" ht="11.25">
      <c r="B1959" s="158"/>
      <c r="D1959" s="152" t="s">
        <v>172</v>
      </c>
      <c r="E1959" s="159" t="s">
        <v>1</v>
      </c>
      <c r="F1959" s="160" t="s">
        <v>852</v>
      </c>
      <c r="H1959" s="161">
        <v>35.795999999999999</v>
      </c>
      <c r="I1959" s="162"/>
      <c r="L1959" s="158"/>
      <c r="M1959" s="163"/>
      <c r="T1959" s="164"/>
      <c r="AT1959" s="159" t="s">
        <v>172</v>
      </c>
      <c r="AU1959" s="159" t="s">
        <v>88</v>
      </c>
      <c r="AV1959" s="13" t="s">
        <v>88</v>
      </c>
      <c r="AW1959" s="13" t="s">
        <v>34</v>
      </c>
      <c r="AX1959" s="13" t="s">
        <v>78</v>
      </c>
      <c r="AY1959" s="159" t="s">
        <v>163</v>
      </c>
    </row>
    <row r="1960" spans="2:51" s="13" customFormat="1" ht="11.25">
      <c r="B1960" s="158"/>
      <c r="D1960" s="152" t="s">
        <v>172</v>
      </c>
      <c r="E1960" s="159" t="s">
        <v>1</v>
      </c>
      <c r="F1960" s="160" t="s">
        <v>853</v>
      </c>
      <c r="H1960" s="161">
        <v>-2.645</v>
      </c>
      <c r="I1960" s="162"/>
      <c r="L1960" s="158"/>
      <c r="M1960" s="163"/>
      <c r="T1960" s="164"/>
      <c r="AT1960" s="159" t="s">
        <v>172</v>
      </c>
      <c r="AU1960" s="159" t="s">
        <v>88</v>
      </c>
      <c r="AV1960" s="13" t="s">
        <v>88</v>
      </c>
      <c r="AW1960" s="13" t="s">
        <v>34</v>
      </c>
      <c r="AX1960" s="13" t="s">
        <v>78</v>
      </c>
      <c r="AY1960" s="159" t="s">
        <v>163</v>
      </c>
    </row>
    <row r="1961" spans="2:51" s="13" customFormat="1" ht="11.25">
      <c r="B1961" s="158"/>
      <c r="D1961" s="152" t="s">
        <v>172</v>
      </c>
      <c r="E1961" s="159" t="s">
        <v>1</v>
      </c>
      <c r="F1961" s="160" t="s">
        <v>854</v>
      </c>
      <c r="H1961" s="161">
        <v>42.350999999999999</v>
      </c>
      <c r="I1961" s="162"/>
      <c r="L1961" s="158"/>
      <c r="M1961" s="163"/>
      <c r="T1961" s="164"/>
      <c r="AT1961" s="159" t="s">
        <v>172</v>
      </c>
      <c r="AU1961" s="159" t="s">
        <v>88</v>
      </c>
      <c r="AV1961" s="13" t="s">
        <v>88</v>
      </c>
      <c r="AW1961" s="13" t="s">
        <v>34</v>
      </c>
      <c r="AX1961" s="13" t="s">
        <v>78</v>
      </c>
      <c r="AY1961" s="159" t="s">
        <v>163</v>
      </c>
    </row>
    <row r="1962" spans="2:51" s="13" customFormat="1" ht="11.25">
      <c r="B1962" s="158"/>
      <c r="D1962" s="152" t="s">
        <v>172</v>
      </c>
      <c r="E1962" s="159" t="s">
        <v>1</v>
      </c>
      <c r="F1962" s="160" t="s">
        <v>855</v>
      </c>
      <c r="H1962" s="161">
        <v>-8.7469999999999999</v>
      </c>
      <c r="I1962" s="162"/>
      <c r="L1962" s="158"/>
      <c r="M1962" s="163"/>
      <c r="T1962" s="164"/>
      <c r="AT1962" s="159" t="s">
        <v>172</v>
      </c>
      <c r="AU1962" s="159" t="s">
        <v>88</v>
      </c>
      <c r="AV1962" s="13" t="s">
        <v>88</v>
      </c>
      <c r="AW1962" s="13" t="s">
        <v>34</v>
      </c>
      <c r="AX1962" s="13" t="s">
        <v>78</v>
      </c>
      <c r="AY1962" s="159" t="s">
        <v>163</v>
      </c>
    </row>
    <row r="1963" spans="2:51" s="13" customFormat="1" ht="11.25">
      <c r="B1963" s="158"/>
      <c r="D1963" s="152" t="s">
        <v>172</v>
      </c>
      <c r="E1963" s="159" t="s">
        <v>1</v>
      </c>
      <c r="F1963" s="160" t="s">
        <v>856</v>
      </c>
      <c r="H1963" s="161">
        <v>46.113</v>
      </c>
      <c r="I1963" s="162"/>
      <c r="L1963" s="158"/>
      <c r="M1963" s="163"/>
      <c r="T1963" s="164"/>
      <c r="AT1963" s="159" t="s">
        <v>172</v>
      </c>
      <c r="AU1963" s="159" t="s">
        <v>88</v>
      </c>
      <c r="AV1963" s="13" t="s">
        <v>88</v>
      </c>
      <c r="AW1963" s="13" t="s">
        <v>34</v>
      </c>
      <c r="AX1963" s="13" t="s">
        <v>78</v>
      </c>
      <c r="AY1963" s="159" t="s">
        <v>163</v>
      </c>
    </row>
    <row r="1964" spans="2:51" s="13" customFormat="1" ht="11.25">
      <c r="B1964" s="158"/>
      <c r="D1964" s="152" t="s">
        <v>172</v>
      </c>
      <c r="E1964" s="159" t="s">
        <v>1</v>
      </c>
      <c r="F1964" s="160" t="s">
        <v>839</v>
      </c>
      <c r="H1964" s="161">
        <v>2.1280000000000001</v>
      </c>
      <c r="I1964" s="162"/>
      <c r="L1964" s="158"/>
      <c r="M1964" s="163"/>
      <c r="T1964" s="164"/>
      <c r="AT1964" s="159" t="s">
        <v>172</v>
      </c>
      <c r="AU1964" s="159" t="s">
        <v>88</v>
      </c>
      <c r="AV1964" s="13" t="s">
        <v>88</v>
      </c>
      <c r="AW1964" s="13" t="s">
        <v>34</v>
      </c>
      <c r="AX1964" s="13" t="s">
        <v>78</v>
      </c>
      <c r="AY1964" s="159" t="s">
        <v>163</v>
      </c>
    </row>
    <row r="1965" spans="2:51" s="13" customFormat="1" ht="11.25">
      <c r="B1965" s="158"/>
      <c r="D1965" s="152" t="s">
        <v>172</v>
      </c>
      <c r="E1965" s="159" t="s">
        <v>1</v>
      </c>
      <c r="F1965" s="160" t="s">
        <v>857</v>
      </c>
      <c r="H1965" s="161">
        <v>2.806</v>
      </c>
      <c r="I1965" s="162"/>
      <c r="L1965" s="158"/>
      <c r="M1965" s="163"/>
      <c r="T1965" s="164"/>
      <c r="AT1965" s="159" t="s">
        <v>172</v>
      </c>
      <c r="AU1965" s="159" t="s">
        <v>88</v>
      </c>
      <c r="AV1965" s="13" t="s">
        <v>88</v>
      </c>
      <c r="AW1965" s="13" t="s">
        <v>34</v>
      </c>
      <c r="AX1965" s="13" t="s">
        <v>78</v>
      </c>
      <c r="AY1965" s="159" t="s">
        <v>163</v>
      </c>
    </row>
    <row r="1966" spans="2:51" s="13" customFormat="1" ht="11.25">
      <c r="B1966" s="158"/>
      <c r="D1966" s="152" t="s">
        <v>172</v>
      </c>
      <c r="E1966" s="159" t="s">
        <v>1</v>
      </c>
      <c r="F1966" s="160" t="s">
        <v>858</v>
      </c>
      <c r="H1966" s="161">
        <v>-7.7210000000000001</v>
      </c>
      <c r="I1966" s="162"/>
      <c r="L1966" s="158"/>
      <c r="M1966" s="163"/>
      <c r="T1966" s="164"/>
      <c r="AT1966" s="159" t="s">
        <v>172</v>
      </c>
      <c r="AU1966" s="159" t="s">
        <v>88</v>
      </c>
      <c r="AV1966" s="13" t="s">
        <v>88</v>
      </c>
      <c r="AW1966" s="13" t="s">
        <v>34</v>
      </c>
      <c r="AX1966" s="13" t="s">
        <v>78</v>
      </c>
      <c r="AY1966" s="159" t="s">
        <v>163</v>
      </c>
    </row>
    <row r="1967" spans="2:51" s="15" customFormat="1" ht="11.25">
      <c r="B1967" s="183"/>
      <c r="D1967" s="152" t="s">
        <v>172</v>
      </c>
      <c r="E1967" s="184" t="s">
        <v>1</v>
      </c>
      <c r="F1967" s="185" t="s">
        <v>372</v>
      </c>
      <c r="H1967" s="186">
        <v>365.108</v>
      </c>
      <c r="I1967" s="187"/>
      <c r="L1967" s="183"/>
      <c r="M1967" s="188"/>
      <c r="T1967" s="189"/>
      <c r="AT1967" s="184" t="s">
        <v>172</v>
      </c>
      <c r="AU1967" s="184" t="s">
        <v>88</v>
      </c>
      <c r="AV1967" s="15" t="s">
        <v>182</v>
      </c>
      <c r="AW1967" s="15" t="s">
        <v>34</v>
      </c>
      <c r="AX1967" s="15" t="s">
        <v>78</v>
      </c>
      <c r="AY1967" s="184" t="s">
        <v>163</v>
      </c>
    </row>
    <row r="1968" spans="2:51" s="12" customFormat="1" ht="11.25">
      <c r="B1968" s="151"/>
      <c r="D1968" s="152" t="s">
        <v>172</v>
      </c>
      <c r="E1968" s="153" t="s">
        <v>1</v>
      </c>
      <c r="F1968" s="154" t="s">
        <v>1443</v>
      </c>
      <c r="H1968" s="153" t="s">
        <v>1</v>
      </c>
      <c r="I1968" s="155"/>
      <c r="L1968" s="151"/>
      <c r="M1968" s="156"/>
      <c r="T1968" s="157"/>
      <c r="AT1968" s="153" t="s">
        <v>172</v>
      </c>
      <c r="AU1968" s="153" t="s">
        <v>88</v>
      </c>
      <c r="AV1968" s="12" t="s">
        <v>86</v>
      </c>
      <c r="AW1968" s="12" t="s">
        <v>34</v>
      </c>
      <c r="AX1968" s="12" t="s">
        <v>78</v>
      </c>
      <c r="AY1968" s="153" t="s">
        <v>163</v>
      </c>
    </row>
    <row r="1969" spans="2:65" s="13" customFormat="1" ht="11.25">
      <c r="B1969" s="158"/>
      <c r="D1969" s="152" t="s">
        <v>172</v>
      </c>
      <c r="E1969" s="159" t="s">
        <v>1</v>
      </c>
      <c r="F1969" s="160" t="s">
        <v>1444</v>
      </c>
      <c r="H1969" s="161">
        <v>41.5</v>
      </c>
      <c r="I1969" s="162"/>
      <c r="L1969" s="158"/>
      <c r="M1969" s="163"/>
      <c r="T1969" s="164"/>
      <c r="AT1969" s="159" t="s">
        <v>172</v>
      </c>
      <c r="AU1969" s="159" t="s">
        <v>88</v>
      </c>
      <c r="AV1969" s="13" t="s">
        <v>88</v>
      </c>
      <c r="AW1969" s="13" t="s">
        <v>34</v>
      </c>
      <c r="AX1969" s="13" t="s">
        <v>78</v>
      </c>
      <c r="AY1969" s="159" t="s">
        <v>163</v>
      </c>
    </row>
    <row r="1970" spans="2:65" s="15" customFormat="1" ht="11.25">
      <c r="B1970" s="183"/>
      <c r="D1970" s="152" t="s">
        <v>172</v>
      </c>
      <c r="E1970" s="184" t="s">
        <v>1</v>
      </c>
      <c r="F1970" s="185" t="s">
        <v>372</v>
      </c>
      <c r="H1970" s="186">
        <v>41.5</v>
      </c>
      <c r="I1970" s="187"/>
      <c r="L1970" s="183"/>
      <c r="M1970" s="188"/>
      <c r="T1970" s="189"/>
      <c r="AT1970" s="184" t="s">
        <v>172</v>
      </c>
      <c r="AU1970" s="184" t="s">
        <v>88</v>
      </c>
      <c r="AV1970" s="15" t="s">
        <v>182</v>
      </c>
      <c r="AW1970" s="15" t="s">
        <v>34</v>
      </c>
      <c r="AX1970" s="15" t="s">
        <v>78</v>
      </c>
      <c r="AY1970" s="184" t="s">
        <v>163</v>
      </c>
    </row>
    <row r="1971" spans="2:65" s="14" customFormat="1" ht="11.25">
      <c r="B1971" s="165"/>
      <c r="D1971" s="152" t="s">
        <v>172</v>
      </c>
      <c r="E1971" s="166" t="s">
        <v>1</v>
      </c>
      <c r="F1971" s="167" t="s">
        <v>176</v>
      </c>
      <c r="H1971" s="168">
        <v>406.608</v>
      </c>
      <c r="I1971" s="169"/>
      <c r="L1971" s="165"/>
      <c r="M1971" s="170"/>
      <c r="T1971" s="171"/>
      <c r="AT1971" s="166" t="s">
        <v>172</v>
      </c>
      <c r="AU1971" s="166" t="s">
        <v>88</v>
      </c>
      <c r="AV1971" s="14" t="s">
        <v>170</v>
      </c>
      <c r="AW1971" s="14" t="s">
        <v>34</v>
      </c>
      <c r="AX1971" s="14" t="s">
        <v>86</v>
      </c>
      <c r="AY1971" s="166" t="s">
        <v>163</v>
      </c>
    </row>
    <row r="1972" spans="2:65" s="1" customFormat="1" ht="24.2" customHeight="1">
      <c r="B1972" s="32"/>
      <c r="C1972" s="137" t="s">
        <v>1445</v>
      </c>
      <c r="D1972" s="137" t="s">
        <v>166</v>
      </c>
      <c r="E1972" s="138" t="s">
        <v>1446</v>
      </c>
      <c r="F1972" s="139" t="s">
        <v>1447</v>
      </c>
      <c r="G1972" s="140" t="s">
        <v>206</v>
      </c>
      <c r="H1972" s="141">
        <v>720.80799999999999</v>
      </c>
      <c r="I1972" s="142"/>
      <c r="J1972" s="143">
        <f>ROUND(I1972*H1972,2)</f>
        <v>0</v>
      </c>
      <c r="K1972" s="144"/>
      <c r="L1972" s="32"/>
      <c r="M1972" s="145" t="s">
        <v>1</v>
      </c>
      <c r="N1972" s="146" t="s">
        <v>43</v>
      </c>
      <c r="P1972" s="147">
        <f>O1972*H1972</f>
        <v>0</v>
      </c>
      <c r="Q1972" s="147">
        <v>2.05E-4</v>
      </c>
      <c r="R1972" s="147">
        <f>Q1972*H1972</f>
        <v>0.14776564</v>
      </c>
      <c r="S1972" s="147">
        <v>0</v>
      </c>
      <c r="T1972" s="148">
        <f>S1972*H1972</f>
        <v>0</v>
      </c>
      <c r="AR1972" s="149" t="s">
        <v>273</v>
      </c>
      <c r="AT1972" s="149" t="s">
        <v>166</v>
      </c>
      <c r="AU1972" s="149" t="s">
        <v>88</v>
      </c>
      <c r="AY1972" s="17" t="s">
        <v>163</v>
      </c>
      <c r="BE1972" s="150">
        <f>IF(N1972="základní",J1972,0)</f>
        <v>0</v>
      </c>
      <c r="BF1972" s="150">
        <f>IF(N1972="snížená",J1972,0)</f>
        <v>0</v>
      </c>
      <c r="BG1972" s="150">
        <f>IF(N1972="zákl. přenesená",J1972,0)</f>
        <v>0</v>
      </c>
      <c r="BH1972" s="150">
        <f>IF(N1972="sníž. přenesená",J1972,0)</f>
        <v>0</v>
      </c>
      <c r="BI1972" s="150">
        <f>IF(N1972="nulová",J1972,0)</f>
        <v>0</v>
      </c>
      <c r="BJ1972" s="17" t="s">
        <v>86</v>
      </c>
      <c r="BK1972" s="150">
        <f>ROUND(I1972*H1972,2)</f>
        <v>0</v>
      </c>
      <c r="BL1972" s="17" t="s">
        <v>273</v>
      </c>
      <c r="BM1972" s="149" t="s">
        <v>1448</v>
      </c>
    </row>
    <row r="1973" spans="2:65" s="12" customFormat="1" ht="11.25">
      <c r="B1973" s="151"/>
      <c r="D1973" s="152" t="s">
        <v>172</v>
      </c>
      <c r="E1973" s="153" t="s">
        <v>1</v>
      </c>
      <c r="F1973" s="154" t="s">
        <v>173</v>
      </c>
      <c r="H1973" s="153" t="s">
        <v>1</v>
      </c>
      <c r="I1973" s="155"/>
      <c r="L1973" s="151"/>
      <c r="M1973" s="156"/>
      <c r="T1973" s="157"/>
      <c r="AT1973" s="153" t="s">
        <v>172</v>
      </c>
      <c r="AU1973" s="153" t="s">
        <v>88</v>
      </c>
      <c r="AV1973" s="12" t="s">
        <v>86</v>
      </c>
      <c r="AW1973" s="12" t="s">
        <v>34</v>
      </c>
      <c r="AX1973" s="12" t="s">
        <v>78</v>
      </c>
      <c r="AY1973" s="153" t="s">
        <v>163</v>
      </c>
    </row>
    <row r="1974" spans="2:65" s="12" customFormat="1" ht="11.25">
      <c r="B1974" s="151"/>
      <c r="D1974" s="152" t="s">
        <v>172</v>
      </c>
      <c r="E1974" s="153" t="s">
        <v>1</v>
      </c>
      <c r="F1974" s="154" t="s">
        <v>1449</v>
      </c>
      <c r="H1974" s="153" t="s">
        <v>1</v>
      </c>
      <c r="I1974" s="155"/>
      <c r="L1974" s="151"/>
      <c r="M1974" s="156"/>
      <c r="T1974" s="157"/>
      <c r="AT1974" s="153" t="s">
        <v>172</v>
      </c>
      <c r="AU1974" s="153" t="s">
        <v>88</v>
      </c>
      <c r="AV1974" s="12" t="s">
        <v>86</v>
      </c>
      <c r="AW1974" s="12" t="s">
        <v>34</v>
      </c>
      <c r="AX1974" s="12" t="s">
        <v>78</v>
      </c>
      <c r="AY1974" s="153" t="s">
        <v>163</v>
      </c>
    </row>
    <row r="1975" spans="2:65" s="13" customFormat="1" ht="11.25">
      <c r="B1975" s="158"/>
      <c r="D1975" s="152" t="s">
        <v>172</v>
      </c>
      <c r="E1975" s="159" t="s">
        <v>1</v>
      </c>
      <c r="F1975" s="160" t="s">
        <v>566</v>
      </c>
      <c r="H1975" s="161">
        <v>25.5</v>
      </c>
      <c r="I1975" s="162"/>
      <c r="L1975" s="158"/>
      <c r="M1975" s="163"/>
      <c r="T1975" s="164"/>
      <c r="AT1975" s="159" t="s">
        <v>172</v>
      </c>
      <c r="AU1975" s="159" t="s">
        <v>88</v>
      </c>
      <c r="AV1975" s="13" t="s">
        <v>88</v>
      </c>
      <c r="AW1975" s="13" t="s">
        <v>34</v>
      </c>
      <c r="AX1975" s="13" t="s">
        <v>78</v>
      </c>
      <c r="AY1975" s="159" t="s">
        <v>163</v>
      </c>
    </row>
    <row r="1976" spans="2:65" s="13" customFormat="1" ht="11.25">
      <c r="B1976" s="158"/>
      <c r="D1976" s="152" t="s">
        <v>172</v>
      </c>
      <c r="E1976" s="159" t="s">
        <v>1</v>
      </c>
      <c r="F1976" s="160" t="s">
        <v>567</v>
      </c>
      <c r="H1976" s="161">
        <v>16.600000000000001</v>
      </c>
      <c r="I1976" s="162"/>
      <c r="L1976" s="158"/>
      <c r="M1976" s="163"/>
      <c r="T1976" s="164"/>
      <c r="AT1976" s="159" t="s">
        <v>172</v>
      </c>
      <c r="AU1976" s="159" t="s">
        <v>88</v>
      </c>
      <c r="AV1976" s="13" t="s">
        <v>88</v>
      </c>
      <c r="AW1976" s="13" t="s">
        <v>34</v>
      </c>
      <c r="AX1976" s="13" t="s">
        <v>78</v>
      </c>
      <c r="AY1976" s="159" t="s">
        <v>163</v>
      </c>
    </row>
    <row r="1977" spans="2:65" s="13" customFormat="1" ht="11.25">
      <c r="B1977" s="158"/>
      <c r="D1977" s="152" t="s">
        <v>172</v>
      </c>
      <c r="E1977" s="159" t="s">
        <v>1</v>
      </c>
      <c r="F1977" s="160" t="s">
        <v>568</v>
      </c>
      <c r="H1977" s="161">
        <v>15</v>
      </c>
      <c r="I1977" s="162"/>
      <c r="L1977" s="158"/>
      <c r="M1977" s="163"/>
      <c r="T1977" s="164"/>
      <c r="AT1977" s="159" t="s">
        <v>172</v>
      </c>
      <c r="AU1977" s="159" t="s">
        <v>88</v>
      </c>
      <c r="AV1977" s="13" t="s">
        <v>88</v>
      </c>
      <c r="AW1977" s="13" t="s">
        <v>34</v>
      </c>
      <c r="AX1977" s="13" t="s">
        <v>78</v>
      </c>
      <c r="AY1977" s="159" t="s">
        <v>163</v>
      </c>
    </row>
    <row r="1978" spans="2:65" s="13" customFormat="1" ht="11.25">
      <c r="B1978" s="158"/>
      <c r="D1978" s="152" t="s">
        <v>172</v>
      </c>
      <c r="E1978" s="159" t="s">
        <v>1</v>
      </c>
      <c r="F1978" s="160" t="s">
        <v>569</v>
      </c>
      <c r="H1978" s="161">
        <v>15.1</v>
      </c>
      <c r="I1978" s="162"/>
      <c r="L1978" s="158"/>
      <c r="M1978" s="163"/>
      <c r="T1978" s="164"/>
      <c r="AT1978" s="159" t="s">
        <v>172</v>
      </c>
      <c r="AU1978" s="159" t="s">
        <v>88</v>
      </c>
      <c r="AV1978" s="13" t="s">
        <v>88</v>
      </c>
      <c r="AW1978" s="13" t="s">
        <v>34</v>
      </c>
      <c r="AX1978" s="13" t="s">
        <v>78</v>
      </c>
      <c r="AY1978" s="159" t="s">
        <v>163</v>
      </c>
    </row>
    <row r="1979" spans="2:65" s="13" customFormat="1" ht="11.25">
      <c r="B1979" s="158"/>
      <c r="D1979" s="152" t="s">
        <v>172</v>
      </c>
      <c r="E1979" s="159" t="s">
        <v>1</v>
      </c>
      <c r="F1979" s="160" t="s">
        <v>570</v>
      </c>
      <c r="H1979" s="161">
        <v>31.2</v>
      </c>
      <c r="I1979" s="162"/>
      <c r="L1979" s="158"/>
      <c r="M1979" s="163"/>
      <c r="T1979" s="164"/>
      <c r="AT1979" s="159" t="s">
        <v>172</v>
      </c>
      <c r="AU1979" s="159" t="s">
        <v>88</v>
      </c>
      <c r="AV1979" s="13" t="s">
        <v>88</v>
      </c>
      <c r="AW1979" s="13" t="s">
        <v>34</v>
      </c>
      <c r="AX1979" s="13" t="s">
        <v>78</v>
      </c>
      <c r="AY1979" s="159" t="s">
        <v>163</v>
      </c>
    </row>
    <row r="1980" spans="2:65" s="13" customFormat="1" ht="11.25">
      <c r="B1980" s="158"/>
      <c r="D1980" s="152" t="s">
        <v>172</v>
      </c>
      <c r="E1980" s="159" t="s">
        <v>1</v>
      </c>
      <c r="F1980" s="160" t="s">
        <v>571</v>
      </c>
      <c r="H1980" s="161">
        <v>8.9</v>
      </c>
      <c r="I1980" s="162"/>
      <c r="L1980" s="158"/>
      <c r="M1980" s="163"/>
      <c r="T1980" s="164"/>
      <c r="AT1980" s="159" t="s">
        <v>172</v>
      </c>
      <c r="AU1980" s="159" t="s">
        <v>88</v>
      </c>
      <c r="AV1980" s="13" t="s">
        <v>88</v>
      </c>
      <c r="AW1980" s="13" t="s">
        <v>34</v>
      </c>
      <c r="AX1980" s="13" t="s">
        <v>78</v>
      </c>
      <c r="AY1980" s="159" t="s">
        <v>163</v>
      </c>
    </row>
    <row r="1981" spans="2:65" s="13" customFormat="1" ht="11.25">
      <c r="B1981" s="158"/>
      <c r="D1981" s="152" t="s">
        <v>172</v>
      </c>
      <c r="E1981" s="159" t="s">
        <v>1</v>
      </c>
      <c r="F1981" s="160" t="s">
        <v>572</v>
      </c>
      <c r="H1981" s="161">
        <v>16.600000000000001</v>
      </c>
      <c r="I1981" s="162"/>
      <c r="L1981" s="158"/>
      <c r="M1981" s="163"/>
      <c r="T1981" s="164"/>
      <c r="AT1981" s="159" t="s">
        <v>172</v>
      </c>
      <c r="AU1981" s="159" t="s">
        <v>88</v>
      </c>
      <c r="AV1981" s="13" t="s">
        <v>88</v>
      </c>
      <c r="AW1981" s="13" t="s">
        <v>34</v>
      </c>
      <c r="AX1981" s="13" t="s">
        <v>78</v>
      </c>
      <c r="AY1981" s="159" t="s">
        <v>163</v>
      </c>
    </row>
    <row r="1982" spans="2:65" s="13" customFormat="1" ht="11.25">
      <c r="B1982" s="158"/>
      <c r="D1982" s="152" t="s">
        <v>172</v>
      </c>
      <c r="E1982" s="159" t="s">
        <v>1</v>
      </c>
      <c r="F1982" s="160" t="s">
        <v>573</v>
      </c>
      <c r="H1982" s="161">
        <v>4.9000000000000004</v>
      </c>
      <c r="I1982" s="162"/>
      <c r="L1982" s="158"/>
      <c r="M1982" s="163"/>
      <c r="T1982" s="164"/>
      <c r="AT1982" s="159" t="s">
        <v>172</v>
      </c>
      <c r="AU1982" s="159" t="s">
        <v>88</v>
      </c>
      <c r="AV1982" s="13" t="s">
        <v>88</v>
      </c>
      <c r="AW1982" s="13" t="s">
        <v>34</v>
      </c>
      <c r="AX1982" s="13" t="s">
        <v>78</v>
      </c>
      <c r="AY1982" s="159" t="s">
        <v>163</v>
      </c>
    </row>
    <row r="1983" spans="2:65" s="13" customFormat="1" ht="11.25">
      <c r="B1983" s="158"/>
      <c r="D1983" s="152" t="s">
        <v>172</v>
      </c>
      <c r="E1983" s="159" t="s">
        <v>1</v>
      </c>
      <c r="F1983" s="160" t="s">
        <v>574</v>
      </c>
      <c r="H1983" s="161">
        <v>4</v>
      </c>
      <c r="I1983" s="162"/>
      <c r="L1983" s="158"/>
      <c r="M1983" s="163"/>
      <c r="T1983" s="164"/>
      <c r="AT1983" s="159" t="s">
        <v>172</v>
      </c>
      <c r="AU1983" s="159" t="s">
        <v>88</v>
      </c>
      <c r="AV1983" s="13" t="s">
        <v>88</v>
      </c>
      <c r="AW1983" s="13" t="s">
        <v>34</v>
      </c>
      <c r="AX1983" s="13" t="s">
        <v>78</v>
      </c>
      <c r="AY1983" s="159" t="s">
        <v>163</v>
      </c>
    </row>
    <row r="1984" spans="2:65" s="13" customFormat="1" ht="11.25">
      <c r="B1984" s="158"/>
      <c r="D1984" s="152" t="s">
        <v>172</v>
      </c>
      <c r="E1984" s="159" t="s">
        <v>1</v>
      </c>
      <c r="F1984" s="160" t="s">
        <v>575</v>
      </c>
      <c r="H1984" s="161">
        <v>1.2</v>
      </c>
      <c r="I1984" s="162"/>
      <c r="L1984" s="158"/>
      <c r="M1984" s="163"/>
      <c r="T1984" s="164"/>
      <c r="AT1984" s="159" t="s">
        <v>172</v>
      </c>
      <c r="AU1984" s="159" t="s">
        <v>88</v>
      </c>
      <c r="AV1984" s="13" t="s">
        <v>88</v>
      </c>
      <c r="AW1984" s="13" t="s">
        <v>34</v>
      </c>
      <c r="AX1984" s="13" t="s">
        <v>78</v>
      </c>
      <c r="AY1984" s="159" t="s">
        <v>163</v>
      </c>
    </row>
    <row r="1985" spans="2:65" s="13" customFormat="1" ht="11.25">
      <c r="B1985" s="158"/>
      <c r="D1985" s="152" t="s">
        <v>172</v>
      </c>
      <c r="E1985" s="159" t="s">
        <v>1</v>
      </c>
      <c r="F1985" s="160" t="s">
        <v>576</v>
      </c>
      <c r="H1985" s="161">
        <v>1.5</v>
      </c>
      <c r="I1985" s="162"/>
      <c r="L1985" s="158"/>
      <c r="M1985" s="163"/>
      <c r="T1985" s="164"/>
      <c r="AT1985" s="159" t="s">
        <v>172</v>
      </c>
      <c r="AU1985" s="159" t="s">
        <v>88</v>
      </c>
      <c r="AV1985" s="13" t="s">
        <v>88</v>
      </c>
      <c r="AW1985" s="13" t="s">
        <v>34</v>
      </c>
      <c r="AX1985" s="13" t="s">
        <v>78</v>
      </c>
      <c r="AY1985" s="159" t="s">
        <v>163</v>
      </c>
    </row>
    <row r="1986" spans="2:65" s="13" customFormat="1" ht="11.25">
      <c r="B1986" s="158"/>
      <c r="D1986" s="152" t="s">
        <v>172</v>
      </c>
      <c r="E1986" s="159" t="s">
        <v>1</v>
      </c>
      <c r="F1986" s="160" t="s">
        <v>577</v>
      </c>
      <c r="H1986" s="161">
        <v>4.5</v>
      </c>
      <c r="I1986" s="162"/>
      <c r="L1986" s="158"/>
      <c r="M1986" s="163"/>
      <c r="T1986" s="164"/>
      <c r="AT1986" s="159" t="s">
        <v>172</v>
      </c>
      <c r="AU1986" s="159" t="s">
        <v>88</v>
      </c>
      <c r="AV1986" s="13" t="s">
        <v>88</v>
      </c>
      <c r="AW1986" s="13" t="s">
        <v>34</v>
      </c>
      <c r="AX1986" s="13" t="s">
        <v>78</v>
      </c>
      <c r="AY1986" s="159" t="s">
        <v>163</v>
      </c>
    </row>
    <row r="1987" spans="2:65" s="15" customFormat="1" ht="11.25">
      <c r="B1987" s="183"/>
      <c r="D1987" s="152" t="s">
        <v>172</v>
      </c>
      <c r="E1987" s="184" t="s">
        <v>1</v>
      </c>
      <c r="F1987" s="185" t="s">
        <v>372</v>
      </c>
      <c r="H1987" s="186">
        <v>145</v>
      </c>
      <c r="I1987" s="187"/>
      <c r="L1987" s="183"/>
      <c r="M1987" s="188"/>
      <c r="T1987" s="189"/>
      <c r="AT1987" s="184" t="s">
        <v>172</v>
      </c>
      <c r="AU1987" s="184" t="s">
        <v>88</v>
      </c>
      <c r="AV1987" s="15" t="s">
        <v>182</v>
      </c>
      <c r="AW1987" s="15" t="s">
        <v>34</v>
      </c>
      <c r="AX1987" s="15" t="s">
        <v>78</v>
      </c>
      <c r="AY1987" s="184" t="s">
        <v>163</v>
      </c>
    </row>
    <row r="1988" spans="2:65" s="12" customFormat="1" ht="11.25">
      <c r="B1988" s="151"/>
      <c r="D1988" s="152" t="s">
        <v>172</v>
      </c>
      <c r="E1988" s="153" t="s">
        <v>1</v>
      </c>
      <c r="F1988" s="154" t="s">
        <v>1450</v>
      </c>
      <c r="H1988" s="153" t="s">
        <v>1</v>
      </c>
      <c r="I1988" s="155"/>
      <c r="L1988" s="151"/>
      <c r="M1988" s="156"/>
      <c r="T1988" s="157"/>
      <c r="AT1988" s="153" t="s">
        <v>172</v>
      </c>
      <c r="AU1988" s="153" t="s">
        <v>88</v>
      </c>
      <c r="AV1988" s="12" t="s">
        <v>86</v>
      </c>
      <c r="AW1988" s="12" t="s">
        <v>34</v>
      </c>
      <c r="AX1988" s="12" t="s">
        <v>78</v>
      </c>
      <c r="AY1988" s="153" t="s">
        <v>163</v>
      </c>
    </row>
    <row r="1989" spans="2:65" s="13" customFormat="1" ht="11.25">
      <c r="B1989" s="158"/>
      <c r="D1989" s="152" t="s">
        <v>172</v>
      </c>
      <c r="E1989" s="159" t="s">
        <v>1</v>
      </c>
      <c r="F1989" s="160" t="s">
        <v>1451</v>
      </c>
      <c r="H1989" s="161">
        <v>575.80799999999999</v>
      </c>
      <c r="I1989" s="162"/>
      <c r="L1989" s="158"/>
      <c r="M1989" s="163"/>
      <c r="T1989" s="164"/>
      <c r="AT1989" s="159" t="s">
        <v>172</v>
      </c>
      <c r="AU1989" s="159" t="s">
        <v>88</v>
      </c>
      <c r="AV1989" s="13" t="s">
        <v>88</v>
      </c>
      <c r="AW1989" s="13" t="s">
        <v>34</v>
      </c>
      <c r="AX1989" s="13" t="s">
        <v>78</v>
      </c>
      <c r="AY1989" s="159" t="s">
        <v>163</v>
      </c>
    </row>
    <row r="1990" spans="2:65" s="15" customFormat="1" ht="11.25">
      <c r="B1990" s="183"/>
      <c r="D1990" s="152" t="s">
        <v>172</v>
      </c>
      <c r="E1990" s="184" t="s">
        <v>1</v>
      </c>
      <c r="F1990" s="185" t="s">
        <v>372</v>
      </c>
      <c r="H1990" s="186">
        <v>575.80799999999999</v>
      </c>
      <c r="I1990" s="187"/>
      <c r="L1990" s="183"/>
      <c r="M1990" s="188"/>
      <c r="T1990" s="189"/>
      <c r="AT1990" s="184" t="s">
        <v>172</v>
      </c>
      <c r="AU1990" s="184" t="s">
        <v>88</v>
      </c>
      <c r="AV1990" s="15" t="s">
        <v>182</v>
      </c>
      <c r="AW1990" s="15" t="s">
        <v>34</v>
      </c>
      <c r="AX1990" s="15" t="s">
        <v>78</v>
      </c>
      <c r="AY1990" s="184" t="s">
        <v>163</v>
      </c>
    </row>
    <row r="1991" spans="2:65" s="14" customFormat="1" ht="11.25">
      <c r="B1991" s="165"/>
      <c r="D1991" s="152" t="s">
        <v>172</v>
      </c>
      <c r="E1991" s="166" t="s">
        <v>1</v>
      </c>
      <c r="F1991" s="167" t="s">
        <v>176</v>
      </c>
      <c r="H1991" s="168">
        <v>720.80799999999999</v>
      </c>
      <c r="I1991" s="169"/>
      <c r="L1991" s="165"/>
      <c r="M1991" s="170"/>
      <c r="T1991" s="171"/>
      <c r="AT1991" s="166" t="s">
        <v>172</v>
      </c>
      <c r="AU1991" s="166" t="s">
        <v>88</v>
      </c>
      <c r="AV1991" s="14" t="s">
        <v>170</v>
      </c>
      <c r="AW1991" s="14" t="s">
        <v>34</v>
      </c>
      <c r="AX1991" s="14" t="s">
        <v>86</v>
      </c>
      <c r="AY1991" s="166" t="s">
        <v>163</v>
      </c>
    </row>
    <row r="1992" spans="2:65" s="1" customFormat="1" ht="33" customHeight="1">
      <c r="B1992" s="32"/>
      <c r="C1992" s="137" t="s">
        <v>1452</v>
      </c>
      <c r="D1992" s="137" t="s">
        <v>166</v>
      </c>
      <c r="E1992" s="138" t="s">
        <v>1453</v>
      </c>
      <c r="F1992" s="139" t="s">
        <v>1454</v>
      </c>
      <c r="G1992" s="140" t="s">
        <v>206</v>
      </c>
      <c r="H1992" s="141">
        <v>715.01199999999994</v>
      </c>
      <c r="I1992" s="142"/>
      <c r="J1992" s="143">
        <f>ROUND(I1992*H1992,2)</f>
        <v>0</v>
      </c>
      <c r="K1992" s="144"/>
      <c r="L1992" s="32"/>
      <c r="M1992" s="145" t="s">
        <v>1</v>
      </c>
      <c r="N1992" s="146" t="s">
        <v>43</v>
      </c>
      <c r="P1992" s="147">
        <f>O1992*H1992</f>
        <v>0</v>
      </c>
      <c r="Q1992" s="147">
        <v>2.5839999999999999E-4</v>
      </c>
      <c r="R1992" s="147">
        <f>Q1992*H1992</f>
        <v>0.18475910079999999</v>
      </c>
      <c r="S1992" s="147">
        <v>0</v>
      </c>
      <c r="T1992" s="148">
        <f>S1992*H1992</f>
        <v>0</v>
      </c>
      <c r="AR1992" s="149" t="s">
        <v>273</v>
      </c>
      <c r="AT1992" s="149" t="s">
        <v>166</v>
      </c>
      <c r="AU1992" s="149" t="s">
        <v>88</v>
      </c>
      <c r="AY1992" s="17" t="s">
        <v>163</v>
      </c>
      <c r="BE1992" s="150">
        <f>IF(N1992="základní",J1992,0)</f>
        <v>0</v>
      </c>
      <c r="BF1992" s="150">
        <f>IF(N1992="snížená",J1992,0)</f>
        <v>0</v>
      </c>
      <c r="BG1992" s="150">
        <f>IF(N1992="zákl. přenesená",J1992,0)</f>
        <v>0</v>
      </c>
      <c r="BH1992" s="150">
        <f>IF(N1992="sníž. přenesená",J1992,0)</f>
        <v>0</v>
      </c>
      <c r="BI1992" s="150">
        <f>IF(N1992="nulová",J1992,0)</f>
        <v>0</v>
      </c>
      <c r="BJ1992" s="17" t="s">
        <v>86</v>
      </c>
      <c r="BK1992" s="150">
        <f>ROUND(I1992*H1992,2)</f>
        <v>0</v>
      </c>
      <c r="BL1992" s="17" t="s">
        <v>273</v>
      </c>
      <c r="BM1992" s="149" t="s">
        <v>1455</v>
      </c>
    </row>
    <row r="1993" spans="2:65" s="12" customFormat="1" ht="11.25">
      <c r="B1993" s="151"/>
      <c r="D1993" s="152" t="s">
        <v>172</v>
      </c>
      <c r="E1993" s="153" t="s">
        <v>1</v>
      </c>
      <c r="F1993" s="154" t="s">
        <v>173</v>
      </c>
      <c r="H1993" s="153" t="s">
        <v>1</v>
      </c>
      <c r="I1993" s="155"/>
      <c r="L1993" s="151"/>
      <c r="M1993" s="156"/>
      <c r="T1993" s="157"/>
      <c r="AT1993" s="153" t="s">
        <v>172</v>
      </c>
      <c r="AU1993" s="153" t="s">
        <v>88</v>
      </c>
      <c r="AV1993" s="12" t="s">
        <v>86</v>
      </c>
      <c r="AW1993" s="12" t="s">
        <v>34</v>
      </c>
      <c r="AX1993" s="12" t="s">
        <v>78</v>
      </c>
      <c r="AY1993" s="153" t="s">
        <v>163</v>
      </c>
    </row>
    <row r="1994" spans="2:65" s="12" customFormat="1" ht="11.25">
      <c r="B1994" s="151"/>
      <c r="D1994" s="152" t="s">
        <v>172</v>
      </c>
      <c r="E1994" s="153" t="s">
        <v>1</v>
      </c>
      <c r="F1994" s="154" t="s">
        <v>1456</v>
      </c>
      <c r="H1994" s="153" t="s">
        <v>1</v>
      </c>
      <c r="I1994" s="155"/>
      <c r="L1994" s="151"/>
      <c r="M1994" s="156"/>
      <c r="T1994" s="157"/>
      <c r="AT1994" s="153" t="s">
        <v>172</v>
      </c>
      <c r="AU1994" s="153" t="s">
        <v>88</v>
      </c>
      <c r="AV1994" s="12" t="s">
        <v>86</v>
      </c>
      <c r="AW1994" s="12" t="s">
        <v>34</v>
      </c>
      <c r="AX1994" s="12" t="s">
        <v>78</v>
      </c>
      <c r="AY1994" s="153" t="s">
        <v>163</v>
      </c>
    </row>
    <row r="1995" spans="2:65" s="13" customFormat="1" ht="11.25">
      <c r="B1995" s="158"/>
      <c r="D1995" s="152" t="s">
        <v>172</v>
      </c>
      <c r="E1995" s="159" t="s">
        <v>1</v>
      </c>
      <c r="F1995" s="160" t="s">
        <v>1457</v>
      </c>
      <c r="H1995" s="161">
        <v>146.178</v>
      </c>
      <c r="I1995" s="162"/>
      <c r="L1995" s="158"/>
      <c r="M1995" s="163"/>
      <c r="T1995" s="164"/>
      <c r="AT1995" s="159" t="s">
        <v>172</v>
      </c>
      <c r="AU1995" s="159" t="s">
        <v>88</v>
      </c>
      <c r="AV1995" s="13" t="s">
        <v>88</v>
      </c>
      <c r="AW1995" s="13" t="s">
        <v>34</v>
      </c>
      <c r="AX1995" s="13" t="s">
        <v>78</v>
      </c>
      <c r="AY1995" s="159" t="s">
        <v>163</v>
      </c>
    </row>
    <row r="1996" spans="2:65" s="13" customFormat="1" ht="11.25">
      <c r="B1996" s="158"/>
      <c r="D1996" s="152" t="s">
        <v>172</v>
      </c>
      <c r="E1996" s="159" t="s">
        <v>1</v>
      </c>
      <c r="F1996" s="160" t="s">
        <v>1458</v>
      </c>
      <c r="H1996" s="161">
        <v>575.80799999999999</v>
      </c>
      <c r="I1996" s="162"/>
      <c r="L1996" s="158"/>
      <c r="M1996" s="163"/>
      <c r="T1996" s="164"/>
      <c r="AT1996" s="159" t="s">
        <v>172</v>
      </c>
      <c r="AU1996" s="159" t="s">
        <v>88</v>
      </c>
      <c r="AV1996" s="13" t="s">
        <v>88</v>
      </c>
      <c r="AW1996" s="13" t="s">
        <v>34</v>
      </c>
      <c r="AX1996" s="13" t="s">
        <v>78</v>
      </c>
      <c r="AY1996" s="159" t="s">
        <v>163</v>
      </c>
    </row>
    <row r="1997" spans="2:65" s="12" customFormat="1" ht="11.25">
      <c r="B1997" s="151"/>
      <c r="D1997" s="152" t="s">
        <v>172</v>
      </c>
      <c r="E1997" s="153" t="s">
        <v>1</v>
      </c>
      <c r="F1997" s="154" t="s">
        <v>1459</v>
      </c>
      <c r="H1997" s="153" t="s">
        <v>1</v>
      </c>
      <c r="I1997" s="155"/>
      <c r="L1997" s="151"/>
      <c r="M1997" s="156"/>
      <c r="T1997" s="157"/>
      <c r="AT1997" s="153" t="s">
        <v>172</v>
      </c>
      <c r="AU1997" s="153" t="s">
        <v>88</v>
      </c>
      <c r="AV1997" s="12" t="s">
        <v>86</v>
      </c>
      <c r="AW1997" s="12" t="s">
        <v>34</v>
      </c>
      <c r="AX1997" s="12" t="s">
        <v>78</v>
      </c>
      <c r="AY1997" s="153" t="s">
        <v>163</v>
      </c>
    </row>
    <row r="1998" spans="2:65" s="13" customFormat="1" ht="11.25">
      <c r="B1998" s="158"/>
      <c r="D1998" s="152" t="s">
        <v>172</v>
      </c>
      <c r="E1998" s="159" t="s">
        <v>1</v>
      </c>
      <c r="F1998" s="160" t="s">
        <v>1460</v>
      </c>
      <c r="H1998" s="161">
        <v>1.68</v>
      </c>
      <c r="I1998" s="162"/>
      <c r="L1998" s="158"/>
      <c r="M1998" s="163"/>
      <c r="T1998" s="164"/>
      <c r="AT1998" s="159" t="s">
        <v>172</v>
      </c>
      <c r="AU1998" s="159" t="s">
        <v>88</v>
      </c>
      <c r="AV1998" s="13" t="s">
        <v>88</v>
      </c>
      <c r="AW1998" s="13" t="s">
        <v>34</v>
      </c>
      <c r="AX1998" s="13" t="s">
        <v>78</v>
      </c>
      <c r="AY1998" s="159" t="s">
        <v>163</v>
      </c>
    </row>
    <row r="1999" spans="2:65" s="13" customFormat="1" ht="11.25">
      <c r="B1999" s="158"/>
      <c r="D1999" s="152" t="s">
        <v>172</v>
      </c>
      <c r="E1999" s="159" t="s">
        <v>1</v>
      </c>
      <c r="F1999" s="160" t="s">
        <v>1461</v>
      </c>
      <c r="H1999" s="161">
        <v>10.891999999999999</v>
      </c>
      <c r="I1999" s="162"/>
      <c r="L1999" s="158"/>
      <c r="M1999" s="163"/>
      <c r="T1999" s="164"/>
      <c r="AT1999" s="159" t="s">
        <v>172</v>
      </c>
      <c r="AU1999" s="159" t="s">
        <v>88</v>
      </c>
      <c r="AV1999" s="13" t="s">
        <v>88</v>
      </c>
      <c r="AW1999" s="13" t="s">
        <v>34</v>
      </c>
      <c r="AX1999" s="13" t="s">
        <v>78</v>
      </c>
      <c r="AY1999" s="159" t="s">
        <v>163</v>
      </c>
    </row>
    <row r="2000" spans="2:65" s="13" customFormat="1" ht="11.25">
      <c r="B2000" s="158"/>
      <c r="D2000" s="152" t="s">
        <v>172</v>
      </c>
      <c r="E2000" s="159" t="s">
        <v>1</v>
      </c>
      <c r="F2000" s="160" t="s">
        <v>380</v>
      </c>
      <c r="H2000" s="161">
        <v>-4.1130000000000004</v>
      </c>
      <c r="I2000" s="162"/>
      <c r="L2000" s="158"/>
      <c r="M2000" s="163"/>
      <c r="T2000" s="164"/>
      <c r="AT2000" s="159" t="s">
        <v>172</v>
      </c>
      <c r="AU2000" s="159" t="s">
        <v>88</v>
      </c>
      <c r="AV2000" s="13" t="s">
        <v>88</v>
      </c>
      <c r="AW2000" s="13" t="s">
        <v>34</v>
      </c>
      <c r="AX2000" s="13" t="s">
        <v>78</v>
      </c>
      <c r="AY2000" s="159" t="s">
        <v>163</v>
      </c>
    </row>
    <row r="2001" spans="2:65" s="13" customFormat="1" ht="11.25">
      <c r="B2001" s="158"/>
      <c r="D2001" s="152" t="s">
        <v>172</v>
      </c>
      <c r="E2001" s="159" t="s">
        <v>1</v>
      </c>
      <c r="F2001" s="160" t="s">
        <v>1462</v>
      </c>
      <c r="H2001" s="161">
        <v>1.9350000000000001</v>
      </c>
      <c r="I2001" s="162"/>
      <c r="L2001" s="158"/>
      <c r="M2001" s="163"/>
      <c r="T2001" s="164"/>
      <c r="AT2001" s="159" t="s">
        <v>172</v>
      </c>
      <c r="AU2001" s="159" t="s">
        <v>88</v>
      </c>
      <c r="AV2001" s="13" t="s">
        <v>88</v>
      </c>
      <c r="AW2001" s="13" t="s">
        <v>34</v>
      </c>
      <c r="AX2001" s="13" t="s">
        <v>78</v>
      </c>
      <c r="AY2001" s="159" t="s">
        <v>163</v>
      </c>
    </row>
    <row r="2002" spans="2:65" s="15" customFormat="1" ht="11.25">
      <c r="B2002" s="183"/>
      <c r="D2002" s="152" t="s">
        <v>172</v>
      </c>
      <c r="E2002" s="184" t="s">
        <v>1</v>
      </c>
      <c r="F2002" s="185" t="s">
        <v>372</v>
      </c>
      <c r="H2002" s="186">
        <v>732.38</v>
      </c>
      <c r="I2002" s="187"/>
      <c r="L2002" s="183"/>
      <c r="M2002" s="188"/>
      <c r="T2002" s="189"/>
      <c r="AT2002" s="184" t="s">
        <v>172</v>
      </c>
      <c r="AU2002" s="184" t="s">
        <v>88</v>
      </c>
      <c r="AV2002" s="15" t="s">
        <v>182</v>
      </c>
      <c r="AW2002" s="15" t="s">
        <v>34</v>
      </c>
      <c r="AX2002" s="15" t="s">
        <v>78</v>
      </c>
      <c r="AY2002" s="184" t="s">
        <v>163</v>
      </c>
    </row>
    <row r="2003" spans="2:65" s="12" customFormat="1" ht="11.25">
      <c r="B2003" s="151"/>
      <c r="D2003" s="152" t="s">
        <v>172</v>
      </c>
      <c r="E2003" s="153" t="s">
        <v>1</v>
      </c>
      <c r="F2003" s="154" t="s">
        <v>1463</v>
      </c>
      <c r="H2003" s="153" t="s">
        <v>1</v>
      </c>
      <c r="I2003" s="155"/>
      <c r="L2003" s="151"/>
      <c r="M2003" s="156"/>
      <c r="T2003" s="157"/>
      <c r="AT2003" s="153" t="s">
        <v>172</v>
      </c>
      <c r="AU2003" s="153" t="s">
        <v>88</v>
      </c>
      <c r="AV2003" s="12" t="s">
        <v>86</v>
      </c>
      <c r="AW2003" s="12" t="s">
        <v>34</v>
      </c>
      <c r="AX2003" s="12" t="s">
        <v>78</v>
      </c>
      <c r="AY2003" s="153" t="s">
        <v>163</v>
      </c>
    </row>
    <row r="2004" spans="2:65" s="13" customFormat="1" ht="11.25">
      <c r="B2004" s="158"/>
      <c r="D2004" s="152" t="s">
        <v>172</v>
      </c>
      <c r="E2004" s="159" t="s">
        <v>1</v>
      </c>
      <c r="F2004" s="160" t="s">
        <v>1464</v>
      </c>
      <c r="H2004" s="161">
        <v>-17.367999999999999</v>
      </c>
      <c r="I2004" s="162"/>
      <c r="L2004" s="158"/>
      <c r="M2004" s="163"/>
      <c r="T2004" s="164"/>
      <c r="AT2004" s="159" t="s">
        <v>172</v>
      </c>
      <c r="AU2004" s="159" t="s">
        <v>88</v>
      </c>
      <c r="AV2004" s="13" t="s">
        <v>88</v>
      </c>
      <c r="AW2004" s="13" t="s">
        <v>34</v>
      </c>
      <c r="AX2004" s="13" t="s">
        <v>78</v>
      </c>
      <c r="AY2004" s="159" t="s">
        <v>163</v>
      </c>
    </row>
    <row r="2005" spans="2:65" s="15" customFormat="1" ht="11.25">
      <c r="B2005" s="183"/>
      <c r="D2005" s="152" t="s">
        <v>172</v>
      </c>
      <c r="E2005" s="184" t="s">
        <v>1</v>
      </c>
      <c r="F2005" s="185" t="s">
        <v>372</v>
      </c>
      <c r="H2005" s="186">
        <v>-17.367999999999999</v>
      </c>
      <c r="I2005" s="187"/>
      <c r="L2005" s="183"/>
      <c r="M2005" s="188"/>
      <c r="T2005" s="189"/>
      <c r="AT2005" s="184" t="s">
        <v>172</v>
      </c>
      <c r="AU2005" s="184" t="s">
        <v>88</v>
      </c>
      <c r="AV2005" s="15" t="s">
        <v>182</v>
      </c>
      <c r="AW2005" s="15" t="s">
        <v>34</v>
      </c>
      <c r="AX2005" s="15" t="s">
        <v>78</v>
      </c>
      <c r="AY2005" s="184" t="s">
        <v>163</v>
      </c>
    </row>
    <row r="2006" spans="2:65" s="14" customFormat="1" ht="11.25">
      <c r="B2006" s="165"/>
      <c r="D2006" s="152" t="s">
        <v>172</v>
      </c>
      <c r="E2006" s="166" t="s">
        <v>1</v>
      </c>
      <c r="F2006" s="167" t="s">
        <v>176</v>
      </c>
      <c r="H2006" s="168">
        <v>715.01199999999994</v>
      </c>
      <c r="I2006" s="169"/>
      <c r="L2006" s="165"/>
      <c r="M2006" s="170"/>
      <c r="T2006" s="171"/>
      <c r="AT2006" s="166" t="s">
        <v>172</v>
      </c>
      <c r="AU2006" s="166" t="s">
        <v>88</v>
      </c>
      <c r="AV2006" s="14" t="s">
        <v>170</v>
      </c>
      <c r="AW2006" s="14" t="s">
        <v>34</v>
      </c>
      <c r="AX2006" s="14" t="s">
        <v>86</v>
      </c>
      <c r="AY2006" s="166" t="s">
        <v>163</v>
      </c>
    </row>
    <row r="2007" spans="2:65" s="1" customFormat="1" ht="33" customHeight="1">
      <c r="B2007" s="32"/>
      <c r="C2007" s="137" t="s">
        <v>1465</v>
      </c>
      <c r="D2007" s="137" t="s">
        <v>166</v>
      </c>
      <c r="E2007" s="138" t="s">
        <v>1466</v>
      </c>
      <c r="F2007" s="139" t="s">
        <v>1454</v>
      </c>
      <c r="G2007" s="140" t="s">
        <v>206</v>
      </c>
      <c r="H2007" s="141">
        <v>58.868000000000002</v>
      </c>
      <c r="I2007" s="142"/>
      <c r="J2007" s="143">
        <f>ROUND(I2007*H2007,2)</f>
        <v>0</v>
      </c>
      <c r="K2007" s="144"/>
      <c r="L2007" s="32"/>
      <c r="M2007" s="145" t="s">
        <v>1</v>
      </c>
      <c r="N2007" s="146" t="s">
        <v>43</v>
      </c>
      <c r="P2007" s="147">
        <f>O2007*H2007</f>
        <v>0</v>
      </c>
      <c r="Q2007" s="147">
        <v>2.5839999999999999E-4</v>
      </c>
      <c r="R2007" s="147">
        <f>Q2007*H2007</f>
        <v>1.52114912E-2</v>
      </c>
      <c r="S2007" s="147">
        <v>0</v>
      </c>
      <c r="T2007" s="148">
        <f>S2007*H2007</f>
        <v>0</v>
      </c>
      <c r="AR2007" s="149" t="s">
        <v>273</v>
      </c>
      <c r="AT2007" s="149" t="s">
        <v>166</v>
      </c>
      <c r="AU2007" s="149" t="s">
        <v>88</v>
      </c>
      <c r="AY2007" s="17" t="s">
        <v>163</v>
      </c>
      <c r="BE2007" s="150">
        <f>IF(N2007="základní",J2007,0)</f>
        <v>0</v>
      </c>
      <c r="BF2007" s="150">
        <f>IF(N2007="snížená",J2007,0)</f>
        <v>0</v>
      </c>
      <c r="BG2007" s="150">
        <f>IF(N2007="zákl. přenesená",J2007,0)</f>
        <v>0</v>
      </c>
      <c r="BH2007" s="150">
        <f>IF(N2007="sníž. přenesená",J2007,0)</f>
        <v>0</v>
      </c>
      <c r="BI2007" s="150">
        <f>IF(N2007="nulová",J2007,0)</f>
        <v>0</v>
      </c>
      <c r="BJ2007" s="17" t="s">
        <v>86</v>
      </c>
      <c r="BK2007" s="150">
        <f>ROUND(I2007*H2007,2)</f>
        <v>0</v>
      </c>
      <c r="BL2007" s="17" t="s">
        <v>273</v>
      </c>
      <c r="BM2007" s="149" t="s">
        <v>1467</v>
      </c>
    </row>
    <row r="2008" spans="2:65" s="12" customFormat="1" ht="11.25">
      <c r="B2008" s="151"/>
      <c r="D2008" s="152" t="s">
        <v>172</v>
      </c>
      <c r="E2008" s="153" t="s">
        <v>1</v>
      </c>
      <c r="F2008" s="154" t="s">
        <v>173</v>
      </c>
      <c r="H2008" s="153" t="s">
        <v>1</v>
      </c>
      <c r="I2008" s="155"/>
      <c r="L2008" s="151"/>
      <c r="M2008" s="156"/>
      <c r="T2008" s="157"/>
      <c r="AT2008" s="153" t="s">
        <v>172</v>
      </c>
      <c r="AU2008" s="153" t="s">
        <v>88</v>
      </c>
      <c r="AV2008" s="12" t="s">
        <v>86</v>
      </c>
      <c r="AW2008" s="12" t="s">
        <v>34</v>
      </c>
      <c r="AX2008" s="12" t="s">
        <v>78</v>
      </c>
      <c r="AY2008" s="153" t="s">
        <v>163</v>
      </c>
    </row>
    <row r="2009" spans="2:65" s="12" customFormat="1" ht="11.25">
      <c r="B2009" s="151"/>
      <c r="D2009" s="152" t="s">
        <v>172</v>
      </c>
      <c r="E2009" s="153" t="s">
        <v>1</v>
      </c>
      <c r="F2009" s="154" t="s">
        <v>1456</v>
      </c>
      <c r="H2009" s="153" t="s">
        <v>1</v>
      </c>
      <c r="I2009" s="155"/>
      <c r="L2009" s="151"/>
      <c r="M2009" s="156"/>
      <c r="T2009" s="157"/>
      <c r="AT2009" s="153" t="s">
        <v>172</v>
      </c>
      <c r="AU2009" s="153" t="s">
        <v>88</v>
      </c>
      <c r="AV2009" s="12" t="s">
        <v>86</v>
      </c>
      <c r="AW2009" s="12" t="s">
        <v>34</v>
      </c>
      <c r="AX2009" s="12" t="s">
        <v>78</v>
      </c>
      <c r="AY2009" s="153" t="s">
        <v>163</v>
      </c>
    </row>
    <row r="2010" spans="2:65" s="12" customFormat="1" ht="22.5">
      <c r="B2010" s="151"/>
      <c r="D2010" s="152" t="s">
        <v>172</v>
      </c>
      <c r="E2010" s="153" t="s">
        <v>1</v>
      </c>
      <c r="F2010" s="154" t="s">
        <v>1468</v>
      </c>
      <c r="H2010" s="153" t="s">
        <v>1</v>
      </c>
      <c r="I2010" s="155"/>
      <c r="L2010" s="151"/>
      <c r="M2010" s="156"/>
      <c r="T2010" s="157"/>
      <c r="AT2010" s="153" t="s">
        <v>172</v>
      </c>
      <c r="AU2010" s="153" t="s">
        <v>88</v>
      </c>
      <c r="AV2010" s="12" t="s">
        <v>86</v>
      </c>
      <c r="AW2010" s="12" t="s">
        <v>34</v>
      </c>
      <c r="AX2010" s="12" t="s">
        <v>78</v>
      </c>
      <c r="AY2010" s="153" t="s">
        <v>163</v>
      </c>
    </row>
    <row r="2011" spans="2:65" s="13" customFormat="1" ht="11.25">
      <c r="B2011" s="158"/>
      <c r="D2011" s="152" t="s">
        <v>172</v>
      </c>
      <c r="E2011" s="159" t="s">
        <v>1</v>
      </c>
      <c r="F2011" s="160" t="s">
        <v>1469</v>
      </c>
      <c r="H2011" s="161">
        <v>41.5</v>
      </c>
      <c r="I2011" s="162"/>
      <c r="L2011" s="158"/>
      <c r="M2011" s="163"/>
      <c r="T2011" s="164"/>
      <c r="AT2011" s="159" t="s">
        <v>172</v>
      </c>
      <c r="AU2011" s="159" t="s">
        <v>88</v>
      </c>
      <c r="AV2011" s="13" t="s">
        <v>88</v>
      </c>
      <c r="AW2011" s="13" t="s">
        <v>34</v>
      </c>
      <c r="AX2011" s="13" t="s">
        <v>78</v>
      </c>
      <c r="AY2011" s="159" t="s">
        <v>163</v>
      </c>
    </row>
    <row r="2012" spans="2:65" s="12" customFormat="1" ht="11.25">
      <c r="B2012" s="151"/>
      <c r="D2012" s="152" t="s">
        <v>172</v>
      </c>
      <c r="E2012" s="153" t="s">
        <v>1</v>
      </c>
      <c r="F2012" s="154" t="s">
        <v>1470</v>
      </c>
      <c r="H2012" s="153" t="s">
        <v>1</v>
      </c>
      <c r="I2012" s="155"/>
      <c r="L2012" s="151"/>
      <c r="M2012" s="156"/>
      <c r="T2012" s="157"/>
      <c r="AT2012" s="153" t="s">
        <v>172</v>
      </c>
      <c r="AU2012" s="153" t="s">
        <v>88</v>
      </c>
      <c r="AV2012" s="12" t="s">
        <v>86</v>
      </c>
      <c r="AW2012" s="12" t="s">
        <v>34</v>
      </c>
      <c r="AX2012" s="12" t="s">
        <v>78</v>
      </c>
      <c r="AY2012" s="153" t="s">
        <v>163</v>
      </c>
    </row>
    <row r="2013" spans="2:65" s="12" customFormat="1" ht="11.25">
      <c r="B2013" s="151"/>
      <c r="D2013" s="152" t="s">
        <v>172</v>
      </c>
      <c r="E2013" s="153" t="s">
        <v>1</v>
      </c>
      <c r="F2013" s="154" t="s">
        <v>374</v>
      </c>
      <c r="H2013" s="153" t="s">
        <v>1</v>
      </c>
      <c r="I2013" s="155"/>
      <c r="L2013" s="151"/>
      <c r="M2013" s="156"/>
      <c r="T2013" s="157"/>
      <c r="AT2013" s="153" t="s">
        <v>172</v>
      </c>
      <c r="AU2013" s="153" t="s">
        <v>88</v>
      </c>
      <c r="AV2013" s="12" t="s">
        <v>86</v>
      </c>
      <c r="AW2013" s="12" t="s">
        <v>34</v>
      </c>
      <c r="AX2013" s="12" t="s">
        <v>78</v>
      </c>
      <c r="AY2013" s="153" t="s">
        <v>163</v>
      </c>
    </row>
    <row r="2014" spans="2:65" s="13" customFormat="1" ht="11.25">
      <c r="B2014" s="158"/>
      <c r="D2014" s="152" t="s">
        <v>172</v>
      </c>
      <c r="E2014" s="159" t="s">
        <v>1</v>
      </c>
      <c r="F2014" s="160" t="s">
        <v>1471</v>
      </c>
      <c r="H2014" s="161">
        <v>11.068</v>
      </c>
      <c r="I2014" s="162"/>
      <c r="L2014" s="158"/>
      <c r="M2014" s="163"/>
      <c r="T2014" s="164"/>
      <c r="AT2014" s="159" t="s">
        <v>172</v>
      </c>
      <c r="AU2014" s="159" t="s">
        <v>88</v>
      </c>
      <c r="AV2014" s="13" t="s">
        <v>88</v>
      </c>
      <c r="AW2014" s="13" t="s">
        <v>34</v>
      </c>
      <c r="AX2014" s="13" t="s">
        <v>78</v>
      </c>
      <c r="AY2014" s="159" t="s">
        <v>163</v>
      </c>
    </row>
    <row r="2015" spans="2:65" s="13" customFormat="1" ht="11.25">
      <c r="B2015" s="158"/>
      <c r="D2015" s="152" t="s">
        <v>172</v>
      </c>
      <c r="E2015" s="159" t="s">
        <v>1</v>
      </c>
      <c r="F2015" s="160" t="s">
        <v>1472</v>
      </c>
      <c r="H2015" s="161">
        <v>0.33600000000000002</v>
      </c>
      <c r="I2015" s="162"/>
      <c r="L2015" s="158"/>
      <c r="M2015" s="163"/>
      <c r="T2015" s="164"/>
      <c r="AT2015" s="159" t="s">
        <v>172</v>
      </c>
      <c r="AU2015" s="159" t="s">
        <v>88</v>
      </c>
      <c r="AV2015" s="13" t="s">
        <v>88</v>
      </c>
      <c r="AW2015" s="13" t="s">
        <v>34</v>
      </c>
      <c r="AX2015" s="13" t="s">
        <v>78</v>
      </c>
      <c r="AY2015" s="159" t="s">
        <v>163</v>
      </c>
    </row>
    <row r="2016" spans="2:65" s="13" customFormat="1" ht="11.25">
      <c r="B2016" s="158"/>
      <c r="D2016" s="152" t="s">
        <v>172</v>
      </c>
      <c r="E2016" s="159" t="s">
        <v>1</v>
      </c>
      <c r="F2016" s="160" t="s">
        <v>1473</v>
      </c>
      <c r="H2016" s="161">
        <v>5.9640000000000004</v>
      </c>
      <c r="I2016" s="162"/>
      <c r="L2016" s="158"/>
      <c r="M2016" s="163"/>
      <c r="T2016" s="164"/>
      <c r="AT2016" s="159" t="s">
        <v>172</v>
      </c>
      <c r="AU2016" s="159" t="s">
        <v>88</v>
      </c>
      <c r="AV2016" s="13" t="s">
        <v>88</v>
      </c>
      <c r="AW2016" s="13" t="s">
        <v>34</v>
      </c>
      <c r="AX2016" s="13" t="s">
        <v>78</v>
      </c>
      <c r="AY2016" s="159" t="s">
        <v>163</v>
      </c>
    </row>
    <row r="2017" spans="2:65" s="14" customFormat="1" ht="11.25">
      <c r="B2017" s="165"/>
      <c r="D2017" s="152" t="s">
        <v>172</v>
      </c>
      <c r="E2017" s="166" t="s">
        <v>1</v>
      </c>
      <c r="F2017" s="167" t="s">
        <v>176</v>
      </c>
      <c r="H2017" s="168">
        <v>58.868000000000002</v>
      </c>
      <c r="I2017" s="169"/>
      <c r="L2017" s="165"/>
      <c r="M2017" s="170"/>
      <c r="T2017" s="171"/>
      <c r="AT2017" s="166" t="s">
        <v>172</v>
      </c>
      <c r="AU2017" s="166" t="s">
        <v>88</v>
      </c>
      <c r="AV2017" s="14" t="s">
        <v>170</v>
      </c>
      <c r="AW2017" s="14" t="s">
        <v>34</v>
      </c>
      <c r="AX2017" s="14" t="s">
        <v>86</v>
      </c>
      <c r="AY2017" s="166" t="s">
        <v>163</v>
      </c>
    </row>
    <row r="2018" spans="2:65" s="1" customFormat="1" ht="37.9" customHeight="1">
      <c r="B2018" s="32"/>
      <c r="C2018" s="137" t="s">
        <v>1474</v>
      </c>
      <c r="D2018" s="137" t="s">
        <v>166</v>
      </c>
      <c r="E2018" s="138" t="s">
        <v>1475</v>
      </c>
      <c r="F2018" s="139" t="s">
        <v>1476</v>
      </c>
      <c r="G2018" s="140" t="s">
        <v>206</v>
      </c>
      <c r="H2018" s="141">
        <v>58.868000000000002</v>
      </c>
      <c r="I2018" s="142"/>
      <c r="J2018" s="143">
        <f>ROUND(I2018*H2018,2)</f>
        <v>0</v>
      </c>
      <c r="K2018" s="144"/>
      <c r="L2018" s="32"/>
      <c r="M2018" s="145" t="s">
        <v>1</v>
      </c>
      <c r="N2018" s="146" t="s">
        <v>43</v>
      </c>
      <c r="P2018" s="147">
        <f>O2018*H2018</f>
        <v>0</v>
      </c>
      <c r="Q2018" s="147">
        <v>3.0000000000000001E-5</v>
      </c>
      <c r="R2018" s="147">
        <f>Q2018*H2018</f>
        <v>1.7660400000000002E-3</v>
      </c>
      <c r="S2018" s="147">
        <v>0</v>
      </c>
      <c r="T2018" s="148">
        <f>S2018*H2018</f>
        <v>0</v>
      </c>
      <c r="AR2018" s="149" t="s">
        <v>273</v>
      </c>
      <c r="AT2018" s="149" t="s">
        <v>166</v>
      </c>
      <c r="AU2018" s="149" t="s">
        <v>88</v>
      </c>
      <c r="AY2018" s="17" t="s">
        <v>163</v>
      </c>
      <c r="BE2018" s="150">
        <f>IF(N2018="základní",J2018,0)</f>
        <v>0</v>
      </c>
      <c r="BF2018" s="150">
        <f>IF(N2018="snížená",J2018,0)</f>
        <v>0</v>
      </c>
      <c r="BG2018" s="150">
        <f>IF(N2018="zákl. přenesená",J2018,0)</f>
        <v>0</v>
      </c>
      <c r="BH2018" s="150">
        <f>IF(N2018="sníž. přenesená",J2018,0)</f>
        <v>0</v>
      </c>
      <c r="BI2018" s="150">
        <f>IF(N2018="nulová",J2018,0)</f>
        <v>0</v>
      </c>
      <c r="BJ2018" s="17" t="s">
        <v>86</v>
      </c>
      <c r="BK2018" s="150">
        <f>ROUND(I2018*H2018,2)</f>
        <v>0</v>
      </c>
      <c r="BL2018" s="17" t="s">
        <v>273</v>
      </c>
      <c r="BM2018" s="149" t="s">
        <v>1477</v>
      </c>
    </row>
    <row r="2019" spans="2:65" s="11" customFormat="1" ht="22.9" customHeight="1">
      <c r="B2019" s="125"/>
      <c r="D2019" s="126" t="s">
        <v>77</v>
      </c>
      <c r="E2019" s="135" t="s">
        <v>1478</v>
      </c>
      <c r="F2019" s="135" t="s">
        <v>1479</v>
      </c>
      <c r="I2019" s="128"/>
      <c r="J2019" s="136">
        <f>BK2019</f>
        <v>0</v>
      </c>
      <c r="L2019" s="125"/>
      <c r="M2019" s="130"/>
      <c r="P2019" s="131">
        <f>SUM(P2020:P2025)</f>
        <v>0</v>
      </c>
      <c r="R2019" s="131">
        <f>SUM(R2020:R2025)</f>
        <v>0</v>
      </c>
      <c r="T2019" s="132">
        <f>SUM(T2020:T2025)</f>
        <v>0</v>
      </c>
      <c r="AR2019" s="126" t="s">
        <v>170</v>
      </c>
      <c r="AT2019" s="133" t="s">
        <v>77</v>
      </c>
      <c r="AU2019" s="133" t="s">
        <v>86</v>
      </c>
      <c r="AY2019" s="126" t="s">
        <v>163</v>
      </c>
      <c r="BK2019" s="134">
        <f>SUM(BK2020:BK2025)</f>
        <v>0</v>
      </c>
    </row>
    <row r="2020" spans="2:65" s="1" customFormat="1" ht="24.2" customHeight="1">
      <c r="B2020" s="32"/>
      <c r="C2020" s="137" t="s">
        <v>1480</v>
      </c>
      <c r="D2020" s="137" t="s">
        <v>166</v>
      </c>
      <c r="E2020" s="138" t="s">
        <v>1481</v>
      </c>
      <c r="F2020" s="139" t="s">
        <v>1482</v>
      </c>
      <c r="G2020" s="140" t="s">
        <v>1483</v>
      </c>
      <c r="H2020" s="141">
        <v>1</v>
      </c>
      <c r="I2020" s="142"/>
      <c r="J2020" s="143">
        <f>ROUND(I2020*H2020,2)</f>
        <v>0</v>
      </c>
      <c r="K2020" s="144"/>
      <c r="L2020" s="32"/>
      <c r="M2020" s="145" t="s">
        <v>1</v>
      </c>
      <c r="N2020" s="146" t="s">
        <v>43</v>
      </c>
      <c r="P2020" s="147">
        <f>O2020*H2020</f>
        <v>0</v>
      </c>
      <c r="Q2020" s="147">
        <v>0</v>
      </c>
      <c r="R2020" s="147">
        <f>Q2020*H2020</f>
        <v>0</v>
      </c>
      <c r="S2020" s="147">
        <v>0</v>
      </c>
      <c r="T2020" s="148">
        <f>S2020*H2020</f>
        <v>0</v>
      </c>
      <c r="AR2020" s="149" t="s">
        <v>1484</v>
      </c>
      <c r="AT2020" s="149" t="s">
        <v>166</v>
      </c>
      <c r="AU2020" s="149" t="s">
        <v>88</v>
      </c>
      <c r="AY2020" s="17" t="s">
        <v>163</v>
      </c>
      <c r="BE2020" s="150">
        <f>IF(N2020="základní",J2020,0)</f>
        <v>0</v>
      </c>
      <c r="BF2020" s="150">
        <f>IF(N2020="snížená",J2020,0)</f>
        <v>0</v>
      </c>
      <c r="BG2020" s="150">
        <f>IF(N2020="zákl. přenesená",J2020,0)</f>
        <v>0</v>
      </c>
      <c r="BH2020" s="150">
        <f>IF(N2020="sníž. přenesená",J2020,0)</f>
        <v>0</v>
      </c>
      <c r="BI2020" s="150">
        <f>IF(N2020="nulová",J2020,0)</f>
        <v>0</v>
      </c>
      <c r="BJ2020" s="17" t="s">
        <v>86</v>
      </c>
      <c r="BK2020" s="150">
        <f>ROUND(I2020*H2020,2)</f>
        <v>0</v>
      </c>
      <c r="BL2020" s="17" t="s">
        <v>1484</v>
      </c>
      <c r="BM2020" s="149" t="s">
        <v>1485</v>
      </c>
    </row>
    <row r="2021" spans="2:65" s="12" customFormat="1" ht="11.25">
      <c r="B2021" s="151"/>
      <c r="D2021" s="152" t="s">
        <v>172</v>
      </c>
      <c r="E2021" s="153" t="s">
        <v>1</v>
      </c>
      <c r="F2021" s="154" t="s">
        <v>546</v>
      </c>
      <c r="H2021" s="153" t="s">
        <v>1</v>
      </c>
      <c r="I2021" s="155"/>
      <c r="L2021" s="151"/>
      <c r="M2021" s="156"/>
      <c r="T2021" s="157"/>
      <c r="AT2021" s="153" t="s">
        <v>172</v>
      </c>
      <c r="AU2021" s="153" t="s">
        <v>88</v>
      </c>
      <c r="AV2021" s="12" t="s">
        <v>86</v>
      </c>
      <c r="AW2021" s="12" t="s">
        <v>34</v>
      </c>
      <c r="AX2021" s="12" t="s">
        <v>78</v>
      </c>
      <c r="AY2021" s="153" t="s">
        <v>163</v>
      </c>
    </row>
    <row r="2022" spans="2:65" s="12" customFormat="1" ht="11.25">
      <c r="B2022" s="151"/>
      <c r="D2022" s="152" t="s">
        <v>172</v>
      </c>
      <c r="E2022" s="153" t="s">
        <v>1</v>
      </c>
      <c r="F2022" s="154" t="s">
        <v>1486</v>
      </c>
      <c r="H2022" s="153" t="s">
        <v>1</v>
      </c>
      <c r="I2022" s="155"/>
      <c r="L2022" s="151"/>
      <c r="M2022" s="156"/>
      <c r="T2022" s="157"/>
      <c r="AT2022" s="153" t="s">
        <v>172</v>
      </c>
      <c r="AU2022" s="153" t="s">
        <v>88</v>
      </c>
      <c r="AV2022" s="12" t="s">
        <v>86</v>
      </c>
      <c r="AW2022" s="12" t="s">
        <v>34</v>
      </c>
      <c r="AX2022" s="12" t="s">
        <v>78</v>
      </c>
      <c r="AY2022" s="153" t="s">
        <v>163</v>
      </c>
    </row>
    <row r="2023" spans="2:65" s="12" customFormat="1" ht="11.25">
      <c r="B2023" s="151"/>
      <c r="D2023" s="152" t="s">
        <v>172</v>
      </c>
      <c r="E2023" s="153" t="s">
        <v>1</v>
      </c>
      <c r="F2023" s="154" t="s">
        <v>1487</v>
      </c>
      <c r="H2023" s="153" t="s">
        <v>1</v>
      </c>
      <c r="I2023" s="155"/>
      <c r="L2023" s="151"/>
      <c r="M2023" s="156"/>
      <c r="T2023" s="157"/>
      <c r="AT2023" s="153" t="s">
        <v>172</v>
      </c>
      <c r="AU2023" s="153" t="s">
        <v>88</v>
      </c>
      <c r="AV2023" s="12" t="s">
        <v>86</v>
      </c>
      <c r="AW2023" s="12" t="s">
        <v>34</v>
      </c>
      <c r="AX2023" s="12" t="s">
        <v>78</v>
      </c>
      <c r="AY2023" s="153" t="s">
        <v>163</v>
      </c>
    </row>
    <row r="2024" spans="2:65" s="13" customFormat="1" ht="11.25">
      <c r="B2024" s="158"/>
      <c r="D2024" s="152" t="s">
        <v>172</v>
      </c>
      <c r="E2024" s="159" t="s">
        <v>1</v>
      </c>
      <c r="F2024" s="160" t="s">
        <v>1488</v>
      </c>
      <c r="H2024" s="161">
        <v>1</v>
      </c>
      <c r="I2024" s="162"/>
      <c r="L2024" s="158"/>
      <c r="M2024" s="163"/>
      <c r="T2024" s="164"/>
      <c r="AT2024" s="159" t="s">
        <v>172</v>
      </c>
      <c r="AU2024" s="159" t="s">
        <v>88</v>
      </c>
      <c r="AV2024" s="13" t="s">
        <v>88</v>
      </c>
      <c r="AW2024" s="13" t="s">
        <v>34</v>
      </c>
      <c r="AX2024" s="13" t="s">
        <v>78</v>
      </c>
      <c r="AY2024" s="159" t="s">
        <v>163</v>
      </c>
    </row>
    <row r="2025" spans="2:65" s="14" customFormat="1" ht="11.25">
      <c r="B2025" s="165"/>
      <c r="D2025" s="152" t="s">
        <v>172</v>
      </c>
      <c r="E2025" s="166" t="s">
        <v>1</v>
      </c>
      <c r="F2025" s="167" t="s">
        <v>176</v>
      </c>
      <c r="H2025" s="168">
        <v>1</v>
      </c>
      <c r="I2025" s="169"/>
      <c r="L2025" s="165"/>
      <c r="M2025" s="190"/>
      <c r="N2025" s="191"/>
      <c r="O2025" s="191"/>
      <c r="P2025" s="191"/>
      <c r="Q2025" s="191"/>
      <c r="R2025" s="191"/>
      <c r="S2025" s="191"/>
      <c r="T2025" s="192"/>
      <c r="AT2025" s="166" t="s">
        <v>172</v>
      </c>
      <c r="AU2025" s="166" t="s">
        <v>88</v>
      </c>
      <c r="AV2025" s="14" t="s">
        <v>170</v>
      </c>
      <c r="AW2025" s="14" t="s">
        <v>34</v>
      </c>
      <c r="AX2025" s="14" t="s">
        <v>86</v>
      </c>
      <c r="AY2025" s="166" t="s">
        <v>163</v>
      </c>
    </row>
    <row r="2026" spans="2:65" s="1" customFormat="1" ht="6.95" customHeight="1">
      <c r="B2026" s="44"/>
      <c r="C2026" s="45"/>
      <c r="D2026" s="45"/>
      <c r="E2026" s="45"/>
      <c r="F2026" s="45"/>
      <c r="G2026" s="45"/>
      <c r="H2026" s="45"/>
      <c r="I2026" s="45"/>
      <c r="J2026" s="45"/>
      <c r="K2026" s="45"/>
      <c r="L2026" s="32"/>
    </row>
  </sheetData>
  <sheetProtection algorithmName="SHA-512" hashValue="ZxIJ3fAFpvsvNCAQnBAdm/xNQdMJsjG6WrHTLx3c9ZZOvWFDff3WWxYNQXtKRQRV3Q2neyE/k0vIDUlggHKy+A==" saltValue="vy/L3PjweZrnTqNYg5KkNzRF8mBRuLaVZ5mkVuPdT2J8a/+wyGILB5lLKQqEELT6xNzzJjRab3XBAvfxHhR8Hw==" spinCount="100000" sheet="1" objects="1" scenarios="1" formatColumns="0" formatRows="0" autoFilter="0"/>
  <autoFilter ref="C138:K2025" xr:uid="{00000000-0009-0000-0000-000001000000}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2"/>
  <sheetViews>
    <sheetView showGridLines="0" topLeftCell="A139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7" t="s">
        <v>91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>
      <c r="B4" s="20"/>
      <c r="D4" s="21" t="s">
        <v>117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Pdf Žižkovo nám.5 rekonstrukce části 1.PP</v>
      </c>
      <c r="F7" s="242"/>
      <c r="G7" s="242"/>
      <c r="H7" s="242"/>
      <c r="L7" s="20"/>
    </row>
    <row r="8" spans="2:46" s="1" customFormat="1" ht="12" customHeight="1">
      <c r="B8" s="32"/>
      <c r="D8" s="27" t="s">
        <v>118</v>
      </c>
      <c r="L8" s="32"/>
    </row>
    <row r="9" spans="2:46" s="1" customFormat="1" ht="16.5" customHeight="1">
      <c r="B9" s="32"/>
      <c r="E9" s="204" t="s">
        <v>1489</v>
      </c>
      <c r="F9" s="243"/>
      <c r="G9" s="243"/>
      <c r="H9" s="24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21. 5. 2024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4" t="str">
        <f>'Rekapitulace stavby'!E14</f>
        <v>Vyplň údaj</v>
      </c>
      <c r="F18" s="209"/>
      <c r="G18" s="209"/>
      <c r="H18" s="209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33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94"/>
      <c r="E27" s="214" t="s">
        <v>1</v>
      </c>
      <c r="F27" s="214"/>
      <c r="G27" s="214"/>
      <c r="H27" s="214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38</v>
      </c>
      <c r="J30" s="66">
        <f>ROUND(J124,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5" t="s">
        <v>42</v>
      </c>
      <c r="E33" s="27" t="s">
        <v>43</v>
      </c>
      <c r="F33" s="86">
        <f>ROUND((SUM(BE124:BE211)),  2)</f>
        <v>0</v>
      </c>
      <c r="I33" s="96">
        <v>0.21</v>
      </c>
      <c r="J33" s="86">
        <f>ROUND(((SUM(BE124:BE211))*I33),  2)</f>
        <v>0</v>
      </c>
      <c r="L33" s="32"/>
    </row>
    <row r="34" spans="2:12" s="1" customFormat="1" ht="14.45" customHeight="1">
      <c r="B34" s="32"/>
      <c r="E34" s="27" t="s">
        <v>44</v>
      </c>
      <c r="F34" s="86">
        <f>ROUND((SUM(BF124:BF211)),  2)</f>
        <v>0</v>
      </c>
      <c r="I34" s="96">
        <v>0.12</v>
      </c>
      <c r="J34" s="86">
        <f>ROUND(((SUM(BF124:BF211))*I34),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6">
        <f>ROUND((SUM(BG124:BG211)),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6">
        <f>ROUND((SUM(BH124:BH211)),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6">
        <f>ROUND((SUM(BI124:BI211)),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48</v>
      </c>
      <c r="E39" s="57"/>
      <c r="F39" s="57"/>
      <c r="G39" s="99" t="s">
        <v>49</v>
      </c>
      <c r="H39" s="100" t="s">
        <v>50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53</v>
      </c>
      <c r="E61" s="34"/>
      <c r="F61" s="103" t="s">
        <v>54</v>
      </c>
      <c r="G61" s="43" t="s">
        <v>53</v>
      </c>
      <c r="H61" s="34"/>
      <c r="I61" s="34"/>
      <c r="J61" s="104" t="s">
        <v>54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53</v>
      </c>
      <c r="E76" s="34"/>
      <c r="F76" s="103" t="s">
        <v>54</v>
      </c>
      <c r="G76" s="43" t="s">
        <v>53</v>
      </c>
      <c r="H76" s="34"/>
      <c r="I76" s="34"/>
      <c r="J76" s="104" t="s">
        <v>54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120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Pdf Žižkovo nám.5 rekonstrukce části 1.PP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118</v>
      </c>
      <c r="L86" s="32"/>
    </row>
    <row r="87" spans="2:47" s="1" customFormat="1" ht="16.5" customHeight="1">
      <c r="B87" s="32"/>
      <c r="E87" s="204" t="str">
        <f>E9</f>
        <v>D.1.1.4.1 - TPS - Zařízení pro vytápění staveb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Žižkovské nám.5, Olomouc</v>
      </c>
      <c r="I89" s="27" t="s">
        <v>22</v>
      </c>
      <c r="J89" s="52" t="str">
        <f>IF(J12="","",J12)</f>
        <v>21. 5. 2024</v>
      </c>
      <c r="L89" s="32"/>
    </row>
    <row r="90" spans="2:47" s="1" customFormat="1" ht="6.95" customHeight="1">
      <c r="B90" s="32"/>
      <c r="L90" s="32"/>
    </row>
    <row r="91" spans="2:47" s="1" customFormat="1" ht="40.15" customHeight="1">
      <c r="B91" s="32"/>
      <c r="C91" s="27" t="s">
        <v>24</v>
      </c>
      <c r="F91" s="25" t="str">
        <f>E15</f>
        <v>Univerzita Palackého Olomouc</v>
      </c>
      <c r="I91" s="27" t="s">
        <v>30</v>
      </c>
      <c r="J91" s="30" t="str">
        <f>E21</f>
        <v>Alfaprojekt Olomouc a.s., 17.listopadu 2a,Olomouc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121</v>
      </c>
      <c r="D94" s="97"/>
      <c r="E94" s="97"/>
      <c r="F94" s="97"/>
      <c r="G94" s="97"/>
      <c r="H94" s="97"/>
      <c r="I94" s="97"/>
      <c r="J94" s="106" t="s">
        <v>122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123</v>
      </c>
      <c r="J96" s="66">
        <f>J124</f>
        <v>0</v>
      </c>
      <c r="L96" s="32"/>
      <c r="AU96" s="17" t="s">
        <v>124</v>
      </c>
    </row>
    <row r="97" spans="2:12" s="8" customFormat="1" ht="24.95" customHeight="1">
      <c r="B97" s="108"/>
      <c r="D97" s="109" t="s">
        <v>1490</v>
      </c>
      <c r="E97" s="110"/>
      <c r="F97" s="110"/>
      <c r="G97" s="110"/>
      <c r="H97" s="110"/>
      <c r="I97" s="110"/>
      <c r="J97" s="111">
        <f>J125</f>
        <v>0</v>
      </c>
      <c r="L97" s="108"/>
    </row>
    <row r="98" spans="2:12" s="9" customFormat="1" ht="19.899999999999999" customHeight="1">
      <c r="B98" s="112"/>
      <c r="D98" s="113" t="s">
        <v>1491</v>
      </c>
      <c r="E98" s="114"/>
      <c r="F98" s="114"/>
      <c r="G98" s="114"/>
      <c r="H98" s="114"/>
      <c r="I98" s="114"/>
      <c r="J98" s="115">
        <f>J126</f>
        <v>0</v>
      </c>
      <c r="L98" s="112"/>
    </row>
    <row r="99" spans="2:12" s="9" customFormat="1" ht="19.899999999999999" customHeight="1">
      <c r="B99" s="112"/>
      <c r="D99" s="113" t="s">
        <v>1492</v>
      </c>
      <c r="E99" s="114"/>
      <c r="F99" s="114"/>
      <c r="G99" s="114"/>
      <c r="H99" s="114"/>
      <c r="I99" s="114"/>
      <c r="J99" s="115">
        <f>J134</f>
        <v>0</v>
      </c>
      <c r="L99" s="112"/>
    </row>
    <row r="100" spans="2:12" s="9" customFormat="1" ht="19.899999999999999" customHeight="1">
      <c r="B100" s="112"/>
      <c r="D100" s="113" t="s">
        <v>1493</v>
      </c>
      <c r="E100" s="114"/>
      <c r="F100" s="114"/>
      <c r="G100" s="114"/>
      <c r="H100" s="114"/>
      <c r="I100" s="114"/>
      <c r="J100" s="115">
        <f>J151</f>
        <v>0</v>
      </c>
      <c r="L100" s="112"/>
    </row>
    <row r="101" spans="2:12" s="9" customFormat="1" ht="19.899999999999999" customHeight="1">
      <c r="B101" s="112"/>
      <c r="D101" s="113" t="s">
        <v>1494</v>
      </c>
      <c r="E101" s="114"/>
      <c r="F101" s="114"/>
      <c r="G101" s="114"/>
      <c r="H101" s="114"/>
      <c r="I101" s="114"/>
      <c r="J101" s="115">
        <f>J163</f>
        <v>0</v>
      </c>
      <c r="L101" s="112"/>
    </row>
    <row r="102" spans="2:12" s="9" customFormat="1" ht="19.899999999999999" customHeight="1">
      <c r="B102" s="112"/>
      <c r="D102" s="113" t="s">
        <v>1495</v>
      </c>
      <c r="E102" s="114"/>
      <c r="F102" s="114"/>
      <c r="G102" s="114"/>
      <c r="H102" s="114"/>
      <c r="I102" s="114"/>
      <c r="J102" s="115">
        <f>J169</f>
        <v>0</v>
      </c>
      <c r="L102" s="112"/>
    </row>
    <row r="103" spans="2:12" s="9" customFormat="1" ht="19.899999999999999" customHeight="1">
      <c r="B103" s="112"/>
      <c r="D103" s="113" t="s">
        <v>1496</v>
      </c>
      <c r="E103" s="114"/>
      <c r="F103" s="114"/>
      <c r="G103" s="114"/>
      <c r="H103" s="114"/>
      <c r="I103" s="114"/>
      <c r="J103" s="115">
        <f>J205</f>
        <v>0</v>
      </c>
      <c r="L103" s="112"/>
    </row>
    <row r="104" spans="2:12" s="9" customFormat="1" ht="19.899999999999999" customHeight="1">
      <c r="B104" s="112"/>
      <c r="D104" s="113" t="s">
        <v>1497</v>
      </c>
      <c r="E104" s="114"/>
      <c r="F104" s="114"/>
      <c r="G104" s="114"/>
      <c r="H104" s="114"/>
      <c r="I104" s="114"/>
      <c r="J104" s="115">
        <f>J210</f>
        <v>0</v>
      </c>
      <c r="L104" s="112"/>
    </row>
    <row r="105" spans="2:12" s="1" customFormat="1" ht="21.75" customHeight="1">
      <c r="B105" s="32"/>
      <c r="L105" s="32"/>
    </row>
    <row r="106" spans="2:12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4.95" customHeight="1">
      <c r="B111" s="32"/>
      <c r="C111" s="21" t="s">
        <v>148</v>
      </c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41" t="str">
        <f>E7</f>
        <v>Pdf Žižkovo nám.5 rekonstrukce části 1.PP</v>
      </c>
      <c r="F114" s="242"/>
      <c r="G114" s="242"/>
      <c r="H114" s="242"/>
      <c r="L114" s="32"/>
    </row>
    <row r="115" spans="2:65" s="1" customFormat="1" ht="12" customHeight="1">
      <c r="B115" s="32"/>
      <c r="C115" s="27" t="s">
        <v>118</v>
      </c>
      <c r="L115" s="32"/>
    </row>
    <row r="116" spans="2:65" s="1" customFormat="1" ht="16.5" customHeight="1">
      <c r="B116" s="32"/>
      <c r="E116" s="204" t="str">
        <f>E9</f>
        <v>D.1.1.4.1 - TPS - Zařízení pro vytápění staveb</v>
      </c>
      <c r="F116" s="243"/>
      <c r="G116" s="243"/>
      <c r="H116" s="243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F12</f>
        <v>Žižkovské nám.5, Olomouc</v>
      </c>
      <c r="I118" s="27" t="s">
        <v>22</v>
      </c>
      <c r="J118" s="52" t="str">
        <f>IF(J12="","",J12)</f>
        <v>21. 5. 2024</v>
      </c>
      <c r="L118" s="32"/>
    </row>
    <row r="119" spans="2:65" s="1" customFormat="1" ht="6.95" customHeight="1">
      <c r="B119" s="32"/>
      <c r="L119" s="32"/>
    </row>
    <row r="120" spans="2:65" s="1" customFormat="1" ht="40.15" customHeight="1">
      <c r="B120" s="32"/>
      <c r="C120" s="27" t="s">
        <v>24</v>
      </c>
      <c r="F120" s="25" t="str">
        <f>E15</f>
        <v>Univerzita Palackého Olomouc</v>
      </c>
      <c r="I120" s="27" t="s">
        <v>30</v>
      </c>
      <c r="J120" s="30" t="str">
        <f>E21</f>
        <v>Alfaprojekt Olomouc a.s., 17.listopadu 2a,Olomouc</v>
      </c>
      <c r="L120" s="32"/>
    </row>
    <row r="121" spans="2:65" s="1" customFormat="1" ht="15.2" customHeight="1">
      <c r="B121" s="32"/>
      <c r="C121" s="27" t="s">
        <v>28</v>
      </c>
      <c r="F121" s="25" t="str">
        <f>IF(E18="","",E18)</f>
        <v>Vyplň údaj</v>
      </c>
      <c r="I121" s="27" t="s">
        <v>35</v>
      </c>
      <c r="J121" s="30" t="str">
        <f>E24</f>
        <v xml:space="preserve"> 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6"/>
      <c r="C123" s="117" t="s">
        <v>149</v>
      </c>
      <c r="D123" s="118" t="s">
        <v>63</v>
      </c>
      <c r="E123" s="118" t="s">
        <v>59</v>
      </c>
      <c r="F123" s="118" t="s">
        <v>60</v>
      </c>
      <c r="G123" s="118" t="s">
        <v>150</v>
      </c>
      <c r="H123" s="118" t="s">
        <v>151</v>
      </c>
      <c r="I123" s="118" t="s">
        <v>152</v>
      </c>
      <c r="J123" s="119" t="s">
        <v>122</v>
      </c>
      <c r="K123" s="120" t="s">
        <v>153</v>
      </c>
      <c r="L123" s="116"/>
      <c r="M123" s="59" t="s">
        <v>1</v>
      </c>
      <c r="N123" s="60" t="s">
        <v>42</v>
      </c>
      <c r="O123" s="60" t="s">
        <v>154</v>
      </c>
      <c r="P123" s="60" t="s">
        <v>155</v>
      </c>
      <c r="Q123" s="60" t="s">
        <v>156</v>
      </c>
      <c r="R123" s="60" t="s">
        <v>157</v>
      </c>
      <c r="S123" s="60" t="s">
        <v>158</v>
      </c>
      <c r="T123" s="61" t="s">
        <v>159</v>
      </c>
    </row>
    <row r="124" spans="2:65" s="1" customFormat="1" ht="22.9" customHeight="1">
      <c r="B124" s="32"/>
      <c r="C124" s="64" t="s">
        <v>160</v>
      </c>
      <c r="J124" s="121">
        <f>BK124</f>
        <v>0</v>
      </c>
      <c r="L124" s="32"/>
      <c r="M124" s="62"/>
      <c r="N124" s="53"/>
      <c r="O124" s="53"/>
      <c r="P124" s="122">
        <f>P125</f>
        <v>0</v>
      </c>
      <c r="Q124" s="53"/>
      <c r="R124" s="122">
        <f>R125</f>
        <v>2.9620000000000002E-3</v>
      </c>
      <c r="S124" s="53"/>
      <c r="T124" s="123">
        <f>T125</f>
        <v>0.86587999999999998</v>
      </c>
      <c r="AT124" s="17" t="s">
        <v>77</v>
      </c>
      <c r="AU124" s="17" t="s">
        <v>124</v>
      </c>
      <c r="BK124" s="124">
        <f>BK125</f>
        <v>0</v>
      </c>
    </row>
    <row r="125" spans="2:65" s="11" customFormat="1" ht="25.9" customHeight="1">
      <c r="B125" s="125"/>
      <c r="D125" s="126" t="s">
        <v>77</v>
      </c>
      <c r="E125" s="127" t="s">
        <v>925</v>
      </c>
      <c r="F125" s="127" t="s">
        <v>1498</v>
      </c>
      <c r="I125" s="128"/>
      <c r="J125" s="129">
        <f>BK125</f>
        <v>0</v>
      </c>
      <c r="L125" s="125"/>
      <c r="M125" s="130"/>
      <c r="P125" s="131">
        <f>P126+P134+P151+P163+P169+P205+P210</f>
        <v>0</v>
      </c>
      <c r="R125" s="131">
        <f>R126+R134+R151+R163+R169+R205+R210</f>
        <v>2.9620000000000002E-3</v>
      </c>
      <c r="T125" s="132">
        <f>T126+T134+T151+T163+T169+T205+T210</f>
        <v>0.86587999999999998</v>
      </c>
      <c r="AR125" s="126" t="s">
        <v>88</v>
      </c>
      <c r="AT125" s="133" t="s">
        <v>77</v>
      </c>
      <c r="AU125" s="133" t="s">
        <v>78</v>
      </c>
      <c r="AY125" s="126" t="s">
        <v>163</v>
      </c>
      <c r="BK125" s="134">
        <f>BK126+BK134+BK151+BK163+BK169+BK205+BK210</f>
        <v>0</v>
      </c>
    </row>
    <row r="126" spans="2:65" s="11" customFormat="1" ht="22.9" customHeight="1">
      <c r="B126" s="125"/>
      <c r="D126" s="126" t="s">
        <v>77</v>
      </c>
      <c r="E126" s="135" t="s">
        <v>962</v>
      </c>
      <c r="F126" s="135" t="s">
        <v>1499</v>
      </c>
      <c r="I126" s="128"/>
      <c r="J126" s="136">
        <f>BK126</f>
        <v>0</v>
      </c>
      <c r="L126" s="125"/>
      <c r="M126" s="130"/>
      <c r="P126" s="131">
        <f>SUM(P127:P133)</f>
        <v>0</v>
      </c>
      <c r="R126" s="131">
        <f>SUM(R127:R133)</f>
        <v>0</v>
      </c>
      <c r="T126" s="132">
        <f>SUM(T127:T133)</f>
        <v>0</v>
      </c>
      <c r="AR126" s="126" t="s">
        <v>88</v>
      </c>
      <c r="AT126" s="133" t="s">
        <v>77</v>
      </c>
      <c r="AU126" s="133" t="s">
        <v>86</v>
      </c>
      <c r="AY126" s="126" t="s">
        <v>163</v>
      </c>
      <c r="BK126" s="134">
        <f>SUM(BK127:BK133)</f>
        <v>0</v>
      </c>
    </row>
    <row r="127" spans="2:65" s="1" customFormat="1" ht="66.75" customHeight="1">
      <c r="B127" s="32"/>
      <c r="C127" s="137" t="s">
        <v>86</v>
      </c>
      <c r="D127" s="137" t="s">
        <v>166</v>
      </c>
      <c r="E127" s="138" t="s">
        <v>1500</v>
      </c>
      <c r="F127" s="139" t="s">
        <v>1501</v>
      </c>
      <c r="G127" s="140" t="s">
        <v>251</v>
      </c>
      <c r="H127" s="141">
        <v>27.6</v>
      </c>
      <c r="I127" s="142"/>
      <c r="J127" s="143">
        <f>ROUND(I127*H127,2)</f>
        <v>0</v>
      </c>
      <c r="K127" s="144"/>
      <c r="L127" s="32"/>
      <c r="M127" s="145" t="s">
        <v>1</v>
      </c>
      <c r="N127" s="146" t="s">
        <v>43</v>
      </c>
      <c r="P127" s="147">
        <f>O127*H127</f>
        <v>0</v>
      </c>
      <c r="Q127" s="147">
        <v>0</v>
      </c>
      <c r="R127" s="147">
        <f>Q127*H127</f>
        <v>0</v>
      </c>
      <c r="S127" s="147">
        <v>0</v>
      </c>
      <c r="T127" s="148">
        <f>S127*H127</f>
        <v>0</v>
      </c>
      <c r="AR127" s="149" t="s">
        <v>273</v>
      </c>
      <c r="AT127" s="149" t="s">
        <v>166</v>
      </c>
      <c r="AU127" s="149" t="s">
        <v>88</v>
      </c>
      <c r="AY127" s="17" t="s">
        <v>163</v>
      </c>
      <c r="BE127" s="150">
        <f>IF(N127="základní",J127,0)</f>
        <v>0</v>
      </c>
      <c r="BF127" s="150">
        <f>IF(N127="snížená",J127,0)</f>
        <v>0</v>
      </c>
      <c r="BG127" s="150">
        <f>IF(N127="zákl. přenesená",J127,0)</f>
        <v>0</v>
      </c>
      <c r="BH127" s="150">
        <f>IF(N127="sníž. přenesená",J127,0)</f>
        <v>0</v>
      </c>
      <c r="BI127" s="150">
        <f>IF(N127="nulová",J127,0)</f>
        <v>0</v>
      </c>
      <c r="BJ127" s="17" t="s">
        <v>86</v>
      </c>
      <c r="BK127" s="150">
        <f>ROUND(I127*H127,2)</f>
        <v>0</v>
      </c>
      <c r="BL127" s="17" t="s">
        <v>273</v>
      </c>
      <c r="BM127" s="149" t="s">
        <v>88</v>
      </c>
    </row>
    <row r="128" spans="2:65" s="1" customFormat="1" ht="24.2" customHeight="1">
      <c r="B128" s="32"/>
      <c r="C128" s="172" t="s">
        <v>88</v>
      </c>
      <c r="D128" s="172" t="s">
        <v>194</v>
      </c>
      <c r="E128" s="173" t="s">
        <v>1502</v>
      </c>
      <c r="F128" s="174" t="s">
        <v>1503</v>
      </c>
      <c r="G128" s="175" t="s">
        <v>251</v>
      </c>
      <c r="H128" s="176">
        <v>27.6</v>
      </c>
      <c r="I128" s="177"/>
      <c r="J128" s="178">
        <f>ROUND(I128*H128,2)</f>
        <v>0</v>
      </c>
      <c r="K128" s="179"/>
      <c r="L128" s="180"/>
      <c r="M128" s="181" t="s">
        <v>1</v>
      </c>
      <c r="N128" s="182" t="s">
        <v>43</v>
      </c>
      <c r="P128" s="147">
        <f>O128*H128</f>
        <v>0</v>
      </c>
      <c r="Q128" s="147">
        <v>0</v>
      </c>
      <c r="R128" s="147">
        <f>Q128*H128</f>
        <v>0</v>
      </c>
      <c r="S128" s="147">
        <v>0</v>
      </c>
      <c r="T128" s="148">
        <f>S128*H128</f>
        <v>0</v>
      </c>
      <c r="AR128" s="149" t="s">
        <v>442</v>
      </c>
      <c r="AT128" s="149" t="s">
        <v>194</v>
      </c>
      <c r="AU128" s="149" t="s">
        <v>88</v>
      </c>
      <c r="AY128" s="17" t="s">
        <v>163</v>
      </c>
      <c r="BE128" s="150">
        <f>IF(N128="základní",J128,0)</f>
        <v>0</v>
      </c>
      <c r="BF128" s="150">
        <f>IF(N128="snížená",J128,0)</f>
        <v>0</v>
      </c>
      <c r="BG128" s="150">
        <f>IF(N128="zákl. přenesená",J128,0)</f>
        <v>0</v>
      </c>
      <c r="BH128" s="150">
        <f>IF(N128="sníž. přenesená",J128,0)</f>
        <v>0</v>
      </c>
      <c r="BI128" s="150">
        <f>IF(N128="nulová",J128,0)</f>
        <v>0</v>
      </c>
      <c r="BJ128" s="17" t="s">
        <v>86</v>
      </c>
      <c r="BK128" s="150">
        <f>ROUND(I128*H128,2)</f>
        <v>0</v>
      </c>
      <c r="BL128" s="17" t="s">
        <v>273</v>
      </c>
      <c r="BM128" s="149" t="s">
        <v>170</v>
      </c>
    </row>
    <row r="129" spans="2:65" s="12" customFormat="1" ht="11.25">
      <c r="B129" s="151"/>
      <c r="D129" s="152" t="s">
        <v>172</v>
      </c>
      <c r="E129" s="153" t="s">
        <v>1</v>
      </c>
      <c r="F129" s="154" t="s">
        <v>1504</v>
      </c>
      <c r="H129" s="153" t="s">
        <v>1</v>
      </c>
      <c r="I129" s="155"/>
      <c r="L129" s="151"/>
      <c r="M129" s="156"/>
      <c r="T129" s="157"/>
      <c r="AT129" s="153" t="s">
        <v>172</v>
      </c>
      <c r="AU129" s="153" t="s">
        <v>88</v>
      </c>
      <c r="AV129" s="12" t="s">
        <v>86</v>
      </c>
      <c r="AW129" s="12" t="s">
        <v>34</v>
      </c>
      <c r="AX129" s="12" t="s">
        <v>78</v>
      </c>
      <c r="AY129" s="153" t="s">
        <v>163</v>
      </c>
    </row>
    <row r="130" spans="2:65" s="13" customFormat="1" ht="11.25">
      <c r="B130" s="158"/>
      <c r="D130" s="152" t="s">
        <v>172</v>
      </c>
      <c r="E130" s="159" t="s">
        <v>1</v>
      </c>
      <c r="F130" s="160" t="s">
        <v>1505</v>
      </c>
      <c r="H130" s="161">
        <v>27.6</v>
      </c>
      <c r="I130" s="162"/>
      <c r="L130" s="158"/>
      <c r="M130" s="163"/>
      <c r="T130" s="164"/>
      <c r="AT130" s="159" t="s">
        <v>172</v>
      </c>
      <c r="AU130" s="159" t="s">
        <v>88</v>
      </c>
      <c r="AV130" s="13" t="s">
        <v>88</v>
      </c>
      <c r="AW130" s="13" t="s">
        <v>34</v>
      </c>
      <c r="AX130" s="13" t="s">
        <v>78</v>
      </c>
      <c r="AY130" s="159" t="s">
        <v>163</v>
      </c>
    </row>
    <row r="131" spans="2:65" s="14" customFormat="1" ht="11.25">
      <c r="B131" s="165"/>
      <c r="D131" s="152" t="s">
        <v>172</v>
      </c>
      <c r="E131" s="166" t="s">
        <v>1</v>
      </c>
      <c r="F131" s="167" t="s">
        <v>1506</v>
      </c>
      <c r="H131" s="168">
        <v>27.6</v>
      </c>
      <c r="I131" s="169"/>
      <c r="L131" s="165"/>
      <c r="M131" s="170"/>
      <c r="T131" s="171"/>
      <c r="AT131" s="166" t="s">
        <v>172</v>
      </c>
      <c r="AU131" s="166" t="s">
        <v>88</v>
      </c>
      <c r="AV131" s="14" t="s">
        <v>170</v>
      </c>
      <c r="AW131" s="14" t="s">
        <v>34</v>
      </c>
      <c r="AX131" s="14" t="s">
        <v>86</v>
      </c>
      <c r="AY131" s="166" t="s">
        <v>163</v>
      </c>
    </row>
    <row r="132" spans="2:65" s="1" customFormat="1" ht="55.5" customHeight="1">
      <c r="B132" s="32"/>
      <c r="C132" s="137" t="s">
        <v>182</v>
      </c>
      <c r="D132" s="137" t="s">
        <v>166</v>
      </c>
      <c r="E132" s="138" t="s">
        <v>1507</v>
      </c>
      <c r="F132" s="139" t="s">
        <v>1508</v>
      </c>
      <c r="G132" s="140" t="s">
        <v>1509</v>
      </c>
      <c r="H132" s="193"/>
      <c r="I132" s="142"/>
      <c r="J132" s="143">
        <f>ROUND(I132*H132,2)</f>
        <v>0</v>
      </c>
      <c r="K132" s="144"/>
      <c r="L132" s="32"/>
      <c r="M132" s="145" t="s">
        <v>1</v>
      </c>
      <c r="N132" s="146" t="s">
        <v>43</v>
      </c>
      <c r="P132" s="147">
        <f>O132*H132</f>
        <v>0</v>
      </c>
      <c r="Q132" s="147">
        <v>0</v>
      </c>
      <c r="R132" s="147">
        <f>Q132*H132</f>
        <v>0</v>
      </c>
      <c r="S132" s="147">
        <v>0</v>
      </c>
      <c r="T132" s="148">
        <f>S132*H132</f>
        <v>0</v>
      </c>
      <c r="AR132" s="149" t="s">
        <v>273</v>
      </c>
      <c r="AT132" s="149" t="s">
        <v>166</v>
      </c>
      <c r="AU132" s="149" t="s">
        <v>88</v>
      </c>
      <c r="AY132" s="17" t="s">
        <v>163</v>
      </c>
      <c r="BE132" s="150">
        <f>IF(N132="základní",J132,0)</f>
        <v>0</v>
      </c>
      <c r="BF132" s="150">
        <f>IF(N132="snížená",J132,0)</f>
        <v>0</v>
      </c>
      <c r="BG132" s="150">
        <f>IF(N132="zákl. přenesená",J132,0)</f>
        <v>0</v>
      </c>
      <c r="BH132" s="150">
        <f>IF(N132="sníž. přenesená",J132,0)</f>
        <v>0</v>
      </c>
      <c r="BI132" s="150">
        <f>IF(N132="nulová",J132,0)</f>
        <v>0</v>
      </c>
      <c r="BJ132" s="17" t="s">
        <v>86</v>
      </c>
      <c r="BK132" s="150">
        <f>ROUND(I132*H132,2)</f>
        <v>0</v>
      </c>
      <c r="BL132" s="17" t="s">
        <v>273</v>
      </c>
      <c r="BM132" s="149" t="s">
        <v>203</v>
      </c>
    </row>
    <row r="133" spans="2:65" s="1" customFormat="1" ht="66.75" customHeight="1">
      <c r="B133" s="32"/>
      <c r="C133" s="137" t="s">
        <v>170</v>
      </c>
      <c r="D133" s="137" t="s">
        <v>166</v>
      </c>
      <c r="E133" s="138" t="s">
        <v>1510</v>
      </c>
      <c r="F133" s="139" t="s">
        <v>1511</v>
      </c>
      <c r="G133" s="140" t="s">
        <v>1509</v>
      </c>
      <c r="H133" s="193"/>
      <c r="I133" s="142"/>
      <c r="J133" s="143">
        <f>ROUND(I133*H133,2)</f>
        <v>0</v>
      </c>
      <c r="K133" s="144"/>
      <c r="L133" s="32"/>
      <c r="M133" s="145" t="s">
        <v>1</v>
      </c>
      <c r="N133" s="146" t="s">
        <v>43</v>
      </c>
      <c r="P133" s="147">
        <f>O133*H133</f>
        <v>0</v>
      </c>
      <c r="Q133" s="147">
        <v>0</v>
      </c>
      <c r="R133" s="147">
        <f>Q133*H133</f>
        <v>0</v>
      </c>
      <c r="S133" s="147">
        <v>0</v>
      </c>
      <c r="T133" s="148">
        <f>S133*H133</f>
        <v>0</v>
      </c>
      <c r="AR133" s="149" t="s">
        <v>273</v>
      </c>
      <c r="AT133" s="149" t="s">
        <v>166</v>
      </c>
      <c r="AU133" s="149" t="s">
        <v>88</v>
      </c>
      <c r="AY133" s="17" t="s">
        <v>163</v>
      </c>
      <c r="BE133" s="150">
        <f>IF(N133="základní",J133,0)</f>
        <v>0</v>
      </c>
      <c r="BF133" s="150">
        <f>IF(N133="snížená",J133,0)</f>
        <v>0</v>
      </c>
      <c r="BG133" s="150">
        <f>IF(N133="zákl. přenesená",J133,0)</f>
        <v>0</v>
      </c>
      <c r="BH133" s="150">
        <f>IF(N133="sníž. přenesená",J133,0)</f>
        <v>0</v>
      </c>
      <c r="BI133" s="150">
        <f>IF(N133="nulová",J133,0)</f>
        <v>0</v>
      </c>
      <c r="BJ133" s="17" t="s">
        <v>86</v>
      </c>
      <c r="BK133" s="150">
        <f>ROUND(I133*H133,2)</f>
        <v>0</v>
      </c>
      <c r="BL133" s="17" t="s">
        <v>273</v>
      </c>
      <c r="BM133" s="149" t="s">
        <v>197</v>
      </c>
    </row>
    <row r="134" spans="2:65" s="11" customFormat="1" ht="22.9" customHeight="1">
      <c r="B134" s="125"/>
      <c r="D134" s="126" t="s">
        <v>77</v>
      </c>
      <c r="E134" s="135" t="s">
        <v>1512</v>
      </c>
      <c r="F134" s="135" t="s">
        <v>1513</v>
      </c>
      <c r="I134" s="128"/>
      <c r="J134" s="136">
        <f>BK134</f>
        <v>0</v>
      </c>
      <c r="L134" s="125"/>
      <c r="M134" s="130"/>
      <c r="P134" s="131">
        <f>SUM(P135:P150)</f>
        <v>0</v>
      </c>
      <c r="R134" s="131">
        <f>SUM(R135:R150)</f>
        <v>0</v>
      </c>
      <c r="T134" s="132">
        <f>SUM(T135:T150)</f>
        <v>0.51195999999999997</v>
      </c>
      <c r="AR134" s="126" t="s">
        <v>88</v>
      </c>
      <c r="AT134" s="133" t="s">
        <v>77</v>
      </c>
      <c r="AU134" s="133" t="s">
        <v>86</v>
      </c>
      <c r="AY134" s="126" t="s">
        <v>163</v>
      </c>
      <c r="BK134" s="134">
        <f>SUM(BK135:BK150)</f>
        <v>0</v>
      </c>
    </row>
    <row r="135" spans="2:65" s="1" customFormat="1" ht="16.5" customHeight="1">
      <c r="B135" s="32"/>
      <c r="C135" s="137" t="s">
        <v>193</v>
      </c>
      <c r="D135" s="137" t="s">
        <v>166</v>
      </c>
      <c r="E135" s="138" t="s">
        <v>1514</v>
      </c>
      <c r="F135" s="139" t="s">
        <v>1515</v>
      </c>
      <c r="G135" s="140" t="s">
        <v>609</v>
      </c>
      <c r="H135" s="141">
        <v>32</v>
      </c>
      <c r="I135" s="142"/>
      <c r="J135" s="143">
        <f>ROUND(I135*H135,2)</f>
        <v>0</v>
      </c>
      <c r="K135" s="144"/>
      <c r="L135" s="32"/>
      <c r="M135" s="145" t="s">
        <v>1</v>
      </c>
      <c r="N135" s="146" t="s">
        <v>43</v>
      </c>
      <c r="P135" s="147">
        <f>O135*H135</f>
        <v>0</v>
      </c>
      <c r="Q135" s="147">
        <v>0</v>
      </c>
      <c r="R135" s="147">
        <f>Q135*H135</f>
        <v>0</v>
      </c>
      <c r="S135" s="147">
        <v>0</v>
      </c>
      <c r="T135" s="148">
        <f>S135*H135</f>
        <v>0</v>
      </c>
      <c r="AR135" s="149" t="s">
        <v>273</v>
      </c>
      <c r="AT135" s="149" t="s">
        <v>166</v>
      </c>
      <c r="AU135" s="149" t="s">
        <v>88</v>
      </c>
      <c r="AY135" s="17" t="s">
        <v>163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17" t="s">
        <v>86</v>
      </c>
      <c r="BK135" s="150">
        <f>ROUND(I135*H135,2)</f>
        <v>0</v>
      </c>
      <c r="BL135" s="17" t="s">
        <v>273</v>
      </c>
      <c r="BM135" s="149" t="s">
        <v>232</v>
      </c>
    </row>
    <row r="136" spans="2:65" s="1" customFormat="1" ht="16.5" customHeight="1">
      <c r="B136" s="32"/>
      <c r="C136" s="172" t="s">
        <v>203</v>
      </c>
      <c r="D136" s="172" t="s">
        <v>194</v>
      </c>
      <c r="E136" s="173" t="s">
        <v>1516</v>
      </c>
      <c r="F136" s="174" t="s">
        <v>1517</v>
      </c>
      <c r="G136" s="175" t="s">
        <v>1</v>
      </c>
      <c r="H136" s="176">
        <v>32</v>
      </c>
      <c r="I136" s="177"/>
      <c r="J136" s="178">
        <f>ROUND(I136*H136,2)</f>
        <v>0</v>
      </c>
      <c r="K136" s="179"/>
      <c r="L136" s="180"/>
      <c r="M136" s="181" t="s">
        <v>1</v>
      </c>
      <c r="N136" s="182" t="s">
        <v>43</v>
      </c>
      <c r="P136" s="147">
        <f>O136*H136</f>
        <v>0</v>
      </c>
      <c r="Q136" s="147">
        <v>0</v>
      </c>
      <c r="R136" s="147">
        <f>Q136*H136</f>
        <v>0</v>
      </c>
      <c r="S136" s="147">
        <v>0</v>
      </c>
      <c r="T136" s="148">
        <f>S136*H136</f>
        <v>0</v>
      </c>
      <c r="AR136" s="149" t="s">
        <v>442</v>
      </c>
      <c r="AT136" s="149" t="s">
        <v>194</v>
      </c>
      <c r="AU136" s="149" t="s">
        <v>88</v>
      </c>
      <c r="AY136" s="17" t="s">
        <v>163</v>
      </c>
      <c r="BE136" s="150">
        <f>IF(N136="základní",J136,0)</f>
        <v>0</v>
      </c>
      <c r="BF136" s="150">
        <f>IF(N136="snížená",J136,0)</f>
        <v>0</v>
      </c>
      <c r="BG136" s="150">
        <f>IF(N136="zákl. přenesená",J136,0)</f>
        <v>0</v>
      </c>
      <c r="BH136" s="150">
        <f>IF(N136="sníž. přenesená",J136,0)</f>
        <v>0</v>
      </c>
      <c r="BI136" s="150">
        <f>IF(N136="nulová",J136,0)</f>
        <v>0</v>
      </c>
      <c r="BJ136" s="17" t="s">
        <v>86</v>
      </c>
      <c r="BK136" s="150">
        <f>ROUND(I136*H136,2)</f>
        <v>0</v>
      </c>
      <c r="BL136" s="17" t="s">
        <v>273</v>
      </c>
      <c r="BM136" s="149" t="s">
        <v>8</v>
      </c>
    </row>
    <row r="137" spans="2:65" s="13" customFormat="1" ht="11.25">
      <c r="B137" s="158"/>
      <c r="D137" s="152" t="s">
        <v>172</v>
      </c>
      <c r="E137" s="159" t="s">
        <v>1</v>
      </c>
      <c r="F137" s="160" t="s">
        <v>1518</v>
      </c>
      <c r="H137" s="161">
        <v>32</v>
      </c>
      <c r="I137" s="162"/>
      <c r="L137" s="158"/>
      <c r="M137" s="163"/>
      <c r="T137" s="164"/>
      <c r="AT137" s="159" t="s">
        <v>172</v>
      </c>
      <c r="AU137" s="159" t="s">
        <v>88</v>
      </c>
      <c r="AV137" s="13" t="s">
        <v>88</v>
      </c>
      <c r="AW137" s="13" t="s">
        <v>34</v>
      </c>
      <c r="AX137" s="13" t="s">
        <v>78</v>
      </c>
      <c r="AY137" s="159" t="s">
        <v>163</v>
      </c>
    </row>
    <row r="138" spans="2:65" s="14" customFormat="1" ht="11.25">
      <c r="B138" s="165"/>
      <c r="D138" s="152" t="s">
        <v>172</v>
      </c>
      <c r="E138" s="166" t="s">
        <v>1</v>
      </c>
      <c r="F138" s="167" t="s">
        <v>176</v>
      </c>
      <c r="H138" s="168">
        <v>32</v>
      </c>
      <c r="I138" s="169"/>
      <c r="L138" s="165"/>
      <c r="M138" s="170"/>
      <c r="T138" s="171"/>
      <c r="AT138" s="166" t="s">
        <v>172</v>
      </c>
      <c r="AU138" s="166" t="s">
        <v>88</v>
      </c>
      <c r="AV138" s="14" t="s">
        <v>170</v>
      </c>
      <c r="AW138" s="14" t="s">
        <v>34</v>
      </c>
      <c r="AX138" s="14" t="s">
        <v>86</v>
      </c>
      <c r="AY138" s="166" t="s">
        <v>163</v>
      </c>
    </row>
    <row r="139" spans="2:65" s="1" customFormat="1" ht="24.2" customHeight="1">
      <c r="B139" s="32"/>
      <c r="C139" s="137" t="s">
        <v>212</v>
      </c>
      <c r="D139" s="137" t="s">
        <v>166</v>
      </c>
      <c r="E139" s="138" t="s">
        <v>1519</v>
      </c>
      <c r="F139" s="139" t="s">
        <v>1520</v>
      </c>
      <c r="G139" s="140" t="s">
        <v>169</v>
      </c>
      <c r="H139" s="141">
        <v>1</v>
      </c>
      <c r="I139" s="142"/>
      <c r="J139" s="143">
        <f>ROUND(I139*H139,2)</f>
        <v>0</v>
      </c>
      <c r="K139" s="144"/>
      <c r="L139" s="32"/>
      <c r="M139" s="145" t="s">
        <v>1</v>
      </c>
      <c r="N139" s="146" t="s">
        <v>43</v>
      </c>
      <c r="P139" s="147">
        <f>O139*H139</f>
        <v>0</v>
      </c>
      <c r="Q139" s="147">
        <v>0</v>
      </c>
      <c r="R139" s="147">
        <f>Q139*H139</f>
        <v>0</v>
      </c>
      <c r="S139" s="147">
        <v>0.51195999999999997</v>
      </c>
      <c r="T139" s="148">
        <f>S139*H139</f>
        <v>0.51195999999999997</v>
      </c>
      <c r="AR139" s="149" t="s">
        <v>273</v>
      </c>
      <c r="AT139" s="149" t="s">
        <v>166</v>
      </c>
      <c r="AU139" s="149" t="s">
        <v>88</v>
      </c>
      <c r="AY139" s="17" t="s">
        <v>163</v>
      </c>
      <c r="BE139" s="150">
        <f>IF(N139="základní",J139,0)</f>
        <v>0</v>
      </c>
      <c r="BF139" s="150">
        <f>IF(N139="snížená",J139,0)</f>
        <v>0</v>
      </c>
      <c r="BG139" s="150">
        <f>IF(N139="zákl. přenesená",J139,0)</f>
        <v>0</v>
      </c>
      <c r="BH139" s="150">
        <f>IF(N139="sníž. přenesená",J139,0)</f>
        <v>0</v>
      </c>
      <c r="BI139" s="150">
        <f>IF(N139="nulová",J139,0)</f>
        <v>0</v>
      </c>
      <c r="BJ139" s="17" t="s">
        <v>86</v>
      </c>
      <c r="BK139" s="150">
        <f>ROUND(I139*H139,2)</f>
        <v>0</v>
      </c>
      <c r="BL139" s="17" t="s">
        <v>273</v>
      </c>
      <c r="BM139" s="149" t="s">
        <v>1521</v>
      </c>
    </row>
    <row r="140" spans="2:65" s="13" customFormat="1" ht="11.25">
      <c r="B140" s="158"/>
      <c r="D140" s="152" t="s">
        <v>172</v>
      </c>
      <c r="E140" s="159" t="s">
        <v>1</v>
      </c>
      <c r="F140" s="160" t="s">
        <v>1522</v>
      </c>
      <c r="H140" s="161">
        <v>1</v>
      </c>
      <c r="I140" s="162"/>
      <c r="L140" s="158"/>
      <c r="M140" s="163"/>
      <c r="T140" s="164"/>
      <c r="AT140" s="159" t="s">
        <v>172</v>
      </c>
      <c r="AU140" s="159" t="s">
        <v>88</v>
      </c>
      <c r="AV140" s="13" t="s">
        <v>88</v>
      </c>
      <c r="AW140" s="13" t="s">
        <v>34</v>
      </c>
      <c r="AX140" s="13" t="s">
        <v>78</v>
      </c>
      <c r="AY140" s="159" t="s">
        <v>163</v>
      </c>
    </row>
    <row r="141" spans="2:65" s="14" customFormat="1" ht="11.25">
      <c r="B141" s="165"/>
      <c r="D141" s="152" t="s">
        <v>172</v>
      </c>
      <c r="E141" s="166" t="s">
        <v>1</v>
      </c>
      <c r="F141" s="167" t="s">
        <v>176</v>
      </c>
      <c r="H141" s="168">
        <v>1</v>
      </c>
      <c r="I141" s="169"/>
      <c r="L141" s="165"/>
      <c r="M141" s="170"/>
      <c r="T141" s="171"/>
      <c r="AT141" s="166" t="s">
        <v>172</v>
      </c>
      <c r="AU141" s="166" t="s">
        <v>88</v>
      </c>
      <c r="AV141" s="14" t="s">
        <v>170</v>
      </c>
      <c r="AW141" s="14" t="s">
        <v>34</v>
      </c>
      <c r="AX141" s="14" t="s">
        <v>86</v>
      </c>
      <c r="AY141" s="166" t="s">
        <v>163</v>
      </c>
    </row>
    <row r="142" spans="2:65" s="1" customFormat="1" ht="16.5" customHeight="1">
      <c r="B142" s="32"/>
      <c r="C142" s="137" t="s">
        <v>197</v>
      </c>
      <c r="D142" s="137" t="s">
        <v>166</v>
      </c>
      <c r="E142" s="138" t="s">
        <v>1523</v>
      </c>
      <c r="F142" s="139" t="s">
        <v>1524</v>
      </c>
      <c r="G142" s="140" t="s">
        <v>169</v>
      </c>
      <c r="H142" s="141">
        <v>1</v>
      </c>
      <c r="I142" s="142"/>
      <c r="J142" s="143">
        <f>ROUND(I142*H142,2)</f>
        <v>0</v>
      </c>
      <c r="K142" s="144"/>
      <c r="L142" s="32"/>
      <c r="M142" s="145" t="s">
        <v>1</v>
      </c>
      <c r="N142" s="146" t="s">
        <v>43</v>
      </c>
      <c r="P142" s="147">
        <f>O142*H142</f>
        <v>0</v>
      </c>
      <c r="Q142" s="147">
        <v>0</v>
      </c>
      <c r="R142" s="147">
        <f>Q142*H142</f>
        <v>0</v>
      </c>
      <c r="S142" s="147">
        <v>0</v>
      </c>
      <c r="T142" s="148">
        <f>S142*H142</f>
        <v>0</v>
      </c>
      <c r="AR142" s="149" t="s">
        <v>273</v>
      </c>
      <c r="AT142" s="149" t="s">
        <v>166</v>
      </c>
      <c r="AU142" s="149" t="s">
        <v>88</v>
      </c>
      <c r="AY142" s="17" t="s">
        <v>163</v>
      </c>
      <c r="BE142" s="150">
        <f>IF(N142="základní",J142,0)</f>
        <v>0</v>
      </c>
      <c r="BF142" s="150">
        <f>IF(N142="snížená",J142,0)</f>
        <v>0</v>
      </c>
      <c r="BG142" s="150">
        <f>IF(N142="zákl. přenesená",J142,0)</f>
        <v>0</v>
      </c>
      <c r="BH142" s="150">
        <f>IF(N142="sníž. přenesená",J142,0)</f>
        <v>0</v>
      </c>
      <c r="BI142" s="150">
        <f>IF(N142="nulová",J142,0)</f>
        <v>0</v>
      </c>
      <c r="BJ142" s="17" t="s">
        <v>86</v>
      </c>
      <c r="BK142" s="150">
        <f>ROUND(I142*H142,2)</f>
        <v>0</v>
      </c>
      <c r="BL142" s="17" t="s">
        <v>273</v>
      </c>
      <c r="BM142" s="149" t="s">
        <v>1525</v>
      </c>
    </row>
    <row r="143" spans="2:65" s="13" customFormat="1" ht="11.25">
      <c r="B143" s="158"/>
      <c r="D143" s="152" t="s">
        <v>172</v>
      </c>
      <c r="E143" s="159" t="s">
        <v>1</v>
      </c>
      <c r="F143" s="160" t="s">
        <v>1526</v>
      </c>
      <c r="H143" s="161">
        <v>1</v>
      </c>
      <c r="I143" s="162"/>
      <c r="L143" s="158"/>
      <c r="M143" s="163"/>
      <c r="T143" s="164"/>
      <c r="AT143" s="159" t="s">
        <v>172</v>
      </c>
      <c r="AU143" s="159" t="s">
        <v>88</v>
      </c>
      <c r="AV143" s="13" t="s">
        <v>88</v>
      </c>
      <c r="AW143" s="13" t="s">
        <v>34</v>
      </c>
      <c r="AX143" s="13" t="s">
        <v>78</v>
      </c>
      <c r="AY143" s="159" t="s">
        <v>163</v>
      </c>
    </row>
    <row r="144" spans="2:65" s="14" customFormat="1" ht="11.25">
      <c r="B144" s="165"/>
      <c r="D144" s="152" t="s">
        <v>172</v>
      </c>
      <c r="E144" s="166" t="s">
        <v>1</v>
      </c>
      <c r="F144" s="167" t="s">
        <v>176</v>
      </c>
      <c r="H144" s="168">
        <v>1</v>
      </c>
      <c r="I144" s="169"/>
      <c r="L144" s="165"/>
      <c r="M144" s="170"/>
      <c r="T144" s="171"/>
      <c r="AT144" s="166" t="s">
        <v>172</v>
      </c>
      <c r="AU144" s="166" t="s">
        <v>88</v>
      </c>
      <c r="AV144" s="14" t="s">
        <v>170</v>
      </c>
      <c r="AW144" s="14" t="s">
        <v>34</v>
      </c>
      <c r="AX144" s="14" t="s">
        <v>86</v>
      </c>
      <c r="AY144" s="166" t="s">
        <v>163</v>
      </c>
    </row>
    <row r="145" spans="2:65" s="1" customFormat="1" ht="55.5" customHeight="1">
      <c r="B145" s="32"/>
      <c r="C145" s="137" t="s">
        <v>226</v>
      </c>
      <c r="D145" s="137" t="s">
        <v>166</v>
      </c>
      <c r="E145" s="138" t="s">
        <v>1527</v>
      </c>
      <c r="F145" s="139" t="s">
        <v>1528</v>
      </c>
      <c r="G145" s="140" t="s">
        <v>1509</v>
      </c>
      <c r="H145" s="193"/>
      <c r="I145" s="142"/>
      <c r="J145" s="143">
        <f>ROUND(I145*H145,2)</f>
        <v>0</v>
      </c>
      <c r="K145" s="144"/>
      <c r="L145" s="32"/>
      <c r="M145" s="145" t="s">
        <v>1</v>
      </c>
      <c r="N145" s="146" t="s">
        <v>43</v>
      </c>
      <c r="P145" s="147">
        <f>O145*H145</f>
        <v>0</v>
      </c>
      <c r="Q145" s="147">
        <v>0</v>
      </c>
      <c r="R145" s="147">
        <f>Q145*H145</f>
        <v>0</v>
      </c>
      <c r="S145" s="147">
        <v>0</v>
      </c>
      <c r="T145" s="148">
        <f>S145*H145</f>
        <v>0</v>
      </c>
      <c r="AR145" s="149" t="s">
        <v>273</v>
      </c>
      <c r="AT145" s="149" t="s">
        <v>166</v>
      </c>
      <c r="AU145" s="149" t="s">
        <v>88</v>
      </c>
      <c r="AY145" s="17" t="s">
        <v>163</v>
      </c>
      <c r="BE145" s="150">
        <f>IF(N145="základní",J145,0)</f>
        <v>0</v>
      </c>
      <c r="BF145" s="150">
        <f>IF(N145="snížená",J145,0)</f>
        <v>0</v>
      </c>
      <c r="BG145" s="150">
        <f>IF(N145="zákl. přenesená",J145,0)</f>
        <v>0</v>
      </c>
      <c r="BH145" s="150">
        <f>IF(N145="sníž. přenesená",J145,0)</f>
        <v>0</v>
      </c>
      <c r="BI145" s="150">
        <f>IF(N145="nulová",J145,0)</f>
        <v>0</v>
      </c>
      <c r="BJ145" s="17" t="s">
        <v>86</v>
      </c>
      <c r="BK145" s="150">
        <f>ROUND(I145*H145,2)</f>
        <v>0</v>
      </c>
      <c r="BL145" s="17" t="s">
        <v>273</v>
      </c>
      <c r="BM145" s="149" t="s">
        <v>262</v>
      </c>
    </row>
    <row r="146" spans="2:65" s="1" customFormat="1" ht="66.75" customHeight="1">
      <c r="B146" s="32"/>
      <c r="C146" s="137" t="s">
        <v>232</v>
      </c>
      <c r="D146" s="137" t="s">
        <v>166</v>
      </c>
      <c r="E146" s="138" t="s">
        <v>1529</v>
      </c>
      <c r="F146" s="139" t="s">
        <v>1530</v>
      </c>
      <c r="G146" s="140" t="s">
        <v>1509</v>
      </c>
      <c r="H146" s="193"/>
      <c r="I146" s="142"/>
      <c r="J146" s="143">
        <f>ROUND(I146*H146,2)</f>
        <v>0</v>
      </c>
      <c r="K146" s="144"/>
      <c r="L146" s="32"/>
      <c r="M146" s="145" t="s">
        <v>1</v>
      </c>
      <c r="N146" s="146" t="s">
        <v>43</v>
      </c>
      <c r="P146" s="147">
        <f>O146*H146</f>
        <v>0</v>
      </c>
      <c r="Q146" s="147">
        <v>0</v>
      </c>
      <c r="R146" s="147">
        <f>Q146*H146</f>
        <v>0</v>
      </c>
      <c r="S146" s="147">
        <v>0</v>
      </c>
      <c r="T146" s="148">
        <f>S146*H146</f>
        <v>0</v>
      </c>
      <c r="AR146" s="149" t="s">
        <v>273</v>
      </c>
      <c r="AT146" s="149" t="s">
        <v>166</v>
      </c>
      <c r="AU146" s="149" t="s">
        <v>88</v>
      </c>
      <c r="AY146" s="17" t="s">
        <v>163</v>
      </c>
      <c r="BE146" s="150">
        <f>IF(N146="základní",J146,0)</f>
        <v>0</v>
      </c>
      <c r="BF146" s="150">
        <f>IF(N146="snížená",J146,0)</f>
        <v>0</v>
      </c>
      <c r="BG146" s="150">
        <f>IF(N146="zákl. přenesená",J146,0)</f>
        <v>0</v>
      </c>
      <c r="BH146" s="150">
        <f>IF(N146="sníž. přenesená",J146,0)</f>
        <v>0</v>
      </c>
      <c r="BI146" s="150">
        <f>IF(N146="nulová",J146,0)</f>
        <v>0</v>
      </c>
      <c r="BJ146" s="17" t="s">
        <v>86</v>
      </c>
      <c r="BK146" s="150">
        <f>ROUND(I146*H146,2)</f>
        <v>0</v>
      </c>
      <c r="BL146" s="17" t="s">
        <v>273</v>
      </c>
      <c r="BM146" s="149" t="s">
        <v>273</v>
      </c>
    </row>
    <row r="147" spans="2:65" s="1" customFormat="1" ht="16.5" customHeight="1">
      <c r="B147" s="32"/>
      <c r="C147" s="137" t="s">
        <v>242</v>
      </c>
      <c r="D147" s="137" t="s">
        <v>166</v>
      </c>
      <c r="E147" s="138" t="s">
        <v>1531</v>
      </c>
      <c r="F147" s="139" t="s">
        <v>1532</v>
      </c>
      <c r="G147" s="140" t="s">
        <v>1533</v>
      </c>
      <c r="H147" s="141">
        <v>12</v>
      </c>
      <c r="I147" s="142"/>
      <c r="J147" s="143">
        <f>ROUND(I147*H147,2)</f>
        <v>0</v>
      </c>
      <c r="K147" s="144"/>
      <c r="L147" s="32"/>
      <c r="M147" s="145" t="s">
        <v>1</v>
      </c>
      <c r="N147" s="146" t="s">
        <v>43</v>
      </c>
      <c r="P147" s="147">
        <f>O147*H147</f>
        <v>0</v>
      </c>
      <c r="Q147" s="147">
        <v>0</v>
      </c>
      <c r="R147" s="147">
        <f>Q147*H147</f>
        <v>0</v>
      </c>
      <c r="S147" s="147">
        <v>0</v>
      </c>
      <c r="T147" s="148">
        <f>S147*H147</f>
        <v>0</v>
      </c>
      <c r="AR147" s="149" t="s">
        <v>273</v>
      </c>
      <c r="AT147" s="149" t="s">
        <v>166</v>
      </c>
      <c r="AU147" s="149" t="s">
        <v>88</v>
      </c>
      <c r="AY147" s="17" t="s">
        <v>163</v>
      </c>
      <c r="BE147" s="150">
        <f>IF(N147="základní",J147,0)</f>
        <v>0</v>
      </c>
      <c r="BF147" s="150">
        <f>IF(N147="snížená",J147,0)</f>
        <v>0</v>
      </c>
      <c r="BG147" s="150">
        <f>IF(N147="zákl. přenesená",J147,0)</f>
        <v>0</v>
      </c>
      <c r="BH147" s="150">
        <f>IF(N147="sníž. přenesená",J147,0)</f>
        <v>0</v>
      </c>
      <c r="BI147" s="150">
        <f>IF(N147="nulová",J147,0)</f>
        <v>0</v>
      </c>
      <c r="BJ147" s="17" t="s">
        <v>86</v>
      </c>
      <c r="BK147" s="150">
        <f>ROUND(I147*H147,2)</f>
        <v>0</v>
      </c>
      <c r="BL147" s="17" t="s">
        <v>273</v>
      </c>
      <c r="BM147" s="149" t="s">
        <v>285</v>
      </c>
    </row>
    <row r="148" spans="2:65" s="13" customFormat="1" ht="11.25">
      <c r="B148" s="158"/>
      <c r="D148" s="152" t="s">
        <v>172</v>
      </c>
      <c r="E148" s="159" t="s">
        <v>1</v>
      </c>
      <c r="F148" s="160" t="s">
        <v>1534</v>
      </c>
      <c r="H148" s="161">
        <v>12</v>
      </c>
      <c r="I148" s="162"/>
      <c r="L148" s="158"/>
      <c r="M148" s="163"/>
      <c r="T148" s="164"/>
      <c r="AT148" s="159" t="s">
        <v>172</v>
      </c>
      <c r="AU148" s="159" t="s">
        <v>88</v>
      </c>
      <c r="AV148" s="13" t="s">
        <v>88</v>
      </c>
      <c r="AW148" s="13" t="s">
        <v>34</v>
      </c>
      <c r="AX148" s="13" t="s">
        <v>78</v>
      </c>
      <c r="AY148" s="159" t="s">
        <v>163</v>
      </c>
    </row>
    <row r="149" spans="2:65" s="14" customFormat="1" ht="11.25">
      <c r="B149" s="165"/>
      <c r="D149" s="152" t="s">
        <v>172</v>
      </c>
      <c r="E149" s="166" t="s">
        <v>1</v>
      </c>
      <c r="F149" s="167" t="s">
        <v>176</v>
      </c>
      <c r="H149" s="168">
        <v>12</v>
      </c>
      <c r="I149" s="169"/>
      <c r="L149" s="165"/>
      <c r="M149" s="170"/>
      <c r="T149" s="171"/>
      <c r="AT149" s="166" t="s">
        <v>172</v>
      </c>
      <c r="AU149" s="166" t="s">
        <v>88</v>
      </c>
      <c r="AV149" s="14" t="s">
        <v>170</v>
      </c>
      <c r="AW149" s="14" t="s">
        <v>34</v>
      </c>
      <c r="AX149" s="14" t="s">
        <v>86</v>
      </c>
      <c r="AY149" s="166" t="s">
        <v>163</v>
      </c>
    </row>
    <row r="150" spans="2:65" s="1" customFormat="1" ht="16.5" customHeight="1">
      <c r="B150" s="32"/>
      <c r="C150" s="137" t="s">
        <v>8</v>
      </c>
      <c r="D150" s="137" t="s">
        <v>166</v>
      </c>
      <c r="E150" s="138" t="s">
        <v>1535</v>
      </c>
      <c r="F150" s="139" t="s">
        <v>1536</v>
      </c>
      <c r="G150" s="140" t="s">
        <v>609</v>
      </c>
      <c r="H150" s="141">
        <v>2</v>
      </c>
      <c r="I150" s="142"/>
      <c r="J150" s="143">
        <f>ROUND(I150*H150,2)</f>
        <v>0</v>
      </c>
      <c r="K150" s="144"/>
      <c r="L150" s="32"/>
      <c r="M150" s="145" t="s">
        <v>1</v>
      </c>
      <c r="N150" s="146" t="s">
        <v>43</v>
      </c>
      <c r="P150" s="147">
        <f>O150*H150</f>
        <v>0</v>
      </c>
      <c r="Q150" s="147">
        <v>0</v>
      </c>
      <c r="R150" s="147">
        <f>Q150*H150</f>
        <v>0</v>
      </c>
      <c r="S150" s="147">
        <v>0</v>
      </c>
      <c r="T150" s="148">
        <f>S150*H150</f>
        <v>0</v>
      </c>
      <c r="AR150" s="149" t="s">
        <v>273</v>
      </c>
      <c r="AT150" s="149" t="s">
        <v>166</v>
      </c>
      <c r="AU150" s="149" t="s">
        <v>88</v>
      </c>
      <c r="AY150" s="17" t="s">
        <v>163</v>
      </c>
      <c r="BE150" s="150">
        <f>IF(N150="základní",J150,0)</f>
        <v>0</v>
      </c>
      <c r="BF150" s="150">
        <f>IF(N150="snížená",J150,0)</f>
        <v>0</v>
      </c>
      <c r="BG150" s="150">
        <f>IF(N150="zákl. přenesená",J150,0)</f>
        <v>0</v>
      </c>
      <c r="BH150" s="150">
        <f>IF(N150="sníž. přenesená",J150,0)</f>
        <v>0</v>
      </c>
      <c r="BI150" s="150">
        <f>IF(N150="nulová",J150,0)</f>
        <v>0</v>
      </c>
      <c r="BJ150" s="17" t="s">
        <v>86</v>
      </c>
      <c r="BK150" s="150">
        <f>ROUND(I150*H150,2)</f>
        <v>0</v>
      </c>
      <c r="BL150" s="17" t="s">
        <v>273</v>
      </c>
      <c r="BM150" s="149" t="s">
        <v>301</v>
      </c>
    </row>
    <row r="151" spans="2:65" s="11" customFormat="1" ht="22.9" customHeight="1">
      <c r="B151" s="125"/>
      <c r="D151" s="126" t="s">
        <v>77</v>
      </c>
      <c r="E151" s="135" t="s">
        <v>1537</v>
      </c>
      <c r="F151" s="135" t="s">
        <v>1538</v>
      </c>
      <c r="I151" s="128"/>
      <c r="J151" s="136">
        <f>BK151</f>
        <v>0</v>
      </c>
      <c r="L151" s="125"/>
      <c r="M151" s="130"/>
      <c r="P151" s="131">
        <f>SUM(P152:P162)</f>
        <v>0</v>
      </c>
      <c r="R151" s="131">
        <f>SUM(R152:R162)</f>
        <v>2.1120000000000002E-3</v>
      </c>
      <c r="T151" s="132">
        <f>SUM(T152:T162)</f>
        <v>0.1056</v>
      </c>
      <c r="AR151" s="126" t="s">
        <v>88</v>
      </c>
      <c r="AT151" s="133" t="s">
        <v>77</v>
      </c>
      <c r="AU151" s="133" t="s">
        <v>86</v>
      </c>
      <c r="AY151" s="126" t="s">
        <v>163</v>
      </c>
      <c r="BK151" s="134">
        <f>SUM(BK152:BK162)</f>
        <v>0</v>
      </c>
    </row>
    <row r="152" spans="2:65" s="1" customFormat="1" ht="21.75" customHeight="1">
      <c r="B152" s="32"/>
      <c r="C152" s="137" t="s">
        <v>256</v>
      </c>
      <c r="D152" s="137" t="s">
        <v>166</v>
      </c>
      <c r="E152" s="138" t="s">
        <v>1539</v>
      </c>
      <c r="F152" s="139" t="s">
        <v>1540</v>
      </c>
      <c r="G152" s="140" t="s">
        <v>251</v>
      </c>
      <c r="H152" s="141">
        <v>105.6</v>
      </c>
      <c r="I152" s="142"/>
      <c r="J152" s="143">
        <f>ROUND(I152*H152,2)</f>
        <v>0</v>
      </c>
      <c r="K152" s="144"/>
      <c r="L152" s="32"/>
      <c r="M152" s="145" t="s">
        <v>1</v>
      </c>
      <c r="N152" s="146" t="s">
        <v>43</v>
      </c>
      <c r="P152" s="147">
        <f>O152*H152</f>
        <v>0</v>
      </c>
      <c r="Q152" s="147">
        <v>2.0000000000000002E-5</v>
      </c>
      <c r="R152" s="147">
        <f>Q152*H152</f>
        <v>2.1120000000000002E-3</v>
      </c>
      <c r="S152" s="147">
        <v>1E-3</v>
      </c>
      <c r="T152" s="148">
        <f>S152*H152</f>
        <v>0.1056</v>
      </c>
      <c r="AR152" s="149" t="s">
        <v>273</v>
      </c>
      <c r="AT152" s="149" t="s">
        <v>166</v>
      </c>
      <c r="AU152" s="149" t="s">
        <v>88</v>
      </c>
      <c r="AY152" s="17" t="s">
        <v>163</v>
      </c>
      <c r="BE152" s="150">
        <f>IF(N152="základní",J152,0)</f>
        <v>0</v>
      </c>
      <c r="BF152" s="150">
        <f>IF(N152="snížená",J152,0)</f>
        <v>0</v>
      </c>
      <c r="BG152" s="150">
        <f>IF(N152="zákl. přenesená",J152,0)</f>
        <v>0</v>
      </c>
      <c r="BH152" s="150">
        <f>IF(N152="sníž. přenesená",J152,0)</f>
        <v>0</v>
      </c>
      <c r="BI152" s="150">
        <f>IF(N152="nulová",J152,0)</f>
        <v>0</v>
      </c>
      <c r="BJ152" s="17" t="s">
        <v>86</v>
      </c>
      <c r="BK152" s="150">
        <f>ROUND(I152*H152,2)</f>
        <v>0</v>
      </c>
      <c r="BL152" s="17" t="s">
        <v>273</v>
      </c>
      <c r="BM152" s="149" t="s">
        <v>1541</v>
      </c>
    </row>
    <row r="153" spans="2:65" s="13" customFormat="1" ht="22.5">
      <c r="B153" s="158"/>
      <c r="D153" s="152" t="s">
        <v>172</v>
      </c>
      <c r="E153" s="159" t="s">
        <v>1</v>
      </c>
      <c r="F153" s="160" t="s">
        <v>1542</v>
      </c>
      <c r="H153" s="161">
        <v>105.6</v>
      </c>
      <c r="I153" s="162"/>
      <c r="L153" s="158"/>
      <c r="M153" s="163"/>
      <c r="T153" s="164"/>
      <c r="AT153" s="159" t="s">
        <v>172</v>
      </c>
      <c r="AU153" s="159" t="s">
        <v>88</v>
      </c>
      <c r="AV153" s="13" t="s">
        <v>88</v>
      </c>
      <c r="AW153" s="13" t="s">
        <v>34</v>
      </c>
      <c r="AX153" s="13" t="s">
        <v>78</v>
      </c>
      <c r="AY153" s="159" t="s">
        <v>163</v>
      </c>
    </row>
    <row r="154" spans="2:65" s="14" customFormat="1" ht="11.25">
      <c r="B154" s="165"/>
      <c r="D154" s="152" t="s">
        <v>172</v>
      </c>
      <c r="E154" s="166" t="s">
        <v>1</v>
      </c>
      <c r="F154" s="167" t="s">
        <v>176</v>
      </c>
      <c r="H154" s="168">
        <v>105.6</v>
      </c>
      <c r="I154" s="169"/>
      <c r="L154" s="165"/>
      <c r="M154" s="170"/>
      <c r="T154" s="171"/>
      <c r="AT154" s="166" t="s">
        <v>172</v>
      </c>
      <c r="AU154" s="166" t="s">
        <v>88</v>
      </c>
      <c r="AV154" s="14" t="s">
        <v>170</v>
      </c>
      <c r="AW154" s="14" t="s">
        <v>34</v>
      </c>
      <c r="AX154" s="14" t="s">
        <v>86</v>
      </c>
      <c r="AY154" s="166" t="s">
        <v>163</v>
      </c>
    </row>
    <row r="155" spans="2:65" s="1" customFormat="1" ht="37.9" customHeight="1">
      <c r="B155" s="32"/>
      <c r="C155" s="137" t="s">
        <v>262</v>
      </c>
      <c r="D155" s="137" t="s">
        <v>166</v>
      </c>
      <c r="E155" s="138" t="s">
        <v>1543</v>
      </c>
      <c r="F155" s="139" t="s">
        <v>1544</v>
      </c>
      <c r="G155" s="140" t="s">
        <v>251</v>
      </c>
      <c r="H155" s="141">
        <v>48</v>
      </c>
      <c r="I155" s="142"/>
      <c r="J155" s="143">
        <f>ROUND(I155*H155,2)</f>
        <v>0</v>
      </c>
      <c r="K155" s="144"/>
      <c r="L155" s="32"/>
      <c r="M155" s="145" t="s">
        <v>1</v>
      </c>
      <c r="N155" s="146" t="s">
        <v>43</v>
      </c>
      <c r="P155" s="147">
        <f>O155*H155</f>
        <v>0</v>
      </c>
      <c r="Q155" s="147">
        <v>0</v>
      </c>
      <c r="R155" s="147">
        <f>Q155*H155</f>
        <v>0</v>
      </c>
      <c r="S155" s="147">
        <v>0</v>
      </c>
      <c r="T155" s="148">
        <f>S155*H155</f>
        <v>0</v>
      </c>
      <c r="AR155" s="149" t="s">
        <v>273</v>
      </c>
      <c r="AT155" s="149" t="s">
        <v>166</v>
      </c>
      <c r="AU155" s="149" t="s">
        <v>88</v>
      </c>
      <c r="AY155" s="17" t="s">
        <v>163</v>
      </c>
      <c r="BE155" s="150">
        <f>IF(N155="základní",J155,0)</f>
        <v>0</v>
      </c>
      <c r="BF155" s="150">
        <f>IF(N155="snížená",J155,0)</f>
        <v>0</v>
      </c>
      <c r="BG155" s="150">
        <f>IF(N155="zákl. přenesená",J155,0)</f>
        <v>0</v>
      </c>
      <c r="BH155" s="150">
        <f>IF(N155="sníž. přenesená",J155,0)</f>
        <v>0</v>
      </c>
      <c r="BI155" s="150">
        <f>IF(N155="nulová",J155,0)</f>
        <v>0</v>
      </c>
      <c r="BJ155" s="17" t="s">
        <v>86</v>
      </c>
      <c r="BK155" s="150">
        <f>ROUND(I155*H155,2)</f>
        <v>0</v>
      </c>
      <c r="BL155" s="17" t="s">
        <v>273</v>
      </c>
      <c r="BM155" s="149" t="s">
        <v>311</v>
      </c>
    </row>
    <row r="156" spans="2:65" s="13" customFormat="1" ht="11.25">
      <c r="B156" s="158"/>
      <c r="D156" s="152" t="s">
        <v>172</v>
      </c>
      <c r="E156" s="159" t="s">
        <v>1</v>
      </c>
      <c r="F156" s="160" t="s">
        <v>1545</v>
      </c>
      <c r="H156" s="161">
        <v>48</v>
      </c>
      <c r="I156" s="162"/>
      <c r="L156" s="158"/>
      <c r="M156" s="163"/>
      <c r="T156" s="164"/>
      <c r="AT156" s="159" t="s">
        <v>172</v>
      </c>
      <c r="AU156" s="159" t="s">
        <v>88</v>
      </c>
      <c r="AV156" s="13" t="s">
        <v>88</v>
      </c>
      <c r="AW156" s="13" t="s">
        <v>34</v>
      </c>
      <c r="AX156" s="13" t="s">
        <v>78</v>
      </c>
      <c r="AY156" s="159" t="s">
        <v>163</v>
      </c>
    </row>
    <row r="157" spans="2:65" s="14" customFormat="1" ht="11.25">
      <c r="B157" s="165"/>
      <c r="D157" s="152" t="s">
        <v>172</v>
      </c>
      <c r="E157" s="166" t="s">
        <v>1</v>
      </c>
      <c r="F157" s="167" t="s">
        <v>1506</v>
      </c>
      <c r="H157" s="168">
        <v>48</v>
      </c>
      <c r="I157" s="169"/>
      <c r="L157" s="165"/>
      <c r="M157" s="170"/>
      <c r="T157" s="171"/>
      <c r="AT157" s="166" t="s">
        <v>172</v>
      </c>
      <c r="AU157" s="166" t="s">
        <v>88</v>
      </c>
      <c r="AV157" s="14" t="s">
        <v>170</v>
      </c>
      <c r="AW157" s="14" t="s">
        <v>34</v>
      </c>
      <c r="AX157" s="14" t="s">
        <v>86</v>
      </c>
      <c r="AY157" s="166" t="s">
        <v>163</v>
      </c>
    </row>
    <row r="158" spans="2:65" s="1" customFormat="1" ht="44.25" customHeight="1">
      <c r="B158" s="32"/>
      <c r="C158" s="137" t="s">
        <v>267</v>
      </c>
      <c r="D158" s="137" t="s">
        <v>166</v>
      </c>
      <c r="E158" s="138" t="s">
        <v>1546</v>
      </c>
      <c r="F158" s="139" t="s">
        <v>1547</v>
      </c>
      <c r="G158" s="140" t="s">
        <v>251</v>
      </c>
      <c r="H158" s="141">
        <v>48</v>
      </c>
      <c r="I158" s="142"/>
      <c r="J158" s="143">
        <f>ROUND(I158*H158,2)</f>
        <v>0</v>
      </c>
      <c r="K158" s="144"/>
      <c r="L158" s="32"/>
      <c r="M158" s="145" t="s">
        <v>1</v>
      </c>
      <c r="N158" s="146" t="s">
        <v>43</v>
      </c>
      <c r="P158" s="147">
        <f>O158*H158</f>
        <v>0</v>
      </c>
      <c r="Q158" s="147">
        <v>0</v>
      </c>
      <c r="R158" s="147">
        <f>Q158*H158</f>
        <v>0</v>
      </c>
      <c r="S158" s="147">
        <v>0</v>
      </c>
      <c r="T158" s="148">
        <f>S158*H158</f>
        <v>0</v>
      </c>
      <c r="AR158" s="149" t="s">
        <v>273</v>
      </c>
      <c r="AT158" s="149" t="s">
        <v>166</v>
      </c>
      <c r="AU158" s="149" t="s">
        <v>88</v>
      </c>
      <c r="AY158" s="17" t="s">
        <v>163</v>
      </c>
      <c r="BE158" s="150">
        <f>IF(N158="základní",J158,0)</f>
        <v>0</v>
      </c>
      <c r="BF158" s="150">
        <f>IF(N158="snížená",J158,0)</f>
        <v>0</v>
      </c>
      <c r="BG158" s="150">
        <f>IF(N158="zákl. přenesená",J158,0)</f>
        <v>0</v>
      </c>
      <c r="BH158" s="150">
        <f>IF(N158="sníž. přenesená",J158,0)</f>
        <v>0</v>
      </c>
      <c r="BI158" s="150">
        <f>IF(N158="nulová",J158,0)</f>
        <v>0</v>
      </c>
      <c r="BJ158" s="17" t="s">
        <v>86</v>
      </c>
      <c r="BK158" s="150">
        <f>ROUND(I158*H158,2)</f>
        <v>0</v>
      </c>
      <c r="BL158" s="17" t="s">
        <v>273</v>
      </c>
      <c r="BM158" s="149" t="s">
        <v>328</v>
      </c>
    </row>
    <row r="159" spans="2:65" s="13" customFormat="1" ht="11.25">
      <c r="B159" s="158"/>
      <c r="D159" s="152" t="s">
        <v>172</v>
      </c>
      <c r="E159" s="159" t="s">
        <v>1</v>
      </c>
      <c r="F159" s="160" t="s">
        <v>1548</v>
      </c>
      <c r="H159" s="161">
        <v>48</v>
      </c>
      <c r="I159" s="162"/>
      <c r="L159" s="158"/>
      <c r="M159" s="163"/>
      <c r="T159" s="164"/>
      <c r="AT159" s="159" t="s">
        <v>172</v>
      </c>
      <c r="AU159" s="159" t="s">
        <v>88</v>
      </c>
      <c r="AV159" s="13" t="s">
        <v>88</v>
      </c>
      <c r="AW159" s="13" t="s">
        <v>34</v>
      </c>
      <c r="AX159" s="13" t="s">
        <v>78</v>
      </c>
      <c r="AY159" s="159" t="s">
        <v>163</v>
      </c>
    </row>
    <row r="160" spans="2:65" s="14" customFormat="1" ht="11.25">
      <c r="B160" s="165"/>
      <c r="D160" s="152" t="s">
        <v>172</v>
      </c>
      <c r="E160" s="166" t="s">
        <v>1</v>
      </c>
      <c r="F160" s="167" t="s">
        <v>176</v>
      </c>
      <c r="H160" s="168">
        <v>48</v>
      </c>
      <c r="I160" s="169"/>
      <c r="L160" s="165"/>
      <c r="M160" s="170"/>
      <c r="T160" s="171"/>
      <c r="AT160" s="166" t="s">
        <v>172</v>
      </c>
      <c r="AU160" s="166" t="s">
        <v>88</v>
      </c>
      <c r="AV160" s="14" t="s">
        <v>170</v>
      </c>
      <c r="AW160" s="14" t="s">
        <v>34</v>
      </c>
      <c r="AX160" s="14" t="s">
        <v>86</v>
      </c>
      <c r="AY160" s="166" t="s">
        <v>163</v>
      </c>
    </row>
    <row r="161" spans="2:65" s="1" customFormat="1" ht="55.5" customHeight="1">
      <c r="B161" s="32"/>
      <c r="C161" s="137" t="s">
        <v>273</v>
      </c>
      <c r="D161" s="137" t="s">
        <v>166</v>
      </c>
      <c r="E161" s="138" t="s">
        <v>1549</v>
      </c>
      <c r="F161" s="139" t="s">
        <v>1550</v>
      </c>
      <c r="G161" s="140" t="s">
        <v>1509</v>
      </c>
      <c r="H161" s="193"/>
      <c r="I161" s="142"/>
      <c r="J161" s="143">
        <f>ROUND(I161*H161,2)</f>
        <v>0</v>
      </c>
      <c r="K161" s="144"/>
      <c r="L161" s="32"/>
      <c r="M161" s="145" t="s">
        <v>1</v>
      </c>
      <c r="N161" s="146" t="s">
        <v>43</v>
      </c>
      <c r="P161" s="147">
        <f>O161*H161</f>
        <v>0</v>
      </c>
      <c r="Q161" s="147">
        <v>0</v>
      </c>
      <c r="R161" s="147">
        <f>Q161*H161</f>
        <v>0</v>
      </c>
      <c r="S161" s="147">
        <v>0</v>
      </c>
      <c r="T161" s="148">
        <f>S161*H161</f>
        <v>0</v>
      </c>
      <c r="AR161" s="149" t="s">
        <v>273</v>
      </c>
      <c r="AT161" s="149" t="s">
        <v>166</v>
      </c>
      <c r="AU161" s="149" t="s">
        <v>88</v>
      </c>
      <c r="AY161" s="17" t="s">
        <v>163</v>
      </c>
      <c r="BE161" s="150">
        <f>IF(N161="základní",J161,0)</f>
        <v>0</v>
      </c>
      <c r="BF161" s="150">
        <f>IF(N161="snížená",J161,0)</f>
        <v>0</v>
      </c>
      <c r="BG161" s="150">
        <f>IF(N161="zákl. přenesená",J161,0)</f>
        <v>0</v>
      </c>
      <c r="BH161" s="150">
        <f>IF(N161="sníž. přenesená",J161,0)</f>
        <v>0</v>
      </c>
      <c r="BI161" s="150">
        <f>IF(N161="nulová",J161,0)</f>
        <v>0</v>
      </c>
      <c r="BJ161" s="17" t="s">
        <v>86</v>
      </c>
      <c r="BK161" s="150">
        <f>ROUND(I161*H161,2)</f>
        <v>0</v>
      </c>
      <c r="BL161" s="17" t="s">
        <v>273</v>
      </c>
      <c r="BM161" s="149" t="s">
        <v>413</v>
      </c>
    </row>
    <row r="162" spans="2:65" s="1" customFormat="1" ht="66.75" customHeight="1">
      <c r="B162" s="32"/>
      <c r="C162" s="137" t="s">
        <v>279</v>
      </c>
      <c r="D162" s="137" t="s">
        <v>166</v>
      </c>
      <c r="E162" s="138" t="s">
        <v>1551</v>
      </c>
      <c r="F162" s="139" t="s">
        <v>1552</v>
      </c>
      <c r="G162" s="140" t="s">
        <v>1509</v>
      </c>
      <c r="H162" s="193"/>
      <c r="I162" s="142"/>
      <c r="J162" s="143">
        <f>ROUND(I162*H162,2)</f>
        <v>0</v>
      </c>
      <c r="K162" s="144"/>
      <c r="L162" s="32"/>
      <c r="M162" s="145" t="s">
        <v>1</v>
      </c>
      <c r="N162" s="146" t="s">
        <v>43</v>
      </c>
      <c r="P162" s="147">
        <f>O162*H162</f>
        <v>0</v>
      </c>
      <c r="Q162" s="147">
        <v>0</v>
      </c>
      <c r="R162" s="147">
        <f>Q162*H162</f>
        <v>0</v>
      </c>
      <c r="S162" s="147">
        <v>0</v>
      </c>
      <c r="T162" s="148">
        <f>S162*H162</f>
        <v>0</v>
      </c>
      <c r="AR162" s="149" t="s">
        <v>273</v>
      </c>
      <c r="AT162" s="149" t="s">
        <v>166</v>
      </c>
      <c r="AU162" s="149" t="s">
        <v>88</v>
      </c>
      <c r="AY162" s="17" t="s">
        <v>163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17" t="s">
        <v>86</v>
      </c>
      <c r="BK162" s="150">
        <f>ROUND(I162*H162,2)</f>
        <v>0</v>
      </c>
      <c r="BL162" s="17" t="s">
        <v>273</v>
      </c>
      <c r="BM162" s="149" t="s">
        <v>424</v>
      </c>
    </row>
    <row r="163" spans="2:65" s="11" customFormat="1" ht="22.9" customHeight="1">
      <c r="B163" s="125"/>
      <c r="D163" s="126" t="s">
        <v>77</v>
      </c>
      <c r="E163" s="135" t="s">
        <v>1553</v>
      </c>
      <c r="F163" s="135" t="s">
        <v>1554</v>
      </c>
      <c r="I163" s="128"/>
      <c r="J163" s="136">
        <f>BK163</f>
        <v>0</v>
      </c>
      <c r="L163" s="125"/>
      <c r="M163" s="130"/>
      <c r="P163" s="131">
        <f>SUM(P164:P168)</f>
        <v>0</v>
      </c>
      <c r="R163" s="131">
        <f>SUM(R164:R168)</f>
        <v>0</v>
      </c>
      <c r="T163" s="132">
        <f>SUM(T164:T168)</f>
        <v>0</v>
      </c>
      <c r="AR163" s="126" t="s">
        <v>88</v>
      </c>
      <c r="AT163" s="133" t="s">
        <v>77</v>
      </c>
      <c r="AU163" s="133" t="s">
        <v>86</v>
      </c>
      <c r="AY163" s="126" t="s">
        <v>163</v>
      </c>
      <c r="BK163" s="134">
        <f>SUM(BK164:BK168)</f>
        <v>0</v>
      </c>
    </row>
    <row r="164" spans="2:65" s="1" customFormat="1" ht="16.5" customHeight="1">
      <c r="B164" s="32"/>
      <c r="C164" s="137" t="s">
        <v>285</v>
      </c>
      <c r="D164" s="137" t="s">
        <v>166</v>
      </c>
      <c r="E164" s="138" t="s">
        <v>1555</v>
      </c>
      <c r="F164" s="139" t="s">
        <v>1556</v>
      </c>
      <c r="G164" s="140" t="s">
        <v>169</v>
      </c>
      <c r="H164" s="141">
        <v>13</v>
      </c>
      <c r="I164" s="142"/>
      <c r="J164" s="143">
        <f>ROUND(I164*H164,2)</f>
        <v>0</v>
      </c>
      <c r="K164" s="144"/>
      <c r="L164" s="32"/>
      <c r="M164" s="145" t="s">
        <v>1</v>
      </c>
      <c r="N164" s="146" t="s">
        <v>43</v>
      </c>
      <c r="P164" s="147">
        <f>O164*H164</f>
        <v>0</v>
      </c>
      <c r="Q164" s="147">
        <v>0</v>
      </c>
      <c r="R164" s="147">
        <f>Q164*H164</f>
        <v>0</v>
      </c>
      <c r="S164" s="147">
        <v>0</v>
      </c>
      <c r="T164" s="148">
        <f>S164*H164</f>
        <v>0</v>
      </c>
      <c r="AR164" s="149" t="s">
        <v>273</v>
      </c>
      <c r="AT164" s="149" t="s">
        <v>166</v>
      </c>
      <c r="AU164" s="149" t="s">
        <v>88</v>
      </c>
      <c r="AY164" s="17" t="s">
        <v>163</v>
      </c>
      <c r="BE164" s="150">
        <f>IF(N164="základní",J164,0)</f>
        <v>0</v>
      </c>
      <c r="BF164" s="150">
        <f>IF(N164="snížená",J164,0)</f>
        <v>0</v>
      </c>
      <c r="BG164" s="150">
        <f>IF(N164="zákl. přenesená",J164,0)</f>
        <v>0</v>
      </c>
      <c r="BH164" s="150">
        <f>IF(N164="sníž. přenesená",J164,0)</f>
        <v>0</v>
      </c>
      <c r="BI164" s="150">
        <f>IF(N164="nulová",J164,0)</f>
        <v>0</v>
      </c>
      <c r="BJ164" s="17" t="s">
        <v>86</v>
      </c>
      <c r="BK164" s="150">
        <f>ROUND(I164*H164,2)</f>
        <v>0</v>
      </c>
      <c r="BL164" s="17" t="s">
        <v>273</v>
      </c>
      <c r="BM164" s="149" t="s">
        <v>432</v>
      </c>
    </row>
    <row r="165" spans="2:65" s="13" customFormat="1" ht="11.25">
      <c r="B165" s="158"/>
      <c r="D165" s="152" t="s">
        <v>172</v>
      </c>
      <c r="E165" s="159" t="s">
        <v>1</v>
      </c>
      <c r="F165" s="160" t="s">
        <v>1557</v>
      </c>
      <c r="H165" s="161">
        <v>13</v>
      </c>
      <c r="I165" s="162"/>
      <c r="L165" s="158"/>
      <c r="M165" s="163"/>
      <c r="T165" s="164"/>
      <c r="AT165" s="159" t="s">
        <v>172</v>
      </c>
      <c r="AU165" s="159" t="s">
        <v>88</v>
      </c>
      <c r="AV165" s="13" t="s">
        <v>88</v>
      </c>
      <c r="AW165" s="13" t="s">
        <v>34</v>
      </c>
      <c r="AX165" s="13" t="s">
        <v>78</v>
      </c>
      <c r="AY165" s="159" t="s">
        <v>163</v>
      </c>
    </row>
    <row r="166" spans="2:65" s="14" customFormat="1" ht="11.25">
      <c r="B166" s="165"/>
      <c r="D166" s="152" t="s">
        <v>172</v>
      </c>
      <c r="E166" s="166" t="s">
        <v>1</v>
      </c>
      <c r="F166" s="167" t="s">
        <v>1506</v>
      </c>
      <c r="H166" s="168">
        <v>13</v>
      </c>
      <c r="I166" s="169"/>
      <c r="L166" s="165"/>
      <c r="M166" s="170"/>
      <c r="T166" s="171"/>
      <c r="AT166" s="166" t="s">
        <v>172</v>
      </c>
      <c r="AU166" s="166" t="s">
        <v>88</v>
      </c>
      <c r="AV166" s="14" t="s">
        <v>170</v>
      </c>
      <c r="AW166" s="14" t="s">
        <v>34</v>
      </c>
      <c r="AX166" s="14" t="s">
        <v>86</v>
      </c>
      <c r="AY166" s="166" t="s">
        <v>163</v>
      </c>
    </row>
    <row r="167" spans="2:65" s="1" customFormat="1" ht="55.5" customHeight="1">
      <c r="B167" s="32"/>
      <c r="C167" s="137" t="s">
        <v>292</v>
      </c>
      <c r="D167" s="137" t="s">
        <v>166</v>
      </c>
      <c r="E167" s="138" t="s">
        <v>1558</v>
      </c>
      <c r="F167" s="139" t="s">
        <v>1559</v>
      </c>
      <c r="G167" s="140" t="s">
        <v>1509</v>
      </c>
      <c r="H167" s="193"/>
      <c r="I167" s="142"/>
      <c r="J167" s="143">
        <f>ROUND(I167*H167,2)</f>
        <v>0</v>
      </c>
      <c r="K167" s="144"/>
      <c r="L167" s="32"/>
      <c r="M167" s="145" t="s">
        <v>1</v>
      </c>
      <c r="N167" s="146" t="s">
        <v>43</v>
      </c>
      <c r="P167" s="147">
        <f>O167*H167</f>
        <v>0</v>
      </c>
      <c r="Q167" s="147">
        <v>0</v>
      </c>
      <c r="R167" s="147">
        <f>Q167*H167</f>
        <v>0</v>
      </c>
      <c r="S167" s="147">
        <v>0</v>
      </c>
      <c r="T167" s="148">
        <f>S167*H167</f>
        <v>0</v>
      </c>
      <c r="AR167" s="149" t="s">
        <v>273</v>
      </c>
      <c r="AT167" s="149" t="s">
        <v>166</v>
      </c>
      <c r="AU167" s="149" t="s">
        <v>88</v>
      </c>
      <c r="AY167" s="17" t="s">
        <v>163</v>
      </c>
      <c r="BE167" s="150">
        <f>IF(N167="základní",J167,0)</f>
        <v>0</v>
      </c>
      <c r="BF167" s="150">
        <f>IF(N167="snížená",J167,0)</f>
        <v>0</v>
      </c>
      <c r="BG167" s="150">
        <f>IF(N167="zákl. přenesená",J167,0)</f>
        <v>0</v>
      </c>
      <c r="BH167" s="150">
        <f>IF(N167="sníž. přenesená",J167,0)</f>
        <v>0</v>
      </c>
      <c r="BI167" s="150">
        <f>IF(N167="nulová",J167,0)</f>
        <v>0</v>
      </c>
      <c r="BJ167" s="17" t="s">
        <v>86</v>
      </c>
      <c r="BK167" s="150">
        <f>ROUND(I167*H167,2)</f>
        <v>0</v>
      </c>
      <c r="BL167" s="17" t="s">
        <v>273</v>
      </c>
      <c r="BM167" s="149" t="s">
        <v>442</v>
      </c>
    </row>
    <row r="168" spans="2:65" s="1" customFormat="1" ht="66.75" customHeight="1">
      <c r="B168" s="32"/>
      <c r="C168" s="137" t="s">
        <v>301</v>
      </c>
      <c r="D168" s="137" t="s">
        <v>166</v>
      </c>
      <c r="E168" s="138" t="s">
        <v>1560</v>
      </c>
      <c r="F168" s="139" t="s">
        <v>1561</v>
      </c>
      <c r="G168" s="140" t="s">
        <v>1509</v>
      </c>
      <c r="H168" s="193"/>
      <c r="I168" s="142"/>
      <c r="J168" s="143">
        <f>ROUND(I168*H168,2)</f>
        <v>0</v>
      </c>
      <c r="K168" s="144"/>
      <c r="L168" s="32"/>
      <c r="M168" s="145" t="s">
        <v>1</v>
      </c>
      <c r="N168" s="146" t="s">
        <v>43</v>
      </c>
      <c r="P168" s="147">
        <f>O168*H168</f>
        <v>0</v>
      </c>
      <c r="Q168" s="147">
        <v>0</v>
      </c>
      <c r="R168" s="147">
        <f>Q168*H168</f>
        <v>0</v>
      </c>
      <c r="S168" s="147">
        <v>0</v>
      </c>
      <c r="T168" s="148">
        <f>S168*H168</f>
        <v>0</v>
      </c>
      <c r="AR168" s="149" t="s">
        <v>273</v>
      </c>
      <c r="AT168" s="149" t="s">
        <v>166</v>
      </c>
      <c r="AU168" s="149" t="s">
        <v>88</v>
      </c>
      <c r="AY168" s="17" t="s">
        <v>163</v>
      </c>
      <c r="BE168" s="150">
        <f>IF(N168="základní",J168,0)</f>
        <v>0</v>
      </c>
      <c r="BF168" s="150">
        <f>IF(N168="snížená",J168,0)</f>
        <v>0</v>
      </c>
      <c r="BG168" s="150">
        <f>IF(N168="zákl. přenesená",J168,0)</f>
        <v>0</v>
      </c>
      <c r="BH168" s="150">
        <f>IF(N168="sníž. přenesená",J168,0)</f>
        <v>0</v>
      </c>
      <c r="BI168" s="150">
        <f>IF(N168="nulová",J168,0)</f>
        <v>0</v>
      </c>
      <c r="BJ168" s="17" t="s">
        <v>86</v>
      </c>
      <c r="BK168" s="150">
        <f>ROUND(I168*H168,2)</f>
        <v>0</v>
      </c>
      <c r="BL168" s="17" t="s">
        <v>273</v>
      </c>
      <c r="BM168" s="149" t="s">
        <v>201</v>
      </c>
    </row>
    <row r="169" spans="2:65" s="11" customFormat="1" ht="22.9" customHeight="1">
      <c r="B169" s="125"/>
      <c r="D169" s="126" t="s">
        <v>77</v>
      </c>
      <c r="E169" s="135" t="s">
        <v>1562</v>
      </c>
      <c r="F169" s="135" t="s">
        <v>1563</v>
      </c>
      <c r="I169" s="128"/>
      <c r="J169" s="136">
        <f>BK169</f>
        <v>0</v>
      </c>
      <c r="L169" s="125"/>
      <c r="M169" s="130"/>
      <c r="P169" s="131">
        <f>SUM(P170:P204)</f>
        <v>0</v>
      </c>
      <c r="R169" s="131">
        <f>SUM(R170:R204)</f>
        <v>8.5000000000000006E-4</v>
      </c>
      <c r="T169" s="132">
        <f>SUM(T170:T204)</f>
        <v>0.24832000000000001</v>
      </c>
      <c r="AR169" s="126" t="s">
        <v>88</v>
      </c>
      <c r="AT169" s="133" t="s">
        <v>77</v>
      </c>
      <c r="AU169" s="133" t="s">
        <v>86</v>
      </c>
      <c r="AY169" s="126" t="s">
        <v>163</v>
      </c>
      <c r="BK169" s="134">
        <f>SUM(BK170:BK204)</f>
        <v>0</v>
      </c>
    </row>
    <row r="170" spans="2:65" s="1" customFormat="1" ht="44.25" customHeight="1">
      <c r="B170" s="32"/>
      <c r="C170" s="137" t="s">
        <v>7</v>
      </c>
      <c r="D170" s="137" t="s">
        <v>166</v>
      </c>
      <c r="E170" s="138" t="s">
        <v>1564</v>
      </c>
      <c r="F170" s="139" t="s">
        <v>1565</v>
      </c>
      <c r="G170" s="140" t="s">
        <v>169</v>
      </c>
      <c r="H170" s="141">
        <v>1</v>
      </c>
      <c r="I170" s="142"/>
      <c r="J170" s="143">
        <f>ROUND(I170*H170,2)</f>
        <v>0</v>
      </c>
      <c r="K170" s="144"/>
      <c r="L170" s="32"/>
      <c r="M170" s="145" t="s">
        <v>1</v>
      </c>
      <c r="N170" s="146" t="s">
        <v>43</v>
      </c>
      <c r="P170" s="147">
        <f>O170*H170</f>
        <v>0</v>
      </c>
      <c r="Q170" s="147">
        <v>0</v>
      </c>
      <c r="R170" s="147">
        <f>Q170*H170</f>
        <v>0</v>
      </c>
      <c r="S170" s="147">
        <v>0</v>
      </c>
      <c r="T170" s="148">
        <f>S170*H170</f>
        <v>0</v>
      </c>
      <c r="AR170" s="149" t="s">
        <v>273</v>
      </c>
      <c r="AT170" s="149" t="s">
        <v>166</v>
      </c>
      <c r="AU170" s="149" t="s">
        <v>88</v>
      </c>
      <c r="AY170" s="17" t="s">
        <v>163</v>
      </c>
      <c r="BE170" s="150">
        <f>IF(N170="základní",J170,0)</f>
        <v>0</v>
      </c>
      <c r="BF170" s="150">
        <f>IF(N170="snížená",J170,0)</f>
        <v>0</v>
      </c>
      <c r="BG170" s="150">
        <f>IF(N170="zákl. přenesená",J170,0)</f>
        <v>0</v>
      </c>
      <c r="BH170" s="150">
        <f>IF(N170="sníž. přenesená",J170,0)</f>
        <v>0</v>
      </c>
      <c r="BI170" s="150">
        <f>IF(N170="nulová",J170,0)</f>
        <v>0</v>
      </c>
      <c r="BJ170" s="17" t="s">
        <v>86</v>
      </c>
      <c r="BK170" s="150">
        <f>ROUND(I170*H170,2)</f>
        <v>0</v>
      </c>
      <c r="BL170" s="17" t="s">
        <v>273</v>
      </c>
      <c r="BM170" s="149" t="s">
        <v>480</v>
      </c>
    </row>
    <row r="171" spans="2:65" s="13" customFormat="1" ht="11.25">
      <c r="B171" s="158"/>
      <c r="D171" s="152" t="s">
        <v>172</v>
      </c>
      <c r="E171" s="159" t="s">
        <v>1</v>
      </c>
      <c r="F171" s="160" t="s">
        <v>1566</v>
      </c>
      <c r="H171" s="161">
        <v>1</v>
      </c>
      <c r="I171" s="162"/>
      <c r="L171" s="158"/>
      <c r="M171" s="163"/>
      <c r="T171" s="164"/>
      <c r="AT171" s="159" t="s">
        <v>172</v>
      </c>
      <c r="AU171" s="159" t="s">
        <v>88</v>
      </c>
      <c r="AV171" s="13" t="s">
        <v>88</v>
      </c>
      <c r="AW171" s="13" t="s">
        <v>34</v>
      </c>
      <c r="AX171" s="13" t="s">
        <v>78</v>
      </c>
      <c r="AY171" s="159" t="s">
        <v>163</v>
      </c>
    </row>
    <row r="172" spans="2:65" s="14" customFormat="1" ht="11.25">
      <c r="B172" s="165"/>
      <c r="D172" s="152" t="s">
        <v>172</v>
      </c>
      <c r="E172" s="166" t="s">
        <v>1</v>
      </c>
      <c r="F172" s="167" t="s">
        <v>1506</v>
      </c>
      <c r="H172" s="168">
        <v>1</v>
      </c>
      <c r="I172" s="169"/>
      <c r="L172" s="165"/>
      <c r="M172" s="170"/>
      <c r="T172" s="171"/>
      <c r="AT172" s="166" t="s">
        <v>172</v>
      </c>
      <c r="AU172" s="166" t="s">
        <v>88</v>
      </c>
      <c r="AV172" s="14" t="s">
        <v>170</v>
      </c>
      <c r="AW172" s="14" t="s">
        <v>34</v>
      </c>
      <c r="AX172" s="14" t="s">
        <v>86</v>
      </c>
      <c r="AY172" s="166" t="s">
        <v>163</v>
      </c>
    </row>
    <row r="173" spans="2:65" s="1" customFormat="1" ht="49.15" customHeight="1">
      <c r="B173" s="32"/>
      <c r="C173" s="137" t="s">
        <v>311</v>
      </c>
      <c r="D173" s="137" t="s">
        <v>166</v>
      </c>
      <c r="E173" s="138" t="s">
        <v>1567</v>
      </c>
      <c r="F173" s="139" t="s">
        <v>1568</v>
      </c>
      <c r="G173" s="140" t="s">
        <v>169</v>
      </c>
      <c r="H173" s="141">
        <v>1</v>
      </c>
      <c r="I173" s="142"/>
      <c r="J173" s="143">
        <f>ROUND(I173*H173,2)</f>
        <v>0</v>
      </c>
      <c r="K173" s="144"/>
      <c r="L173" s="32"/>
      <c r="M173" s="145" t="s">
        <v>1</v>
      </c>
      <c r="N173" s="146" t="s">
        <v>43</v>
      </c>
      <c r="P173" s="147">
        <f>O173*H173</f>
        <v>0</v>
      </c>
      <c r="Q173" s="147">
        <v>0</v>
      </c>
      <c r="R173" s="147">
        <f>Q173*H173</f>
        <v>0</v>
      </c>
      <c r="S173" s="147">
        <v>0</v>
      </c>
      <c r="T173" s="148">
        <f>S173*H173</f>
        <v>0</v>
      </c>
      <c r="AR173" s="149" t="s">
        <v>273</v>
      </c>
      <c r="AT173" s="149" t="s">
        <v>166</v>
      </c>
      <c r="AU173" s="149" t="s">
        <v>88</v>
      </c>
      <c r="AY173" s="17" t="s">
        <v>163</v>
      </c>
      <c r="BE173" s="150">
        <f>IF(N173="základní",J173,0)</f>
        <v>0</v>
      </c>
      <c r="BF173" s="150">
        <f>IF(N173="snížená",J173,0)</f>
        <v>0</v>
      </c>
      <c r="BG173" s="150">
        <f>IF(N173="zákl. přenesená",J173,0)</f>
        <v>0</v>
      </c>
      <c r="BH173" s="150">
        <f>IF(N173="sníž. přenesená",J173,0)</f>
        <v>0</v>
      </c>
      <c r="BI173" s="150">
        <f>IF(N173="nulová",J173,0)</f>
        <v>0</v>
      </c>
      <c r="BJ173" s="17" t="s">
        <v>86</v>
      </c>
      <c r="BK173" s="150">
        <f>ROUND(I173*H173,2)</f>
        <v>0</v>
      </c>
      <c r="BL173" s="17" t="s">
        <v>273</v>
      </c>
      <c r="BM173" s="149" t="s">
        <v>491</v>
      </c>
    </row>
    <row r="174" spans="2:65" s="13" customFormat="1" ht="11.25">
      <c r="B174" s="158"/>
      <c r="D174" s="152" t="s">
        <v>172</v>
      </c>
      <c r="E174" s="159" t="s">
        <v>1</v>
      </c>
      <c r="F174" s="160" t="s">
        <v>1569</v>
      </c>
      <c r="H174" s="161">
        <v>1</v>
      </c>
      <c r="I174" s="162"/>
      <c r="L174" s="158"/>
      <c r="M174" s="163"/>
      <c r="T174" s="164"/>
      <c r="AT174" s="159" t="s">
        <v>172</v>
      </c>
      <c r="AU174" s="159" t="s">
        <v>88</v>
      </c>
      <c r="AV174" s="13" t="s">
        <v>88</v>
      </c>
      <c r="AW174" s="13" t="s">
        <v>34</v>
      </c>
      <c r="AX174" s="13" t="s">
        <v>78</v>
      </c>
      <c r="AY174" s="159" t="s">
        <v>163</v>
      </c>
    </row>
    <row r="175" spans="2:65" s="14" customFormat="1" ht="11.25">
      <c r="B175" s="165"/>
      <c r="D175" s="152" t="s">
        <v>172</v>
      </c>
      <c r="E175" s="166" t="s">
        <v>1</v>
      </c>
      <c r="F175" s="167" t="s">
        <v>1506</v>
      </c>
      <c r="H175" s="168">
        <v>1</v>
      </c>
      <c r="I175" s="169"/>
      <c r="L175" s="165"/>
      <c r="M175" s="170"/>
      <c r="T175" s="171"/>
      <c r="AT175" s="166" t="s">
        <v>172</v>
      </c>
      <c r="AU175" s="166" t="s">
        <v>88</v>
      </c>
      <c r="AV175" s="14" t="s">
        <v>170</v>
      </c>
      <c r="AW175" s="14" t="s">
        <v>34</v>
      </c>
      <c r="AX175" s="14" t="s">
        <v>86</v>
      </c>
      <c r="AY175" s="166" t="s">
        <v>163</v>
      </c>
    </row>
    <row r="176" spans="2:65" s="1" customFormat="1" ht="49.15" customHeight="1">
      <c r="B176" s="32"/>
      <c r="C176" s="137" t="s">
        <v>315</v>
      </c>
      <c r="D176" s="137" t="s">
        <v>166</v>
      </c>
      <c r="E176" s="138" t="s">
        <v>1570</v>
      </c>
      <c r="F176" s="139" t="s">
        <v>1571</v>
      </c>
      <c r="G176" s="140" t="s">
        <v>169</v>
      </c>
      <c r="H176" s="141">
        <v>2</v>
      </c>
      <c r="I176" s="142"/>
      <c r="J176" s="143">
        <f>ROUND(I176*H176,2)</f>
        <v>0</v>
      </c>
      <c r="K176" s="144"/>
      <c r="L176" s="32"/>
      <c r="M176" s="145" t="s">
        <v>1</v>
      </c>
      <c r="N176" s="146" t="s">
        <v>43</v>
      </c>
      <c r="P176" s="147">
        <f>O176*H176</f>
        <v>0</v>
      </c>
      <c r="Q176" s="147">
        <v>0</v>
      </c>
      <c r="R176" s="147">
        <f>Q176*H176</f>
        <v>0</v>
      </c>
      <c r="S176" s="147">
        <v>0</v>
      </c>
      <c r="T176" s="148">
        <f>S176*H176</f>
        <v>0</v>
      </c>
      <c r="AR176" s="149" t="s">
        <v>273</v>
      </c>
      <c r="AT176" s="149" t="s">
        <v>166</v>
      </c>
      <c r="AU176" s="149" t="s">
        <v>88</v>
      </c>
      <c r="AY176" s="17" t="s">
        <v>163</v>
      </c>
      <c r="BE176" s="150">
        <f>IF(N176="základní",J176,0)</f>
        <v>0</v>
      </c>
      <c r="BF176" s="150">
        <f>IF(N176="snížená",J176,0)</f>
        <v>0</v>
      </c>
      <c r="BG176" s="150">
        <f>IF(N176="zákl. přenesená",J176,0)</f>
        <v>0</v>
      </c>
      <c r="BH176" s="150">
        <f>IF(N176="sníž. přenesená",J176,0)</f>
        <v>0</v>
      </c>
      <c r="BI176" s="150">
        <f>IF(N176="nulová",J176,0)</f>
        <v>0</v>
      </c>
      <c r="BJ176" s="17" t="s">
        <v>86</v>
      </c>
      <c r="BK176" s="150">
        <f>ROUND(I176*H176,2)</f>
        <v>0</v>
      </c>
      <c r="BL176" s="17" t="s">
        <v>273</v>
      </c>
      <c r="BM176" s="149" t="s">
        <v>506</v>
      </c>
    </row>
    <row r="177" spans="2:65" s="13" customFormat="1" ht="11.25">
      <c r="B177" s="158"/>
      <c r="D177" s="152" t="s">
        <v>172</v>
      </c>
      <c r="E177" s="159" t="s">
        <v>1</v>
      </c>
      <c r="F177" s="160" t="s">
        <v>1572</v>
      </c>
      <c r="H177" s="161">
        <v>2</v>
      </c>
      <c r="I177" s="162"/>
      <c r="L177" s="158"/>
      <c r="M177" s="163"/>
      <c r="T177" s="164"/>
      <c r="AT177" s="159" t="s">
        <v>172</v>
      </c>
      <c r="AU177" s="159" t="s">
        <v>88</v>
      </c>
      <c r="AV177" s="13" t="s">
        <v>88</v>
      </c>
      <c r="AW177" s="13" t="s">
        <v>34</v>
      </c>
      <c r="AX177" s="13" t="s">
        <v>78</v>
      </c>
      <c r="AY177" s="159" t="s">
        <v>163</v>
      </c>
    </row>
    <row r="178" spans="2:65" s="14" customFormat="1" ht="11.25">
      <c r="B178" s="165"/>
      <c r="D178" s="152" t="s">
        <v>172</v>
      </c>
      <c r="E178" s="166" t="s">
        <v>1</v>
      </c>
      <c r="F178" s="167" t="s">
        <v>1506</v>
      </c>
      <c r="H178" s="168">
        <v>2</v>
      </c>
      <c r="I178" s="169"/>
      <c r="L178" s="165"/>
      <c r="M178" s="170"/>
      <c r="T178" s="171"/>
      <c r="AT178" s="166" t="s">
        <v>172</v>
      </c>
      <c r="AU178" s="166" t="s">
        <v>88</v>
      </c>
      <c r="AV178" s="14" t="s">
        <v>170</v>
      </c>
      <c r="AW178" s="14" t="s">
        <v>34</v>
      </c>
      <c r="AX178" s="14" t="s">
        <v>86</v>
      </c>
      <c r="AY178" s="166" t="s">
        <v>163</v>
      </c>
    </row>
    <row r="179" spans="2:65" s="1" customFormat="1" ht="49.15" customHeight="1">
      <c r="B179" s="32"/>
      <c r="C179" s="137" t="s">
        <v>328</v>
      </c>
      <c r="D179" s="137" t="s">
        <v>166</v>
      </c>
      <c r="E179" s="138" t="s">
        <v>1573</v>
      </c>
      <c r="F179" s="139" t="s">
        <v>1574</v>
      </c>
      <c r="G179" s="140" t="s">
        <v>169</v>
      </c>
      <c r="H179" s="141">
        <v>3</v>
      </c>
      <c r="I179" s="142"/>
      <c r="J179" s="143">
        <f>ROUND(I179*H179,2)</f>
        <v>0</v>
      </c>
      <c r="K179" s="144"/>
      <c r="L179" s="32"/>
      <c r="M179" s="145" t="s">
        <v>1</v>
      </c>
      <c r="N179" s="146" t="s">
        <v>43</v>
      </c>
      <c r="P179" s="147">
        <f>O179*H179</f>
        <v>0</v>
      </c>
      <c r="Q179" s="147">
        <v>0</v>
      </c>
      <c r="R179" s="147">
        <f>Q179*H179</f>
        <v>0</v>
      </c>
      <c r="S179" s="147">
        <v>0</v>
      </c>
      <c r="T179" s="148">
        <f>S179*H179</f>
        <v>0</v>
      </c>
      <c r="AR179" s="149" t="s">
        <v>273</v>
      </c>
      <c r="AT179" s="149" t="s">
        <v>166</v>
      </c>
      <c r="AU179" s="149" t="s">
        <v>88</v>
      </c>
      <c r="AY179" s="17" t="s">
        <v>163</v>
      </c>
      <c r="BE179" s="150">
        <f>IF(N179="základní",J179,0)</f>
        <v>0</v>
      </c>
      <c r="BF179" s="150">
        <f>IF(N179="snížená",J179,0)</f>
        <v>0</v>
      </c>
      <c r="BG179" s="150">
        <f>IF(N179="zákl. přenesená",J179,0)</f>
        <v>0</v>
      </c>
      <c r="BH179" s="150">
        <f>IF(N179="sníž. přenesená",J179,0)</f>
        <v>0</v>
      </c>
      <c r="BI179" s="150">
        <f>IF(N179="nulová",J179,0)</f>
        <v>0</v>
      </c>
      <c r="BJ179" s="17" t="s">
        <v>86</v>
      </c>
      <c r="BK179" s="150">
        <f>ROUND(I179*H179,2)</f>
        <v>0</v>
      </c>
      <c r="BL179" s="17" t="s">
        <v>273</v>
      </c>
      <c r="BM179" s="149" t="s">
        <v>516</v>
      </c>
    </row>
    <row r="180" spans="2:65" s="13" customFormat="1" ht="11.25">
      <c r="B180" s="158"/>
      <c r="D180" s="152" t="s">
        <v>172</v>
      </c>
      <c r="E180" s="159" t="s">
        <v>1</v>
      </c>
      <c r="F180" s="160" t="s">
        <v>1575</v>
      </c>
      <c r="H180" s="161">
        <v>3</v>
      </c>
      <c r="I180" s="162"/>
      <c r="L180" s="158"/>
      <c r="M180" s="163"/>
      <c r="T180" s="164"/>
      <c r="AT180" s="159" t="s">
        <v>172</v>
      </c>
      <c r="AU180" s="159" t="s">
        <v>88</v>
      </c>
      <c r="AV180" s="13" t="s">
        <v>88</v>
      </c>
      <c r="AW180" s="13" t="s">
        <v>34</v>
      </c>
      <c r="AX180" s="13" t="s">
        <v>78</v>
      </c>
      <c r="AY180" s="159" t="s">
        <v>163</v>
      </c>
    </row>
    <row r="181" spans="2:65" s="14" customFormat="1" ht="11.25">
      <c r="B181" s="165"/>
      <c r="D181" s="152" t="s">
        <v>172</v>
      </c>
      <c r="E181" s="166" t="s">
        <v>1</v>
      </c>
      <c r="F181" s="167" t="s">
        <v>1506</v>
      </c>
      <c r="H181" s="168">
        <v>3</v>
      </c>
      <c r="I181" s="169"/>
      <c r="L181" s="165"/>
      <c r="M181" s="170"/>
      <c r="T181" s="171"/>
      <c r="AT181" s="166" t="s">
        <v>172</v>
      </c>
      <c r="AU181" s="166" t="s">
        <v>88</v>
      </c>
      <c r="AV181" s="14" t="s">
        <v>170</v>
      </c>
      <c r="AW181" s="14" t="s">
        <v>34</v>
      </c>
      <c r="AX181" s="14" t="s">
        <v>86</v>
      </c>
      <c r="AY181" s="166" t="s">
        <v>163</v>
      </c>
    </row>
    <row r="182" spans="2:65" s="1" customFormat="1" ht="49.15" customHeight="1">
      <c r="B182" s="32"/>
      <c r="C182" s="137" t="s">
        <v>404</v>
      </c>
      <c r="D182" s="137" t="s">
        <v>166</v>
      </c>
      <c r="E182" s="138" t="s">
        <v>1576</v>
      </c>
      <c r="F182" s="139" t="s">
        <v>1577</v>
      </c>
      <c r="G182" s="140" t="s">
        <v>169</v>
      </c>
      <c r="H182" s="141">
        <v>1</v>
      </c>
      <c r="I182" s="142"/>
      <c r="J182" s="143">
        <f>ROUND(I182*H182,2)</f>
        <v>0</v>
      </c>
      <c r="K182" s="144"/>
      <c r="L182" s="32"/>
      <c r="M182" s="145" t="s">
        <v>1</v>
      </c>
      <c r="N182" s="146" t="s">
        <v>43</v>
      </c>
      <c r="P182" s="147">
        <f>O182*H182</f>
        <v>0</v>
      </c>
      <c r="Q182" s="147">
        <v>0</v>
      </c>
      <c r="R182" s="147">
        <f>Q182*H182</f>
        <v>0</v>
      </c>
      <c r="S182" s="147">
        <v>0</v>
      </c>
      <c r="T182" s="148">
        <f>S182*H182</f>
        <v>0</v>
      </c>
      <c r="AR182" s="149" t="s">
        <v>273</v>
      </c>
      <c r="AT182" s="149" t="s">
        <v>166</v>
      </c>
      <c r="AU182" s="149" t="s">
        <v>88</v>
      </c>
      <c r="AY182" s="17" t="s">
        <v>163</v>
      </c>
      <c r="BE182" s="150">
        <f>IF(N182="základní",J182,0)</f>
        <v>0</v>
      </c>
      <c r="BF182" s="150">
        <f>IF(N182="snížená",J182,0)</f>
        <v>0</v>
      </c>
      <c r="BG182" s="150">
        <f>IF(N182="zákl. přenesená",J182,0)</f>
        <v>0</v>
      </c>
      <c r="BH182" s="150">
        <f>IF(N182="sníž. přenesená",J182,0)</f>
        <v>0</v>
      </c>
      <c r="BI182" s="150">
        <f>IF(N182="nulová",J182,0)</f>
        <v>0</v>
      </c>
      <c r="BJ182" s="17" t="s">
        <v>86</v>
      </c>
      <c r="BK182" s="150">
        <f>ROUND(I182*H182,2)</f>
        <v>0</v>
      </c>
      <c r="BL182" s="17" t="s">
        <v>273</v>
      </c>
      <c r="BM182" s="149" t="s">
        <v>542</v>
      </c>
    </row>
    <row r="183" spans="2:65" s="13" customFormat="1" ht="11.25">
      <c r="B183" s="158"/>
      <c r="D183" s="152" t="s">
        <v>172</v>
      </c>
      <c r="E183" s="159" t="s">
        <v>1</v>
      </c>
      <c r="F183" s="160" t="s">
        <v>1578</v>
      </c>
      <c r="H183" s="161">
        <v>1</v>
      </c>
      <c r="I183" s="162"/>
      <c r="L183" s="158"/>
      <c r="M183" s="163"/>
      <c r="T183" s="164"/>
      <c r="AT183" s="159" t="s">
        <v>172</v>
      </c>
      <c r="AU183" s="159" t="s">
        <v>88</v>
      </c>
      <c r="AV183" s="13" t="s">
        <v>88</v>
      </c>
      <c r="AW183" s="13" t="s">
        <v>34</v>
      </c>
      <c r="AX183" s="13" t="s">
        <v>78</v>
      </c>
      <c r="AY183" s="159" t="s">
        <v>163</v>
      </c>
    </row>
    <row r="184" spans="2:65" s="14" customFormat="1" ht="11.25">
      <c r="B184" s="165"/>
      <c r="D184" s="152" t="s">
        <v>172</v>
      </c>
      <c r="E184" s="166" t="s">
        <v>1</v>
      </c>
      <c r="F184" s="167" t="s">
        <v>1506</v>
      </c>
      <c r="H184" s="168">
        <v>1</v>
      </c>
      <c r="I184" s="169"/>
      <c r="L184" s="165"/>
      <c r="M184" s="170"/>
      <c r="T184" s="171"/>
      <c r="AT184" s="166" t="s">
        <v>172</v>
      </c>
      <c r="AU184" s="166" t="s">
        <v>88</v>
      </c>
      <c r="AV184" s="14" t="s">
        <v>170</v>
      </c>
      <c r="AW184" s="14" t="s">
        <v>34</v>
      </c>
      <c r="AX184" s="14" t="s">
        <v>86</v>
      </c>
      <c r="AY184" s="166" t="s">
        <v>163</v>
      </c>
    </row>
    <row r="185" spans="2:65" s="1" customFormat="1" ht="24.2" customHeight="1">
      <c r="B185" s="32"/>
      <c r="C185" s="137" t="s">
        <v>413</v>
      </c>
      <c r="D185" s="137" t="s">
        <v>166</v>
      </c>
      <c r="E185" s="138" t="s">
        <v>1579</v>
      </c>
      <c r="F185" s="139" t="s">
        <v>1580</v>
      </c>
      <c r="G185" s="140" t="s">
        <v>169</v>
      </c>
      <c r="H185" s="141">
        <v>11</v>
      </c>
      <c r="I185" s="142"/>
      <c r="J185" s="143">
        <f>ROUND(I185*H185,2)</f>
        <v>0</v>
      </c>
      <c r="K185" s="144"/>
      <c r="L185" s="32"/>
      <c r="M185" s="145" t="s">
        <v>1</v>
      </c>
      <c r="N185" s="146" t="s">
        <v>43</v>
      </c>
      <c r="P185" s="147">
        <f>O185*H185</f>
        <v>0</v>
      </c>
      <c r="Q185" s="147">
        <v>5.0000000000000002E-5</v>
      </c>
      <c r="R185" s="147">
        <f>Q185*H185</f>
        <v>5.5000000000000003E-4</v>
      </c>
      <c r="S185" s="147">
        <v>1.235E-2</v>
      </c>
      <c r="T185" s="148">
        <f>S185*H185</f>
        <v>0.13585</v>
      </c>
      <c r="AR185" s="149" t="s">
        <v>273</v>
      </c>
      <c r="AT185" s="149" t="s">
        <v>166</v>
      </c>
      <c r="AU185" s="149" t="s">
        <v>88</v>
      </c>
      <c r="AY185" s="17" t="s">
        <v>163</v>
      </c>
      <c r="BE185" s="150">
        <f>IF(N185="základní",J185,0)</f>
        <v>0</v>
      </c>
      <c r="BF185" s="150">
        <f>IF(N185="snížená",J185,0)</f>
        <v>0</v>
      </c>
      <c r="BG185" s="150">
        <f>IF(N185="zákl. přenesená",J185,0)</f>
        <v>0</v>
      </c>
      <c r="BH185" s="150">
        <f>IF(N185="sníž. přenesená",J185,0)</f>
        <v>0</v>
      </c>
      <c r="BI185" s="150">
        <f>IF(N185="nulová",J185,0)</f>
        <v>0</v>
      </c>
      <c r="BJ185" s="17" t="s">
        <v>86</v>
      </c>
      <c r="BK185" s="150">
        <f>ROUND(I185*H185,2)</f>
        <v>0</v>
      </c>
      <c r="BL185" s="17" t="s">
        <v>273</v>
      </c>
      <c r="BM185" s="149" t="s">
        <v>1581</v>
      </c>
    </row>
    <row r="186" spans="2:65" s="13" customFormat="1" ht="11.25">
      <c r="B186" s="158"/>
      <c r="D186" s="152" t="s">
        <v>172</v>
      </c>
      <c r="E186" s="159" t="s">
        <v>1</v>
      </c>
      <c r="F186" s="160" t="s">
        <v>1582</v>
      </c>
      <c r="H186" s="161">
        <v>11</v>
      </c>
      <c r="I186" s="162"/>
      <c r="L186" s="158"/>
      <c r="M186" s="163"/>
      <c r="T186" s="164"/>
      <c r="AT186" s="159" t="s">
        <v>172</v>
      </c>
      <c r="AU186" s="159" t="s">
        <v>88</v>
      </c>
      <c r="AV186" s="13" t="s">
        <v>88</v>
      </c>
      <c r="AW186" s="13" t="s">
        <v>34</v>
      </c>
      <c r="AX186" s="13" t="s">
        <v>78</v>
      </c>
      <c r="AY186" s="159" t="s">
        <v>163</v>
      </c>
    </row>
    <row r="187" spans="2:65" s="14" customFormat="1" ht="11.25">
      <c r="B187" s="165"/>
      <c r="D187" s="152" t="s">
        <v>172</v>
      </c>
      <c r="E187" s="166" t="s">
        <v>1</v>
      </c>
      <c r="F187" s="167" t="s">
        <v>176</v>
      </c>
      <c r="H187" s="168">
        <v>11</v>
      </c>
      <c r="I187" s="169"/>
      <c r="L187" s="165"/>
      <c r="M187" s="170"/>
      <c r="T187" s="171"/>
      <c r="AT187" s="166" t="s">
        <v>172</v>
      </c>
      <c r="AU187" s="166" t="s">
        <v>88</v>
      </c>
      <c r="AV187" s="14" t="s">
        <v>170</v>
      </c>
      <c r="AW187" s="14" t="s">
        <v>34</v>
      </c>
      <c r="AX187" s="14" t="s">
        <v>86</v>
      </c>
      <c r="AY187" s="166" t="s">
        <v>163</v>
      </c>
    </row>
    <row r="188" spans="2:65" s="1" customFormat="1" ht="24.2" customHeight="1">
      <c r="B188" s="32"/>
      <c r="C188" s="137" t="s">
        <v>418</v>
      </c>
      <c r="D188" s="137" t="s">
        <v>166</v>
      </c>
      <c r="E188" s="138" t="s">
        <v>1583</v>
      </c>
      <c r="F188" s="139" t="s">
        <v>1584</v>
      </c>
      <c r="G188" s="140" t="s">
        <v>169</v>
      </c>
      <c r="H188" s="141">
        <v>3</v>
      </c>
      <c r="I188" s="142"/>
      <c r="J188" s="143">
        <f>ROUND(I188*H188,2)</f>
        <v>0</v>
      </c>
      <c r="K188" s="144"/>
      <c r="L188" s="32"/>
      <c r="M188" s="145" t="s">
        <v>1</v>
      </c>
      <c r="N188" s="146" t="s">
        <v>43</v>
      </c>
      <c r="P188" s="147">
        <f>O188*H188</f>
        <v>0</v>
      </c>
      <c r="Q188" s="147">
        <v>1E-4</v>
      </c>
      <c r="R188" s="147">
        <f>Q188*H188</f>
        <v>3.0000000000000003E-4</v>
      </c>
      <c r="S188" s="147">
        <v>3.7490000000000002E-2</v>
      </c>
      <c r="T188" s="148">
        <f>S188*H188</f>
        <v>0.11247000000000001</v>
      </c>
      <c r="AR188" s="149" t="s">
        <v>273</v>
      </c>
      <c r="AT188" s="149" t="s">
        <v>166</v>
      </c>
      <c r="AU188" s="149" t="s">
        <v>88</v>
      </c>
      <c r="AY188" s="17" t="s">
        <v>163</v>
      </c>
      <c r="BE188" s="150">
        <f>IF(N188="základní",J188,0)</f>
        <v>0</v>
      </c>
      <c r="BF188" s="150">
        <f>IF(N188="snížená",J188,0)</f>
        <v>0</v>
      </c>
      <c r="BG188" s="150">
        <f>IF(N188="zákl. přenesená",J188,0)</f>
        <v>0</v>
      </c>
      <c r="BH188" s="150">
        <f>IF(N188="sníž. přenesená",J188,0)</f>
        <v>0</v>
      </c>
      <c r="BI188" s="150">
        <f>IF(N188="nulová",J188,0)</f>
        <v>0</v>
      </c>
      <c r="BJ188" s="17" t="s">
        <v>86</v>
      </c>
      <c r="BK188" s="150">
        <f>ROUND(I188*H188,2)</f>
        <v>0</v>
      </c>
      <c r="BL188" s="17" t="s">
        <v>273</v>
      </c>
      <c r="BM188" s="149" t="s">
        <v>1585</v>
      </c>
    </row>
    <row r="189" spans="2:65" s="13" customFormat="1" ht="11.25">
      <c r="B189" s="158"/>
      <c r="D189" s="152" t="s">
        <v>172</v>
      </c>
      <c r="E189" s="159" t="s">
        <v>1</v>
      </c>
      <c r="F189" s="160" t="s">
        <v>1586</v>
      </c>
      <c r="H189" s="161">
        <v>3</v>
      </c>
      <c r="I189" s="162"/>
      <c r="L189" s="158"/>
      <c r="M189" s="163"/>
      <c r="T189" s="164"/>
      <c r="AT189" s="159" t="s">
        <v>172</v>
      </c>
      <c r="AU189" s="159" t="s">
        <v>88</v>
      </c>
      <c r="AV189" s="13" t="s">
        <v>88</v>
      </c>
      <c r="AW189" s="13" t="s">
        <v>34</v>
      </c>
      <c r="AX189" s="13" t="s">
        <v>78</v>
      </c>
      <c r="AY189" s="159" t="s">
        <v>163</v>
      </c>
    </row>
    <row r="190" spans="2:65" s="14" customFormat="1" ht="11.25">
      <c r="B190" s="165"/>
      <c r="D190" s="152" t="s">
        <v>172</v>
      </c>
      <c r="E190" s="166" t="s">
        <v>1</v>
      </c>
      <c r="F190" s="167" t="s">
        <v>176</v>
      </c>
      <c r="H190" s="168">
        <v>3</v>
      </c>
      <c r="I190" s="169"/>
      <c r="L190" s="165"/>
      <c r="M190" s="170"/>
      <c r="T190" s="171"/>
      <c r="AT190" s="166" t="s">
        <v>172</v>
      </c>
      <c r="AU190" s="166" t="s">
        <v>88</v>
      </c>
      <c r="AV190" s="14" t="s">
        <v>170</v>
      </c>
      <c r="AW190" s="14" t="s">
        <v>34</v>
      </c>
      <c r="AX190" s="14" t="s">
        <v>86</v>
      </c>
      <c r="AY190" s="166" t="s">
        <v>163</v>
      </c>
    </row>
    <row r="191" spans="2:65" s="1" customFormat="1" ht="16.5" customHeight="1">
      <c r="B191" s="32"/>
      <c r="C191" s="137" t="s">
        <v>424</v>
      </c>
      <c r="D191" s="137" t="s">
        <v>166</v>
      </c>
      <c r="E191" s="138" t="s">
        <v>1587</v>
      </c>
      <c r="F191" s="139" t="s">
        <v>1588</v>
      </c>
      <c r="G191" s="140" t="s">
        <v>206</v>
      </c>
      <c r="H191" s="141">
        <v>13</v>
      </c>
      <c r="I191" s="142"/>
      <c r="J191" s="143">
        <f>ROUND(I191*H191,2)</f>
        <v>0</v>
      </c>
      <c r="K191" s="144"/>
      <c r="L191" s="32"/>
      <c r="M191" s="145" t="s">
        <v>1</v>
      </c>
      <c r="N191" s="146" t="s">
        <v>43</v>
      </c>
      <c r="P191" s="147">
        <f>O191*H191</f>
        <v>0</v>
      </c>
      <c r="Q191" s="147">
        <v>0</v>
      </c>
      <c r="R191" s="147">
        <f>Q191*H191</f>
        <v>0</v>
      </c>
      <c r="S191" s="147">
        <v>0</v>
      </c>
      <c r="T191" s="148">
        <f>S191*H191</f>
        <v>0</v>
      </c>
      <c r="AR191" s="149" t="s">
        <v>273</v>
      </c>
      <c r="AT191" s="149" t="s">
        <v>166</v>
      </c>
      <c r="AU191" s="149" t="s">
        <v>88</v>
      </c>
      <c r="AY191" s="17" t="s">
        <v>163</v>
      </c>
      <c r="BE191" s="150">
        <f>IF(N191="základní",J191,0)</f>
        <v>0</v>
      </c>
      <c r="BF191" s="150">
        <f>IF(N191="snížená",J191,0)</f>
        <v>0</v>
      </c>
      <c r="BG191" s="150">
        <f>IF(N191="zákl. přenesená",J191,0)</f>
        <v>0</v>
      </c>
      <c r="BH191" s="150">
        <f>IF(N191="sníž. přenesená",J191,0)</f>
        <v>0</v>
      </c>
      <c r="BI191" s="150">
        <f>IF(N191="nulová",J191,0)</f>
        <v>0</v>
      </c>
      <c r="BJ191" s="17" t="s">
        <v>86</v>
      </c>
      <c r="BK191" s="150">
        <f>ROUND(I191*H191,2)</f>
        <v>0</v>
      </c>
      <c r="BL191" s="17" t="s">
        <v>273</v>
      </c>
      <c r="BM191" s="149" t="s">
        <v>1589</v>
      </c>
    </row>
    <row r="192" spans="2:65" s="13" customFormat="1" ht="11.25">
      <c r="B192" s="158"/>
      <c r="D192" s="152" t="s">
        <v>172</v>
      </c>
      <c r="E192" s="159" t="s">
        <v>1</v>
      </c>
      <c r="F192" s="160" t="s">
        <v>1590</v>
      </c>
      <c r="H192" s="161">
        <v>13</v>
      </c>
      <c r="I192" s="162"/>
      <c r="L192" s="158"/>
      <c r="M192" s="163"/>
      <c r="T192" s="164"/>
      <c r="AT192" s="159" t="s">
        <v>172</v>
      </c>
      <c r="AU192" s="159" t="s">
        <v>88</v>
      </c>
      <c r="AV192" s="13" t="s">
        <v>88</v>
      </c>
      <c r="AW192" s="13" t="s">
        <v>34</v>
      </c>
      <c r="AX192" s="13" t="s">
        <v>78</v>
      </c>
      <c r="AY192" s="159" t="s">
        <v>163</v>
      </c>
    </row>
    <row r="193" spans="2:65" s="14" customFormat="1" ht="11.25">
      <c r="B193" s="165"/>
      <c r="D193" s="152" t="s">
        <v>172</v>
      </c>
      <c r="E193" s="166" t="s">
        <v>1</v>
      </c>
      <c r="F193" s="167" t="s">
        <v>176</v>
      </c>
      <c r="H193" s="168">
        <v>13</v>
      </c>
      <c r="I193" s="169"/>
      <c r="L193" s="165"/>
      <c r="M193" s="170"/>
      <c r="T193" s="171"/>
      <c r="AT193" s="166" t="s">
        <v>172</v>
      </c>
      <c r="AU193" s="166" t="s">
        <v>88</v>
      </c>
      <c r="AV193" s="14" t="s">
        <v>170</v>
      </c>
      <c r="AW193" s="14" t="s">
        <v>34</v>
      </c>
      <c r="AX193" s="14" t="s">
        <v>86</v>
      </c>
      <c r="AY193" s="166" t="s">
        <v>163</v>
      </c>
    </row>
    <row r="194" spans="2:65" s="1" customFormat="1" ht="37.9" customHeight="1">
      <c r="B194" s="32"/>
      <c r="C194" s="137" t="s">
        <v>428</v>
      </c>
      <c r="D194" s="137" t="s">
        <v>166</v>
      </c>
      <c r="E194" s="138" t="s">
        <v>1591</v>
      </c>
      <c r="F194" s="139" t="s">
        <v>1592</v>
      </c>
      <c r="G194" s="140" t="s">
        <v>169</v>
      </c>
      <c r="H194" s="141">
        <v>1</v>
      </c>
      <c r="I194" s="142"/>
      <c r="J194" s="143">
        <f>ROUND(I194*H194,2)</f>
        <v>0</v>
      </c>
      <c r="K194" s="144"/>
      <c r="L194" s="32"/>
      <c r="M194" s="145" t="s">
        <v>1</v>
      </c>
      <c r="N194" s="146" t="s">
        <v>43</v>
      </c>
      <c r="P194" s="147">
        <f>O194*H194</f>
        <v>0</v>
      </c>
      <c r="Q194" s="147">
        <v>0</v>
      </c>
      <c r="R194" s="147">
        <f>Q194*H194</f>
        <v>0</v>
      </c>
      <c r="S194" s="147">
        <v>0</v>
      </c>
      <c r="T194" s="148">
        <f>S194*H194</f>
        <v>0</v>
      </c>
      <c r="AR194" s="149" t="s">
        <v>273</v>
      </c>
      <c r="AT194" s="149" t="s">
        <v>166</v>
      </c>
      <c r="AU194" s="149" t="s">
        <v>88</v>
      </c>
      <c r="AY194" s="17" t="s">
        <v>163</v>
      </c>
      <c r="BE194" s="150">
        <f>IF(N194="základní",J194,0)</f>
        <v>0</v>
      </c>
      <c r="BF194" s="150">
        <f>IF(N194="snížená",J194,0)</f>
        <v>0</v>
      </c>
      <c r="BG194" s="150">
        <f>IF(N194="zákl. přenesená",J194,0)</f>
        <v>0</v>
      </c>
      <c r="BH194" s="150">
        <f>IF(N194="sníž. přenesená",J194,0)</f>
        <v>0</v>
      </c>
      <c r="BI194" s="150">
        <f>IF(N194="nulová",J194,0)</f>
        <v>0</v>
      </c>
      <c r="BJ194" s="17" t="s">
        <v>86</v>
      </c>
      <c r="BK194" s="150">
        <f>ROUND(I194*H194,2)</f>
        <v>0</v>
      </c>
      <c r="BL194" s="17" t="s">
        <v>273</v>
      </c>
      <c r="BM194" s="149" t="s">
        <v>560</v>
      </c>
    </row>
    <row r="195" spans="2:65" s="13" customFormat="1" ht="11.25">
      <c r="B195" s="158"/>
      <c r="D195" s="152" t="s">
        <v>172</v>
      </c>
      <c r="E195" s="159" t="s">
        <v>1</v>
      </c>
      <c r="F195" s="160" t="s">
        <v>1593</v>
      </c>
      <c r="H195" s="161">
        <v>1</v>
      </c>
      <c r="I195" s="162"/>
      <c r="L195" s="158"/>
      <c r="M195" s="163"/>
      <c r="T195" s="164"/>
      <c r="AT195" s="159" t="s">
        <v>172</v>
      </c>
      <c r="AU195" s="159" t="s">
        <v>88</v>
      </c>
      <c r="AV195" s="13" t="s">
        <v>88</v>
      </c>
      <c r="AW195" s="13" t="s">
        <v>34</v>
      </c>
      <c r="AX195" s="13" t="s">
        <v>78</v>
      </c>
      <c r="AY195" s="159" t="s">
        <v>163</v>
      </c>
    </row>
    <row r="196" spans="2:65" s="14" customFormat="1" ht="11.25">
      <c r="B196" s="165"/>
      <c r="D196" s="152" t="s">
        <v>172</v>
      </c>
      <c r="E196" s="166" t="s">
        <v>1</v>
      </c>
      <c r="F196" s="167" t="s">
        <v>1506</v>
      </c>
      <c r="H196" s="168">
        <v>1</v>
      </c>
      <c r="I196" s="169"/>
      <c r="L196" s="165"/>
      <c r="M196" s="170"/>
      <c r="T196" s="171"/>
      <c r="AT196" s="166" t="s">
        <v>172</v>
      </c>
      <c r="AU196" s="166" t="s">
        <v>88</v>
      </c>
      <c r="AV196" s="14" t="s">
        <v>170</v>
      </c>
      <c r="AW196" s="14" t="s">
        <v>34</v>
      </c>
      <c r="AX196" s="14" t="s">
        <v>86</v>
      </c>
      <c r="AY196" s="166" t="s">
        <v>163</v>
      </c>
    </row>
    <row r="197" spans="2:65" s="1" customFormat="1" ht="37.9" customHeight="1">
      <c r="B197" s="32"/>
      <c r="C197" s="137" t="s">
        <v>432</v>
      </c>
      <c r="D197" s="137" t="s">
        <v>166</v>
      </c>
      <c r="E197" s="138" t="s">
        <v>1594</v>
      </c>
      <c r="F197" s="139" t="s">
        <v>1595</v>
      </c>
      <c r="G197" s="140" t="s">
        <v>169</v>
      </c>
      <c r="H197" s="141">
        <v>1</v>
      </c>
      <c r="I197" s="142"/>
      <c r="J197" s="143">
        <f>ROUND(I197*H197,2)</f>
        <v>0</v>
      </c>
      <c r="K197" s="144"/>
      <c r="L197" s="32"/>
      <c r="M197" s="145" t="s">
        <v>1</v>
      </c>
      <c r="N197" s="146" t="s">
        <v>43</v>
      </c>
      <c r="P197" s="147">
        <f>O197*H197</f>
        <v>0</v>
      </c>
      <c r="Q197" s="147">
        <v>0</v>
      </c>
      <c r="R197" s="147">
        <f>Q197*H197</f>
        <v>0</v>
      </c>
      <c r="S197" s="147">
        <v>0</v>
      </c>
      <c r="T197" s="148">
        <f>S197*H197</f>
        <v>0</v>
      </c>
      <c r="AR197" s="149" t="s">
        <v>273</v>
      </c>
      <c r="AT197" s="149" t="s">
        <v>166</v>
      </c>
      <c r="AU197" s="149" t="s">
        <v>88</v>
      </c>
      <c r="AY197" s="17" t="s">
        <v>163</v>
      </c>
      <c r="BE197" s="150">
        <f>IF(N197="základní",J197,0)</f>
        <v>0</v>
      </c>
      <c r="BF197" s="150">
        <f>IF(N197="snížená",J197,0)</f>
        <v>0</v>
      </c>
      <c r="BG197" s="150">
        <f>IF(N197="zákl. přenesená",J197,0)</f>
        <v>0</v>
      </c>
      <c r="BH197" s="150">
        <f>IF(N197="sníž. přenesená",J197,0)</f>
        <v>0</v>
      </c>
      <c r="BI197" s="150">
        <f>IF(N197="nulová",J197,0)</f>
        <v>0</v>
      </c>
      <c r="BJ197" s="17" t="s">
        <v>86</v>
      </c>
      <c r="BK197" s="150">
        <f>ROUND(I197*H197,2)</f>
        <v>0</v>
      </c>
      <c r="BL197" s="17" t="s">
        <v>273</v>
      </c>
      <c r="BM197" s="149" t="s">
        <v>586</v>
      </c>
    </row>
    <row r="198" spans="2:65" s="13" customFormat="1" ht="11.25">
      <c r="B198" s="158"/>
      <c r="D198" s="152" t="s">
        <v>172</v>
      </c>
      <c r="E198" s="159" t="s">
        <v>1</v>
      </c>
      <c r="F198" s="160" t="s">
        <v>1596</v>
      </c>
      <c r="H198" s="161">
        <v>1</v>
      </c>
      <c r="I198" s="162"/>
      <c r="L198" s="158"/>
      <c r="M198" s="163"/>
      <c r="T198" s="164"/>
      <c r="AT198" s="159" t="s">
        <v>172</v>
      </c>
      <c r="AU198" s="159" t="s">
        <v>88</v>
      </c>
      <c r="AV198" s="13" t="s">
        <v>88</v>
      </c>
      <c r="AW198" s="13" t="s">
        <v>34</v>
      </c>
      <c r="AX198" s="13" t="s">
        <v>78</v>
      </c>
      <c r="AY198" s="159" t="s">
        <v>163</v>
      </c>
    </row>
    <row r="199" spans="2:65" s="14" customFormat="1" ht="11.25">
      <c r="B199" s="165"/>
      <c r="D199" s="152" t="s">
        <v>172</v>
      </c>
      <c r="E199" s="166" t="s">
        <v>1</v>
      </c>
      <c r="F199" s="167" t="s">
        <v>1506</v>
      </c>
      <c r="H199" s="168">
        <v>1</v>
      </c>
      <c r="I199" s="169"/>
      <c r="L199" s="165"/>
      <c r="M199" s="170"/>
      <c r="T199" s="171"/>
      <c r="AT199" s="166" t="s">
        <v>172</v>
      </c>
      <c r="AU199" s="166" t="s">
        <v>88</v>
      </c>
      <c r="AV199" s="14" t="s">
        <v>170</v>
      </c>
      <c r="AW199" s="14" t="s">
        <v>34</v>
      </c>
      <c r="AX199" s="14" t="s">
        <v>86</v>
      </c>
      <c r="AY199" s="166" t="s">
        <v>163</v>
      </c>
    </row>
    <row r="200" spans="2:65" s="1" customFormat="1" ht="49.15" customHeight="1">
      <c r="B200" s="32"/>
      <c r="C200" s="137" t="s">
        <v>164</v>
      </c>
      <c r="D200" s="137" t="s">
        <v>166</v>
      </c>
      <c r="E200" s="138" t="s">
        <v>1597</v>
      </c>
      <c r="F200" s="139" t="s">
        <v>1598</v>
      </c>
      <c r="G200" s="140" t="s">
        <v>169</v>
      </c>
      <c r="H200" s="141">
        <v>2</v>
      </c>
      <c r="I200" s="142"/>
      <c r="J200" s="143">
        <f>ROUND(I200*H200,2)</f>
        <v>0</v>
      </c>
      <c r="K200" s="144"/>
      <c r="L200" s="32"/>
      <c r="M200" s="145" t="s">
        <v>1</v>
      </c>
      <c r="N200" s="146" t="s">
        <v>43</v>
      </c>
      <c r="P200" s="147">
        <f>O200*H200</f>
        <v>0</v>
      </c>
      <c r="Q200" s="147">
        <v>0</v>
      </c>
      <c r="R200" s="147">
        <f>Q200*H200</f>
        <v>0</v>
      </c>
      <c r="S200" s="147">
        <v>0</v>
      </c>
      <c r="T200" s="148">
        <f>S200*H200</f>
        <v>0</v>
      </c>
      <c r="AR200" s="149" t="s">
        <v>273</v>
      </c>
      <c r="AT200" s="149" t="s">
        <v>166</v>
      </c>
      <c r="AU200" s="149" t="s">
        <v>88</v>
      </c>
      <c r="AY200" s="17" t="s">
        <v>163</v>
      </c>
      <c r="BE200" s="150">
        <f>IF(N200="základní",J200,0)</f>
        <v>0</v>
      </c>
      <c r="BF200" s="150">
        <f>IF(N200="snížená",J200,0)</f>
        <v>0</v>
      </c>
      <c r="BG200" s="150">
        <f>IF(N200="zákl. přenesená",J200,0)</f>
        <v>0</v>
      </c>
      <c r="BH200" s="150">
        <f>IF(N200="sníž. přenesená",J200,0)</f>
        <v>0</v>
      </c>
      <c r="BI200" s="150">
        <f>IF(N200="nulová",J200,0)</f>
        <v>0</v>
      </c>
      <c r="BJ200" s="17" t="s">
        <v>86</v>
      </c>
      <c r="BK200" s="150">
        <f>ROUND(I200*H200,2)</f>
        <v>0</v>
      </c>
      <c r="BL200" s="17" t="s">
        <v>273</v>
      </c>
      <c r="BM200" s="149" t="s">
        <v>602</v>
      </c>
    </row>
    <row r="201" spans="2:65" s="13" customFormat="1" ht="11.25">
      <c r="B201" s="158"/>
      <c r="D201" s="152" t="s">
        <v>172</v>
      </c>
      <c r="E201" s="159" t="s">
        <v>1</v>
      </c>
      <c r="F201" s="160" t="s">
        <v>1599</v>
      </c>
      <c r="H201" s="161">
        <v>2</v>
      </c>
      <c r="I201" s="162"/>
      <c r="L201" s="158"/>
      <c r="M201" s="163"/>
      <c r="T201" s="164"/>
      <c r="AT201" s="159" t="s">
        <v>172</v>
      </c>
      <c r="AU201" s="159" t="s">
        <v>88</v>
      </c>
      <c r="AV201" s="13" t="s">
        <v>88</v>
      </c>
      <c r="AW201" s="13" t="s">
        <v>34</v>
      </c>
      <c r="AX201" s="13" t="s">
        <v>78</v>
      </c>
      <c r="AY201" s="159" t="s">
        <v>163</v>
      </c>
    </row>
    <row r="202" spans="2:65" s="14" customFormat="1" ht="11.25">
      <c r="B202" s="165"/>
      <c r="D202" s="152" t="s">
        <v>172</v>
      </c>
      <c r="E202" s="166" t="s">
        <v>1</v>
      </c>
      <c r="F202" s="167" t="s">
        <v>1506</v>
      </c>
      <c r="H202" s="168">
        <v>2</v>
      </c>
      <c r="I202" s="169"/>
      <c r="L202" s="165"/>
      <c r="M202" s="170"/>
      <c r="T202" s="171"/>
      <c r="AT202" s="166" t="s">
        <v>172</v>
      </c>
      <c r="AU202" s="166" t="s">
        <v>88</v>
      </c>
      <c r="AV202" s="14" t="s">
        <v>170</v>
      </c>
      <c r="AW202" s="14" t="s">
        <v>34</v>
      </c>
      <c r="AX202" s="14" t="s">
        <v>86</v>
      </c>
      <c r="AY202" s="166" t="s">
        <v>163</v>
      </c>
    </row>
    <row r="203" spans="2:65" s="1" customFormat="1" ht="55.5" customHeight="1">
      <c r="B203" s="32"/>
      <c r="C203" s="137" t="s">
        <v>442</v>
      </c>
      <c r="D203" s="137" t="s">
        <v>166</v>
      </c>
      <c r="E203" s="138" t="s">
        <v>1600</v>
      </c>
      <c r="F203" s="139" t="s">
        <v>1601</v>
      </c>
      <c r="G203" s="140" t="s">
        <v>1509</v>
      </c>
      <c r="H203" s="193"/>
      <c r="I203" s="142"/>
      <c r="J203" s="143">
        <f>ROUND(I203*H203,2)</f>
        <v>0</v>
      </c>
      <c r="K203" s="144"/>
      <c r="L203" s="32"/>
      <c r="M203" s="145" t="s">
        <v>1</v>
      </c>
      <c r="N203" s="146" t="s">
        <v>43</v>
      </c>
      <c r="P203" s="147">
        <f>O203*H203</f>
        <v>0</v>
      </c>
      <c r="Q203" s="147">
        <v>0</v>
      </c>
      <c r="R203" s="147">
        <f>Q203*H203</f>
        <v>0</v>
      </c>
      <c r="S203" s="147">
        <v>0</v>
      </c>
      <c r="T203" s="148">
        <f>S203*H203</f>
        <v>0</v>
      </c>
      <c r="AR203" s="149" t="s">
        <v>273</v>
      </c>
      <c r="AT203" s="149" t="s">
        <v>166</v>
      </c>
      <c r="AU203" s="149" t="s">
        <v>88</v>
      </c>
      <c r="AY203" s="17" t="s">
        <v>163</v>
      </c>
      <c r="BE203" s="150">
        <f>IF(N203="základní",J203,0)</f>
        <v>0</v>
      </c>
      <c r="BF203" s="150">
        <f>IF(N203="snížená",J203,0)</f>
        <v>0</v>
      </c>
      <c r="BG203" s="150">
        <f>IF(N203="zákl. přenesená",J203,0)</f>
        <v>0</v>
      </c>
      <c r="BH203" s="150">
        <f>IF(N203="sníž. přenesená",J203,0)</f>
        <v>0</v>
      </c>
      <c r="BI203" s="150">
        <f>IF(N203="nulová",J203,0)</f>
        <v>0</v>
      </c>
      <c r="BJ203" s="17" t="s">
        <v>86</v>
      </c>
      <c r="BK203" s="150">
        <f>ROUND(I203*H203,2)</f>
        <v>0</v>
      </c>
      <c r="BL203" s="17" t="s">
        <v>273</v>
      </c>
      <c r="BM203" s="149" t="s">
        <v>613</v>
      </c>
    </row>
    <row r="204" spans="2:65" s="1" customFormat="1" ht="66.75" customHeight="1">
      <c r="B204" s="32"/>
      <c r="C204" s="137" t="s">
        <v>450</v>
      </c>
      <c r="D204" s="137" t="s">
        <v>166</v>
      </c>
      <c r="E204" s="138" t="s">
        <v>1602</v>
      </c>
      <c r="F204" s="139" t="s">
        <v>1603</v>
      </c>
      <c r="G204" s="140" t="s">
        <v>1509</v>
      </c>
      <c r="H204" s="193"/>
      <c r="I204" s="142"/>
      <c r="J204" s="143">
        <f>ROUND(I204*H204,2)</f>
        <v>0</v>
      </c>
      <c r="K204" s="144"/>
      <c r="L204" s="32"/>
      <c r="M204" s="145" t="s">
        <v>1</v>
      </c>
      <c r="N204" s="146" t="s">
        <v>43</v>
      </c>
      <c r="P204" s="147">
        <f>O204*H204</f>
        <v>0</v>
      </c>
      <c r="Q204" s="147">
        <v>0</v>
      </c>
      <c r="R204" s="147">
        <f>Q204*H204</f>
        <v>0</v>
      </c>
      <c r="S204" s="147">
        <v>0</v>
      </c>
      <c r="T204" s="148">
        <f>S204*H204</f>
        <v>0</v>
      </c>
      <c r="AR204" s="149" t="s">
        <v>273</v>
      </c>
      <c r="AT204" s="149" t="s">
        <v>166</v>
      </c>
      <c r="AU204" s="149" t="s">
        <v>88</v>
      </c>
      <c r="AY204" s="17" t="s">
        <v>163</v>
      </c>
      <c r="BE204" s="150">
        <f>IF(N204="základní",J204,0)</f>
        <v>0</v>
      </c>
      <c r="BF204" s="150">
        <f>IF(N204="snížená",J204,0)</f>
        <v>0</v>
      </c>
      <c r="BG204" s="150">
        <f>IF(N204="zákl. přenesená",J204,0)</f>
        <v>0</v>
      </c>
      <c r="BH204" s="150">
        <f>IF(N204="sníž. přenesená",J204,0)</f>
        <v>0</v>
      </c>
      <c r="BI204" s="150">
        <f>IF(N204="nulová",J204,0)</f>
        <v>0</v>
      </c>
      <c r="BJ204" s="17" t="s">
        <v>86</v>
      </c>
      <c r="BK204" s="150">
        <f>ROUND(I204*H204,2)</f>
        <v>0</v>
      </c>
      <c r="BL204" s="17" t="s">
        <v>273</v>
      </c>
      <c r="BM204" s="149" t="s">
        <v>626</v>
      </c>
    </row>
    <row r="205" spans="2:65" s="11" customFormat="1" ht="22.9" customHeight="1">
      <c r="B205" s="125"/>
      <c r="D205" s="126" t="s">
        <v>77</v>
      </c>
      <c r="E205" s="135" t="s">
        <v>1188</v>
      </c>
      <c r="F205" s="135" t="s">
        <v>1604</v>
      </c>
      <c r="I205" s="128"/>
      <c r="J205" s="136">
        <f>BK205</f>
        <v>0</v>
      </c>
      <c r="L205" s="125"/>
      <c r="M205" s="130"/>
      <c r="P205" s="131">
        <f>SUM(P206:P209)</f>
        <v>0</v>
      </c>
      <c r="R205" s="131">
        <f>SUM(R206:R209)</f>
        <v>0</v>
      </c>
      <c r="T205" s="132">
        <f>SUM(T206:T209)</f>
        <v>0</v>
      </c>
      <c r="AR205" s="126" t="s">
        <v>88</v>
      </c>
      <c r="AT205" s="133" t="s">
        <v>77</v>
      </c>
      <c r="AU205" s="133" t="s">
        <v>86</v>
      </c>
      <c r="AY205" s="126" t="s">
        <v>163</v>
      </c>
      <c r="BK205" s="134">
        <f>SUM(BK206:BK209)</f>
        <v>0</v>
      </c>
    </row>
    <row r="206" spans="2:65" s="1" customFormat="1" ht="16.5" customHeight="1">
      <c r="B206" s="32"/>
      <c r="C206" s="137" t="s">
        <v>201</v>
      </c>
      <c r="D206" s="137" t="s">
        <v>166</v>
      </c>
      <c r="E206" s="138" t="s">
        <v>1605</v>
      </c>
      <c r="F206" s="139" t="s">
        <v>1606</v>
      </c>
      <c r="G206" s="140" t="s">
        <v>952</v>
      </c>
      <c r="H206" s="141">
        <v>15.6</v>
      </c>
      <c r="I206" s="142"/>
      <c r="J206" s="143">
        <f>ROUND(I206*H206,2)</f>
        <v>0</v>
      </c>
      <c r="K206" s="144"/>
      <c r="L206" s="32"/>
      <c r="M206" s="145" t="s">
        <v>1</v>
      </c>
      <c r="N206" s="146" t="s">
        <v>43</v>
      </c>
      <c r="P206" s="147">
        <f>O206*H206</f>
        <v>0</v>
      </c>
      <c r="Q206" s="147">
        <v>0</v>
      </c>
      <c r="R206" s="147">
        <f>Q206*H206</f>
        <v>0</v>
      </c>
      <c r="S206" s="147">
        <v>0</v>
      </c>
      <c r="T206" s="148">
        <f>S206*H206</f>
        <v>0</v>
      </c>
      <c r="AR206" s="149" t="s">
        <v>273</v>
      </c>
      <c r="AT206" s="149" t="s">
        <v>166</v>
      </c>
      <c r="AU206" s="149" t="s">
        <v>88</v>
      </c>
      <c r="AY206" s="17" t="s">
        <v>163</v>
      </c>
      <c r="BE206" s="150">
        <f>IF(N206="základní",J206,0)</f>
        <v>0</v>
      </c>
      <c r="BF206" s="150">
        <f>IF(N206="snížená",J206,0)</f>
        <v>0</v>
      </c>
      <c r="BG206" s="150">
        <f>IF(N206="zákl. přenesená",J206,0)</f>
        <v>0</v>
      </c>
      <c r="BH206" s="150">
        <f>IF(N206="sníž. přenesená",J206,0)</f>
        <v>0</v>
      </c>
      <c r="BI206" s="150">
        <f>IF(N206="nulová",J206,0)</f>
        <v>0</v>
      </c>
      <c r="BJ206" s="17" t="s">
        <v>86</v>
      </c>
      <c r="BK206" s="150">
        <f>ROUND(I206*H206,2)</f>
        <v>0</v>
      </c>
      <c r="BL206" s="17" t="s">
        <v>273</v>
      </c>
      <c r="BM206" s="149" t="s">
        <v>688</v>
      </c>
    </row>
    <row r="207" spans="2:65" s="13" customFormat="1" ht="11.25">
      <c r="B207" s="158"/>
      <c r="D207" s="152" t="s">
        <v>172</v>
      </c>
      <c r="E207" s="159" t="s">
        <v>1</v>
      </c>
      <c r="F207" s="160" t="s">
        <v>1607</v>
      </c>
      <c r="H207" s="161">
        <v>15.6</v>
      </c>
      <c r="I207" s="162"/>
      <c r="L207" s="158"/>
      <c r="M207" s="163"/>
      <c r="T207" s="164"/>
      <c r="AT207" s="159" t="s">
        <v>172</v>
      </c>
      <c r="AU207" s="159" t="s">
        <v>88</v>
      </c>
      <c r="AV207" s="13" t="s">
        <v>88</v>
      </c>
      <c r="AW207" s="13" t="s">
        <v>34</v>
      </c>
      <c r="AX207" s="13" t="s">
        <v>78</v>
      </c>
      <c r="AY207" s="159" t="s">
        <v>163</v>
      </c>
    </row>
    <row r="208" spans="2:65" s="12" customFormat="1" ht="11.25">
      <c r="B208" s="151"/>
      <c r="D208" s="152" t="s">
        <v>172</v>
      </c>
      <c r="E208" s="153" t="s">
        <v>1</v>
      </c>
      <c r="F208" s="154" t="s">
        <v>1608</v>
      </c>
      <c r="H208" s="153" t="s">
        <v>1</v>
      </c>
      <c r="I208" s="155"/>
      <c r="L208" s="151"/>
      <c r="M208" s="156"/>
      <c r="T208" s="157"/>
      <c r="AT208" s="153" t="s">
        <v>172</v>
      </c>
      <c r="AU208" s="153" t="s">
        <v>88</v>
      </c>
      <c r="AV208" s="12" t="s">
        <v>86</v>
      </c>
      <c r="AW208" s="12" t="s">
        <v>34</v>
      </c>
      <c r="AX208" s="12" t="s">
        <v>78</v>
      </c>
      <c r="AY208" s="153" t="s">
        <v>163</v>
      </c>
    </row>
    <row r="209" spans="2:65" s="14" customFormat="1" ht="11.25">
      <c r="B209" s="165"/>
      <c r="D209" s="152" t="s">
        <v>172</v>
      </c>
      <c r="E209" s="166" t="s">
        <v>1</v>
      </c>
      <c r="F209" s="167" t="s">
        <v>176</v>
      </c>
      <c r="H209" s="168">
        <v>15.6</v>
      </c>
      <c r="I209" s="169"/>
      <c r="L209" s="165"/>
      <c r="M209" s="170"/>
      <c r="T209" s="171"/>
      <c r="AT209" s="166" t="s">
        <v>172</v>
      </c>
      <c r="AU209" s="166" t="s">
        <v>88</v>
      </c>
      <c r="AV209" s="14" t="s">
        <v>170</v>
      </c>
      <c r="AW209" s="14" t="s">
        <v>34</v>
      </c>
      <c r="AX209" s="14" t="s">
        <v>86</v>
      </c>
      <c r="AY209" s="166" t="s">
        <v>163</v>
      </c>
    </row>
    <row r="210" spans="2:65" s="11" customFormat="1" ht="22.9" customHeight="1">
      <c r="B210" s="125"/>
      <c r="D210" s="126" t="s">
        <v>77</v>
      </c>
      <c r="E210" s="135" t="s">
        <v>1408</v>
      </c>
      <c r="F210" s="135" t="s">
        <v>1609</v>
      </c>
      <c r="I210" s="128"/>
      <c r="J210" s="136">
        <f>BK210</f>
        <v>0</v>
      </c>
      <c r="L210" s="125"/>
      <c r="M210" s="130"/>
      <c r="P210" s="131">
        <f>P211</f>
        <v>0</v>
      </c>
      <c r="R210" s="131">
        <f>R211</f>
        <v>0</v>
      </c>
      <c r="T210" s="132">
        <f>T211</f>
        <v>0</v>
      </c>
      <c r="AR210" s="126" t="s">
        <v>88</v>
      </c>
      <c r="AT210" s="133" t="s">
        <v>77</v>
      </c>
      <c r="AU210" s="133" t="s">
        <v>86</v>
      </c>
      <c r="AY210" s="126" t="s">
        <v>163</v>
      </c>
      <c r="BK210" s="134">
        <f>BK211</f>
        <v>0</v>
      </c>
    </row>
    <row r="211" spans="2:65" s="1" customFormat="1" ht="16.5" customHeight="1">
      <c r="B211" s="32"/>
      <c r="C211" s="137" t="s">
        <v>461</v>
      </c>
      <c r="D211" s="137" t="s">
        <v>166</v>
      </c>
      <c r="E211" s="138" t="s">
        <v>1610</v>
      </c>
      <c r="F211" s="139" t="s">
        <v>1611</v>
      </c>
      <c r="G211" s="140" t="s">
        <v>609</v>
      </c>
      <c r="H211" s="141">
        <v>1</v>
      </c>
      <c r="I211" s="142"/>
      <c r="J211" s="143">
        <f>ROUND(I211*H211,2)</f>
        <v>0</v>
      </c>
      <c r="K211" s="144"/>
      <c r="L211" s="32"/>
      <c r="M211" s="194" t="s">
        <v>1</v>
      </c>
      <c r="N211" s="195" t="s">
        <v>43</v>
      </c>
      <c r="O211" s="196"/>
      <c r="P211" s="197">
        <f>O211*H211</f>
        <v>0</v>
      </c>
      <c r="Q211" s="197">
        <v>0</v>
      </c>
      <c r="R211" s="197">
        <f>Q211*H211</f>
        <v>0</v>
      </c>
      <c r="S211" s="197">
        <v>0</v>
      </c>
      <c r="T211" s="198">
        <f>S211*H211</f>
        <v>0</v>
      </c>
      <c r="AR211" s="149" t="s">
        <v>273</v>
      </c>
      <c r="AT211" s="149" t="s">
        <v>166</v>
      </c>
      <c r="AU211" s="149" t="s">
        <v>88</v>
      </c>
      <c r="AY211" s="17" t="s">
        <v>163</v>
      </c>
      <c r="BE211" s="150">
        <f>IF(N211="základní",J211,0)</f>
        <v>0</v>
      </c>
      <c r="BF211" s="150">
        <f>IF(N211="snížená",J211,0)</f>
        <v>0</v>
      </c>
      <c r="BG211" s="150">
        <f>IF(N211="zákl. přenesená",J211,0)</f>
        <v>0</v>
      </c>
      <c r="BH211" s="150">
        <f>IF(N211="sníž. přenesená",J211,0)</f>
        <v>0</v>
      </c>
      <c r="BI211" s="150">
        <f>IF(N211="nulová",J211,0)</f>
        <v>0</v>
      </c>
      <c r="BJ211" s="17" t="s">
        <v>86</v>
      </c>
      <c r="BK211" s="150">
        <f>ROUND(I211*H211,2)</f>
        <v>0</v>
      </c>
      <c r="BL211" s="17" t="s">
        <v>273</v>
      </c>
      <c r="BM211" s="149" t="s">
        <v>698</v>
      </c>
    </row>
    <row r="212" spans="2:65" s="1" customFormat="1" ht="6.95" customHeight="1">
      <c r="B212" s="44"/>
      <c r="C212" s="45"/>
      <c r="D212" s="45"/>
      <c r="E212" s="45"/>
      <c r="F212" s="45"/>
      <c r="G212" s="45"/>
      <c r="H212" s="45"/>
      <c r="I212" s="45"/>
      <c r="J212" s="45"/>
      <c r="K212" s="45"/>
      <c r="L212" s="32"/>
    </row>
  </sheetData>
  <sheetProtection algorithmName="SHA-512" hashValue="tbCqOp2CrhhQ8q7lg1USzYUba7VPX8DAoI1pvvfIbi6GFLCyy+urHVj+6yeROzd0wU9CGamJ6SZ+r222w0M90w==" saltValue="ov6hAfNtFzkjCuHXm1BxYUv9MSLRF0VFGe2vL4MLrt9FkZcoeXF1FulAFprm4Yx8bnvWtumU4EpbQDDmBDTRNA==" spinCount="100000" sheet="1" objects="1" scenarios="1" formatColumns="0" formatRows="0" autoFilter="0"/>
  <autoFilter ref="C123:K211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06"/>
  <sheetViews>
    <sheetView showGridLines="0" topLeftCell="A157" workbookViewId="0">
      <selection activeCell="H127" sqref="H127:I127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7" t="s">
        <v>94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>
      <c r="B4" s="20"/>
      <c r="D4" s="21" t="s">
        <v>117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Pdf Žižkovo nám.5 rekonstrukce části 1.PP</v>
      </c>
      <c r="F7" s="242"/>
      <c r="G7" s="242"/>
      <c r="H7" s="242"/>
      <c r="L7" s="20"/>
    </row>
    <row r="8" spans="2:46" s="1" customFormat="1" ht="12" customHeight="1">
      <c r="B8" s="32"/>
      <c r="D8" s="27" t="s">
        <v>118</v>
      </c>
      <c r="L8" s="32"/>
    </row>
    <row r="9" spans="2:46" s="1" customFormat="1" ht="16.5" customHeight="1">
      <c r="B9" s="32"/>
      <c r="E9" s="204" t="s">
        <v>1612</v>
      </c>
      <c r="F9" s="243"/>
      <c r="G9" s="243"/>
      <c r="H9" s="24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21. 5. 2024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31</v>
      </c>
      <c r="L14" s="32"/>
    </row>
    <row r="15" spans="2:46" s="1" customFormat="1" ht="18" customHeight="1">
      <c r="B15" s="32"/>
      <c r="E15" s="25" t="s">
        <v>32</v>
      </c>
      <c r="I15" s="27" t="s">
        <v>27</v>
      </c>
      <c r="J15" s="25" t="s">
        <v>33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4" t="str">
        <f>'Rekapitulace stavby'!E14</f>
        <v>Vyplň údaj</v>
      </c>
      <c r="F18" s="209"/>
      <c r="G18" s="209"/>
      <c r="H18" s="209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26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94"/>
      <c r="E27" s="214" t="s">
        <v>1</v>
      </c>
      <c r="F27" s="214"/>
      <c r="G27" s="214"/>
      <c r="H27" s="214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38</v>
      </c>
      <c r="J30" s="66">
        <f>ROUND(J119,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5" t="s">
        <v>42</v>
      </c>
      <c r="E33" s="27" t="s">
        <v>43</v>
      </c>
      <c r="F33" s="86">
        <f>ROUND((SUM(BE119:BE205)),  2)</f>
        <v>0</v>
      </c>
      <c r="I33" s="96">
        <v>0.21</v>
      </c>
      <c r="J33" s="86">
        <f>ROUND(((SUM(BE119:BE205))*I33),  2)</f>
        <v>0</v>
      </c>
      <c r="L33" s="32"/>
    </row>
    <row r="34" spans="2:12" s="1" customFormat="1" ht="14.45" customHeight="1">
      <c r="B34" s="32"/>
      <c r="E34" s="27" t="s">
        <v>44</v>
      </c>
      <c r="F34" s="86">
        <f>ROUND((SUM(BF119:BF205)),  2)</f>
        <v>0</v>
      </c>
      <c r="I34" s="96">
        <v>0.12</v>
      </c>
      <c r="J34" s="86">
        <f>ROUND(((SUM(BF119:BF205))*I34),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6">
        <f>ROUND((SUM(BG119:BG205)),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6">
        <f>ROUND((SUM(BH119:BH205)),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6">
        <f>ROUND((SUM(BI119:BI205)),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48</v>
      </c>
      <c r="E39" s="57"/>
      <c r="F39" s="57"/>
      <c r="G39" s="99" t="s">
        <v>49</v>
      </c>
      <c r="H39" s="100" t="s">
        <v>50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53</v>
      </c>
      <c r="E61" s="34"/>
      <c r="F61" s="103" t="s">
        <v>54</v>
      </c>
      <c r="G61" s="43" t="s">
        <v>53</v>
      </c>
      <c r="H61" s="34"/>
      <c r="I61" s="34"/>
      <c r="J61" s="104" t="s">
        <v>54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53</v>
      </c>
      <c r="E76" s="34"/>
      <c r="F76" s="103" t="s">
        <v>54</v>
      </c>
      <c r="G76" s="43" t="s">
        <v>53</v>
      </c>
      <c r="H76" s="34"/>
      <c r="I76" s="34"/>
      <c r="J76" s="104" t="s">
        <v>54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120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Pdf Žižkovo nám.5 rekonstrukce části 1.PP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118</v>
      </c>
      <c r="L86" s="32"/>
    </row>
    <row r="87" spans="2:47" s="1" customFormat="1" ht="16.5" customHeight="1">
      <c r="B87" s="32"/>
      <c r="E87" s="204" t="str">
        <f>E9</f>
        <v>D.1.1.4.2 - TPS - Zařizení pro vzduchotechniku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Žižkovské nám.5, Olomouc</v>
      </c>
      <c r="I89" s="27" t="s">
        <v>22</v>
      </c>
      <c r="J89" s="52" t="str">
        <f>IF(J12="","",J12)</f>
        <v>21. 5. 2024</v>
      </c>
      <c r="L89" s="32"/>
    </row>
    <row r="90" spans="2:47" s="1" customFormat="1" ht="6.95" customHeight="1">
      <c r="B90" s="32"/>
      <c r="L90" s="32"/>
    </row>
    <row r="91" spans="2:47" s="1" customFormat="1" ht="25.7" customHeight="1">
      <c r="B91" s="32"/>
      <c r="C91" s="27" t="s">
        <v>24</v>
      </c>
      <c r="F91" s="25" t="str">
        <f>E15</f>
        <v>Alfaprojekt Olomouc a.s., 17.listopadu 2a,Olomouc</v>
      </c>
      <c r="I91" s="27" t="s">
        <v>30</v>
      </c>
      <c r="J91" s="30" t="str">
        <f>E21</f>
        <v>Univerzita Palackého Olomouc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121</v>
      </c>
      <c r="D94" s="97"/>
      <c r="E94" s="97"/>
      <c r="F94" s="97"/>
      <c r="G94" s="97"/>
      <c r="H94" s="97"/>
      <c r="I94" s="97"/>
      <c r="J94" s="106" t="s">
        <v>122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123</v>
      </c>
      <c r="J96" s="66">
        <f>J119</f>
        <v>0</v>
      </c>
      <c r="L96" s="32"/>
      <c r="AU96" s="17" t="s">
        <v>124</v>
      </c>
    </row>
    <row r="97" spans="2:12" s="8" customFormat="1" ht="24.95" customHeight="1">
      <c r="B97" s="108"/>
      <c r="D97" s="109" t="s">
        <v>1490</v>
      </c>
      <c r="E97" s="110"/>
      <c r="F97" s="110"/>
      <c r="G97" s="110"/>
      <c r="H97" s="110"/>
      <c r="I97" s="110"/>
      <c r="J97" s="111">
        <f>J120</f>
        <v>0</v>
      </c>
      <c r="L97" s="108"/>
    </row>
    <row r="98" spans="2:12" s="9" customFormat="1" ht="19.899999999999999" customHeight="1">
      <c r="B98" s="112"/>
      <c r="D98" s="113" t="s">
        <v>1491</v>
      </c>
      <c r="E98" s="114"/>
      <c r="F98" s="114"/>
      <c r="G98" s="114"/>
      <c r="H98" s="114"/>
      <c r="I98" s="114"/>
      <c r="J98" s="115">
        <f>J121</f>
        <v>0</v>
      </c>
      <c r="L98" s="112"/>
    </row>
    <row r="99" spans="2:12" s="9" customFormat="1" ht="19.899999999999999" customHeight="1">
      <c r="B99" s="112"/>
      <c r="D99" s="113" t="s">
        <v>1613</v>
      </c>
      <c r="E99" s="114"/>
      <c r="F99" s="114"/>
      <c r="G99" s="114"/>
      <c r="H99" s="114"/>
      <c r="I99" s="114"/>
      <c r="J99" s="115">
        <f>J128</f>
        <v>0</v>
      </c>
      <c r="L99" s="112"/>
    </row>
    <row r="100" spans="2:12" s="1" customFormat="1" ht="21.75" customHeight="1">
      <c r="B100" s="32"/>
      <c r="L100" s="32"/>
    </row>
    <row r="101" spans="2:12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2"/>
    </row>
    <row r="105" spans="2:12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6" spans="2:12" s="1" customFormat="1" ht="24.95" customHeight="1">
      <c r="B106" s="32"/>
      <c r="C106" s="21" t="s">
        <v>148</v>
      </c>
      <c r="L106" s="32"/>
    </row>
    <row r="107" spans="2:12" s="1" customFormat="1" ht="6.95" customHeight="1">
      <c r="B107" s="32"/>
      <c r="L107" s="32"/>
    </row>
    <row r="108" spans="2:12" s="1" customFormat="1" ht="12" customHeight="1">
      <c r="B108" s="32"/>
      <c r="C108" s="27" t="s">
        <v>16</v>
      </c>
      <c r="L108" s="32"/>
    </row>
    <row r="109" spans="2:12" s="1" customFormat="1" ht="16.5" customHeight="1">
      <c r="B109" s="32"/>
      <c r="E109" s="241" t="str">
        <f>E7</f>
        <v>Pdf Žižkovo nám.5 rekonstrukce části 1.PP</v>
      </c>
      <c r="F109" s="242"/>
      <c r="G109" s="242"/>
      <c r="H109" s="242"/>
      <c r="L109" s="32"/>
    </row>
    <row r="110" spans="2:12" s="1" customFormat="1" ht="12" customHeight="1">
      <c r="B110" s="32"/>
      <c r="C110" s="27" t="s">
        <v>118</v>
      </c>
      <c r="L110" s="32"/>
    </row>
    <row r="111" spans="2:12" s="1" customFormat="1" ht="16.5" customHeight="1">
      <c r="B111" s="32"/>
      <c r="E111" s="204" t="str">
        <f>E9</f>
        <v>D.1.1.4.2 - TPS - Zařizení pro vzduchotechniku</v>
      </c>
      <c r="F111" s="243"/>
      <c r="G111" s="243"/>
      <c r="H111" s="243"/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20</v>
      </c>
      <c r="F113" s="25" t="str">
        <f>F12</f>
        <v>Žižkovské nám.5, Olomouc</v>
      </c>
      <c r="I113" s="27" t="s">
        <v>22</v>
      </c>
      <c r="J113" s="52" t="str">
        <f>IF(J12="","",J12)</f>
        <v>21. 5. 2024</v>
      </c>
      <c r="L113" s="32"/>
    </row>
    <row r="114" spans="2:65" s="1" customFormat="1" ht="6.95" customHeight="1">
      <c r="B114" s="32"/>
      <c r="L114" s="32"/>
    </row>
    <row r="115" spans="2:65" s="1" customFormat="1" ht="25.7" customHeight="1">
      <c r="B115" s="32"/>
      <c r="C115" s="27" t="s">
        <v>24</v>
      </c>
      <c r="F115" s="25" t="str">
        <f>E15</f>
        <v>Alfaprojekt Olomouc a.s., 17.listopadu 2a,Olomouc</v>
      </c>
      <c r="I115" s="27" t="s">
        <v>30</v>
      </c>
      <c r="J115" s="30" t="str">
        <f>E21</f>
        <v>Univerzita Palackého Olomouc</v>
      </c>
      <c r="L115" s="32"/>
    </row>
    <row r="116" spans="2:65" s="1" customFormat="1" ht="15.2" customHeight="1">
      <c r="B116" s="32"/>
      <c r="C116" s="27" t="s">
        <v>28</v>
      </c>
      <c r="F116" s="25" t="str">
        <f>IF(E18="","",E18)</f>
        <v>Vyplň údaj</v>
      </c>
      <c r="I116" s="27" t="s">
        <v>35</v>
      </c>
      <c r="J116" s="30" t="str">
        <f>E24</f>
        <v xml:space="preserve"> </v>
      </c>
      <c r="L116" s="32"/>
    </row>
    <row r="117" spans="2:65" s="1" customFormat="1" ht="10.35" customHeight="1">
      <c r="B117" s="32"/>
      <c r="L117" s="32"/>
    </row>
    <row r="118" spans="2:65" s="10" customFormat="1" ht="29.25" customHeight="1">
      <c r="B118" s="116"/>
      <c r="C118" s="117" t="s">
        <v>149</v>
      </c>
      <c r="D118" s="118" t="s">
        <v>63</v>
      </c>
      <c r="E118" s="118" t="s">
        <v>59</v>
      </c>
      <c r="F118" s="118" t="s">
        <v>60</v>
      </c>
      <c r="G118" s="118" t="s">
        <v>150</v>
      </c>
      <c r="H118" s="118" t="s">
        <v>151</v>
      </c>
      <c r="I118" s="118" t="s">
        <v>152</v>
      </c>
      <c r="J118" s="119" t="s">
        <v>122</v>
      </c>
      <c r="K118" s="120" t="s">
        <v>153</v>
      </c>
      <c r="L118" s="116"/>
      <c r="M118" s="59" t="s">
        <v>1</v>
      </c>
      <c r="N118" s="60" t="s">
        <v>42</v>
      </c>
      <c r="O118" s="60" t="s">
        <v>154</v>
      </c>
      <c r="P118" s="60" t="s">
        <v>155</v>
      </c>
      <c r="Q118" s="60" t="s">
        <v>156</v>
      </c>
      <c r="R118" s="60" t="s">
        <v>157</v>
      </c>
      <c r="S118" s="60" t="s">
        <v>158</v>
      </c>
      <c r="T118" s="61" t="s">
        <v>159</v>
      </c>
    </row>
    <row r="119" spans="2:65" s="1" customFormat="1" ht="22.9" customHeight="1">
      <c r="B119" s="32"/>
      <c r="C119" s="64" t="s">
        <v>160</v>
      </c>
      <c r="J119" s="121">
        <f>BK119</f>
        <v>0</v>
      </c>
      <c r="L119" s="32"/>
      <c r="M119" s="62"/>
      <c r="N119" s="53"/>
      <c r="O119" s="53"/>
      <c r="P119" s="122">
        <f>P120</f>
        <v>0</v>
      </c>
      <c r="Q119" s="53"/>
      <c r="R119" s="122">
        <f>R120</f>
        <v>0</v>
      </c>
      <c r="S119" s="53"/>
      <c r="T119" s="123">
        <f>T120</f>
        <v>4.8830000000000005E-2</v>
      </c>
      <c r="AT119" s="17" t="s">
        <v>77</v>
      </c>
      <c r="AU119" s="17" t="s">
        <v>124</v>
      </c>
      <c r="BK119" s="124">
        <f>BK120</f>
        <v>0</v>
      </c>
    </row>
    <row r="120" spans="2:65" s="11" customFormat="1" ht="25.9" customHeight="1">
      <c r="B120" s="125"/>
      <c r="D120" s="126" t="s">
        <v>77</v>
      </c>
      <c r="E120" s="127" t="s">
        <v>925</v>
      </c>
      <c r="F120" s="127" t="s">
        <v>1498</v>
      </c>
      <c r="I120" s="128"/>
      <c r="J120" s="129">
        <f>BK120</f>
        <v>0</v>
      </c>
      <c r="L120" s="125"/>
      <c r="M120" s="130"/>
      <c r="P120" s="131">
        <f>P121+P128</f>
        <v>0</v>
      </c>
      <c r="R120" s="131">
        <f>R121+R128</f>
        <v>0</v>
      </c>
      <c r="T120" s="132">
        <f>T121+T128</f>
        <v>4.8830000000000005E-2</v>
      </c>
      <c r="AR120" s="126" t="s">
        <v>88</v>
      </c>
      <c r="AT120" s="133" t="s">
        <v>77</v>
      </c>
      <c r="AU120" s="133" t="s">
        <v>78</v>
      </c>
      <c r="AY120" s="126" t="s">
        <v>163</v>
      </c>
      <c r="BK120" s="134">
        <f>BK121+BK128</f>
        <v>0</v>
      </c>
    </row>
    <row r="121" spans="2:65" s="11" customFormat="1" ht="22.9" customHeight="1">
      <c r="B121" s="125"/>
      <c r="D121" s="126" t="s">
        <v>77</v>
      </c>
      <c r="E121" s="135" t="s">
        <v>962</v>
      </c>
      <c r="F121" s="135" t="s">
        <v>1499</v>
      </c>
      <c r="I121" s="128"/>
      <c r="J121" s="136">
        <f>BK121</f>
        <v>0</v>
      </c>
      <c r="L121" s="125"/>
      <c r="M121" s="130"/>
      <c r="P121" s="131">
        <f>SUM(P122:P127)</f>
        <v>0</v>
      </c>
      <c r="R121" s="131">
        <f>SUM(R122:R127)</f>
        <v>0</v>
      </c>
      <c r="T121" s="132">
        <f>SUM(T122:T127)</f>
        <v>0</v>
      </c>
      <c r="AR121" s="126" t="s">
        <v>88</v>
      </c>
      <c r="AT121" s="133" t="s">
        <v>77</v>
      </c>
      <c r="AU121" s="133" t="s">
        <v>86</v>
      </c>
      <c r="AY121" s="126" t="s">
        <v>163</v>
      </c>
      <c r="BK121" s="134">
        <f>SUM(BK122:BK127)</f>
        <v>0</v>
      </c>
    </row>
    <row r="122" spans="2:65" s="1" customFormat="1" ht="55.5" customHeight="1">
      <c r="B122" s="32"/>
      <c r="C122" s="137" t="s">
        <v>86</v>
      </c>
      <c r="D122" s="137" t="s">
        <v>166</v>
      </c>
      <c r="E122" s="138" t="s">
        <v>1614</v>
      </c>
      <c r="F122" s="139" t="s">
        <v>1615</v>
      </c>
      <c r="G122" s="140" t="s">
        <v>206</v>
      </c>
      <c r="H122" s="141">
        <v>5.4</v>
      </c>
      <c r="I122" s="142"/>
      <c r="J122" s="143">
        <f>ROUND(I122*H122,2)</f>
        <v>0</v>
      </c>
      <c r="K122" s="144"/>
      <c r="L122" s="32"/>
      <c r="M122" s="145" t="s">
        <v>1</v>
      </c>
      <c r="N122" s="146" t="s">
        <v>43</v>
      </c>
      <c r="P122" s="147">
        <f>O122*H122</f>
        <v>0</v>
      </c>
      <c r="Q122" s="147">
        <v>0</v>
      </c>
      <c r="R122" s="147">
        <f>Q122*H122</f>
        <v>0</v>
      </c>
      <c r="S122" s="147">
        <v>0</v>
      </c>
      <c r="T122" s="148">
        <f>S122*H122</f>
        <v>0</v>
      </c>
      <c r="AR122" s="149" t="s">
        <v>273</v>
      </c>
      <c r="AT122" s="149" t="s">
        <v>166</v>
      </c>
      <c r="AU122" s="149" t="s">
        <v>88</v>
      </c>
      <c r="AY122" s="17" t="s">
        <v>163</v>
      </c>
      <c r="BE122" s="150">
        <f>IF(N122="základní",J122,0)</f>
        <v>0</v>
      </c>
      <c r="BF122" s="150">
        <f>IF(N122="snížená",J122,0)</f>
        <v>0</v>
      </c>
      <c r="BG122" s="150">
        <f>IF(N122="zákl. přenesená",J122,0)</f>
        <v>0</v>
      </c>
      <c r="BH122" s="150">
        <f>IF(N122="sníž. přenesená",J122,0)</f>
        <v>0</v>
      </c>
      <c r="BI122" s="150">
        <f>IF(N122="nulová",J122,0)</f>
        <v>0</v>
      </c>
      <c r="BJ122" s="17" t="s">
        <v>86</v>
      </c>
      <c r="BK122" s="150">
        <f>ROUND(I122*H122,2)</f>
        <v>0</v>
      </c>
      <c r="BL122" s="17" t="s">
        <v>273</v>
      </c>
      <c r="BM122" s="149" t="s">
        <v>88</v>
      </c>
    </row>
    <row r="123" spans="2:65" s="1" customFormat="1" ht="24.2" customHeight="1">
      <c r="B123" s="32"/>
      <c r="C123" s="172" t="s">
        <v>88</v>
      </c>
      <c r="D123" s="172" t="s">
        <v>194</v>
      </c>
      <c r="E123" s="173" t="s">
        <v>1616</v>
      </c>
      <c r="F123" s="174" t="s">
        <v>1617</v>
      </c>
      <c r="G123" s="175" t="s">
        <v>206</v>
      </c>
      <c r="H123" s="176">
        <v>5.4</v>
      </c>
      <c r="I123" s="177"/>
      <c r="J123" s="178">
        <f>ROUND(I123*H123,2)</f>
        <v>0</v>
      </c>
      <c r="K123" s="179"/>
      <c r="L123" s="180"/>
      <c r="M123" s="181" t="s">
        <v>1</v>
      </c>
      <c r="N123" s="182" t="s">
        <v>43</v>
      </c>
      <c r="P123" s="147">
        <f>O123*H123</f>
        <v>0</v>
      </c>
      <c r="Q123" s="147">
        <v>0</v>
      </c>
      <c r="R123" s="147">
        <f>Q123*H123</f>
        <v>0</v>
      </c>
      <c r="S123" s="147">
        <v>0</v>
      </c>
      <c r="T123" s="148">
        <f>S123*H123</f>
        <v>0</v>
      </c>
      <c r="AR123" s="149" t="s">
        <v>442</v>
      </c>
      <c r="AT123" s="149" t="s">
        <v>194</v>
      </c>
      <c r="AU123" s="149" t="s">
        <v>88</v>
      </c>
      <c r="AY123" s="17" t="s">
        <v>163</v>
      </c>
      <c r="BE123" s="150">
        <f>IF(N123="základní",J123,0)</f>
        <v>0</v>
      </c>
      <c r="BF123" s="150">
        <f>IF(N123="snížená",J123,0)</f>
        <v>0</v>
      </c>
      <c r="BG123" s="150">
        <f>IF(N123="zákl. přenesená",J123,0)</f>
        <v>0</v>
      </c>
      <c r="BH123" s="150">
        <f>IF(N123="sníž. přenesená",J123,0)</f>
        <v>0</v>
      </c>
      <c r="BI123" s="150">
        <f>IF(N123="nulová",J123,0)</f>
        <v>0</v>
      </c>
      <c r="BJ123" s="17" t="s">
        <v>86</v>
      </c>
      <c r="BK123" s="150">
        <f>ROUND(I123*H123,2)</f>
        <v>0</v>
      </c>
      <c r="BL123" s="17" t="s">
        <v>273</v>
      </c>
      <c r="BM123" s="149" t="s">
        <v>170</v>
      </c>
    </row>
    <row r="124" spans="2:65" s="13" customFormat="1" ht="11.25">
      <c r="B124" s="158"/>
      <c r="D124" s="152" t="s">
        <v>172</v>
      </c>
      <c r="E124" s="159" t="s">
        <v>1</v>
      </c>
      <c r="F124" s="160" t="s">
        <v>1618</v>
      </c>
      <c r="H124" s="161">
        <v>5.4</v>
      </c>
      <c r="I124" s="162"/>
      <c r="L124" s="158"/>
      <c r="M124" s="163"/>
      <c r="T124" s="164"/>
      <c r="AT124" s="159" t="s">
        <v>172</v>
      </c>
      <c r="AU124" s="159" t="s">
        <v>88</v>
      </c>
      <c r="AV124" s="13" t="s">
        <v>88</v>
      </c>
      <c r="AW124" s="13" t="s">
        <v>34</v>
      </c>
      <c r="AX124" s="13" t="s">
        <v>78</v>
      </c>
      <c r="AY124" s="159" t="s">
        <v>163</v>
      </c>
    </row>
    <row r="125" spans="2:65" s="14" customFormat="1" ht="11.25">
      <c r="B125" s="165"/>
      <c r="D125" s="152" t="s">
        <v>172</v>
      </c>
      <c r="E125" s="166" t="s">
        <v>1</v>
      </c>
      <c r="F125" s="167" t="s">
        <v>1506</v>
      </c>
      <c r="H125" s="168">
        <v>5.4</v>
      </c>
      <c r="I125" s="169"/>
      <c r="L125" s="165"/>
      <c r="M125" s="170"/>
      <c r="T125" s="171"/>
      <c r="AT125" s="166" t="s">
        <v>172</v>
      </c>
      <c r="AU125" s="166" t="s">
        <v>88</v>
      </c>
      <c r="AV125" s="14" t="s">
        <v>170</v>
      </c>
      <c r="AW125" s="14" t="s">
        <v>34</v>
      </c>
      <c r="AX125" s="14" t="s">
        <v>86</v>
      </c>
      <c r="AY125" s="166" t="s">
        <v>163</v>
      </c>
    </row>
    <row r="126" spans="2:65" s="1" customFormat="1" ht="44.25" customHeight="1">
      <c r="B126" s="32"/>
      <c r="C126" s="137" t="s">
        <v>182</v>
      </c>
      <c r="D126" s="137" t="s">
        <v>166</v>
      </c>
      <c r="E126" s="138" t="s">
        <v>1619</v>
      </c>
      <c r="F126" s="139" t="s">
        <v>1620</v>
      </c>
      <c r="G126" s="140" t="s">
        <v>1509</v>
      </c>
      <c r="H126" s="193"/>
      <c r="I126" s="142"/>
      <c r="J126" s="143">
        <f>ROUND(I126*H126,2)</f>
        <v>0</v>
      </c>
      <c r="K126" s="144"/>
      <c r="L126" s="32"/>
      <c r="M126" s="145" t="s">
        <v>1</v>
      </c>
      <c r="N126" s="146" t="s">
        <v>43</v>
      </c>
      <c r="P126" s="147">
        <f>O126*H126</f>
        <v>0</v>
      </c>
      <c r="Q126" s="147">
        <v>0</v>
      </c>
      <c r="R126" s="147">
        <f>Q126*H126</f>
        <v>0</v>
      </c>
      <c r="S126" s="147">
        <v>0</v>
      </c>
      <c r="T126" s="148">
        <f>S126*H126</f>
        <v>0</v>
      </c>
      <c r="AR126" s="149" t="s">
        <v>273</v>
      </c>
      <c r="AT126" s="149" t="s">
        <v>166</v>
      </c>
      <c r="AU126" s="149" t="s">
        <v>88</v>
      </c>
      <c r="AY126" s="17" t="s">
        <v>163</v>
      </c>
      <c r="BE126" s="150">
        <f>IF(N126="základní",J126,0)</f>
        <v>0</v>
      </c>
      <c r="BF126" s="150">
        <f>IF(N126="snížená",J126,0)</f>
        <v>0</v>
      </c>
      <c r="BG126" s="150">
        <f>IF(N126="zákl. přenesená",J126,0)</f>
        <v>0</v>
      </c>
      <c r="BH126" s="150">
        <f>IF(N126="sníž. přenesená",J126,0)</f>
        <v>0</v>
      </c>
      <c r="BI126" s="150">
        <f>IF(N126="nulová",J126,0)</f>
        <v>0</v>
      </c>
      <c r="BJ126" s="17" t="s">
        <v>86</v>
      </c>
      <c r="BK126" s="150">
        <f>ROUND(I126*H126,2)</f>
        <v>0</v>
      </c>
      <c r="BL126" s="17" t="s">
        <v>273</v>
      </c>
      <c r="BM126" s="149" t="s">
        <v>203</v>
      </c>
    </row>
    <row r="127" spans="2:65" s="1" customFormat="1" ht="33" customHeight="1">
      <c r="B127" s="32"/>
      <c r="C127" s="137" t="s">
        <v>170</v>
      </c>
      <c r="D127" s="137" t="s">
        <v>166</v>
      </c>
      <c r="E127" s="138" t="s">
        <v>1510</v>
      </c>
      <c r="F127" s="139" t="s">
        <v>1621</v>
      </c>
      <c r="G127" s="140" t="s">
        <v>1509</v>
      </c>
      <c r="H127" s="193"/>
      <c r="I127" s="142"/>
      <c r="J127" s="143">
        <f>ROUND(I127*H127,2)</f>
        <v>0</v>
      </c>
      <c r="K127" s="144"/>
      <c r="L127" s="32"/>
      <c r="M127" s="145" t="s">
        <v>1</v>
      </c>
      <c r="N127" s="146" t="s">
        <v>43</v>
      </c>
      <c r="P127" s="147">
        <f>O127*H127</f>
        <v>0</v>
      </c>
      <c r="Q127" s="147">
        <v>0</v>
      </c>
      <c r="R127" s="147">
        <f>Q127*H127</f>
        <v>0</v>
      </c>
      <c r="S127" s="147">
        <v>0</v>
      </c>
      <c r="T127" s="148">
        <f>S127*H127</f>
        <v>0</v>
      </c>
      <c r="AR127" s="149" t="s">
        <v>273</v>
      </c>
      <c r="AT127" s="149" t="s">
        <v>166</v>
      </c>
      <c r="AU127" s="149" t="s">
        <v>88</v>
      </c>
      <c r="AY127" s="17" t="s">
        <v>163</v>
      </c>
      <c r="BE127" s="150">
        <f>IF(N127="základní",J127,0)</f>
        <v>0</v>
      </c>
      <c r="BF127" s="150">
        <f>IF(N127="snížená",J127,0)</f>
        <v>0</v>
      </c>
      <c r="BG127" s="150">
        <f>IF(N127="zákl. přenesená",J127,0)</f>
        <v>0</v>
      </c>
      <c r="BH127" s="150">
        <f>IF(N127="sníž. přenesená",J127,0)</f>
        <v>0</v>
      </c>
      <c r="BI127" s="150">
        <f>IF(N127="nulová",J127,0)</f>
        <v>0</v>
      </c>
      <c r="BJ127" s="17" t="s">
        <v>86</v>
      </c>
      <c r="BK127" s="150">
        <f>ROUND(I127*H127,2)</f>
        <v>0</v>
      </c>
      <c r="BL127" s="17" t="s">
        <v>273</v>
      </c>
      <c r="BM127" s="149" t="s">
        <v>1622</v>
      </c>
    </row>
    <row r="128" spans="2:65" s="11" customFormat="1" ht="22.9" customHeight="1">
      <c r="B128" s="125"/>
      <c r="D128" s="126" t="s">
        <v>77</v>
      </c>
      <c r="E128" s="135" t="s">
        <v>1623</v>
      </c>
      <c r="F128" s="135" t="s">
        <v>1624</v>
      </c>
      <c r="I128" s="128"/>
      <c r="J128" s="136">
        <f>BK128</f>
        <v>0</v>
      </c>
      <c r="L128" s="125"/>
      <c r="M128" s="130"/>
      <c r="P128" s="131">
        <f>SUM(P129:P205)</f>
        <v>0</v>
      </c>
      <c r="R128" s="131">
        <f>SUM(R129:R205)</f>
        <v>0</v>
      </c>
      <c r="T128" s="132">
        <f>SUM(T129:T205)</f>
        <v>4.8830000000000005E-2</v>
      </c>
      <c r="AR128" s="126" t="s">
        <v>88</v>
      </c>
      <c r="AT128" s="133" t="s">
        <v>77</v>
      </c>
      <c r="AU128" s="133" t="s">
        <v>86</v>
      </c>
      <c r="AY128" s="126" t="s">
        <v>163</v>
      </c>
      <c r="BK128" s="134">
        <f>SUM(BK129:BK205)</f>
        <v>0</v>
      </c>
    </row>
    <row r="129" spans="2:65" s="1" customFormat="1" ht="24.2" customHeight="1">
      <c r="B129" s="32"/>
      <c r="C129" s="137" t="s">
        <v>193</v>
      </c>
      <c r="D129" s="137" t="s">
        <v>166</v>
      </c>
      <c r="E129" s="138" t="s">
        <v>1625</v>
      </c>
      <c r="F129" s="139" t="s">
        <v>1626</v>
      </c>
      <c r="G129" s="140" t="s">
        <v>169</v>
      </c>
      <c r="H129" s="141">
        <v>3</v>
      </c>
      <c r="I129" s="142"/>
      <c r="J129" s="143">
        <f>ROUND(I129*H129,2)</f>
        <v>0</v>
      </c>
      <c r="K129" s="144"/>
      <c r="L129" s="32"/>
      <c r="M129" s="145" t="s">
        <v>1</v>
      </c>
      <c r="N129" s="146" t="s">
        <v>43</v>
      </c>
      <c r="P129" s="147">
        <f>O129*H129</f>
        <v>0</v>
      </c>
      <c r="Q129" s="147">
        <v>0</v>
      </c>
      <c r="R129" s="147">
        <f>Q129*H129</f>
        <v>0</v>
      </c>
      <c r="S129" s="147">
        <v>1.12E-2</v>
      </c>
      <c r="T129" s="148">
        <f>S129*H129</f>
        <v>3.3599999999999998E-2</v>
      </c>
      <c r="AR129" s="149" t="s">
        <v>273</v>
      </c>
      <c r="AT129" s="149" t="s">
        <v>166</v>
      </c>
      <c r="AU129" s="149" t="s">
        <v>88</v>
      </c>
      <c r="AY129" s="17" t="s">
        <v>163</v>
      </c>
      <c r="BE129" s="150">
        <f>IF(N129="základní",J129,0)</f>
        <v>0</v>
      </c>
      <c r="BF129" s="150">
        <f>IF(N129="snížená",J129,0)</f>
        <v>0</v>
      </c>
      <c r="BG129" s="150">
        <f>IF(N129="zákl. přenesená",J129,0)</f>
        <v>0</v>
      </c>
      <c r="BH129" s="150">
        <f>IF(N129="sníž. přenesená",J129,0)</f>
        <v>0</v>
      </c>
      <c r="BI129" s="150">
        <f>IF(N129="nulová",J129,0)</f>
        <v>0</v>
      </c>
      <c r="BJ129" s="17" t="s">
        <v>86</v>
      </c>
      <c r="BK129" s="150">
        <f>ROUND(I129*H129,2)</f>
        <v>0</v>
      </c>
      <c r="BL129" s="17" t="s">
        <v>273</v>
      </c>
      <c r="BM129" s="149" t="s">
        <v>1627</v>
      </c>
    </row>
    <row r="130" spans="2:65" s="13" customFormat="1" ht="11.25">
      <c r="B130" s="158"/>
      <c r="D130" s="152" t="s">
        <v>172</v>
      </c>
      <c r="E130" s="159" t="s">
        <v>1</v>
      </c>
      <c r="F130" s="160" t="s">
        <v>1628</v>
      </c>
      <c r="H130" s="161">
        <v>3</v>
      </c>
      <c r="I130" s="162"/>
      <c r="L130" s="158"/>
      <c r="M130" s="163"/>
      <c r="T130" s="164"/>
      <c r="AT130" s="159" t="s">
        <v>172</v>
      </c>
      <c r="AU130" s="159" t="s">
        <v>88</v>
      </c>
      <c r="AV130" s="13" t="s">
        <v>88</v>
      </c>
      <c r="AW130" s="13" t="s">
        <v>34</v>
      </c>
      <c r="AX130" s="13" t="s">
        <v>78</v>
      </c>
      <c r="AY130" s="159" t="s">
        <v>163</v>
      </c>
    </row>
    <row r="131" spans="2:65" s="14" customFormat="1" ht="11.25">
      <c r="B131" s="165"/>
      <c r="D131" s="152" t="s">
        <v>172</v>
      </c>
      <c r="E131" s="166" t="s">
        <v>1</v>
      </c>
      <c r="F131" s="167" t="s">
        <v>176</v>
      </c>
      <c r="H131" s="168">
        <v>3</v>
      </c>
      <c r="I131" s="169"/>
      <c r="L131" s="165"/>
      <c r="M131" s="170"/>
      <c r="T131" s="171"/>
      <c r="AT131" s="166" t="s">
        <v>172</v>
      </c>
      <c r="AU131" s="166" t="s">
        <v>88</v>
      </c>
      <c r="AV131" s="14" t="s">
        <v>170</v>
      </c>
      <c r="AW131" s="14" t="s">
        <v>34</v>
      </c>
      <c r="AX131" s="14" t="s">
        <v>86</v>
      </c>
      <c r="AY131" s="166" t="s">
        <v>163</v>
      </c>
    </row>
    <row r="132" spans="2:65" s="1" customFormat="1" ht="24.2" customHeight="1">
      <c r="B132" s="32"/>
      <c r="C132" s="137" t="s">
        <v>203</v>
      </c>
      <c r="D132" s="137" t="s">
        <v>166</v>
      </c>
      <c r="E132" s="138" t="s">
        <v>1629</v>
      </c>
      <c r="F132" s="139" t="s">
        <v>1630</v>
      </c>
      <c r="G132" s="140" t="s">
        <v>169</v>
      </c>
      <c r="H132" s="141">
        <v>3</v>
      </c>
      <c r="I132" s="142"/>
      <c r="J132" s="143">
        <f>ROUND(I132*H132,2)</f>
        <v>0</v>
      </c>
      <c r="K132" s="144"/>
      <c r="L132" s="32"/>
      <c r="M132" s="145" t="s">
        <v>1</v>
      </c>
      <c r="N132" s="146" t="s">
        <v>43</v>
      </c>
      <c r="P132" s="147">
        <f>O132*H132</f>
        <v>0</v>
      </c>
      <c r="Q132" s="147">
        <v>0</v>
      </c>
      <c r="R132" s="147">
        <f>Q132*H132</f>
        <v>0</v>
      </c>
      <c r="S132" s="147">
        <v>0</v>
      </c>
      <c r="T132" s="148">
        <f>S132*H132</f>
        <v>0</v>
      </c>
      <c r="AR132" s="149" t="s">
        <v>273</v>
      </c>
      <c r="AT132" s="149" t="s">
        <v>166</v>
      </c>
      <c r="AU132" s="149" t="s">
        <v>88</v>
      </c>
      <c r="AY132" s="17" t="s">
        <v>163</v>
      </c>
      <c r="BE132" s="150">
        <f>IF(N132="základní",J132,0)</f>
        <v>0</v>
      </c>
      <c r="BF132" s="150">
        <f>IF(N132="snížená",J132,0)</f>
        <v>0</v>
      </c>
      <c r="BG132" s="150">
        <f>IF(N132="zákl. přenesená",J132,0)</f>
        <v>0</v>
      </c>
      <c r="BH132" s="150">
        <f>IF(N132="sníž. přenesená",J132,0)</f>
        <v>0</v>
      </c>
      <c r="BI132" s="150">
        <f>IF(N132="nulová",J132,0)</f>
        <v>0</v>
      </c>
      <c r="BJ132" s="17" t="s">
        <v>86</v>
      </c>
      <c r="BK132" s="150">
        <f>ROUND(I132*H132,2)</f>
        <v>0</v>
      </c>
      <c r="BL132" s="17" t="s">
        <v>273</v>
      </c>
      <c r="BM132" s="149" t="s">
        <v>197</v>
      </c>
    </row>
    <row r="133" spans="2:65" s="1" customFormat="1" ht="21.75" customHeight="1">
      <c r="B133" s="32"/>
      <c r="C133" s="172" t="s">
        <v>212</v>
      </c>
      <c r="D133" s="172" t="s">
        <v>194</v>
      </c>
      <c r="E133" s="173" t="s">
        <v>1631</v>
      </c>
      <c r="F133" s="174" t="s">
        <v>1632</v>
      </c>
      <c r="G133" s="175" t="s">
        <v>169</v>
      </c>
      <c r="H133" s="176">
        <v>3</v>
      </c>
      <c r="I133" s="177"/>
      <c r="J133" s="178">
        <f>ROUND(I133*H133,2)</f>
        <v>0</v>
      </c>
      <c r="K133" s="179"/>
      <c r="L133" s="180"/>
      <c r="M133" s="181" t="s">
        <v>1</v>
      </c>
      <c r="N133" s="182" t="s">
        <v>43</v>
      </c>
      <c r="P133" s="147">
        <f>O133*H133</f>
        <v>0</v>
      </c>
      <c r="Q133" s="147">
        <v>0</v>
      </c>
      <c r="R133" s="147">
        <f>Q133*H133</f>
        <v>0</v>
      </c>
      <c r="S133" s="147">
        <v>0</v>
      </c>
      <c r="T133" s="148">
        <f>S133*H133</f>
        <v>0</v>
      </c>
      <c r="AR133" s="149" t="s">
        <v>442</v>
      </c>
      <c r="AT133" s="149" t="s">
        <v>194</v>
      </c>
      <c r="AU133" s="149" t="s">
        <v>88</v>
      </c>
      <c r="AY133" s="17" t="s">
        <v>163</v>
      </c>
      <c r="BE133" s="150">
        <f>IF(N133="základní",J133,0)</f>
        <v>0</v>
      </c>
      <c r="BF133" s="150">
        <f>IF(N133="snížená",J133,0)</f>
        <v>0</v>
      </c>
      <c r="BG133" s="150">
        <f>IF(N133="zákl. přenesená",J133,0)</f>
        <v>0</v>
      </c>
      <c r="BH133" s="150">
        <f>IF(N133="sníž. přenesená",J133,0)</f>
        <v>0</v>
      </c>
      <c r="BI133" s="150">
        <f>IF(N133="nulová",J133,0)</f>
        <v>0</v>
      </c>
      <c r="BJ133" s="17" t="s">
        <v>86</v>
      </c>
      <c r="BK133" s="150">
        <f>ROUND(I133*H133,2)</f>
        <v>0</v>
      </c>
      <c r="BL133" s="17" t="s">
        <v>273</v>
      </c>
      <c r="BM133" s="149" t="s">
        <v>232</v>
      </c>
    </row>
    <row r="134" spans="2:65" s="13" customFormat="1" ht="11.25">
      <c r="B134" s="158"/>
      <c r="D134" s="152" t="s">
        <v>172</v>
      </c>
      <c r="E134" s="159" t="s">
        <v>1</v>
      </c>
      <c r="F134" s="160" t="s">
        <v>1633</v>
      </c>
      <c r="H134" s="161">
        <v>3</v>
      </c>
      <c r="I134" s="162"/>
      <c r="L134" s="158"/>
      <c r="M134" s="163"/>
      <c r="T134" s="164"/>
      <c r="AT134" s="159" t="s">
        <v>172</v>
      </c>
      <c r="AU134" s="159" t="s">
        <v>88</v>
      </c>
      <c r="AV134" s="13" t="s">
        <v>88</v>
      </c>
      <c r="AW134" s="13" t="s">
        <v>34</v>
      </c>
      <c r="AX134" s="13" t="s">
        <v>78</v>
      </c>
      <c r="AY134" s="159" t="s">
        <v>163</v>
      </c>
    </row>
    <row r="135" spans="2:65" s="14" customFormat="1" ht="11.25">
      <c r="B135" s="165"/>
      <c r="D135" s="152" t="s">
        <v>172</v>
      </c>
      <c r="E135" s="166" t="s">
        <v>1</v>
      </c>
      <c r="F135" s="167" t="s">
        <v>1506</v>
      </c>
      <c r="H135" s="168">
        <v>3</v>
      </c>
      <c r="I135" s="169"/>
      <c r="L135" s="165"/>
      <c r="M135" s="170"/>
      <c r="T135" s="171"/>
      <c r="AT135" s="166" t="s">
        <v>172</v>
      </c>
      <c r="AU135" s="166" t="s">
        <v>88</v>
      </c>
      <c r="AV135" s="14" t="s">
        <v>170</v>
      </c>
      <c r="AW135" s="14" t="s">
        <v>34</v>
      </c>
      <c r="AX135" s="14" t="s">
        <v>86</v>
      </c>
      <c r="AY135" s="166" t="s">
        <v>163</v>
      </c>
    </row>
    <row r="136" spans="2:65" s="1" customFormat="1" ht="33" customHeight="1">
      <c r="B136" s="32"/>
      <c r="C136" s="137" t="s">
        <v>197</v>
      </c>
      <c r="D136" s="137" t="s">
        <v>166</v>
      </c>
      <c r="E136" s="138" t="s">
        <v>1634</v>
      </c>
      <c r="F136" s="139" t="s">
        <v>1635</v>
      </c>
      <c r="G136" s="140" t="s">
        <v>169</v>
      </c>
      <c r="H136" s="141">
        <v>3</v>
      </c>
      <c r="I136" s="142"/>
      <c r="J136" s="143">
        <f>ROUND(I136*H136,2)</f>
        <v>0</v>
      </c>
      <c r="K136" s="144"/>
      <c r="L136" s="32"/>
      <c r="M136" s="145" t="s">
        <v>1</v>
      </c>
      <c r="N136" s="146" t="s">
        <v>43</v>
      </c>
      <c r="P136" s="147">
        <f>O136*H136</f>
        <v>0</v>
      </c>
      <c r="Q136" s="147">
        <v>0</v>
      </c>
      <c r="R136" s="147">
        <f>Q136*H136</f>
        <v>0</v>
      </c>
      <c r="S136" s="147">
        <v>0</v>
      </c>
      <c r="T136" s="148">
        <f>S136*H136</f>
        <v>0</v>
      </c>
      <c r="AR136" s="149" t="s">
        <v>273</v>
      </c>
      <c r="AT136" s="149" t="s">
        <v>166</v>
      </c>
      <c r="AU136" s="149" t="s">
        <v>88</v>
      </c>
      <c r="AY136" s="17" t="s">
        <v>163</v>
      </c>
      <c r="BE136" s="150">
        <f>IF(N136="základní",J136,0)</f>
        <v>0</v>
      </c>
      <c r="BF136" s="150">
        <f>IF(N136="snížená",J136,0)</f>
        <v>0</v>
      </c>
      <c r="BG136" s="150">
        <f>IF(N136="zákl. přenesená",J136,0)</f>
        <v>0</v>
      </c>
      <c r="BH136" s="150">
        <f>IF(N136="sníž. přenesená",J136,0)</f>
        <v>0</v>
      </c>
      <c r="BI136" s="150">
        <f>IF(N136="nulová",J136,0)</f>
        <v>0</v>
      </c>
      <c r="BJ136" s="17" t="s">
        <v>86</v>
      </c>
      <c r="BK136" s="150">
        <f>ROUND(I136*H136,2)</f>
        <v>0</v>
      </c>
      <c r="BL136" s="17" t="s">
        <v>273</v>
      </c>
      <c r="BM136" s="149" t="s">
        <v>8</v>
      </c>
    </row>
    <row r="137" spans="2:65" s="1" customFormat="1" ht="21.75" customHeight="1">
      <c r="B137" s="32"/>
      <c r="C137" s="172" t="s">
        <v>226</v>
      </c>
      <c r="D137" s="172" t="s">
        <v>194</v>
      </c>
      <c r="E137" s="173" t="s">
        <v>1636</v>
      </c>
      <c r="F137" s="174" t="s">
        <v>1637</v>
      </c>
      <c r="G137" s="175" t="s">
        <v>169</v>
      </c>
      <c r="H137" s="176">
        <v>1</v>
      </c>
      <c r="I137" s="177"/>
      <c r="J137" s="178">
        <f>ROUND(I137*H137,2)</f>
        <v>0</v>
      </c>
      <c r="K137" s="179"/>
      <c r="L137" s="180"/>
      <c r="M137" s="181" t="s">
        <v>1</v>
      </c>
      <c r="N137" s="182" t="s">
        <v>43</v>
      </c>
      <c r="P137" s="147">
        <f>O137*H137</f>
        <v>0</v>
      </c>
      <c r="Q137" s="147">
        <v>0</v>
      </c>
      <c r="R137" s="147">
        <f>Q137*H137</f>
        <v>0</v>
      </c>
      <c r="S137" s="147">
        <v>0</v>
      </c>
      <c r="T137" s="148">
        <f>S137*H137</f>
        <v>0</v>
      </c>
      <c r="AR137" s="149" t="s">
        <v>442</v>
      </c>
      <c r="AT137" s="149" t="s">
        <v>194</v>
      </c>
      <c r="AU137" s="149" t="s">
        <v>88</v>
      </c>
      <c r="AY137" s="17" t="s">
        <v>163</v>
      </c>
      <c r="BE137" s="150">
        <f>IF(N137="základní",J137,0)</f>
        <v>0</v>
      </c>
      <c r="BF137" s="150">
        <f>IF(N137="snížená",J137,0)</f>
        <v>0</v>
      </c>
      <c r="BG137" s="150">
        <f>IF(N137="zákl. přenesená",J137,0)</f>
        <v>0</v>
      </c>
      <c r="BH137" s="150">
        <f>IF(N137="sníž. přenesená",J137,0)</f>
        <v>0</v>
      </c>
      <c r="BI137" s="150">
        <f>IF(N137="nulová",J137,0)</f>
        <v>0</v>
      </c>
      <c r="BJ137" s="17" t="s">
        <v>86</v>
      </c>
      <c r="BK137" s="150">
        <f>ROUND(I137*H137,2)</f>
        <v>0</v>
      </c>
      <c r="BL137" s="17" t="s">
        <v>273</v>
      </c>
      <c r="BM137" s="149" t="s">
        <v>262</v>
      </c>
    </row>
    <row r="138" spans="2:65" s="13" customFormat="1" ht="11.25">
      <c r="B138" s="158"/>
      <c r="D138" s="152" t="s">
        <v>172</v>
      </c>
      <c r="E138" s="159" t="s">
        <v>1</v>
      </c>
      <c r="F138" s="160" t="s">
        <v>1638</v>
      </c>
      <c r="H138" s="161">
        <v>1</v>
      </c>
      <c r="I138" s="162"/>
      <c r="L138" s="158"/>
      <c r="M138" s="163"/>
      <c r="T138" s="164"/>
      <c r="AT138" s="159" t="s">
        <v>172</v>
      </c>
      <c r="AU138" s="159" t="s">
        <v>88</v>
      </c>
      <c r="AV138" s="13" t="s">
        <v>88</v>
      </c>
      <c r="AW138" s="13" t="s">
        <v>34</v>
      </c>
      <c r="AX138" s="13" t="s">
        <v>78</v>
      </c>
      <c r="AY138" s="159" t="s">
        <v>163</v>
      </c>
    </row>
    <row r="139" spans="2:65" s="14" customFormat="1" ht="11.25">
      <c r="B139" s="165"/>
      <c r="D139" s="152" t="s">
        <v>172</v>
      </c>
      <c r="E139" s="166" t="s">
        <v>1</v>
      </c>
      <c r="F139" s="167" t="s">
        <v>1506</v>
      </c>
      <c r="H139" s="168">
        <v>1</v>
      </c>
      <c r="I139" s="169"/>
      <c r="L139" s="165"/>
      <c r="M139" s="170"/>
      <c r="T139" s="171"/>
      <c r="AT139" s="166" t="s">
        <v>172</v>
      </c>
      <c r="AU139" s="166" t="s">
        <v>88</v>
      </c>
      <c r="AV139" s="14" t="s">
        <v>170</v>
      </c>
      <c r="AW139" s="14" t="s">
        <v>34</v>
      </c>
      <c r="AX139" s="14" t="s">
        <v>86</v>
      </c>
      <c r="AY139" s="166" t="s">
        <v>163</v>
      </c>
    </row>
    <row r="140" spans="2:65" s="1" customFormat="1" ht="21.75" customHeight="1">
      <c r="B140" s="32"/>
      <c r="C140" s="172" t="s">
        <v>232</v>
      </c>
      <c r="D140" s="172" t="s">
        <v>194</v>
      </c>
      <c r="E140" s="173" t="s">
        <v>1639</v>
      </c>
      <c r="F140" s="174" t="s">
        <v>1640</v>
      </c>
      <c r="G140" s="175" t="s">
        <v>169</v>
      </c>
      <c r="H140" s="176">
        <v>2</v>
      </c>
      <c r="I140" s="177"/>
      <c r="J140" s="178">
        <f>ROUND(I140*H140,2)</f>
        <v>0</v>
      </c>
      <c r="K140" s="179"/>
      <c r="L140" s="180"/>
      <c r="M140" s="181" t="s">
        <v>1</v>
      </c>
      <c r="N140" s="182" t="s">
        <v>43</v>
      </c>
      <c r="P140" s="147">
        <f>O140*H140</f>
        <v>0</v>
      </c>
      <c r="Q140" s="147">
        <v>0</v>
      </c>
      <c r="R140" s="147">
        <f>Q140*H140</f>
        <v>0</v>
      </c>
      <c r="S140" s="147">
        <v>0</v>
      </c>
      <c r="T140" s="148">
        <f>S140*H140</f>
        <v>0</v>
      </c>
      <c r="AR140" s="149" t="s">
        <v>442</v>
      </c>
      <c r="AT140" s="149" t="s">
        <v>194</v>
      </c>
      <c r="AU140" s="149" t="s">
        <v>88</v>
      </c>
      <c r="AY140" s="17" t="s">
        <v>163</v>
      </c>
      <c r="BE140" s="150">
        <f>IF(N140="základní",J140,0)</f>
        <v>0</v>
      </c>
      <c r="BF140" s="150">
        <f>IF(N140="snížená",J140,0)</f>
        <v>0</v>
      </c>
      <c r="BG140" s="150">
        <f>IF(N140="zákl. přenesená",J140,0)</f>
        <v>0</v>
      </c>
      <c r="BH140" s="150">
        <f>IF(N140="sníž. přenesená",J140,0)</f>
        <v>0</v>
      </c>
      <c r="BI140" s="150">
        <f>IF(N140="nulová",J140,0)</f>
        <v>0</v>
      </c>
      <c r="BJ140" s="17" t="s">
        <v>86</v>
      </c>
      <c r="BK140" s="150">
        <f>ROUND(I140*H140,2)</f>
        <v>0</v>
      </c>
      <c r="BL140" s="17" t="s">
        <v>273</v>
      </c>
      <c r="BM140" s="149" t="s">
        <v>273</v>
      </c>
    </row>
    <row r="141" spans="2:65" s="13" customFormat="1" ht="11.25">
      <c r="B141" s="158"/>
      <c r="D141" s="152" t="s">
        <v>172</v>
      </c>
      <c r="E141" s="159" t="s">
        <v>1</v>
      </c>
      <c r="F141" s="160" t="s">
        <v>1641</v>
      </c>
      <c r="H141" s="161">
        <v>2</v>
      </c>
      <c r="I141" s="162"/>
      <c r="L141" s="158"/>
      <c r="M141" s="163"/>
      <c r="T141" s="164"/>
      <c r="AT141" s="159" t="s">
        <v>172</v>
      </c>
      <c r="AU141" s="159" t="s">
        <v>88</v>
      </c>
      <c r="AV141" s="13" t="s">
        <v>88</v>
      </c>
      <c r="AW141" s="13" t="s">
        <v>34</v>
      </c>
      <c r="AX141" s="13" t="s">
        <v>78</v>
      </c>
      <c r="AY141" s="159" t="s">
        <v>163</v>
      </c>
    </row>
    <row r="142" spans="2:65" s="14" customFormat="1" ht="11.25">
      <c r="B142" s="165"/>
      <c r="D142" s="152" t="s">
        <v>172</v>
      </c>
      <c r="E142" s="166" t="s">
        <v>1</v>
      </c>
      <c r="F142" s="167" t="s">
        <v>1506</v>
      </c>
      <c r="H142" s="168">
        <v>2</v>
      </c>
      <c r="I142" s="169"/>
      <c r="L142" s="165"/>
      <c r="M142" s="170"/>
      <c r="T142" s="171"/>
      <c r="AT142" s="166" t="s">
        <v>172</v>
      </c>
      <c r="AU142" s="166" t="s">
        <v>88</v>
      </c>
      <c r="AV142" s="14" t="s">
        <v>170</v>
      </c>
      <c r="AW142" s="14" t="s">
        <v>34</v>
      </c>
      <c r="AX142" s="14" t="s">
        <v>86</v>
      </c>
      <c r="AY142" s="166" t="s">
        <v>163</v>
      </c>
    </row>
    <row r="143" spans="2:65" s="1" customFormat="1" ht="24.2" customHeight="1">
      <c r="B143" s="32"/>
      <c r="C143" s="137" t="s">
        <v>242</v>
      </c>
      <c r="D143" s="137" t="s">
        <v>166</v>
      </c>
      <c r="E143" s="138" t="s">
        <v>1642</v>
      </c>
      <c r="F143" s="139" t="s">
        <v>1643</v>
      </c>
      <c r="G143" s="140" t="s">
        <v>169</v>
      </c>
      <c r="H143" s="141">
        <v>4</v>
      </c>
      <c r="I143" s="142"/>
      <c r="J143" s="143">
        <f>ROUND(I143*H143,2)</f>
        <v>0</v>
      </c>
      <c r="K143" s="144"/>
      <c r="L143" s="32"/>
      <c r="M143" s="145" t="s">
        <v>1</v>
      </c>
      <c r="N143" s="146" t="s">
        <v>43</v>
      </c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8">
        <f>S143*H143</f>
        <v>0</v>
      </c>
      <c r="AR143" s="149" t="s">
        <v>273</v>
      </c>
      <c r="AT143" s="149" t="s">
        <v>166</v>
      </c>
      <c r="AU143" s="149" t="s">
        <v>88</v>
      </c>
      <c r="AY143" s="17" t="s">
        <v>163</v>
      </c>
      <c r="BE143" s="150">
        <f>IF(N143="základní",J143,0)</f>
        <v>0</v>
      </c>
      <c r="BF143" s="150">
        <f>IF(N143="snížená",J143,0)</f>
        <v>0</v>
      </c>
      <c r="BG143" s="150">
        <f>IF(N143="zákl. přenesená",J143,0)</f>
        <v>0</v>
      </c>
      <c r="BH143" s="150">
        <f>IF(N143="sníž. přenesená",J143,0)</f>
        <v>0</v>
      </c>
      <c r="BI143" s="150">
        <f>IF(N143="nulová",J143,0)</f>
        <v>0</v>
      </c>
      <c r="BJ143" s="17" t="s">
        <v>86</v>
      </c>
      <c r="BK143" s="150">
        <f>ROUND(I143*H143,2)</f>
        <v>0</v>
      </c>
      <c r="BL143" s="17" t="s">
        <v>273</v>
      </c>
      <c r="BM143" s="149" t="s">
        <v>285</v>
      </c>
    </row>
    <row r="144" spans="2:65" s="1" customFormat="1" ht="16.5" customHeight="1">
      <c r="B144" s="32"/>
      <c r="C144" s="172" t="s">
        <v>8</v>
      </c>
      <c r="D144" s="172" t="s">
        <v>194</v>
      </c>
      <c r="E144" s="173" t="s">
        <v>1644</v>
      </c>
      <c r="F144" s="174" t="s">
        <v>1645</v>
      </c>
      <c r="G144" s="175" t="s">
        <v>169</v>
      </c>
      <c r="H144" s="176">
        <v>4</v>
      </c>
      <c r="I144" s="177"/>
      <c r="J144" s="178">
        <f>ROUND(I144*H144,2)</f>
        <v>0</v>
      </c>
      <c r="K144" s="179"/>
      <c r="L144" s="180"/>
      <c r="M144" s="181" t="s">
        <v>1</v>
      </c>
      <c r="N144" s="182" t="s">
        <v>43</v>
      </c>
      <c r="P144" s="147">
        <f>O144*H144</f>
        <v>0</v>
      </c>
      <c r="Q144" s="147">
        <v>0</v>
      </c>
      <c r="R144" s="147">
        <f>Q144*H144</f>
        <v>0</v>
      </c>
      <c r="S144" s="147">
        <v>0</v>
      </c>
      <c r="T144" s="148">
        <f>S144*H144</f>
        <v>0</v>
      </c>
      <c r="AR144" s="149" t="s">
        <v>442</v>
      </c>
      <c r="AT144" s="149" t="s">
        <v>194</v>
      </c>
      <c r="AU144" s="149" t="s">
        <v>88</v>
      </c>
      <c r="AY144" s="17" t="s">
        <v>163</v>
      </c>
      <c r="BE144" s="150">
        <f>IF(N144="základní",J144,0)</f>
        <v>0</v>
      </c>
      <c r="BF144" s="150">
        <f>IF(N144="snížená",J144,0)</f>
        <v>0</v>
      </c>
      <c r="BG144" s="150">
        <f>IF(N144="zákl. přenesená",J144,0)</f>
        <v>0</v>
      </c>
      <c r="BH144" s="150">
        <f>IF(N144="sníž. přenesená",J144,0)</f>
        <v>0</v>
      </c>
      <c r="BI144" s="150">
        <f>IF(N144="nulová",J144,0)</f>
        <v>0</v>
      </c>
      <c r="BJ144" s="17" t="s">
        <v>86</v>
      </c>
      <c r="BK144" s="150">
        <f>ROUND(I144*H144,2)</f>
        <v>0</v>
      </c>
      <c r="BL144" s="17" t="s">
        <v>273</v>
      </c>
      <c r="BM144" s="149" t="s">
        <v>301</v>
      </c>
    </row>
    <row r="145" spans="2:65" s="13" customFormat="1" ht="11.25">
      <c r="B145" s="158"/>
      <c r="D145" s="152" t="s">
        <v>172</v>
      </c>
      <c r="E145" s="159" t="s">
        <v>1</v>
      </c>
      <c r="F145" s="160" t="s">
        <v>1646</v>
      </c>
      <c r="H145" s="161">
        <v>2</v>
      </c>
      <c r="I145" s="162"/>
      <c r="L145" s="158"/>
      <c r="M145" s="163"/>
      <c r="T145" s="164"/>
      <c r="AT145" s="159" t="s">
        <v>172</v>
      </c>
      <c r="AU145" s="159" t="s">
        <v>88</v>
      </c>
      <c r="AV145" s="13" t="s">
        <v>88</v>
      </c>
      <c r="AW145" s="13" t="s">
        <v>34</v>
      </c>
      <c r="AX145" s="13" t="s">
        <v>78</v>
      </c>
      <c r="AY145" s="159" t="s">
        <v>163</v>
      </c>
    </row>
    <row r="146" spans="2:65" s="13" customFormat="1" ht="11.25">
      <c r="B146" s="158"/>
      <c r="D146" s="152" t="s">
        <v>172</v>
      </c>
      <c r="E146" s="159" t="s">
        <v>1</v>
      </c>
      <c r="F146" s="160" t="s">
        <v>1647</v>
      </c>
      <c r="H146" s="161">
        <v>2</v>
      </c>
      <c r="I146" s="162"/>
      <c r="L146" s="158"/>
      <c r="M146" s="163"/>
      <c r="T146" s="164"/>
      <c r="AT146" s="159" t="s">
        <v>172</v>
      </c>
      <c r="AU146" s="159" t="s">
        <v>88</v>
      </c>
      <c r="AV146" s="13" t="s">
        <v>88</v>
      </c>
      <c r="AW146" s="13" t="s">
        <v>34</v>
      </c>
      <c r="AX146" s="13" t="s">
        <v>78</v>
      </c>
      <c r="AY146" s="159" t="s">
        <v>163</v>
      </c>
    </row>
    <row r="147" spans="2:65" s="14" customFormat="1" ht="11.25">
      <c r="B147" s="165"/>
      <c r="D147" s="152" t="s">
        <v>172</v>
      </c>
      <c r="E147" s="166" t="s">
        <v>1</v>
      </c>
      <c r="F147" s="167" t="s">
        <v>1506</v>
      </c>
      <c r="H147" s="168">
        <v>4</v>
      </c>
      <c r="I147" s="169"/>
      <c r="L147" s="165"/>
      <c r="M147" s="170"/>
      <c r="T147" s="171"/>
      <c r="AT147" s="166" t="s">
        <v>172</v>
      </c>
      <c r="AU147" s="166" t="s">
        <v>88</v>
      </c>
      <c r="AV147" s="14" t="s">
        <v>170</v>
      </c>
      <c r="AW147" s="14" t="s">
        <v>34</v>
      </c>
      <c r="AX147" s="14" t="s">
        <v>86</v>
      </c>
      <c r="AY147" s="166" t="s">
        <v>163</v>
      </c>
    </row>
    <row r="148" spans="2:65" s="1" customFormat="1" ht="37.9" customHeight="1">
      <c r="B148" s="32"/>
      <c r="C148" s="137" t="s">
        <v>256</v>
      </c>
      <c r="D148" s="137" t="s">
        <v>166</v>
      </c>
      <c r="E148" s="138" t="s">
        <v>1648</v>
      </c>
      <c r="F148" s="139" t="s">
        <v>1649</v>
      </c>
      <c r="G148" s="140" t="s">
        <v>251</v>
      </c>
      <c r="H148" s="141">
        <v>7</v>
      </c>
      <c r="I148" s="142"/>
      <c r="J148" s="143">
        <f>ROUND(I148*H148,2)</f>
        <v>0</v>
      </c>
      <c r="K148" s="144"/>
      <c r="L148" s="32"/>
      <c r="M148" s="145" t="s">
        <v>1</v>
      </c>
      <c r="N148" s="146" t="s">
        <v>43</v>
      </c>
      <c r="P148" s="147">
        <f>O148*H148</f>
        <v>0</v>
      </c>
      <c r="Q148" s="147">
        <v>0</v>
      </c>
      <c r="R148" s="147">
        <f>Q148*H148</f>
        <v>0</v>
      </c>
      <c r="S148" s="147">
        <v>1.3799999999999999E-3</v>
      </c>
      <c r="T148" s="148">
        <f>S148*H148</f>
        <v>9.6600000000000002E-3</v>
      </c>
      <c r="AR148" s="149" t="s">
        <v>273</v>
      </c>
      <c r="AT148" s="149" t="s">
        <v>166</v>
      </c>
      <c r="AU148" s="149" t="s">
        <v>88</v>
      </c>
      <c r="AY148" s="17" t="s">
        <v>163</v>
      </c>
      <c r="BE148" s="150">
        <f>IF(N148="základní",J148,0)</f>
        <v>0</v>
      </c>
      <c r="BF148" s="150">
        <f>IF(N148="snížená",J148,0)</f>
        <v>0</v>
      </c>
      <c r="BG148" s="150">
        <f>IF(N148="zákl. přenesená",J148,0)</f>
        <v>0</v>
      </c>
      <c r="BH148" s="150">
        <f>IF(N148="sníž. přenesená",J148,0)</f>
        <v>0</v>
      </c>
      <c r="BI148" s="150">
        <f>IF(N148="nulová",J148,0)</f>
        <v>0</v>
      </c>
      <c r="BJ148" s="17" t="s">
        <v>86</v>
      </c>
      <c r="BK148" s="150">
        <f>ROUND(I148*H148,2)</f>
        <v>0</v>
      </c>
      <c r="BL148" s="17" t="s">
        <v>273</v>
      </c>
      <c r="BM148" s="149" t="s">
        <v>1650</v>
      </c>
    </row>
    <row r="149" spans="2:65" s="13" customFormat="1" ht="11.25">
      <c r="B149" s="158"/>
      <c r="D149" s="152" t="s">
        <v>172</v>
      </c>
      <c r="E149" s="159" t="s">
        <v>1</v>
      </c>
      <c r="F149" s="160" t="s">
        <v>1651</v>
      </c>
      <c r="H149" s="161">
        <v>7</v>
      </c>
      <c r="I149" s="162"/>
      <c r="L149" s="158"/>
      <c r="M149" s="163"/>
      <c r="T149" s="164"/>
      <c r="AT149" s="159" t="s">
        <v>172</v>
      </c>
      <c r="AU149" s="159" t="s">
        <v>88</v>
      </c>
      <c r="AV149" s="13" t="s">
        <v>88</v>
      </c>
      <c r="AW149" s="13" t="s">
        <v>34</v>
      </c>
      <c r="AX149" s="13" t="s">
        <v>78</v>
      </c>
      <c r="AY149" s="159" t="s">
        <v>163</v>
      </c>
    </row>
    <row r="150" spans="2:65" s="14" customFormat="1" ht="11.25">
      <c r="B150" s="165"/>
      <c r="D150" s="152" t="s">
        <v>172</v>
      </c>
      <c r="E150" s="166" t="s">
        <v>1</v>
      </c>
      <c r="F150" s="167" t="s">
        <v>176</v>
      </c>
      <c r="H150" s="168">
        <v>7</v>
      </c>
      <c r="I150" s="169"/>
      <c r="L150" s="165"/>
      <c r="M150" s="170"/>
      <c r="T150" s="171"/>
      <c r="AT150" s="166" t="s">
        <v>172</v>
      </c>
      <c r="AU150" s="166" t="s">
        <v>88</v>
      </c>
      <c r="AV150" s="14" t="s">
        <v>170</v>
      </c>
      <c r="AW150" s="14" t="s">
        <v>34</v>
      </c>
      <c r="AX150" s="14" t="s">
        <v>86</v>
      </c>
      <c r="AY150" s="166" t="s">
        <v>163</v>
      </c>
    </row>
    <row r="151" spans="2:65" s="1" customFormat="1" ht="33" customHeight="1">
      <c r="B151" s="32"/>
      <c r="C151" s="137" t="s">
        <v>262</v>
      </c>
      <c r="D151" s="137" t="s">
        <v>166</v>
      </c>
      <c r="E151" s="138" t="s">
        <v>1652</v>
      </c>
      <c r="F151" s="139" t="s">
        <v>1653</v>
      </c>
      <c r="G151" s="140" t="s">
        <v>169</v>
      </c>
      <c r="H151" s="141">
        <v>5</v>
      </c>
      <c r="I151" s="142"/>
      <c r="J151" s="143">
        <f>ROUND(I151*H151,2)</f>
        <v>0</v>
      </c>
      <c r="K151" s="144"/>
      <c r="L151" s="32"/>
      <c r="M151" s="145" t="s">
        <v>1</v>
      </c>
      <c r="N151" s="146" t="s">
        <v>43</v>
      </c>
      <c r="P151" s="147">
        <f>O151*H151</f>
        <v>0</v>
      </c>
      <c r="Q151" s="147">
        <v>0</v>
      </c>
      <c r="R151" s="147">
        <f>Q151*H151</f>
        <v>0</v>
      </c>
      <c r="S151" s="147">
        <v>3.28E-4</v>
      </c>
      <c r="T151" s="148">
        <f>S151*H151</f>
        <v>1.64E-3</v>
      </c>
      <c r="AR151" s="149" t="s">
        <v>273</v>
      </c>
      <c r="AT151" s="149" t="s">
        <v>166</v>
      </c>
      <c r="AU151" s="149" t="s">
        <v>88</v>
      </c>
      <c r="AY151" s="17" t="s">
        <v>163</v>
      </c>
      <c r="BE151" s="150">
        <f>IF(N151="základní",J151,0)</f>
        <v>0</v>
      </c>
      <c r="BF151" s="150">
        <f>IF(N151="snížená",J151,0)</f>
        <v>0</v>
      </c>
      <c r="BG151" s="150">
        <f>IF(N151="zákl. přenesená",J151,0)</f>
        <v>0</v>
      </c>
      <c r="BH151" s="150">
        <f>IF(N151="sníž. přenesená",J151,0)</f>
        <v>0</v>
      </c>
      <c r="BI151" s="150">
        <f>IF(N151="nulová",J151,0)</f>
        <v>0</v>
      </c>
      <c r="BJ151" s="17" t="s">
        <v>86</v>
      </c>
      <c r="BK151" s="150">
        <f>ROUND(I151*H151,2)</f>
        <v>0</v>
      </c>
      <c r="BL151" s="17" t="s">
        <v>273</v>
      </c>
      <c r="BM151" s="149" t="s">
        <v>1654</v>
      </c>
    </row>
    <row r="152" spans="2:65" s="13" customFormat="1" ht="11.25">
      <c r="B152" s="158"/>
      <c r="D152" s="152" t="s">
        <v>172</v>
      </c>
      <c r="E152" s="159" t="s">
        <v>1</v>
      </c>
      <c r="F152" s="160" t="s">
        <v>1655</v>
      </c>
      <c r="H152" s="161">
        <v>5</v>
      </c>
      <c r="I152" s="162"/>
      <c r="L152" s="158"/>
      <c r="M152" s="163"/>
      <c r="T152" s="164"/>
      <c r="AT152" s="159" t="s">
        <v>172</v>
      </c>
      <c r="AU152" s="159" t="s">
        <v>88</v>
      </c>
      <c r="AV152" s="13" t="s">
        <v>88</v>
      </c>
      <c r="AW152" s="13" t="s">
        <v>34</v>
      </c>
      <c r="AX152" s="13" t="s">
        <v>78</v>
      </c>
      <c r="AY152" s="159" t="s">
        <v>163</v>
      </c>
    </row>
    <row r="153" spans="2:65" s="14" customFormat="1" ht="11.25">
      <c r="B153" s="165"/>
      <c r="D153" s="152" t="s">
        <v>172</v>
      </c>
      <c r="E153" s="166" t="s">
        <v>1</v>
      </c>
      <c r="F153" s="167" t="s">
        <v>176</v>
      </c>
      <c r="H153" s="168">
        <v>5</v>
      </c>
      <c r="I153" s="169"/>
      <c r="L153" s="165"/>
      <c r="M153" s="170"/>
      <c r="T153" s="171"/>
      <c r="AT153" s="166" t="s">
        <v>172</v>
      </c>
      <c r="AU153" s="166" t="s">
        <v>88</v>
      </c>
      <c r="AV153" s="14" t="s">
        <v>170</v>
      </c>
      <c r="AW153" s="14" t="s">
        <v>34</v>
      </c>
      <c r="AX153" s="14" t="s">
        <v>86</v>
      </c>
      <c r="AY153" s="166" t="s">
        <v>163</v>
      </c>
    </row>
    <row r="154" spans="2:65" s="1" customFormat="1" ht="37.9" customHeight="1">
      <c r="B154" s="32"/>
      <c r="C154" s="137" t="s">
        <v>267</v>
      </c>
      <c r="D154" s="137" t="s">
        <v>166</v>
      </c>
      <c r="E154" s="138" t="s">
        <v>1656</v>
      </c>
      <c r="F154" s="139" t="s">
        <v>1657</v>
      </c>
      <c r="G154" s="140" t="s">
        <v>169</v>
      </c>
      <c r="H154" s="141">
        <v>3</v>
      </c>
      <c r="I154" s="142"/>
      <c r="J154" s="143">
        <f>ROUND(I154*H154,2)</f>
        <v>0</v>
      </c>
      <c r="K154" s="144"/>
      <c r="L154" s="32"/>
      <c r="M154" s="145" t="s">
        <v>1</v>
      </c>
      <c r="N154" s="146" t="s">
        <v>43</v>
      </c>
      <c r="P154" s="147">
        <f>O154*H154</f>
        <v>0</v>
      </c>
      <c r="Q154" s="147">
        <v>0</v>
      </c>
      <c r="R154" s="147">
        <f>Q154*H154</f>
        <v>0</v>
      </c>
      <c r="S154" s="147">
        <v>4.0999999999999999E-4</v>
      </c>
      <c r="T154" s="148">
        <f>S154*H154</f>
        <v>1.23E-3</v>
      </c>
      <c r="AR154" s="149" t="s">
        <v>273</v>
      </c>
      <c r="AT154" s="149" t="s">
        <v>166</v>
      </c>
      <c r="AU154" s="149" t="s">
        <v>88</v>
      </c>
      <c r="AY154" s="17" t="s">
        <v>163</v>
      </c>
      <c r="BE154" s="150">
        <f>IF(N154="základní",J154,0)</f>
        <v>0</v>
      </c>
      <c r="BF154" s="150">
        <f>IF(N154="snížená",J154,0)</f>
        <v>0</v>
      </c>
      <c r="BG154" s="150">
        <f>IF(N154="zákl. přenesená",J154,0)</f>
        <v>0</v>
      </c>
      <c r="BH154" s="150">
        <f>IF(N154="sníž. přenesená",J154,0)</f>
        <v>0</v>
      </c>
      <c r="BI154" s="150">
        <f>IF(N154="nulová",J154,0)</f>
        <v>0</v>
      </c>
      <c r="BJ154" s="17" t="s">
        <v>86</v>
      </c>
      <c r="BK154" s="150">
        <f>ROUND(I154*H154,2)</f>
        <v>0</v>
      </c>
      <c r="BL154" s="17" t="s">
        <v>273</v>
      </c>
      <c r="BM154" s="149" t="s">
        <v>1658</v>
      </c>
    </row>
    <row r="155" spans="2:65" s="13" customFormat="1" ht="11.25">
      <c r="B155" s="158"/>
      <c r="D155" s="152" t="s">
        <v>172</v>
      </c>
      <c r="E155" s="159" t="s">
        <v>1</v>
      </c>
      <c r="F155" s="160" t="s">
        <v>1659</v>
      </c>
      <c r="H155" s="161">
        <v>3</v>
      </c>
      <c r="I155" s="162"/>
      <c r="L155" s="158"/>
      <c r="M155" s="163"/>
      <c r="T155" s="164"/>
      <c r="AT155" s="159" t="s">
        <v>172</v>
      </c>
      <c r="AU155" s="159" t="s">
        <v>88</v>
      </c>
      <c r="AV155" s="13" t="s">
        <v>88</v>
      </c>
      <c r="AW155" s="13" t="s">
        <v>34</v>
      </c>
      <c r="AX155" s="13" t="s">
        <v>78</v>
      </c>
      <c r="AY155" s="159" t="s">
        <v>163</v>
      </c>
    </row>
    <row r="156" spans="2:65" s="14" customFormat="1" ht="11.25">
      <c r="B156" s="165"/>
      <c r="D156" s="152" t="s">
        <v>172</v>
      </c>
      <c r="E156" s="166" t="s">
        <v>1</v>
      </c>
      <c r="F156" s="167" t="s">
        <v>176</v>
      </c>
      <c r="H156" s="168">
        <v>3</v>
      </c>
      <c r="I156" s="169"/>
      <c r="L156" s="165"/>
      <c r="M156" s="170"/>
      <c r="T156" s="171"/>
      <c r="AT156" s="166" t="s">
        <v>172</v>
      </c>
      <c r="AU156" s="166" t="s">
        <v>88</v>
      </c>
      <c r="AV156" s="14" t="s">
        <v>170</v>
      </c>
      <c r="AW156" s="14" t="s">
        <v>34</v>
      </c>
      <c r="AX156" s="14" t="s">
        <v>86</v>
      </c>
      <c r="AY156" s="166" t="s">
        <v>163</v>
      </c>
    </row>
    <row r="157" spans="2:65" s="1" customFormat="1" ht="37.9" customHeight="1">
      <c r="B157" s="32"/>
      <c r="C157" s="137" t="s">
        <v>273</v>
      </c>
      <c r="D157" s="137" t="s">
        <v>166</v>
      </c>
      <c r="E157" s="138" t="s">
        <v>1660</v>
      </c>
      <c r="F157" s="139" t="s">
        <v>1661</v>
      </c>
      <c r="G157" s="140" t="s">
        <v>169</v>
      </c>
      <c r="H157" s="141">
        <v>3</v>
      </c>
      <c r="I157" s="142"/>
      <c r="J157" s="143">
        <f>ROUND(I157*H157,2)</f>
        <v>0</v>
      </c>
      <c r="K157" s="144"/>
      <c r="L157" s="32"/>
      <c r="M157" s="145" t="s">
        <v>1</v>
      </c>
      <c r="N157" s="146" t="s">
        <v>43</v>
      </c>
      <c r="P157" s="147">
        <f>O157*H157</f>
        <v>0</v>
      </c>
      <c r="Q157" s="147">
        <v>0</v>
      </c>
      <c r="R157" s="147">
        <f>Q157*H157</f>
        <v>0</v>
      </c>
      <c r="S157" s="147">
        <v>8.9999999999999998E-4</v>
      </c>
      <c r="T157" s="148">
        <f>S157*H157</f>
        <v>2.7000000000000001E-3</v>
      </c>
      <c r="AR157" s="149" t="s">
        <v>273</v>
      </c>
      <c r="AT157" s="149" t="s">
        <v>166</v>
      </c>
      <c r="AU157" s="149" t="s">
        <v>88</v>
      </c>
      <c r="AY157" s="17" t="s">
        <v>163</v>
      </c>
      <c r="BE157" s="150">
        <f>IF(N157="základní",J157,0)</f>
        <v>0</v>
      </c>
      <c r="BF157" s="150">
        <f>IF(N157="snížená",J157,0)</f>
        <v>0</v>
      </c>
      <c r="BG157" s="150">
        <f>IF(N157="zákl. přenesená",J157,0)</f>
        <v>0</v>
      </c>
      <c r="BH157" s="150">
        <f>IF(N157="sníž. přenesená",J157,0)</f>
        <v>0</v>
      </c>
      <c r="BI157" s="150">
        <f>IF(N157="nulová",J157,0)</f>
        <v>0</v>
      </c>
      <c r="BJ157" s="17" t="s">
        <v>86</v>
      </c>
      <c r="BK157" s="150">
        <f>ROUND(I157*H157,2)</f>
        <v>0</v>
      </c>
      <c r="BL157" s="17" t="s">
        <v>273</v>
      </c>
      <c r="BM157" s="149" t="s">
        <v>1662</v>
      </c>
    </row>
    <row r="158" spans="2:65" s="13" customFormat="1" ht="11.25">
      <c r="B158" s="158"/>
      <c r="D158" s="152" t="s">
        <v>172</v>
      </c>
      <c r="E158" s="159" t="s">
        <v>1</v>
      </c>
      <c r="F158" s="160" t="s">
        <v>1659</v>
      </c>
      <c r="H158" s="161">
        <v>3</v>
      </c>
      <c r="I158" s="162"/>
      <c r="L158" s="158"/>
      <c r="M158" s="163"/>
      <c r="T158" s="164"/>
      <c r="AT158" s="159" t="s">
        <v>172</v>
      </c>
      <c r="AU158" s="159" t="s">
        <v>88</v>
      </c>
      <c r="AV158" s="13" t="s">
        <v>88</v>
      </c>
      <c r="AW158" s="13" t="s">
        <v>34</v>
      </c>
      <c r="AX158" s="13" t="s">
        <v>78</v>
      </c>
      <c r="AY158" s="159" t="s">
        <v>163</v>
      </c>
    </row>
    <row r="159" spans="2:65" s="14" customFormat="1" ht="11.25">
      <c r="B159" s="165"/>
      <c r="D159" s="152" t="s">
        <v>172</v>
      </c>
      <c r="E159" s="166" t="s">
        <v>1</v>
      </c>
      <c r="F159" s="167" t="s">
        <v>176</v>
      </c>
      <c r="H159" s="168">
        <v>3</v>
      </c>
      <c r="I159" s="169"/>
      <c r="L159" s="165"/>
      <c r="M159" s="170"/>
      <c r="T159" s="171"/>
      <c r="AT159" s="166" t="s">
        <v>172</v>
      </c>
      <c r="AU159" s="166" t="s">
        <v>88</v>
      </c>
      <c r="AV159" s="14" t="s">
        <v>170</v>
      </c>
      <c r="AW159" s="14" t="s">
        <v>34</v>
      </c>
      <c r="AX159" s="14" t="s">
        <v>86</v>
      </c>
      <c r="AY159" s="166" t="s">
        <v>163</v>
      </c>
    </row>
    <row r="160" spans="2:65" s="1" customFormat="1" ht="16.5" customHeight="1">
      <c r="B160" s="32"/>
      <c r="C160" s="137" t="s">
        <v>279</v>
      </c>
      <c r="D160" s="137" t="s">
        <v>166</v>
      </c>
      <c r="E160" s="138" t="s">
        <v>1663</v>
      </c>
      <c r="F160" s="139" t="s">
        <v>1664</v>
      </c>
      <c r="G160" s="140" t="s">
        <v>169</v>
      </c>
      <c r="H160" s="141">
        <v>1</v>
      </c>
      <c r="I160" s="142"/>
      <c r="J160" s="143">
        <f>ROUND(I160*H160,2)</f>
        <v>0</v>
      </c>
      <c r="K160" s="144"/>
      <c r="L160" s="32"/>
      <c r="M160" s="145" t="s">
        <v>1</v>
      </c>
      <c r="N160" s="146" t="s">
        <v>43</v>
      </c>
      <c r="P160" s="147">
        <f>O160*H160</f>
        <v>0</v>
      </c>
      <c r="Q160" s="147">
        <v>0</v>
      </c>
      <c r="R160" s="147">
        <f>Q160*H160</f>
        <v>0</v>
      </c>
      <c r="S160" s="147">
        <v>0</v>
      </c>
      <c r="T160" s="148">
        <f>S160*H160</f>
        <v>0</v>
      </c>
      <c r="AR160" s="149" t="s">
        <v>273</v>
      </c>
      <c r="AT160" s="149" t="s">
        <v>166</v>
      </c>
      <c r="AU160" s="149" t="s">
        <v>88</v>
      </c>
      <c r="AY160" s="17" t="s">
        <v>163</v>
      </c>
      <c r="BE160" s="150">
        <f>IF(N160="základní",J160,0)</f>
        <v>0</v>
      </c>
      <c r="BF160" s="150">
        <f>IF(N160="snížená",J160,0)</f>
        <v>0</v>
      </c>
      <c r="BG160" s="150">
        <f>IF(N160="zákl. přenesená",J160,0)</f>
        <v>0</v>
      </c>
      <c r="BH160" s="150">
        <f>IF(N160="sníž. přenesená",J160,0)</f>
        <v>0</v>
      </c>
      <c r="BI160" s="150">
        <f>IF(N160="nulová",J160,0)</f>
        <v>0</v>
      </c>
      <c r="BJ160" s="17" t="s">
        <v>86</v>
      </c>
      <c r="BK160" s="150">
        <f>ROUND(I160*H160,2)</f>
        <v>0</v>
      </c>
      <c r="BL160" s="17" t="s">
        <v>273</v>
      </c>
      <c r="BM160" s="149" t="s">
        <v>311</v>
      </c>
    </row>
    <row r="161" spans="2:65" s="1" customFormat="1" ht="24.2" customHeight="1">
      <c r="B161" s="32"/>
      <c r="C161" s="172" t="s">
        <v>285</v>
      </c>
      <c r="D161" s="172" t="s">
        <v>194</v>
      </c>
      <c r="E161" s="173" t="s">
        <v>1665</v>
      </c>
      <c r="F161" s="174" t="s">
        <v>1666</v>
      </c>
      <c r="G161" s="175" t="s">
        <v>169</v>
      </c>
      <c r="H161" s="176">
        <v>1</v>
      </c>
      <c r="I161" s="177"/>
      <c r="J161" s="178">
        <f>ROUND(I161*H161,2)</f>
        <v>0</v>
      </c>
      <c r="K161" s="179"/>
      <c r="L161" s="180"/>
      <c r="M161" s="181" t="s">
        <v>1</v>
      </c>
      <c r="N161" s="182" t="s">
        <v>43</v>
      </c>
      <c r="P161" s="147">
        <f>O161*H161</f>
        <v>0</v>
      </c>
      <c r="Q161" s="147">
        <v>0</v>
      </c>
      <c r="R161" s="147">
        <f>Q161*H161</f>
        <v>0</v>
      </c>
      <c r="S161" s="147">
        <v>0</v>
      </c>
      <c r="T161" s="148">
        <f>S161*H161</f>
        <v>0</v>
      </c>
      <c r="AR161" s="149" t="s">
        <v>442</v>
      </c>
      <c r="AT161" s="149" t="s">
        <v>194</v>
      </c>
      <c r="AU161" s="149" t="s">
        <v>88</v>
      </c>
      <c r="AY161" s="17" t="s">
        <v>163</v>
      </c>
      <c r="BE161" s="150">
        <f>IF(N161="základní",J161,0)</f>
        <v>0</v>
      </c>
      <c r="BF161" s="150">
        <f>IF(N161="snížená",J161,0)</f>
        <v>0</v>
      </c>
      <c r="BG161" s="150">
        <f>IF(N161="zákl. přenesená",J161,0)</f>
        <v>0</v>
      </c>
      <c r="BH161" s="150">
        <f>IF(N161="sníž. přenesená",J161,0)</f>
        <v>0</v>
      </c>
      <c r="BI161" s="150">
        <f>IF(N161="nulová",J161,0)</f>
        <v>0</v>
      </c>
      <c r="BJ161" s="17" t="s">
        <v>86</v>
      </c>
      <c r="BK161" s="150">
        <f>ROUND(I161*H161,2)</f>
        <v>0</v>
      </c>
      <c r="BL161" s="17" t="s">
        <v>273</v>
      </c>
      <c r="BM161" s="149" t="s">
        <v>328</v>
      </c>
    </row>
    <row r="162" spans="2:65" s="1" customFormat="1" ht="24.2" customHeight="1">
      <c r="B162" s="32"/>
      <c r="C162" s="137" t="s">
        <v>292</v>
      </c>
      <c r="D162" s="137" t="s">
        <v>166</v>
      </c>
      <c r="E162" s="138" t="s">
        <v>1667</v>
      </c>
      <c r="F162" s="139" t="s">
        <v>1668</v>
      </c>
      <c r="G162" s="140" t="s">
        <v>169</v>
      </c>
      <c r="H162" s="141">
        <v>1</v>
      </c>
      <c r="I162" s="142"/>
      <c r="J162" s="143">
        <f>ROUND(I162*H162,2)</f>
        <v>0</v>
      </c>
      <c r="K162" s="144"/>
      <c r="L162" s="32"/>
      <c r="M162" s="145" t="s">
        <v>1</v>
      </c>
      <c r="N162" s="146" t="s">
        <v>43</v>
      </c>
      <c r="P162" s="147">
        <f>O162*H162</f>
        <v>0</v>
      </c>
      <c r="Q162" s="147">
        <v>0</v>
      </c>
      <c r="R162" s="147">
        <f>Q162*H162</f>
        <v>0</v>
      </c>
      <c r="S162" s="147">
        <v>0</v>
      </c>
      <c r="T162" s="148">
        <f>S162*H162</f>
        <v>0</v>
      </c>
      <c r="AR162" s="149" t="s">
        <v>273</v>
      </c>
      <c r="AT162" s="149" t="s">
        <v>166</v>
      </c>
      <c r="AU162" s="149" t="s">
        <v>88</v>
      </c>
      <c r="AY162" s="17" t="s">
        <v>163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17" t="s">
        <v>86</v>
      </c>
      <c r="BK162" s="150">
        <f>ROUND(I162*H162,2)</f>
        <v>0</v>
      </c>
      <c r="BL162" s="17" t="s">
        <v>273</v>
      </c>
      <c r="BM162" s="149" t="s">
        <v>413</v>
      </c>
    </row>
    <row r="163" spans="2:65" s="1" customFormat="1" ht="21.75" customHeight="1">
      <c r="B163" s="32"/>
      <c r="C163" s="172" t="s">
        <v>301</v>
      </c>
      <c r="D163" s="172" t="s">
        <v>194</v>
      </c>
      <c r="E163" s="173" t="s">
        <v>1669</v>
      </c>
      <c r="F163" s="174" t="s">
        <v>1670</v>
      </c>
      <c r="G163" s="175" t="s">
        <v>169</v>
      </c>
      <c r="H163" s="176">
        <v>1</v>
      </c>
      <c r="I163" s="177"/>
      <c r="J163" s="178">
        <f>ROUND(I163*H163,2)</f>
        <v>0</v>
      </c>
      <c r="K163" s="179"/>
      <c r="L163" s="180"/>
      <c r="M163" s="181" t="s">
        <v>1</v>
      </c>
      <c r="N163" s="182" t="s">
        <v>43</v>
      </c>
      <c r="P163" s="147">
        <f>O163*H163</f>
        <v>0</v>
      </c>
      <c r="Q163" s="147">
        <v>0</v>
      </c>
      <c r="R163" s="147">
        <f>Q163*H163</f>
        <v>0</v>
      </c>
      <c r="S163" s="147">
        <v>0</v>
      </c>
      <c r="T163" s="148">
        <f>S163*H163</f>
        <v>0</v>
      </c>
      <c r="AR163" s="149" t="s">
        <v>442</v>
      </c>
      <c r="AT163" s="149" t="s">
        <v>194</v>
      </c>
      <c r="AU163" s="149" t="s">
        <v>88</v>
      </c>
      <c r="AY163" s="17" t="s">
        <v>163</v>
      </c>
      <c r="BE163" s="150">
        <f>IF(N163="základní",J163,0)</f>
        <v>0</v>
      </c>
      <c r="BF163" s="150">
        <f>IF(N163="snížená",J163,0)</f>
        <v>0</v>
      </c>
      <c r="BG163" s="150">
        <f>IF(N163="zákl. přenesená",J163,0)</f>
        <v>0</v>
      </c>
      <c r="BH163" s="150">
        <f>IF(N163="sníž. přenesená",J163,0)</f>
        <v>0</v>
      </c>
      <c r="BI163" s="150">
        <f>IF(N163="nulová",J163,0)</f>
        <v>0</v>
      </c>
      <c r="BJ163" s="17" t="s">
        <v>86</v>
      </c>
      <c r="BK163" s="150">
        <f>ROUND(I163*H163,2)</f>
        <v>0</v>
      </c>
      <c r="BL163" s="17" t="s">
        <v>273</v>
      </c>
      <c r="BM163" s="149" t="s">
        <v>424</v>
      </c>
    </row>
    <row r="164" spans="2:65" s="13" customFormat="1" ht="11.25">
      <c r="B164" s="158"/>
      <c r="D164" s="152" t="s">
        <v>172</v>
      </c>
      <c r="E164" s="159" t="s">
        <v>1</v>
      </c>
      <c r="F164" s="160" t="s">
        <v>1671</v>
      </c>
      <c r="H164" s="161">
        <v>1</v>
      </c>
      <c r="I164" s="162"/>
      <c r="L164" s="158"/>
      <c r="M164" s="163"/>
      <c r="T164" s="164"/>
      <c r="AT164" s="159" t="s">
        <v>172</v>
      </c>
      <c r="AU164" s="159" t="s">
        <v>88</v>
      </c>
      <c r="AV164" s="13" t="s">
        <v>88</v>
      </c>
      <c r="AW164" s="13" t="s">
        <v>34</v>
      </c>
      <c r="AX164" s="13" t="s">
        <v>78</v>
      </c>
      <c r="AY164" s="159" t="s">
        <v>163</v>
      </c>
    </row>
    <row r="165" spans="2:65" s="14" customFormat="1" ht="11.25">
      <c r="B165" s="165"/>
      <c r="D165" s="152" t="s">
        <v>172</v>
      </c>
      <c r="E165" s="166" t="s">
        <v>1</v>
      </c>
      <c r="F165" s="167" t="s">
        <v>1506</v>
      </c>
      <c r="H165" s="168">
        <v>1</v>
      </c>
      <c r="I165" s="169"/>
      <c r="L165" s="165"/>
      <c r="M165" s="170"/>
      <c r="T165" s="171"/>
      <c r="AT165" s="166" t="s">
        <v>172</v>
      </c>
      <c r="AU165" s="166" t="s">
        <v>88</v>
      </c>
      <c r="AV165" s="14" t="s">
        <v>170</v>
      </c>
      <c r="AW165" s="14" t="s">
        <v>34</v>
      </c>
      <c r="AX165" s="14" t="s">
        <v>86</v>
      </c>
      <c r="AY165" s="166" t="s">
        <v>163</v>
      </c>
    </row>
    <row r="166" spans="2:65" s="1" customFormat="1" ht="33" customHeight="1">
      <c r="B166" s="32"/>
      <c r="C166" s="137" t="s">
        <v>7</v>
      </c>
      <c r="D166" s="137" t="s">
        <v>166</v>
      </c>
      <c r="E166" s="138" t="s">
        <v>1672</v>
      </c>
      <c r="F166" s="139" t="s">
        <v>1673</v>
      </c>
      <c r="G166" s="140" t="s">
        <v>169</v>
      </c>
      <c r="H166" s="141">
        <v>2</v>
      </c>
      <c r="I166" s="142"/>
      <c r="J166" s="143">
        <f>ROUND(I166*H166,2)</f>
        <v>0</v>
      </c>
      <c r="K166" s="144"/>
      <c r="L166" s="32"/>
      <c r="M166" s="145" t="s">
        <v>1</v>
      </c>
      <c r="N166" s="146" t="s">
        <v>43</v>
      </c>
      <c r="P166" s="147">
        <f>O166*H166</f>
        <v>0</v>
      </c>
      <c r="Q166" s="147">
        <v>0</v>
      </c>
      <c r="R166" s="147">
        <f>Q166*H166</f>
        <v>0</v>
      </c>
      <c r="S166" s="147">
        <v>0</v>
      </c>
      <c r="T166" s="148">
        <f>S166*H166</f>
        <v>0</v>
      </c>
      <c r="AR166" s="149" t="s">
        <v>273</v>
      </c>
      <c r="AT166" s="149" t="s">
        <v>166</v>
      </c>
      <c r="AU166" s="149" t="s">
        <v>88</v>
      </c>
      <c r="AY166" s="17" t="s">
        <v>163</v>
      </c>
      <c r="BE166" s="150">
        <f>IF(N166="základní",J166,0)</f>
        <v>0</v>
      </c>
      <c r="BF166" s="150">
        <f>IF(N166="snížená",J166,0)</f>
        <v>0</v>
      </c>
      <c r="BG166" s="150">
        <f>IF(N166="zákl. přenesená",J166,0)</f>
        <v>0</v>
      </c>
      <c r="BH166" s="150">
        <f>IF(N166="sníž. přenesená",J166,0)</f>
        <v>0</v>
      </c>
      <c r="BI166" s="150">
        <f>IF(N166="nulová",J166,0)</f>
        <v>0</v>
      </c>
      <c r="BJ166" s="17" t="s">
        <v>86</v>
      </c>
      <c r="BK166" s="150">
        <f>ROUND(I166*H166,2)</f>
        <v>0</v>
      </c>
      <c r="BL166" s="17" t="s">
        <v>273</v>
      </c>
      <c r="BM166" s="149" t="s">
        <v>432</v>
      </c>
    </row>
    <row r="167" spans="2:65" s="1" customFormat="1" ht="16.5" customHeight="1">
      <c r="B167" s="32"/>
      <c r="C167" s="172" t="s">
        <v>311</v>
      </c>
      <c r="D167" s="172" t="s">
        <v>194</v>
      </c>
      <c r="E167" s="173" t="s">
        <v>1674</v>
      </c>
      <c r="F167" s="174" t="s">
        <v>1675</v>
      </c>
      <c r="G167" s="175" t="s">
        <v>169</v>
      </c>
      <c r="H167" s="176">
        <v>2</v>
      </c>
      <c r="I167" s="177"/>
      <c r="J167" s="178">
        <f>ROUND(I167*H167,2)</f>
        <v>0</v>
      </c>
      <c r="K167" s="179"/>
      <c r="L167" s="180"/>
      <c r="M167" s="181" t="s">
        <v>1</v>
      </c>
      <c r="N167" s="182" t="s">
        <v>43</v>
      </c>
      <c r="P167" s="147">
        <f>O167*H167</f>
        <v>0</v>
      </c>
      <c r="Q167" s="147">
        <v>0</v>
      </c>
      <c r="R167" s="147">
        <f>Q167*H167</f>
        <v>0</v>
      </c>
      <c r="S167" s="147">
        <v>0</v>
      </c>
      <c r="T167" s="148">
        <f>S167*H167</f>
        <v>0</v>
      </c>
      <c r="AR167" s="149" t="s">
        <v>442</v>
      </c>
      <c r="AT167" s="149" t="s">
        <v>194</v>
      </c>
      <c r="AU167" s="149" t="s">
        <v>88</v>
      </c>
      <c r="AY167" s="17" t="s">
        <v>163</v>
      </c>
      <c r="BE167" s="150">
        <f>IF(N167="základní",J167,0)</f>
        <v>0</v>
      </c>
      <c r="BF167" s="150">
        <f>IF(N167="snížená",J167,0)</f>
        <v>0</v>
      </c>
      <c r="BG167" s="150">
        <f>IF(N167="zákl. přenesená",J167,0)</f>
        <v>0</v>
      </c>
      <c r="BH167" s="150">
        <f>IF(N167="sníž. přenesená",J167,0)</f>
        <v>0</v>
      </c>
      <c r="BI167" s="150">
        <f>IF(N167="nulová",J167,0)</f>
        <v>0</v>
      </c>
      <c r="BJ167" s="17" t="s">
        <v>86</v>
      </c>
      <c r="BK167" s="150">
        <f>ROUND(I167*H167,2)</f>
        <v>0</v>
      </c>
      <c r="BL167" s="17" t="s">
        <v>273</v>
      </c>
      <c r="BM167" s="149" t="s">
        <v>442</v>
      </c>
    </row>
    <row r="168" spans="2:65" s="13" customFormat="1" ht="11.25">
      <c r="B168" s="158"/>
      <c r="D168" s="152" t="s">
        <v>172</v>
      </c>
      <c r="E168" s="159" t="s">
        <v>1</v>
      </c>
      <c r="F168" s="160" t="s">
        <v>1676</v>
      </c>
      <c r="H168" s="161">
        <v>2</v>
      </c>
      <c r="I168" s="162"/>
      <c r="L168" s="158"/>
      <c r="M168" s="163"/>
      <c r="T168" s="164"/>
      <c r="AT168" s="159" t="s">
        <v>172</v>
      </c>
      <c r="AU168" s="159" t="s">
        <v>88</v>
      </c>
      <c r="AV168" s="13" t="s">
        <v>88</v>
      </c>
      <c r="AW168" s="13" t="s">
        <v>34</v>
      </c>
      <c r="AX168" s="13" t="s">
        <v>78</v>
      </c>
      <c r="AY168" s="159" t="s">
        <v>163</v>
      </c>
    </row>
    <row r="169" spans="2:65" s="14" customFormat="1" ht="11.25">
      <c r="B169" s="165"/>
      <c r="D169" s="152" t="s">
        <v>172</v>
      </c>
      <c r="E169" s="166" t="s">
        <v>1</v>
      </c>
      <c r="F169" s="167" t="s">
        <v>1506</v>
      </c>
      <c r="H169" s="168">
        <v>2</v>
      </c>
      <c r="I169" s="169"/>
      <c r="L169" s="165"/>
      <c r="M169" s="170"/>
      <c r="T169" s="171"/>
      <c r="AT169" s="166" t="s">
        <v>172</v>
      </c>
      <c r="AU169" s="166" t="s">
        <v>88</v>
      </c>
      <c r="AV169" s="14" t="s">
        <v>170</v>
      </c>
      <c r="AW169" s="14" t="s">
        <v>34</v>
      </c>
      <c r="AX169" s="14" t="s">
        <v>86</v>
      </c>
      <c r="AY169" s="166" t="s">
        <v>163</v>
      </c>
    </row>
    <row r="170" spans="2:65" s="1" customFormat="1" ht="37.9" customHeight="1">
      <c r="B170" s="32"/>
      <c r="C170" s="137" t="s">
        <v>315</v>
      </c>
      <c r="D170" s="137" t="s">
        <v>166</v>
      </c>
      <c r="E170" s="138" t="s">
        <v>1677</v>
      </c>
      <c r="F170" s="139" t="s">
        <v>1678</v>
      </c>
      <c r="G170" s="140" t="s">
        <v>251</v>
      </c>
      <c r="H170" s="141">
        <v>2.4</v>
      </c>
      <c r="I170" s="142"/>
      <c r="J170" s="143">
        <f>ROUND(I170*H170,2)</f>
        <v>0</v>
      </c>
      <c r="K170" s="144"/>
      <c r="L170" s="32"/>
      <c r="M170" s="145" t="s">
        <v>1</v>
      </c>
      <c r="N170" s="146" t="s">
        <v>43</v>
      </c>
      <c r="P170" s="147">
        <f>O170*H170</f>
        <v>0</v>
      </c>
      <c r="Q170" s="147">
        <v>0</v>
      </c>
      <c r="R170" s="147">
        <f>Q170*H170</f>
        <v>0</v>
      </c>
      <c r="S170" s="147">
        <v>0</v>
      </c>
      <c r="T170" s="148">
        <f>S170*H170</f>
        <v>0</v>
      </c>
      <c r="AR170" s="149" t="s">
        <v>273</v>
      </c>
      <c r="AT170" s="149" t="s">
        <v>166</v>
      </c>
      <c r="AU170" s="149" t="s">
        <v>88</v>
      </c>
      <c r="AY170" s="17" t="s">
        <v>163</v>
      </c>
      <c r="BE170" s="150">
        <f>IF(N170="základní",J170,0)</f>
        <v>0</v>
      </c>
      <c r="BF170" s="150">
        <f>IF(N170="snížená",J170,0)</f>
        <v>0</v>
      </c>
      <c r="BG170" s="150">
        <f>IF(N170="zákl. přenesená",J170,0)</f>
        <v>0</v>
      </c>
      <c r="BH170" s="150">
        <f>IF(N170="sníž. přenesená",J170,0)</f>
        <v>0</v>
      </c>
      <c r="BI170" s="150">
        <f>IF(N170="nulová",J170,0)</f>
        <v>0</v>
      </c>
      <c r="BJ170" s="17" t="s">
        <v>86</v>
      </c>
      <c r="BK170" s="150">
        <f>ROUND(I170*H170,2)</f>
        <v>0</v>
      </c>
      <c r="BL170" s="17" t="s">
        <v>273</v>
      </c>
      <c r="BM170" s="149" t="s">
        <v>201</v>
      </c>
    </row>
    <row r="171" spans="2:65" s="12" customFormat="1" ht="11.25">
      <c r="B171" s="151"/>
      <c r="D171" s="152" t="s">
        <v>172</v>
      </c>
      <c r="E171" s="153" t="s">
        <v>1</v>
      </c>
      <c r="F171" s="154" t="s">
        <v>1679</v>
      </c>
      <c r="H171" s="153" t="s">
        <v>1</v>
      </c>
      <c r="I171" s="155"/>
      <c r="L171" s="151"/>
      <c r="M171" s="156"/>
      <c r="T171" s="157"/>
      <c r="AT171" s="153" t="s">
        <v>172</v>
      </c>
      <c r="AU171" s="153" t="s">
        <v>88</v>
      </c>
      <c r="AV171" s="12" t="s">
        <v>86</v>
      </c>
      <c r="AW171" s="12" t="s">
        <v>34</v>
      </c>
      <c r="AX171" s="12" t="s">
        <v>78</v>
      </c>
      <c r="AY171" s="153" t="s">
        <v>163</v>
      </c>
    </row>
    <row r="172" spans="2:65" s="13" customFormat="1" ht="11.25">
      <c r="B172" s="158"/>
      <c r="D172" s="152" t="s">
        <v>172</v>
      </c>
      <c r="E172" s="159" t="s">
        <v>1</v>
      </c>
      <c r="F172" s="160" t="s">
        <v>1680</v>
      </c>
      <c r="H172" s="161">
        <v>2.4</v>
      </c>
      <c r="I172" s="162"/>
      <c r="L172" s="158"/>
      <c r="M172" s="163"/>
      <c r="T172" s="164"/>
      <c r="AT172" s="159" t="s">
        <v>172</v>
      </c>
      <c r="AU172" s="159" t="s">
        <v>88</v>
      </c>
      <c r="AV172" s="13" t="s">
        <v>88</v>
      </c>
      <c r="AW172" s="13" t="s">
        <v>34</v>
      </c>
      <c r="AX172" s="13" t="s">
        <v>78</v>
      </c>
      <c r="AY172" s="159" t="s">
        <v>163</v>
      </c>
    </row>
    <row r="173" spans="2:65" s="14" customFormat="1" ht="11.25">
      <c r="B173" s="165"/>
      <c r="D173" s="152" t="s">
        <v>172</v>
      </c>
      <c r="E173" s="166" t="s">
        <v>1</v>
      </c>
      <c r="F173" s="167" t="s">
        <v>176</v>
      </c>
      <c r="H173" s="168">
        <v>2.4</v>
      </c>
      <c r="I173" s="169"/>
      <c r="L173" s="165"/>
      <c r="M173" s="170"/>
      <c r="T173" s="171"/>
      <c r="AT173" s="166" t="s">
        <v>172</v>
      </c>
      <c r="AU173" s="166" t="s">
        <v>88</v>
      </c>
      <c r="AV173" s="14" t="s">
        <v>170</v>
      </c>
      <c r="AW173" s="14" t="s">
        <v>34</v>
      </c>
      <c r="AX173" s="14" t="s">
        <v>86</v>
      </c>
      <c r="AY173" s="166" t="s">
        <v>163</v>
      </c>
    </row>
    <row r="174" spans="2:65" s="1" customFormat="1" ht="37.9" customHeight="1">
      <c r="B174" s="32"/>
      <c r="C174" s="137" t="s">
        <v>328</v>
      </c>
      <c r="D174" s="137" t="s">
        <v>166</v>
      </c>
      <c r="E174" s="138" t="s">
        <v>1681</v>
      </c>
      <c r="F174" s="139" t="s">
        <v>1682</v>
      </c>
      <c r="G174" s="140" t="s">
        <v>251</v>
      </c>
      <c r="H174" s="141">
        <v>15</v>
      </c>
      <c r="I174" s="142"/>
      <c r="J174" s="143">
        <f>ROUND(I174*H174,2)</f>
        <v>0</v>
      </c>
      <c r="K174" s="144"/>
      <c r="L174" s="32"/>
      <c r="M174" s="145" t="s">
        <v>1</v>
      </c>
      <c r="N174" s="146" t="s">
        <v>43</v>
      </c>
      <c r="P174" s="147">
        <f>O174*H174</f>
        <v>0</v>
      </c>
      <c r="Q174" s="147">
        <v>0</v>
      </c>
      <c r="R174" s="147">
        <f>Q174*H174</f>
        <v>0</v>
      </c>
      <c r="S174" s="147">
        <v>0</v>
      </c>
      <c r="T174" s="148">
        <f>S174*H174</f>
        <v>0</v>
      </c>
      <c r="AR174" s="149" t="s">
        <v>273</v>
      </c>
      <c r="AT174" s="149" t="s">
        <v>166</v>
      </c>
      <c r="AU174" s="149" t="s">
        <v>88</v>
      </c>
      <c r="AY174" s="17" t="s">
        <v>163</v>
      </c>
      <c r="BE174" s="150">
        <f>IF(N174="základní",J174,0)</f>
        <v>0</v>
      </c>
      <c r="BF174" s="150">
        <f>IF(N174="snížená",J174,0)</f>
        <v>0</v>
      </c>
      <c r="BG174" s="150">
        <f>IF(N174="zákl. přenesená",J174,0)</f>
        <v>0</v>
      </c>
      <c r="BH174" s="150">
        <f>IF(N174="sníž. přenesená",J174,0)</f>
        <v>0</v>
      </c>
      <c r="BI174" s="150">
        <f>IF(N174="nulová",J174,0)</f>
        <v>0</v>
      </c>
      <c r="BJ174" s="17" t="s">
        <v>86</v>
      </c>
      <c r="BK174" s="150">
        <f>ROUND(I174*H174,2)</f>
        <v>0</v>
      </c>
      <c r="BL174" s="17" t="s">
        <v>273</v>
      </c>
      <c r="BM174" s="149" t="s">
        <v>480</v>
      </c>
    </row>
    <row r="175" spans="2:65" s="12" customFormat="1" ht="11.25">
      <c r="B175" s="151"/>
      <c r="D175" s="152" t="s">
        <v>172</v>
      </c>
      <c r="E175" s="153" t="s">
        <v>1</v>
      </c>
      <c r="F175" s="154" t="s">
        <v>1683</v>
      </c>
      <c r="H175" s="153" t="s">
        <v>1</v>
      </c>
      <c r="I175" s="155"/>
      <c r="L175" s="151"/>
      <c r="M175" s="156"/>
      <c r="T175" s="157"/>
      <c r="AT175" s="153" t="s">
        <v>172</v>
      </c>
      <c r="AU175" s="153" t="s">
        <v>88</v>
      </c>
      <c r="AV175" s="12" t="s">
        <v>86</v>
      </c>
      <c r="AW175" s="12" t="s">
        <v>34</v>
      </c>
      <c r="AX175" s="12" t="s">
        <v>78</v>
      </c>
      <c r="AY175" s="153" t="s">
        <v>163</v>
      </c>
    </row>
    <row r="176" spans="2:65" s="12" customFormat="1" ht="11.25">
      <c r="B176" s="151"/>
      <c r="D176" s="152" t="s">
        <v>172</v>
      </c>
      <c r="E176" s="153" t="s">
        <v>1</v>
      </c>
      <c r="F176" s="154" t="s">
        <v>1684</v>
      </c>
      <c r="H176" s="153" t="s">
        <v>1</v>
      </c>
      <c r="I176" s="155"/>
      <c r="L176" s="151"/>
      <c r="M176" s="156"/>
      <c r="T176" s="157"/>
      <c r="AT176" s="153" t="s">
        <v>172</v>
      </c>
      <c r="AU176" s="153" t="s">
        <v>88</v>
      </c>
      <c r="AV176" s="12" t="s">
        <v>86</v>
      </c>
      <c r="AW176" s="12" t="s">
        <v>34</v>
      </c>
      <c r="AX176" s="12" t="s">
        <v>78</v>
      </c>
      <c r="AY176" s="153" t="s">
        <v>163</v>
      </c>
    </row>
    <row r="177" spans="2:65" s="13" customFormat="1" ht="11.25">
      <c r="B177" s="158"/>
      <c r="D177" s="152" t="s">
        <v>172</v>
      </c>
      <c r="E177" s="159" t="s">
        <v>1</v>
      </c>
      <c r="F177" s="160" t="s">
        <v>1685</v>
      </c>
      <c r="H177" s="161">
        <v>15</v>
      </c>
      <c r="I177" s="162"/>
      <c r="L177" s="158"/>
      <c r="M177" s="163"/>
      <c r="T177" s="164"/>
      <c r="AT177" s="159" t="s">
        <v>172</v>
      </c>
      <c r="AU177" s="159" t="s">
        <v>88</v>
      </c>
      <c r="AV177" s="13" t="s">
        <v>88</v>
      </c>
      <c r="AW177" s="13" t="s">
        <v>34</v>
      </c>
      <c r="AX177" s="13" t="s">
        <v>78</v>
      </c>
      <c r="AY177" s="159" t="s">
        <v>163</v>
      </c>
    </row>
    <row r="178" spans="2:65" s="14" customFormat="1" ht="11.25">
      <c r="B178" s="165"/>
      <c r="D178" s="152" t="s">
        <v>172</v>
      </c>
      <c r="E178" s="166" t="s">
        <v>1</v>
      </c>
      <c r="F178" s="167" t="s">
        <v>176</v>
      </c>
      <c r="H178" s="168">
        <v>15</v>
      </c>
      <c r="I178" s="169"/>
      <c r="L178" s="165"/>
      <c r="M178" s="170"/>
      <c r="T178" s="171"/>
      <c r="AT178" s="166" t="s">
        <v>172</v>
      </c>
      <c r="AU178" s="166" t="s">
        <v>88</v>
      </c>
      <c r="AV178" s="14" t="s">
        <v>170</v>
      </c>
      <c r="AW178" s="14" t="s">
        <v>34</v>
      </c>
      <c r="AX178" s="14" t="s">
        <v>86</v>
      </c>
      <c r="AY178" s="166" t="s">
        <v>163</v>
      </c>
    </row>
    <row r="179" spans="2:65" s="1" customFormat="1" ht="33" customHeight="1">
      <c r="B179" s="32"/>
      <c r="C179" s="137" t="s">
        <v>404</v>
      </c>
      <c r="D179" s="137" t="s">
        <v>166</v>
      </c>
      <c r="E179" s="138" t="s">
        <v>1686</v>
      </c>
      <c r="F179" s="139" t="s">
        <v>1687</v>
      </c>
      <c r="G179" s="140" t="s">
        <v>251</v>
      </c>
      <c r="H179" s="141">
        <v>2.4</v>
      </c>
      <c r="I179" s="142"/>
      <c r="J179" s="143">
        <f>ROUND(I179*H179,2)</f>
        <v>0</v>
      </c>
      <c r="K179" s="144"/>
      <c r="L179" s="32"/>
      <c r="M179" s="145" t="s">
        <v>1</v>
      </c>
      <c r="N179" s="146" t="s">
        <v>43</v>
      </c>
      <c r="P179" s="147">
        <f>O179*H179</f>
        <v>0</v>
      </c>
      <c r="Q179" s="147">
        <v>0</v>
      </c>
      <c r="R179" s="147">
        <f>Q179*H179</f>
        <v>0</v>
      </c>
      <c r="S179" s="147">
        <v>0</v>
      </c>
      <c r="T179" s="148">
        <f>S179*H179</f>
        <v>0</v>
      </c>
      <c r="AR179" s="149" t="s">
        <v>273</v>
      </c>
      <c r="AT179" s="149" t="s">
        <v>166</v>
      </c>
      <c r="AU179" s="149" t="s">
        <v>88</v>
      </c>
      <c r="AY179" s="17" t="s">
        <v>163</v>
      </c>
      <c r="BE179" s="150">
        <f>IF(N179="základní",J179,0)</f>
        <v>0</v>
      </c>
      <c r="BF179" s="150">
        <f>IF(N179="snížená",J179,0)</f>
        <v>0</v>
      </c>
      <c r="BG179" s="150">
        <f>IF(N179="zákl. přenesená",J179,0)</f>
        <v>0</v>
      </c>
      <c r="BH179" s="150">
        <f>IF(N179="sníž. přenesená",J179,0)</f>
        <v>0</v>
      </c>
      <c r="BI179" s="150">
        <f>IF(N179="nulová",J179,0)</f>
        <v>0</v>
      </c>
      <c r="BJ179" s="17" t="s">
        <v>86</v>
      </c>
      <c r="BK179" s="150">
        <f>ROUND(I179*H179,2)</f>
        <v>0</v>
      </c>
      <c r="BL179" s="17" t="s">
        <v>273</v>
      </c>
      <c r="BM179" s="149" t="s">
        <v>491</v>
      </c>
    </row>
    <row r="180" spans="2:65" s="13" customFormat="1" ht="11.25">
      <c r="B180" s="158"/>
      <c r="D180" s="152" t="s">
        <v>172</v>
      </c>
      <c r="E180" s="159" t="s">
        <v>1</v>
      </c>
      <c r="F180" s="160" t="s">
        <v>1688</v>
      </c>
      <c r="H180" s="161">
        <v>2.4</v>
      </c>
      <c r="I180" s="162"/>
      <c r="L180" s="158"/>
      <c r="M180" s="163"/>
      <c r="T180" s="164"/>
      <c r="AT180" s="159" t="s">
        <v>172</v>
      </c>
      <c r="AU180" s="159" t="s">
        <v>88</v>
      </c>
      <c r="AV180" s="13" t="s">
        <v>88</v>
      </c>
      <c r="AW180" s="13" t="s">
        <v>34</v>
      </c>
      <c r="AX180" s="13" t="s">
        <v>78</v>
      </c>
      <c r="AY180" s="159" t="s">
        <v>163</v>
      </c>
    </row>
    <row r="181" spans="2:65" s="14" customFormat="1" ht="11.25">
      <c r="B181" s="165"/>
      <c r="D181" s="152" t="s">
        <v>172</v>
      </c>
      <c r="E181" s="166" t="s">
        <v>1</v>
      </c>
      <c r="F181" s="167" t="s">
        <v>1506</v>
      </c>
      <c r="H181" s="168">
        <v>2.4</v>
      </c>
      <c r="I181" s="169"/>
      <c r="L181" s="165"/>
      <c r="M181" s="170"/>
      <c r="T181" s="171"/>
      <c r="AT181" s="166" t="s">
        <v>172</v>
      </c>
      <c r="AU181" s="166" t="s">
        <v>88</v>
      </c>
      <c r="AV181" s="14" t="s">
        <v>170</v>
      </c>
      <c r="AW181" s="14" t="s">
        <v>34</v>
      </c>
      <c r="AX181" s="14" t="s">
        <v>86</v>
      </c>
      <c r="AY181" s="166" t="s">
        <v>163</v>
      </c>
    </row>
    <row r="182" spans="2:65" s="1" customFormat="1" ht="37.9" customHeight="1">
      <c r="B182" s="32"/>
      <c r="C182" s="137" t="s">
        <v>413</v>
      </c>
      <c r="D182" s="137" t="s">
        <v>166</v>
      </c>
      <c r="E182" s="138" t="s">
        <v>1689</v>
      </c>
      <c r="F182" s="139" t="s">
        <v>1690</v>
      </c>
      <c r="G182" s="140" t="s">
        <v>251</v>
      </c>
      <c r="H182" s="141">
        <v>15</v>
      </c>
      <c r="I182" s="142"/>
      <c r="J182" s="143">
        <f>ROUND(I182*H182,2)</f>
        <v>0</v>
      </c>
      <c r="K182" s="144"/>
      <c r="L182" s="32"/>
      <c r="M182" s="145" t="s">
        <v>1</v>
      </c>
      <c r="N182" s="146" t="s">
        <v>43</v>
      </c>
      <c r="P182" s="147">
        <f>O182*H182</f>
        <v>0</v>
      </c>
      <c r="Q182" s="147">
        <v>0</v>
      </c>
      <c r="R182" s="147">
        <f>Q182*H182</f>
        <v>0</v>
      </c>
      <c r="S182" s="147">
        <v>0</v>
      </c>
      <c r="T182" s="148">
        <f>S182*H182</f>
        <v>0</v>
      </c>
      <c r="AR182" s="149" t="s">
        <v>273</v>
      </c>
      <c r="AT182" s="149" t="s">
        <v>166</v>
      </c>
      <c r="AU182" s="149" t="s">
        <v>88</v>
      </c>
      <c r="AY182" s="17" t="s">
        <v>163</v>
      </c>
      <c r="BE182" s="150">
        <f>IF(N182="základní",J182,0)</f>
        <v>0</v>
      </c>
      <c r="BF182" s="150">
        <f>IF(N182="snížená",J182,0)</f>
        <v>0</v>
      </c>
      <c r="BG182" s="150">
        <f>IF(N182="zákl. přenesená",J182,0)</f>
        <v>0</v>
      </c>
      <c r="BH182" s="150">
        <f>IF(N182="sníž. přenesená",J182,0)</f>
        <v>0</v>
      </c>
      <c r="BI182" s="150">
        <f>IF(N182="nulová",J182,0)</f>
        <v>0</v>
      </c>
      <c r="BJ182" s="17" t="s">
        <v>86</v>
      </c>
      <c r="BK182" s="150">
        <f>ROUND(I182*H182,2)</f>
        <v>0</v>
      </c>
      <c r="BL182" s="17" t="s">
        <v>273</v>
      </c>
      <c r="BM182" s="149" t="s">
        <v>506</v>
      </c>
    </row>
    <row r="183" spans="2:65" s="13" customFormat="1" ht="11.25">
      <c r="B183" s="158"/>
      <c r="D183" s="152" t="s">
        <v>172</v>
      </c>
      <c r="E183" s="159" t="s">
        <v>1</v>
      </c>
      <c r="F183" s="160" t="s">
        <v>1691</v>
      </c>
      <c r="H183" s="161">
        <v>15</v>
      </c>
      <c r="I183" s="162"/>
      <c r="L183" s="158"/>
      <c r="M183" s="163"/>
      <c r="T183" s="164"/>
      <c r="AT183" s="159" t="s">
        <v>172</v>
      </c>
      <c r="AU183" s="159" t="s">
        <v>88</v>
      </c>
      <c r="AV183" s="13" t="s">
        <v>88</v>
      </c>
      <c r="AW183" s="13" t="s">
        <v>34</v>
      </c>
      <c r="AX183" s="13" t="s">
        <v>78</v>
      </c>
      <c r="AY183" s="159" t="s">
        <v>163</v>
      </c>
    </row>
    <row r="184" spans="2:65" s="14" customFormat="1" ht="11.25">
      <c r="B184" s="165"/>
      <c r="D184" s="152" t="s">
        <v>172</v>
      </c>
      <c r="E184" s="166" t="s">
        <v>1</v>
      </c>
      <c r="F184" s="167" t="s">
        <v>1506</v>
      </c>
      <c r="H184" s="168">
        <v>15</v>
      </c>
      <c r="I184" s="169"/>
      <c r="L184" s="165"/>
      <c r="M184" s="170"/>
      <c r="T184" s="171"/>
      <c r="AT184" s="166" t="s">
        <v>172</v>
      </c>
      <c r="AU184" s="166" t="s">
        <v>88</v>
      </c>
      <c r="AV184" s="14" t="s">
        <v>170</v>
      </c>
      <c r="AW184" s="14" t="s">
        <v>34</v>
      </c>
      <c r="AX184" s="14" t="s">
        <v>86</v>
      </c>
      <c r="AY184" s="166" t="s">
        <v>163</v>
      </c>
    </row>
    <row r="185" spans="2:65" s="1" customFormat="1" ht="24.2" customHeight="1">
      <c r="B185" s="32"/>
      <c r="C185" s="137" t="s">
        <v>418</v>
      </c>
      <c r="D185" s="137" t="s">
        <v>166</v>
      </c>
      <c r="E185" s="138" t="s">
        <v>1692</v>
      </c>
      <c r="F185" s="139" t="s">
        <v>1693</v>
      </c>
      <c r="G185" s="140" t="s">
        <v>169</v>
      </c>
      <c r="H185" s="141">
        <v>6</v>
      </c>
      <c r="I185" s="142"/>
      <c r="J185" s="143">
        <f>ROUND(I185*H185,2)</f>
        <v>0</v>
      </c>
      <c r="K185" s="144"/>
      <c r="L185" s="32"/>
      <c r="M185" s="145" t="s">
        <v>1</v>
      </c>
      <c r="N185" s="146" t="s">
        <v>43</v>
      </c>
      <c r="P185" s="147">
        <f>O185*H185</f>
        <v>0</v>
      </c>
      <c r="Q185" s="147">
        <v>0</v>
      </c>
      <c r="R185" s="147">
        <f>Q185*H185</f>
        <v>0</v>
      </c>
      <c r="S185" s="147">
        <v>0</v>
      </c>
      <c r="T185" s="148">
        <f>S185*H185</f>
        <v>0</v>
      </c>
      <c r="AR185" s="149" t="s">
        <v>273</v>
      </c>
      <c r="AT185" s="149" t="s">
        <v>166</v>
      </c>
      <c r="AU185" s="149" t="s">
        <v>88</v>
      </c>
      <c r="AY185" s="17" t="s">
        <v>163</v>
      </c>
      <c r="BE185" s="150">
        <f>IF(N185="základní",J185,0)</f>
        <v>0</v>
      </c>
      <c r="BF185" s="150">
        <f>IF(N185="snížená",J185,0)</f>
        <v>0</v>
      </c>
      <c r="BG185" s="150">
        <f>IF(N185="zákl. přenesená",J185,0)</f>
        <v>0</v>
      </c>
      <c r="BH185" s="150">
        <f>IF(N185="sníž. přenesená",J185,0)</f>
        <v>0</v>
      </c>
      <c r="BI185" s="150">
        <f>IF(N185="nulová",J185,0)</f>
        <v>0</v>
      </c>
      <c r="BJ185" s="17" t="s">
        <v>86</v>
      </c>
      <c r="BK185" s="150">
        <f>ROUND(I185*H185,2)</f>
        <v>0</v>
      </c>
      <c r="BL185" s="17" t="s">
        <v>273</v>
      </c>
      <c r="BM185" s="149" t="s">
        <v>516</v>
      </c>
    </row>
    <row r="186" spans="2:65" s="13" customFormat="1" ht="11.25">
      <c r="B186" s="158"/>
      <c r="D186" s="152" t="s">
        <v>172</v>
      </c>
      <c r="E186" s="159" t="s">
        <v>1</v>
      </c>
      <c r="F186" s="160" t="s">
        <v>1694</v>
      </c>
      <c r="H186" s="161">
        <v>6</v>
      </c>
      <c r="I186" s="162"/>
      <c r="L186" s="158"/>
      <c r="M186" s="163"/>
      <c r="T186" s="164"/>
      <c r="AT186" s="159" t="s">
        <v>172</v>
      </c>
      <c r="AU186" s="159" t="s">
        <v>88</v>
      </c>
      <c r="AV186" s="13" t="s">
        <v>88</v>
      </c>
      <c r="AW186" s="13" t="s">
        <v>34</v>
      </c>
      <c r="AX186" s="13" t="s">
        <v>78</v>
      </c>
      <c r="AY186" s="159" t="s">
        <v>163</v>
      </c>
    </row>
    <row r="187" spans="2:65" s="14" customFormat="1" ht="11.25">
      <c r="B187" s="165"/>
      <c r="D187" s="152" t="s">
        <v>172</v>
      </c>
      <c r="E187" s="166" t="s">
        <v>1</v>
      </c>
      <c r="F187" s="167" t="s">
        <v>176</v>
      </c>
      <c r="H187" s="168">
        <v>6</v>
      </c>
      <c r="I187" s="169"/>
      <c r="L187" s="165"/>
      <c r="M187" s="170"/>
      <c r="T187" s="171"/>
      <c r="AT187" s="166" t="s">
        <v>172</v>
      </c>
      <c r="AU187" s="166" t="s">
        <v>88</v>
      </c>
      <c r="AV187" s="14" t="s">
        <v>170</v>
      </c>
      <c r="AW187" s="14" t="s">
        <v>34</v>
      </c>
      <c r="AX187" s="14" t="s">
        <v>86</v>
      </c>
      <c r="AY187" s="166" t="s">
        <v>163</v>
      </c>
    </row>
    <row r="188" spans="2:65" s="1" customFormat="1" ht="55.5" customHeight="1">
      <c r="B188" s="32"/>
      <c r="C188" s="137" t="s">
        <v>424</v>
      </c>
      <c r="D188" s="137" t="s">
        <v>166</v>
      </c>
      <c r="E188" s="138" t="s">
        <v>1695</v>
      </c>
      <c r="F188" s="139" t="s">
        <v>1696</v>
      </c>
      <c r="G188" s="140" t="s">
        <v>1509</v>
      </c>
      <c r="H188" s="193"/>
      <c r="I188" s="142"/>
      <c r="J188" s="143">
        <f>ROUND(I188*H188,2)</f>
        <v>0</v>
      </c>
      <c r="K188" s="144"/>
      <c r="L188" s="32"/>
      <c r="M188" s="145" t="s">
        <v>1</v>
      </c>
      <c r="N188" s="146" t="s">
        <v>43</v>
      </c>
      <c r="P188" s="147">
        <f>O188*H188</f>
        <v>0</v>
      </c>
      <c r="Q188" s="147">
        <v>0</v>
      </c>
      <c r="R188" s="147">
        <f>Q188*H188</f>
        <v>0</v>
      </c>
      <c r="S188" s="147">
        <v>0</v>
      </c>
      <c r="T188" s="148">
        <f>S188*H188</f>
        <v>0</v>
      </c>
      <c r="AR188" s="149" t="s">
        <v>273</v>
      </c>
      <c r="AT188" s="149" t="s">
        <v>166</v>
      </c>
      <c r="AU188" s="149" t="s">
        <v>88</v>
      </c>
      <c r="AY188" s="17" t="s">
        <v>163</v>
      </c>
      <c r="BE188" s="150">
        <f>IF(N188="základní",J188,0)</f>
        <v>0</v>
      </c>
      <c r="BF188" s="150">
        <f>IF(N188="snížená",J188,0)</f>
        <v>0</v>
      </c>
      <c r="BG188" s="150">
        <f>IF(N188="zákl. přenesená",J188,0)</f>
        <v>0</v>
      </c>
      <c r="BH188" s="150">
        <f>IF(N188="sníž. přenesená",J188,0)</f>
        <v>0</v>
      </c>
      <c r="BI188" s="150">
        <f>IF(N188="nulová",J188,0)</f>
        <v>0</v>
      </c>
      <c r="BJ188" s="17" t="s">
        <v>86</v>
      </c>
      <c r="BK188" s="150">
        <f>ROUND(I188*H188,2)</f>
        <v>0</v>
      </c>
      <c r="BL188" s="17" t="s">
        <v>273</v>
      </c>
      <c r="BM188" s="149" t="s">
        <v>542</v>
      </c>
    </row>
    <row r="189" spans="2:65" s="1" customFormat="1" ht="66.75" customHeight="1">
      <c r="B189" s="32"/>
      <c r="C189" s="137" t="s">
        <v>428</v>
      </c>
      <c r="D189" s="137" t="s">
        <v>166</v>
      </c>
      <c r="E189" s="138" t="s">
        <v>1697</v>
      </c>
      <c r="F189" s="139" t="s">
        <v>1698</v>
      </c>
      <c r="G189" s="140" t="s">
        <v>1509</v>
      </c>
      <c r="H189" s="193"/>
      <c r="I189" s="142"/>
      <c r="J189" s="143">
        <f>ROUND(I189*H189,2)</f>
        <v>0</v>
      </c>
      <c r="K189" s="144"/>
      <c r="L189" s="32"/>
      <c r="M189" s="145" t="s">
        <v>1</v>
      </c>
      <c r="N189" s="146" t="s">
        <v>43</v>
      </c>
      <c r="P189" s="147">
        <f>O189*H189</f>
        <v>0</v>
      </c>
      <c r="Q189" s="147">
        <v>0</v>
      </c>
      <c r="R189" s="147">
        <f>Q189*H189</f>
        <v>0</v>
      </c>
      <c r="S189" s="147">
        <v>0</v>
      </c>
      <c r="T189" s="148">
        <f>S189*H189</f>
        <v>0</v>
      </c>
      <c r="AR189" s="149" t="s">
        <v>273</v>
      </c>
      <c r="AT189" s="149" t="s">
        <v>166</v>
      </c>
      <c r="AU189" s="149" t="s">
        <v>88</v>
      </c>
      <c r="AY189" s="17" t="s">
        <v>163</v>
      </c>
      <c r="BE189" s="150">
        <f>IF(N189="základní",J189,0)</f>
        <v>0</v>
      </c>
      <c r="BF189" s="150">
        <f>IF(N189="snížená",J189,0)</f>
        <v>0</v>
      </c>
      <c r="BG189" s="150">
        <f>IF(N189="zákl. přenesená",J189,0)</f>
        <v>0</v>
      </c>
      <c r="BH189" s="150">
        <f>IF(N189="sníž. přenesená",J189,0)</f>
        <v>0</v>
      </c>
      <c r="BI189" s="150">
        <f>IF(N189="nulová",J189,0)</f>
        <v>0</v>
      </c>
      <c r="BJ189" s="17" t="s">
        <v>86</v>
      </c>
      <c r="BK189" s="150">
        <f>ROUND(I189*H189,2)</f>
        <v>0</v>
      </c>
      <c r="BL189" s="17" t="s">
        <v>273</v>
      </c>
      <c r="BM189" s="149" t="s">
        <v>560</v>
      </c>
    </row>
    <row r="190" spans="2:65" s="1" customFormat="1" ht="33" customHeight="1">
      <c r="B190" s="32"/>
      <c r="C190" s="137" t="s">
        <v>432</v>
      </c>
      <c r="D190" s="137" t="s">
        <v>166</v>
      </c>
      <c r="E190" s="138" t="s">
        <v>1699</v>
      </c>
      <c r="F190" s="139" t="s">
        <v>1700</v>
      </c>
      <c r="G190" s="140" t="s">
        <v>169</v>
      </c>
      <c r="H190" s="141">
        <v>2</v>
      </c>
      <c r="I190" s="142"/>
      <c r="J190" s="143">
        <f>ROUND(I190*H190,2)</f>
        <v>0</v>
      </c>
      <c r="K190" s="144"/>
      <c r="L190" s="32"/>
      <c r="M190" s="145" t="s">
        <v>1</v>
      </c>
      <c r="N190" s="146" t="s">
        <v>43</v>
      </c>
      <c r="P190" s="147">
        <f>O190*H190</f>
        <v>0</v>
      </c>
      <c r="Q190" s="147">
        <v>0</v>
      </c>
      <c r="R190" s="147">
        <f>Q190*H190</f>
        <v>0</v>
      </c>
      <c r="S190" s="147">
        <v>0</v>
      </c>
      <c r="T190" s="148">
        <f>S190*H190</f>
        <v>0</v>
      </c>
      <c r="AR190" s="149" t="s">
        <v>273</v>
      </c>
      <c r="AT190" s="149" t="s">
        <v>166</v>
      </c>
      <c r="AU190" s="149" t="s">
        <v>88</v>
      </c>
      <c r="AY190" s="17" t="s">
        <v>163</v>
      </c>
      <c r="BE190" s="150">
        <f>IF(N190="základní",J190,0)</f>
        <v>0</v>
      </c>
      <c r="BF190" s="150">
        <f>IF(N190="snížená",J190,0)</f>
        <v>0</v>
      </c>
      <c r="BG190" s="150">
        <f>IF(N190="zákl. přenesená",J190,0)</f>
        <v>0</v>
      </c>
      <c r="BH190" s="150">
        <f>IF(N190="sníž. přenesená",J190,0)</f>
        <v>0</v>
      </c>
      <c r="BI190" s="150">
        <f>IF(N190="nulová",J190,0)</f>
        <v>0</v>
      </c>
      <c r="BJ190" s="17" t="s">
        <v>86</v>
      </c>
      <c r="BK190" s="150">
        <f>ROUND(I190*H190,2)</f>
        <v>0</v>
      </c>
      <c r="BL190" s="17" t="s">
        <v>273</v>
      </c>
      <c r="BM190" s="149" t="s">
        <v>586</v>
      </c>
    </row>
    <row r="191" spans="2:65" s="12" customFormat="1" ht="11.25">
      <c r="B191" s="151"/>
      <c r="D191" s="152" t="s">
        <v>172</v>
      </c>
      <c r="E191" s="153" t="s">
        <v>1</v>
      </c>
      <c r="F191" s="154" t="s">
        <v>1701</v>
      </c>
      <c r="H191" s="153" t="s">
        <v>1</v>
      </c>
      <c r="I191" s="155"/>
      <c r="L191" s="151"/>
      <c r="M191" s="156"/>
      <c r="T191" s="157"/>
      <c r="AT191" s="153" t="s">
        <v>172</v>
      </c>
      <c r="AU191" s="153" t="s">
        <v>88</v>
      </c>
      <c r="AV191" s="12" t="s">
        <v>86</v>
      </c>
      <c r="AW191" s="12" t="s">
        <v>34</v>
      </c>
      <c r="AX191" s="12" t="s">
        <v>78</v>
      </c>
      <c r="AY191" s="153" t="s">
        <v>163</v>
      </c>
    </row>
    <row r="192" spans="2:65" s="13" customFormat="1" ht="11.25">
      <c r="B192" s="158"/>
      <c r="D192" s="152" t="s">
        <v>172</v>
      </c>
      <c r="E192" s="159" t="s">
        <v>1</v>
      </c>
      <c r="F192" s="160" t="s">
        <v>1702</v>
      </c>
      <c r="H192" s="161">
        <v>2</v>
      </c>
      <c r="I192" s="162"/>
      <c r="L192" s="158"/>
      <c r="M192" s="163"/>
      <c r="T192" s="164"/>
      <c r="AT192" s="159" t="s">
        <v>172</v>
      </c>
      <c r="AU192" s="159" t="s">
        <v>88</v>
      </c>
      <c r="AV192" s="13" t="s">
        <v>88</v>
      </c>
      <c r="AW192" s="13" t="s">
        <v>34</v>
      </c>
      <c r="AX192" s="13" t="s">
        <v>78</v>
      </c>
      <c r="AY192" s="159" t="s">
        <v>163</v>
      </c>
    </row>
    <row r="193" spans="2:65" s="14" customFormat="1" ht="11.25">
      <c r="B193" s="165"/>
      <c r="D193" s="152" t="s">
        <v>172</v>
      </c>
      <c r="E193" s="166" t="s">
        <v>1</v>
      </c>
      <c r="F193" s="167" t="s">
        <v>176</v>
      </c>
      <c r="H193" s="168">
        <v>2</v>
      </c>
      <c r="I193" s="169"/>
      <c r="L193" s="165"/>
      <c r="M193" s="170"/>
      <c r="T193" s="171"/>
      <c r="AT193" s="166" t="s">
        <v>172</v>
      </c>
      <c r="AU193" s="166" t="s">
        <v>88</v>
      </c>
      <c r="AV193" s="14" t="s">
        <v>170</v>
      </c>
      <c r="AW193" s="14" t="s">
        <v>34</v>
      </c>
      <c r="AX193" s="14" t="s">
        <v>86</v>
      </c>
      <c r="AY193" s="166" t="s">
        <v>163</v>
      </c>
    </row>
    <row r="194" spans="2:65" s="1" customFormat="1" ht="16.5" customHeight="1">
      <c r="B194" s="32"/>
      <c r="C194" s="137" t="s">
        <v>164</v>
      </c>
      <c r="D194" s="137" t="s">
        <v>166</v>
      </c>
      <c r="E194" s="138" t="s">
        <v>1703</v>
      </c>
      <c r="F194" s="139" t="s">
        <v>1704</v>
      </c>
      <c r="G194" s="140" t="s">
        <v>169</v>
      </c>
      <c r="H194" s="141">
        <v>2</v>
      </c>
      <c r="I194" s="142"/>
      <c r="J194" s="143">
        <f>ROUND(I194*H194,2)</f>
        <v>0</v>
      </c>
      <c r="K194" s="144"/>
      <c r="L194" s="32"/>
      <c r="M194" s="145" t="s">
        <v>1</v>
      </c>
      <c r="N194" s="146" t="s">
        <v>43</v>
      </c>
      <c r="P194" s="147">
        <f>O194*H194</f>
        <v>0</v>
      </c>
      <c r="Q194" s="147">
        <v>0</v>
      </c>
      <c r="R194" s="147">
        <f>Q194*H194</f>
        <v>0</v>
      </c>
      <c r="S194" s="147">
        <v>0</v>
      </c>
      <c r="T194" s="148">
        <f>S194*H194</f>
        <v>0</v>
      </c>
      <c r="AR194" s="149" t="s">
        <v>273</v>
      </c>
      <c r="AT194" s="149" t="s">
        <v>166</v>
      </c>
      <c r="AU194" s="149" t="s">
        <v>88</v>
      </c>
      <c r="AY194" s="17" t="s">
        <v>163</v>
      </c>
      <c r="BE194" s="150">
        <f>IF(N194="základní",J194,0)</f>
        <v>0</v>
      </c>
      <c r="BF194" s="150">
        <f>IF(N194="snížená",J194,0)</f>
        <v>0</v>
      </c>
      <c r="BG194" s="150">
        <f>IF(N194="zákl. přenesená",J194,0)</f>
        <v>0</v>
      </c>
      <c r="BH194" s="150">
        <f>IF(N194="sníž. přenesená",J194,0)</f>
        <v>0</v>
      </c>
      <c r="BI194" s="150">
        <f>IF(N194="nulová",J194,0)</f>
        <v>0</v>
      </c>
      <c r="BJ194" s="17" t="s">
        <v>86</v>
      </c>
      <c r="BK194" s="150">
        <f>ROUND(I194*H194,2)</f>
        <v>0</v>
      </c>
      <c r="BL194" s="17" t="s">
        <v>273</v>
      </c>
      <c r="BM194" s="149" t="s">
        <v>602</v>
      </c>
    </row>
    <row r="195" spans="2:65" s="12" customFormat="1" ht="11.25">
      <c r="B195" s="151"/>
      <c r="D195" s="152" t="s">
        <v>172</v>
      </c>
      <c r="E195" s="153" t="s">
        <v>1</v>
      </c>
      <c r="F195" s="154" t="s">
        <v>1705</v>
      </c>
      <c r="H195" s="153" t="s">
        <v>1</v>
      </c>
      <c r="I195" s="155"/>
      <c r="L195" s="151"/>
      <c r="M195" s="156"/>
      <c r="T195" s="157"/>
      <c r="AT195" s="153" t="s">
        <v>172</v>
      </c>
      <c r="AU195" s="153" t="s">
        <v>88</v>
      </c>
      <c r="AV195" s="12" t="s">
        <v>86</v>
      </c>
      <c r="AW195" s="12" t="s">
        <v>34</v>
      </c>
      <c r="AX195" s="12" t="s">
        <v>78</v>
      </c>
      <c r="AY195" s="153" t="s">
        <v>163</v>
      </c>
    </row>
    <row r="196" spans="2:65" s="13" customFormat="1" ht="11.25">
      <c r="B196" s="158"/>
      <c r="D196" s="152" t="s">
        <v>172</v>
      </c>
      <c r="E196" s="159" t="s">
        <v>1</v>
      </c>
      <c r="F196" s="160" t="s">
        <v>1702</v>
      </c>
      <c r="H196" s="161">
        <v>2</v>
      </c>
      <c r="I196" s="162"/>
      <c r="L196" s="158"/>
      <c r="M196" s="163"/>
      <c r="T196" s="164"/>
      <c r="AT196" s="159" t="s">
        <v>172</v>
      </c>
      <c r="AU196" s="159" t="s">
        <v>88</v>
      </c>
      <c r="AV196" s="13" t="s">
        <v>88</v>
      </c>
      <c r="AW196" s="13" t="s">
        <v>34</v>
      </c>
      <c r="AX196" s="13" t="s">
        <v>78</v>
      </c>
      <c r="AY196" s="159" t="s">
        <v>163</v>
      </c>
    </row>
    <row r="197" spans="2:65" s="14" customFormat="1" ht="11.25">
      <c r="B197" s="165"/>
      <c r="D197" s="152" t="s">
        <v>172</v>
      </c>
      <c r="E197" s="166" t="s">
        <v>1</v>
      </c>
      <c r="F197" s="167" t="s">
        <v>1506</v>
      </c>
      <c r="H197" s="168">
        <v>2</v>
      </c>
      <c r="I197" s="169"/>
      <c r="L197" s="165"/>
      <c r="M197" s="170"/>
      <c r="T197" s="171"/>
      <c r="AT197" s="166" t="s">
        <v>172</v>
      </c>
      <c r="AU197" s="166" t="s">
        <v>88</v>
      </c>
      <c r="AV197" s="14" t="s">
        <v>170</v>
      </c>
      <c r="AW197" s="14" t="s">
        <v>34</v>
      </c>
      <c r="AX197" s="14" t="s">
        <v>86</v>
      </c>
      <c r="AY197" s="166" t="s">
        <v>163</v>
      </c>
    </row>
    <row r="198" spans="2:65" s="1" customFormat="1" ht="16.5" customHeight="1">
      <c r="B198" s="32"/>
      <c r="C198" s="137" t="s">
        <v>442</v>
      </c>
      <c r="D198" s="137" t="s">
        <v>166</v>
      </c>
      <c r="E198" s="138" t="s">
        <v>1706</v>
      </c>
      <c r="F198" s="139" t="s">
        <v>1707</v>
      </c>
      <c r="G198" s="140" t="s">
        <v>169</v>
      </c>
      <c r="H198" s="141">
        <v>2</v>
      </c>
      <c r="I198" s="142"/>
      <c r="J198" s="143">
        <f>ROUND(I198*H198,2)</f>
        <v>0</v>
      </c>
      <c r="K198" s="144"/>
      <c r="L198" s="32"/>
      <c r="M198" s="145" t="s">
        <v>1</v>
      </c>
      <c r="N198" s="146" t="s">
        <v>43</v>
      </c>
      <c r="P198" s="147">
        <f>O198*H198</f>
        <v>0</v>
      </c>
      <c r="Q198" s="147">
        <v>0</v>
      </c>
      <c r="R198" s="147">
        <f>Q198*H198</f>
        <v>0</v>
      </c>
      <c r="S198" s="147">
        <v>0</v>
      </c>
      <c r="T198" s="148">
        <f>S198*H198</f>
        <v>0</v>
      </c>
      <c r="AR198" s="149" t="s">
        <v>273</v>
      </c>
      <c r="AT198" s="149" t="s">
        <v>166</v>
      </c>
      <c r="AU198" s="149" t="s">
        <v>88</v>
      </c>
      <c r="AY198" s="17" t="s">
        <v>163</v>
      </c>
      <c r="BE198" s="150">
        <f>IF(N198="základní",J198,0)</f>
        <v>0</v>
      </c>
      <c r="BF198" s="150">
        <f>IF(N198="snížená",J198,0)</f>
        <v>0</v>
      </c>
      <c r="BG198" s="150">
        <f>IF(N198="zákl. přenesená",J198,0)</f>
        <v>0</v>
      </c>
      <c r="BH198" s="150">
        <f>IF(N198="sníž. přenesená",J198,0)</f>
        <v>0</v>
      </c>
      <c r="BI198" s="150">
        <f>IF(N198="nulová",J198,0)</f>
        <v>0</v>
      </c>
      <c r="BJ198" s="17" t="s">
        <v>86</v>
      </c>
      <c r="BK198" s="150">
        <f>ROUND(I198*H198,2)</f>
        <v>0</v>
      </c>
      <c r="BL198" s="17" t="s">
        <v>273</v>
      </c>
      <c r="BM198" s="149" t="s">
        <v>613</v>
      </c>
    </row>
    <row r="199" spans="2:65" s="12" customFormat="1" ht="11.25">
      <c r="B199" s="151"/>
      <c r="D199" s="152" t="s">
        <v>172</v>
      </c>
      <c r="E199" s="153" t="s">
        <v>1</v>
      </c>
      <c r="F199" s="154" t="s">
        <v>1708</v>
      </c>
      <c r="H199" s="153" t="s">
        <v>1</v>
      </c>
      <c r="I199" s="155"/>
      <c r="L199" s="151"/>
      <c r="M199" s="156"/>
      <c r="T199" s="157"/>
      <c r="AT199" s="153" t="s">
        <v>172</v>
      </c>
      <c r="AU199" s="153" t="s">
        <v>88</v>
      </c>
      <c r="AV199" s="12" t="s">
        <v>86</v>
      </c>
      <c r="AW199" s="12" t="s">
        <v>34</v>
      </c>
      <c r="AX199" s="12" t="s">
        <v>78</v>
      </c>
      <c r="AY199" s="153" t="s">
        <v>163</v>
      </c>
    </row>
    <row r="200" spans="2:65" s="13" customFormat="1" ht="11.25">
      <c r="B200" s="158"/>
      <c r="D200" s="152" t="s">
        <v>172</v>
      </c>
      <c r="E200" s="159" t="s">
        <v>1</v>
      </c>
      <c r="F200" s="160" t="s">
        <v>1709</v>
      </c>
      <c r="H200" s="161">
        <v>2</v>
      </c>
      <c r="I200" s="162"/>
      <c r="L200" s="158"/>
      <c r="M200" s="163"/>
      <c r="T200" s="164"/>
      <c r="AT200" s="159" t="s">
        <v>172</v>
      </c>
      <c r="AU200" s="159" t="s">
        <v>88</v>
      </c>
      <c r="AV200" s="13" t="s">
        <v>88</v>
      </c>
      <c r="AW200" s="13" t="s">
        <v>34</v>
      </c>
      <c r="AX200" s="13" t="s">
        <v>78</v>
      </c>
      <c r="AY200" s="159" t="s">
        <v>163</v>
      </c>
    </row>
    <row r="201" spans="2:65" s="14" customFormat="1" ht="11.25">
      <c r="B201" s="165"/>
      <c r="D201" s="152" t="s">
        <v>172</v>
      </c>
      <c r="E201" s="166" t="s">
        <v>1</v>
      </c>
      <c r="F201" s="167" t="s">
        <v>1506</v>
      </c>
      <c r="H201" s="168">
        <v>2</v>
      </c>
      <c r="I201" s="169"/>
      <c r="L201" s="165"/>
      <c r="M201" s="170"/>
      <c r="T201" s="171"/>
      <c r="AT201" s="166" t="s">
        <v>172</v>
      </c>
      <c r="AU201" s="166" t="s">
        <v>88</v>
      </c>
      <c r="AV201" s="14" t="s">
        <v>170</v>
      </c>
      <c r="AW201" s="14" t="s">
        <v>34</v>
      </c>
      <c r="AX201" s="14" t="s">
        <v>86</v>
      </c>
      <c r="AY201" s="166" t="s">
        <v>163</v>
      </c>
    </row>
    <row r="202" spans="2:65" s="1" customFormat="1" ht="16.5" customHeight="1">
      <c r="B202" s="32"/>
      <c r="C202" s="137" t="s">
        <v>450</v>
      </c>
      <c r="D202" s="137" t="s">
        <v>166</v>
      </c>
      <c r="E202" s="138" t="s">
        <v>1710</v>
      </c>
      <c r="F202" s="139" t="s">
        <v>1711</v>
      </c>
      <c r="G202" s="140" t="s">
        <v>884</v>
      </c>
      <c r="H202" s="141">
        <v>15</v>
      </c>
      <c r="I202" s="142"/>
      <c r="J202" s="143">
        <f>ROUND(I202*H202,2)</f>
        <v>0</v>
      </c>
      <c r="K202" s="144"/>
      <c r="L202" s="32"/>
      <c r="M202" s="145" t="s">
        <v>1</v>
      </c>
      <c r="N202" s="146" t="s">
        <v>43</v>
      </c>
      <c r="P202" s="147">
        <f>O202*H202</f>
        <v>0</v>
      </c>
      <c r="Q202" s="147">
        <v>0</v>
      </c>
      <c r="R202" s="147">
        <f>Q202*H202</f>
        <v>0</v>
      </c>
      <c r="S202" s="147">
        <v>0</v>
      </c>
      <c r="T202" s="148">
        <f>S202*H202</f>
        <v>0</v>
      </c>
      <c r="AR202" s="149" t="s">
        <v>273</v>
      </c>
      <c r="AT202" s="149" t="s">
        <v>166</v>
      </c>
      <c r="AU202" s="149" t="s">
        <v>88</v>
      </c>
      <c r="AY202" s="17" t="s">
        <v>163</v>
      </c>
      <c r="BE202" s="150">
        <f>IF(N202="základní",J202,0)</f>
        <v>0</v>
      </c>
      <c r="BF202" s="150">
        <f>IF(N202="snížená",J202,0)</f>
        <v>0</v>
      </c>
      <c r="BG202" s="150">
        <f>IF(N202="zákl. přenesená",J202,0)</f>
        <v>0</v>
      </c>
      <c r="BH202" s="150">
        <f>IF(N202="sníž. přenesená",J202,0)</f>
        <v>0</v>
      </c>
      <c r="BI202" s="150">
        <f>IF(N202="nulová",J202,0)</f>
        <v>0</v>
      </c>
      <c r="BJ202" s="17" t="s">
        <v>86</v>
      </c>
      <c r="BK202" s="150">
        <f>ROUND(I202*H202,2)</f>
        <v>0</v>
      </c>
      <c r="BL202" s="17" t="s">
        <v>273</v>
      </c>
      <c r="BM202" s="149" t="s">
        <v>644</v>
      </c>
    </row>
    <row r="203" spans="2:65" s="13" customFormat="1" ht="11.25">
      <c r="B203" s="158"/>
      <c r="D203" s="152" t="s">
        <v>172</v>
      </c>
      <c r="E203" s="159" t="s">
        <v>1</v>
      </c>
      <c r="F203" s="160" t="s">
        <v>1712</v>
      </c>
      <c r="H203" s="161">
        <v>15</v>
      </c>
      <c r="I203" s="162"/>
      <c r="L203" s="158"/>
      <c r="M203" s="163"/>
      <c r="T203" s="164"/>
      <c r="AT203" s="159" t="s">
        <v>172</v>
      </c>
      <c r="AU203" s="159" t="s">
        <v>88</v>
      </c>
      <c r="AV203" s="13" t="s">
        <v>88</v>
      </c>
      <c r="AW203" s="13" t="s">
        <v>34</v>
      </c>
      <c r="AX203" s="13" t="s">
        <v>78</v>
      </c>
      <c r="AY203" s="159" t="s">
        <v>163</v>
      </c>
    </row>
    <row r="204" spans="2:65" s="14" customFormat="1" ht="11.25">
      <c r="B204" s="165"/>
      <c r="D204" s="152" t="s">
        <v>172</v>
      </c>
      <c r="E204" s="166" t="s">
        <v>1</v>
      </c>
      <c r="F204" s="167" t="s">
        <v>176</v>
      </c>
      <c r="H204" s="168">
        <v>15</v>
      </c>
      <c r="I204" s="169"/>
      <c r="L204" s="165"/>
      <c r="M204" s="170"/>
      <c r="T204" s="171"/>
      <c r="AT204" s="166" t="s">
        <v>172</v>
      </c>
      <c r="AU204" s="166" t="s">
        <v>88</v>
      </c>
      <c r="AV204" s="14" t="s">
        <v>170</v>
      </c>
      <c r="AW204" s="14" t="s">
        <v>34</v>
      </c>
      <c r="AX204" s="14" t="s">
        <v>86</v>
      </c>
      <c r="AY204" s="166" t="s">
        <v>163</v>
      </c>
    </row>
    <row r="205" spans="2:65" s="1" customFormat="1" ht="21.75" customHeight="1">
      <c r="B205" s="32"/>
      <c r="C205" s="137" t="s">
        <v>201</v>
      </c>
      <c r="D205" s="137" t="s">
        <v>166</v>
      </c>
      <c r="E205" s="138" t="s">
        <v>1713</v>
      </c>
      <c r="F205" s="139" t="s">
        <v>1714</v>
      </c>
      <c r="G205" s="140" t="s">
        <v>884</v>
      </c>
      <c r="H205" s="141">
        <v>24</v>
      </c>
      <c r="I205" s="142"/>
      <c r="J205" s="143">
        <f>ROUND(I205*H205,2)</f>
        <v>0</v>
      </c>
      <c r="K205" s="144"/>
      <c r="L205" s="32"/>
      <c r="M205" s="194" t="s">
        <v>1</v>
      </c>
      <c r="N205" s="195" t="s">
        <v>43</v>
      </c>
      <c r="O205" s="196"/>
      <c r="P205" s="197">
        <f>O205*H205</f>
        <v>0</v>
      </c>
      <c r="Q205" s="197">
        <v>0</v>
      </c>
      <c r="R205" s="197">
        <f>Q205*H205</f>
        <v>0</v>
      </c>
      <c r="S205" s="197">
        <v>0</v>
      </c>
      <c r="T205" s="198">
        <f>S205*H205</f>
        <v>0</v>
      </c>
      <c r="AR205" s="149" t="s">
        <v>273</v>
      </c>
      <c r="AT205" s="149" t="s">
        <v>166</v>
      </c>
      <c r="AU205" s="149" t="s">
        <v>88</v>
      </c>
      <c r="AY205" s="17" t="s">
        <v>163</v>
      </c>
      <c r="BE205" s="150">
        <f>IF(N205="základní",J205,0)</f>
        <v>0</v>
      </c>
      <c r="BF205" s="150">
        <f>IF(N205="snížená",J205,0)</f>
        <v>0</v>
      </c>
      <c r="BG205" s="150">
        <f>IF(N205="zákl. přenesená",J205,0)</f>
        <v>0</v>
      </c>
      <c r="BH205" s="150">
        <f>IF(N205="sníž. přenesená",J205,0)</f>
        <v>0</v>
      </c>
      <c r="BI205" s="150">
        <f>IF(N205="nulová",J205,0)</f>
        <v>0</v>
      </c>
      <c r="BJ205" s="17" t="s">
        <v>86</v>
      </c>
      <c r="BK205" s="150">
        <f>ROUND(I205*H205,2)</f>
        <v>0</v>
      </c>
      <c r="BL205" s="17" t="s">
        <v>273</v>
      </c>
      <c r="BM205" s="149" t="s">
        <v>676</v>
      </c>
    </row>
    <row r="206" spans="2:65" s="1" customFormat="1" ht="6.95" customHeight="1">
      <c r="B206" s="44"/>
      <c r="C206" s="45"/>
      <c r="D206" s="45"/>
      <c r="E206" s="45"/>
      <c r="F206" s="45"/>
      <c r="G206" s="45"/>
      <c r="H206" s="45"/>
      <c r="I206" s="45"/>
      <c r="J206" s="45"/>
      <c r="K206" s="45"/>
      <c r="L206" s="32"/>
    </row>
  </sheetData>
  <sheetProtection algorithmName="SHA-512" hashValue="riZSlgNvYgHpJwYZSP3soPsEDwdRnbRs57SG/iChtS8SuUSCtJtPamVmhgWI0obhVmSsz5krKF+SYZTrtf0R/A==" saltValue="8T7kJOoLBfANnRvFRQcJgZUNib6GPm+QVEZhRK3dsitmF//THlJKYxVze3+HimkUIaOWkF5/m77CI3MP0L6Jag==" spinCount="100000" sheet="1" objects="1" scenarios="1" formatColumns="0" formatRows="0" autoFilter="0"/>
  <autoFilter ref="C118:K205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317"/>
  <sheetViews>
    <sheetView showGridLines="0" topLeftCell="A176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7" t="s">
        <v>97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>
      <c r="B4" s="20"/>
      <c r="D4" s="21" t="s">
        <v>117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Pdf Žižkovo nám.5 rekonstrukce části 1.PP</v>
      </c>
      <c r="F7" s="242"/>
      <c r="G7" s="242"/>
      <c r="H7" s="242"/>
      <c r="L7" s="20"/>
    </row>
    <row r="8" spans="2:46" s="1" customFormat="1" ht="12" customHeight="1">
      <c r="B8" s="32"/>
      <c r="D8" s="27" t="s">
        <v>118</v>
      </c>
      <c r="L8" s="32"/>
    </row>
    <row r="9" spans="2:46" s="1" customFormat="1" ht="16.5" customHeight="1">
      <c r="B9" s="32"/>
      <c r="E9" s="204" t="s">
        <v>1715</v>
      </c>
      <c r="F9" s="243"/>
      <c r="G9" s="243"/>
      <c r="H9" s="24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21. 5. 2024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4" t="str">
        <f>'Rekapitulace stavby'!E14</f>
        <v>Vyplň údaj</v>
      </c>
      <c r="F18" s="209"/>
      <c r="G18" s="209"/>
      <c r="H18" s="209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33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94"/>
      <c r="E27" s="214" t="s">
        <v>1</v>
      </c>
      <c r="F27" s="214"/>
      <c r="G27" s="214"/>
      <c r="H27" s="214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38</v>
      </c>
      <c r="J30" s="66">
        <f>ROUND(J126,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5" t="s">
        <v>42</v>
      </c>
      <c r="E33" s="27" t="s">
        <v>43</v>
      </c>
      <c r="F33" s="86">
        <f>ROUND((SUM(BE126:BE316)),  2)</f>
        <v>0</v>
      </c>
      <c r="I33" s="96">
        <v>0.21</v>
      </c>
      <c r="J33" s="86">
        <f>ROUND(((SUM(BE126:BE316))*I33),  2)</f>
        <v>0</v>
      </c>
      <c r="L33" s="32"/>
    </row>
    <row r="34" spans="2:12" s="1" customFormat="1" ht="14.45" customHeight="1">
      <c r="B34" s="32"/>
      <c r="E34" s="27" t="s">
        <v>44</v>
      </c>
      <c r="F34" s="86">
        <f>ROUND((SUM(BF126:BF316)),  2)</f>
        <v>0</v>
      </c>
      <c r="I34" s="96">
        <v>0.12</v>
      </c>
      <c r="J34" s="86">
        <f>ROUND(((SUM(BF126:BF316))*I34),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6">
        <f>ROUND((SUM(BG126:BG316)),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6">
        <f>ROUND((SUM(BH126:BH316)),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6">
        <f>ROUND((SUM(BI126:BI316)),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48</v>
      </c>
      <c r="E39" s="57"/>
      <c r="F39" s="57"/>
      <c r="G39" s="99" t="s">
        <v>49</v>
      </c>
      <c r="H39" s="100" t="s">
        <v>50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53</v>
      </c>
      <c r="E61" s="34"/>
      <c r="F61" s="103" t="s">
        <v>54</v>
      </c>
      <c r="G61" s="43" t="s">
        <v>53</v>
      </c>
      <c r="H61" s="34"/>
      <c r="I61" s="34"/>
      <c r="J61" s="104" t="s">
        <v>54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53</v>
      </c>
      <c r="E76" s="34"/>
      <c r="F76" s="103" t="s">
        <v>54</v>
      </c>
      <c r="G76" s="43" t="s">
        <v>53</v>
      </c>
      <c r="H76" s="34"/>
      <c r="I76" s="34"/>
      <c r="J76" s="104" t="s">
        <v>54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120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Pdf Žižkovo nám.5 rekonstrukce části 1.PP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118</v>
      </c>
      <c r="L86" s="32"/>
    </row>
    <row r="87" spans="2:47" s="1" customFormat="1" ht="16.5" customHeight="1">
      <c r="B87" s="32"/>
      <c r="E87" s="204" t="str">
        <f>E9</f>
        <v>D.1.1.4.3 - TPS - Zařízení zdravotně technických instalací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Žižkovské nám.5, Olomouc</v>
      </c>
      <c r="I89" s="27" t="s">
        <v>22</v>
      </c>
      <c r="J89" s="52" t="str">
        <f>IF(J12="","",J12)</f>
        <v>21. 5. 2024</v>
      </c>
      <c r="L89" s="32"/>
    </row>
    <row r="90" spans="2:47" s="1" customFormat="1" ht="6.95" customHeight="1">
      <c r="B90" s="32"/>
      <c r="L90" s="32"/>
    </row>
    <row r="91" spans="2:47" s="1" customFormat="1" ht="40.15" customHeight="1">
      <c r="B91" s="32"/>
      <c r="C91" s="27" t="s">
        <v>24</v>
      </c>
      <c r="F91" s="25" t="str">
        <f>E15</f>
        <v>Univerzita Palackého Olomouc</v>
      </c>
      <c r="I91" s="27" t="s">
        <v>30</v>
      </c>
      <c r="J91" s="30" t="str">
        <f>E21</f>
        <v>Alfaprojekt Olomouc a.s., 17.listopadu 2a,Olomouc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121</v>
      </c>
      <c r="D94" s="97"/>
      <c r="E94" s="97"/>
      <c r="F94" s="97"/>
      <c r="G94" s="97"/>
      <c r="H94" s="97"/>
      <c r="I94" s="97"/>
      <c r="J94" s="106" t="s">
        <v>122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123</v>
      </c>
      <c r="J96" s="66">
        <f>J126</f>
        <v>0</v>
      </c>
      <c r="L96" s="32"/>
      <c r="AU96" s="17" t="s">
        <v>124</v>
      </c>
    </row>
    <row r="97" spans="2:12" s="8" customFormat="1" ht="24.95" customHeight="1">
      <c r="B97" s="108"/>
      <c r="D97" s="109" t="s">
        <v>1716</v>
      </c>
      <c r="E97" s="110"/>
      <c r="F97" s="110"/>
      <c r="G97" s="110"/>
      <c r="H97" s="110"/>
      <c r="I97" s="110"/>
      <c r="J97" s="111">
        <f>J127</f>
        <v>0</v>
      </c>
      <c r="L97" s="108"/>
    </row>
    <row r="98" spans="2:12" s="9" customFormat="1" ht="19.899999999999999" customHeight="1">
      <c r="B98" s="112"/>
      <c r="D98" s="113" t="s">
        <v>1717</v>
      </c>
      <c r="E98" s="114"/>
      <c r="F98" s="114"/>
      <c r="G98" s="114"/>
      <c r="H98" s="114"/>
      <c r="I98" s="114"/>
      <c r="J98" s="115">
        <f>J128</f>
        <v>0</v>
      </c>
      <c r="L98" s="112"/>
    </row>
    <row r="99" spans="2:12" s="9" customFormat="1" ht="19.899999999999999" customHeight="1">
      <c r="B99" s="112"/>
      <c r="D99" s="113" t="s">
        <v>1718</v>
      </c>
      <c r="E99" s="114"/>
      <c r="F99" s="114"/>
      <c r="G99" s="114"/>
      <c r="H99" s="114"/>
      <c r="I99" s="114"/>
      <c r="J99" s="115">
        <f>J136</f>
        <v>0</v>
      </c>
      <c r="L99" s="112"/>
    </row>
    <row r="100" spans="2:12" s="8" customFormat="1" ht="24.95" customHeight="1">
      <c r="B100" s="108"/>
      <c r="D100" s="109" t="s">
        <v>1490</v>
      </c>
      <c r="E100" s="110"/>
      <c r="F100" s="110"/>
      <c r="G100" s="110"/>
      <c r="H100" s="110"/>
      <c r="I100" s="110"/>
      <c r="J100" s="111">
        <f>J149</f>
        <v>0</v>
      </c>
      <c r="L100" s="108"/>
    </row>
    <row r="101" spans="2:12" s="9" customFormat="1" ht="19.899999999999999" customHeight="1">
      <c r="B101" s="112"/>
      <c r="D101" s="113" t="s">
        <v>1491</v>
      </c>
      <c r="E101" s="114"/>
      <c r="F101" s="114"/>
      <c r="G101" s="114"/>
      <c r="H101" s="114"/>
      <c r="I101" s="114"/>
      <c r="J101" s="115">
        <f>J150</f>
        <v>0</v>
      </c>
      <c r="L101" s="112"/>
    </row>
    <row r="102" spans="2:12" s="9" customFormat="1" ht="19.899999999999999" customHeight="1">
      <c r="B102" s="112"/>
      <c r="D102" s="113" t="s">
        <v>1719</v>
      </c>
      <c r="E102" s="114"/>
      <c r="F102" s="114"/>
      <c r="G102" s="114"/>
      <c r="H102" s="114"/>
      <c r="I102" s="114"/>
      <c r="J102" s="115">
        <f>J170</f>
        <v>0</v>
      </c>
      <c r="L102" s="112"/>
    </row>
    <row r="103" spans="2:12" s="9" customFormat="1" ht="19.899999999999999" customHeight="1">
      <c r="B103" s="112"/>
      <c r="D103" s="113" t="s">
        <v>1720</v>
      </c>
      <c r="E103" s="114"/>
      <c r="F103" s="114"/>
      <c r="G103" s="114"/>
      <c r="H103" s="114"/>
      <c r="I103" s="114"/>
      <c r="J103" s="115">
        <f>J219</f>
        <v>0</v>
      </c>
      <c r="L103" s="112"/>
    </row>
    <row r="104" spans="2:12" s="9" customFormat="1" ht="19.899999999999999" customHeight="1">
      <c r="B104" s="112"/>
      <c r="D104" s="113" t="s">
        <v>1721</v>
      </c>
      <c r="E104" s="114"/>
      <c r="F104" s="114"/>
      <c r="G104" s="114"/>
      <c r="H104" s="114"/>
      <c r="I104" s="114"/>
      <c r="J104" s="115">
        <f>J255</f>
        <v>0</v>
      </c>
      <c r="L104" s="112"/>
    </row>
    <row r="105" spans="2:12" s="9" customFormat="1" ht="19.899999999999999" customHeight="1">
      <c r="B105" s="112"/>
      <c r="D105" s="113" t="s">
        <v>1722</v>
      </c>
      <c r="E105" s="114"/>
      <c r="F105" s="114"/>
      <c r="G105" s="114"/>
      <c r="H105" s="114"/>
      <c r="I105" s="114"/>
      <c r="J105" s="115">
        <f>J302</f>
        <v>0</v>
      </c>
      <c r="L105" s="112"/>
    </row>
    <row r="106" spans="2:12" s="9" customFormat="1" ht="19.899999999999999" customHeight="1">
      <c r="B106" s="112"/>
      <c r="D106" s="113" t="s">
        <v>1496</v>
      </c>
      <c r="E106" s="114"/>
      <c r="F106" s="114"/>
      <c r="G106" s="114"/>
      <c r="H106" s="114"/>
      <c r="I106" s="114"/>
      <c r="J106" s="115">
        <f>J311</f>
        <v>0</v>
      </c>
      <c r="L106" s="112"/>
    </row>
    <row r="107" spans="2:12" s="1" customFormat="1" ht="21.75" customHeight="1">
      <c r="B107" s="32"/>
      <c r="L107" s="32"/>
    </row>
    <row r="108" spans="2:12" s="1" customFormat="1" ht="6.95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2"/>
    </row>
    <row r="112" spans="2:12" s="1" customFormat="1" ht="6.95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2"/>
    </row>
    <row r="113" spans="2:63" s="1" customFormat="1" ht="24.95" customHeight="1">
      <c r="B113" s="32"/>
      <c r="C113" s="21" t="s">
        <v>148</v>
      </c>
      <c r="L113" s="32"/>
    </row>
    <row r="114" spans="2:63" s="1" customFormat="1" ht="6.95" customHeight="1">
      <c r="B114" s="32"/>
      <c r="L114" s="32"/>
    </row>
    <row r="115" spans="2:63" s="1" customFormat="1" ht="12" customHeight="1">
      <c r="B115" s="32"/>
      <c r="C115" s="27" t="s">
        <v>16</v>
      </c>
      <c r="L115" s="32"/>
    </row>
    <row r="116" spans="2:63" s="1" customFormat="1" ht="16.5" customHeight="1">
      <c r="B116" s="32"/>
      <c r="E116" s="241" t="str">
        <f>E7</f>
        <v>Pdf Žižkovo nám.5 rekonstrukce části 1.PP</v>
      </c>
      <c r="F116" s="242"/>
      <c r="G116" s="242"/>
      <c r="H116" s="242"/>
      <c r="L116" s="32"/>
    </row>
    <row r="117" spans="2:63" s="1" customFormat="1" ht="12" customHeight="1">
      <c r="B117" s="32"/>
      <c r="C117" s="27" t="s">
        <v>118</v>
      </c>
      <c r="L117" s="32"/>
    </row>
    <row r="118" spans="2:63" s="1" customFormat="1" ht="16.5" customHeight="1">
      <c r="B118" s="32"/>
      <c r="E118" s="204" t="str">
        <f>E9</f>
        <v>D.1.1.4.3 - TPS - Zařízení zdravotně technických instalací</v>
      </c>
      <c r="F118" s="243"/>
      <c r="G118" s="243"/>
      <c r="H118" s="243"/>
      <c r="L118" s="32"/>
    </row>
    <row r="119" spans="2:63" s="1" customFormat="1" ht="6.95" customHeight="1">
      <c r="B119" s="32"/>
      <c r="L119" s="32"/>
    </row>
    <row r="120" spans="2:63" s="1" customFormat="1" ht="12" customHeight="1">
      <c r="B120" s="32"/>
      <c r="C120" s="27" t="s">
        <v>20</v>
      </c>
      <c r="F120" s="25" t="str">
        <f>F12</f>
        <v>Žižkovské nám.5, Olomouc</v>
      </c>
      <c r="I120" s="27" t="s">
        <v>22</v>
      </c>
      <c r="J120" s="52" t="str">
        <f>IF(J12="","",J12)</f>
        <v>21. 5. 2024</v>
      </c>
      <c r="L120" s="32"/>
    </row>
    <row r="121" spans="2:63" s="1" customFormat="1" ht="6.95" customHeight="1">
      <c r="B121" s="32"/>
      <c r="L121" s="32"/>
    </row>
    <row r="122" spans="2:63" s="1" customFormat="1" ht="40.15" customHeight="1">
      <c r="B122" s="32"/>
      <c r="C122" s="27" t="s">
        <v>24</v>
      </c>
      <c r="F122" s="25" t="str">
        <f>E15</f>
        <v>Univerzita Palackého Olomouc</v>
      </c>
      <c r="I122" s="27" t="s">
        <v>30</v>
      </c>
      <c r="J122" s="30" t="str">
        <f>E21</f>
        <v>Alfaprojekt Olomouc a.s., 17.listopadu 2a,Olomouc</v>
      </c>
      <c r="L122" s="32"/>
    </row>
    <row r="123" spans="2:63" s="1" customFormat="1" ht="15.2" customHeight="1">
      <c r="B123" s="32"/>
      <c r="C123" s="27" t="s">
        <v>28</v>
      </c>
      <c r="F123" s="25" t="str">
        <f>IF(E18="","",E18)</f>
        <v>Vyplň údaj</v>
      </c>
      <c r="I123" s="27" t="s">
        <v>35</v>
      </c>
      <c r="J123" s="30" t="str">
        <f>E24</f>
        <v xml:space="preserve"> </v>
      </c>
      <c r="L123" s="32"/>
    </row>
    <row r="124" spans="2:63" s="1" customFormat="1" ht="10.35" customHeight="1">
      <c r="B124" s="32"/>
      <c r="L124" s="32"/>
    </row>
    <row r="125" spans="2:63" s="10" customFormat="1" ht="29.25" customHeight="1">
      <c r="B125" s="116"/>
      <c r="C125" s="117" t="s">
        <v>149</v>
      </c>
      <c r="D125" s="118" t="s">
        <v>63</v>
      </c>
      <c r="E125" s="118" t="s">
        <v>59</v>
      </c>
      <c r="F125" s="118" t="s">
        <v>60</v>
      </c>
      <c r="G125" s="118" t="s">
        <v>150</v>
      </c>
      <c r="H125" s="118" t="s">
        <v>151</v>
      </c>
      <c r="I125" s="118" t="s">
        <v>152</v>
      </c>
      <c r="J125" s="119" t="s">
        <v>122</v>
      </c>
      <c r="K125" s="120" t="s">
        <v>153</v>
      </c>
      <c r="L125" s="116"/>
      <c r="M125" s="59" t="s">
        <v>1</v>
      </c>
      <c r="N125" s="60" t="s">
        <v>42</v>
      </c>
      <c r="O125" s="60" t="s">
        <v>154</v>
      </c>
      <c r="P125" s="60" t="s">
        <v>155</v>
      </c>
      <c r="Q125" s="60" t="s">
        <v>156</v>
      </c>
      <c r="R125" s="60" t="s">
        <v>157</v>
      </c>
      <c r="S125" s="60" t="s">
        <v>158</v>
      </c>
      <c r="T125" s="61" t="s">
        <v>159</v>
      </c>
    </row>
    <row r="126" spans="2:63" s="1" customFormat="1" ht="22.9" customHeight="1">
      <c r="B126" s="32"/>
      <c r="C126" s="64" t="s">
        <v>160</v>
      </c>
      <c r="J126" s="121">
        <f>BK126</f>
        <v>0</v>
      </c>
      <c r="L126" s="32"/>
      <c r="M126" s="62"/>
      <c r="N126" s="53"/>
      <c r="O126" s="53"/>
      <c r="P126" s="122">
        <f>P127+P149</f>
        <v>0</v>
      </c>
      <c r="Q126" s="53"/>
      <c r="R126" s="122">
        <f>R127+R149</f>
        <v>0</v>
      </c>
      <c r="S126" s="53"/>
      <c r="T126" s="123">
        <f>T127+T149</f>
        <v>0.96520840000000008</v>
      </c>
      <c r="AT126" s="17" t="s">
        <v>77</v>
      </c>
      <c r="AU126" s="17" t="s">
        <v>124</v>
      </c>
      <c r="BK126" s="124">
        <f>BK127+BK149</f>
        <v>0</v>
      </c>
    </row>
    <row r="127" spans="2:63" s="11" customFormat="1" ht="25.9" customHeight="1">
      <c r="B127" s="125"/>
      <c r="D127" s="126" t="s">
        <v>77</v>
      </c>
      <c r="E127" s="127" t="s">
        <v>161</v>
      </c>
      <c r="F127" s="127" t="s">
        <v>1723</v>
      </c>
      <c r="I127" s="128"/>
      <c r="J127" s="129">
        <f>BK127</f>
        <v>0</v>
      </c>
      <c r="L127" s="125"/>
      <c r="M127" s="130"/>
      <c r="P127" s="131">
        <f>P128+P136</f>
        <v>0</v>
      </c>
      <c r="R127" s="131">
        <f>R128+R136</f>
        <v>0</v>
      </c>
      <c r="T127" s="132">
        <f>T128+T136</f>
        <v>0</v>
      </c>
      <c r="AR127" s="126" t="s">
        <v>86</v>
      </c>
      <c r="AT127" s="133" t="s">
        <v>77</v>
      </c>
      <c r="AU127" s="133" t="s">
        <v>78</v>
      </c>
      <c r="AY127" s="126" t="s">
        <v>163</v>
      </c>
      <c r="BK127" s="134">
        <f>BK128+BK136</f>
        <v>0</v>
      </c>
    </row>
    <row r="128" spans="2:63" s="11" customFormat="1" ht="22.9" customHeight="1">
      <c r="B128" s="125"/>
      <c r="D128" s="126" t="s">
        <v>77</v>
      </c>
      <c r="E128" s="135" t="s">
        <v>226</v>
      </c>
      <c r="F128" s="135" t="s">
        <v>1724</v>
      </c>
      <c r="I128" s="128"/>
      <c r="J128" s="136">
        <f>BK128</f>
        <v>0</v>
      </c>
      <c r="L128" s="125"/>
      <c r="M128" s="130"/>
      <c r="P128" s="131">
        <f>SUM(P129:P135)</f>
        <v>0</v>
      </c>
      <c r="R128" s="131">
        <f>SUM(R129:R135)</f>
        <v>0</v>
      </c>
      <c r="T128" s="132">
        <f>SUM(T129:T135)</f>
        <v>0</v>
      </c>
      <c r="AR128" s="126" t="s">
        <v>86</v>
      </c>
      <c r="AT128" s="133" t="s">
        <v>77</v>
      </c>
      <c r="AU128" s="133" t="s">
        <v>86</v>
      </c>
      <c r="AY128" s="126" t="s">
        <v>163</v>
      </c>
      <c r="BK128" s="134">
        <f>SUM(BK129:BK135)</f>
        <v>0</v>
      </c>
    </row>
    <row r="129" spans="2:65" s="1" customFormat="1" ht="37.9" customHeight="1">
      <c r="B129" s="32"/>
      <c r="C129" s="137" t="s">
        <v>86</v>
      </c>
      <c r="D129" s="137" t="s">
        <v>166</v>
      </c>
      <c r="E129" s="138" t="s">
        <v>1725</v>
      </c>
      <c r="F129" s="139" t="s">
        <v>1726</v>
      </c>
      <c r="G129" s="140" t="s">
        <v>251</v>
      </c>
      <c r="H129" s="141">
        <v>40</v>
      </c>
      <c r="I129" s="142"/>
      <c r="J129" s="143">
        <f>ROUND(I129*H129,2)</f>
        <v>0</v>
      </c>
      <c r="K129" s="144"/>
      <c r="L129" s="32"/>
      <c r="M129" s="145" t="s">
        <v>1</v>
      </c>
      <c r="N129" s="146" t="s">
        <v>43</v>
      </c>
      <c r="P129" s="147">
        <f>O129*H129</f>
        <v>0</v>
      </c>
      <c r="Q129" s="147">
        <v>0</v>
      </c>
      <c r="R129" s="147">
        <f>Q129*H129</f>
        <v>0</v>
      </c>
      <c r="S129" s="147">
        <v>0</v>
      </c>
      <c r="T129" s="148">
        <f>S129*H129</f>
        <v>0</v>
      </c>
      <c r="AR129" s="149" t="s">
        <v>170</v>
      </c>
      <c r="AT129" s="149" t="s">
        <v>166</v>
      </c>
      <c r="AU129" s="149" t="s">
        <v>88</v>
      </c>
      <c r="AY129" s="17" t="s">
        <v>163</v>
      </c>
      <c r="BE129" s="150">
        <f>IF(N129="základní",J129,0)</f>
        <v>0</v>
      </c>
      <c r="BF129" s="150">
        <f>IF(N129="snížená",J129,0)</f>
        <v>0</v>
      </c>
      <c r="BG129" s="150">
        <f>IF(N129="zákl. přenesená",J129,0)</f>
        <v>0</v>
      </c>
      <c r="BH129" s="150">
        <f>IF(N129="sníž. přenesená",J129,0)</f>
        <v>0</v>
      </c>
      <c r="BI129" s="150">
        <f>IF(N129="nulová",J129,0)</f>
        <v>0</v>
      </c>
      <c r="BJ129" s="17" t="s">
        <v>86</v>
      </c>
      <c r="BK129" s="150">
        <f>ROUND(I129*H129,2)</f>
        <v>0</v>
      </c>
      <c r="BL129" s="17" t="s">
        <v>170</v>
      </c>
      <c r="BM129" s="149" t="s">
        <v>88</v>
      </c>
    </row>
    <row r="130" spans="2:65" s="13" customFormat="1" ht="11.25">
      <c r="B130" s="158"/>
      <c r="D130" s="152" t="s">
        <v>172</v>
      </c>
      <c r="E130" s="159" t="s">
        <v>1</v>
      </c>
      <c r="F130" s="160" t="s">
        <v>1727</v>
      </c>
      <c r="H130" s="161">
        <v>34</v>
      </c>
      <c r="I130" s="162"/>
      <c r="L130" s="158"/>
      <c r="M130" s="163"/>
      <c r="T130" s="164"/>
      <c r="AT130" s="159" t="s">
        <v>172</v>
      </c>
      <c r="AU130" s="159" t="s">
        <v>88</v>
      </c>
      <c r="AV130" s="13" t="s">
        <v>88</v>
      </c>
      <c r="AW130" s="13" t="s">
        <v>34</v>
      </c>
      <c r="AX130" s="13" t="s">
        <v>78</v>
      </c>
      <c r="AY130" s="159" t="s">
        <v>163</v>
      </c>
    </row>
    <row r="131" spans="2:65" s="13" customFormat="1" ht="11.25">
      <c r="B131" s="158"/>
      <c r="D131" s="152" t="s">
        <v>172</v>
      </c>
      <c r="E131" s="159" t="s">
        <v>1</v>
      </c>
      <c r="F131" s="160" t="s">
        <v>1728</v>
      </c>
      <c r="H131" s="161">
        <v>6</v>
      </c>
      <c r="I131" s="162"/>
      <c r="L131" s="158"/>
      <c r="M131" s="163"/>
      <c r="T131" s="164"/>
      <c r="AT131" s="159" t="s">
        <v>172</v>
      </c>
      <c r="AU131" s="159" t="s">
        <v>88</v>
      </c>
      <c r="AV131" s="13" t="s">
        <v>88</v>
      </c>
      <c r="AW131" s="13" t="s">
        <v>34</v>
      </c>
      <c r="AX131" s="13" t="s">
        <v>78</v>
      </c>
      <c r="AY131" s="159" t="s">
        <v>163</v>
      </c>
    </row>
    <row r="132" spans="2:65" s="14" customFormat="1" ht="11.25">
      <c r="B132" s="165"/>
      <c r="D132" s="152" t="s">
        <v>172</v>
      </c>
      <c r="E132" s="166" t="s">
        <v>1</v>
      </c>
      <c r="F132" s="167" t="s">
        <v>1506</v>
      </c>
      <c r="H132" s="168">
        <v>40</v>
      </c>
      <c r="I132" s="169"/>
      <c r="L132" s="165"/>
      <c r="M132" s="170"/>
      <c r="T132" s="171"/>
      <c r="AT132" s="166" t="s">
        <v>172</v>
      </c>
      <c r="AU132" s="166" t="s">
        <v>88</v>
      </c>
      <c r="AV132" s="14" t="s">
        <v>170</v>
      </c>
      <c r="AW132" s="14" t="s">
        <v>34</v>
      </c>
      <c r="AX132" s="14" t="s">
        <v>86</v>
      </c>
      <c r="AY132" s="166" t="s">
        <v>163</v>
      </c>
    </row>
    <row r="133" spans="2:65" s="1" customFormat="1" ht="37.9" customHeight="1">
      <c r="B133" s="32"/>
      <c r="C133" s="137" t="s">
        <v>88</v>
      </c>
      <c r="D133" s="137" t="s">
        <v>166</v>
      </c>
      <c r="E133" s="138" t="s">
        <v>1729</v>
      </c>
      <c r="F133" s="139" t="s">
        <v>1730</v>
      </c>
      <c r="G133" s="140" t="s">
        <v>251</v>
      </c>
      <c r="H133" s="141">
        <v>8.86</v>
      </c>
      <c r="I133" s="142"/>
      <c r="J133" s="143">
        <f>ROUND(I133*H133,2)</f>
        <v>0</v>
      </c>
      <c r="K133" s="144"/>
      <c r="L133" s="32"/>
      <c r="M133" s="145" t="s">
        <v>1</v>
      </c>
      <c r="N133" s="146" t="s">
        <v>43</v>
      </c>
      <c r="P133" s="147">
        <f>O133*H133</f>
        <v>0</v>
      </c>
      <c r="Q133" s="147">
        <v>0</v>
      </c>
      <c r="R133" s="147">
        <f>Q133*H133</f>
        <v>0</v>
      </c>
      <c r="S133" s="147">
        <v>0</v>
      </c>
      <c r="T133" s="148">
        <f>S133*H133</f>
        <v>0</v>
      </c>
      <c r="AR133" s="149" t="s">
        <v>170</v>
      </c>
      <c r="AT133" s="149" t="s">
        <v>166</v>
      </c>
      <c r="AU133" s="149" t="s">
        <v>88</v>
      </c>
      <c r="AY133" s="17" t="s">
        <v>163</v>
      </c>
      <c r="BE133" s="150">
        <f>IF(N133="základní",J133,0)</f>
        <v>0</v>
      </c>
      <c r="BF133" s="150">
        <f>IF(N133="snížená",J133,0)</f>
        <v>0</v>
      </c>
      <c r="BG133" s="150">
        <f>IF(N133="zákl. přenesená",J133,0)</f>
        <v>0</v>
      </c>
      <c r="BH133" s="150">
        <f>IF(N133="sníž. přenesená",J133,0)</f>
        <v>0</v>
      </c>
      <c r="BI133" s="150">
        <f>IF(N133="nulová",J133,0)</f>
        <v>0</v>
      </c>
      <c r="BJ133" s="17" t="s">
        <v>86</v>
      </c>
      <c r="BK133" s="150">
        <f>ROUND(I133*H133,2)</f>
        <v>0</v>
      </c>
      <c r="BL133" s="17" t="s">
        <v>170</v>
      </c>
      <c r="BM133" s="149" t="s">
        <v>170</v>
      </c>
    </row>
    <row r="134" spans="2:65" s="13" customFormat="1" ht="11.25">
      <c r="B134" s="158"/>
      <c r="D134" s="152" t="s">
        <v>172</v>
      </c>
      <c r="E134" s="159" t="s">
        <v>1</v>
      </c>
      <c r="F134" s="160" t="s">
        <v>1731</v>
      </c>
      <c r="H134" s="161">
        <v>8.86</v>
      </c>
      <c r="I134" s="162"/>
      <c r="L134" s="158"/>
      <c r="M134" s="163"/>
      <c r="T134" s="164"/>
      <c r="AT134" s="159" t="s">
        <v>172</v>
      </c>
      <c r="AU134" s="159" t="s">
        <v>88</v>
      </c>
      <c r="AV134" s="13" t="s">
        <v>88</v>
      </c>
      <c r="AW134" s="13" t="s">
        <v>34</v>
      </c>
      <c r="AX134" s="13" t="s">
        <v>78</v>
      </c>
      <c r="AY134" s="159" t="s">
        <v>163</v>
      </c>
    </row>
    <row r="135" spans="2:65" s="14" customFormat="1" ht="11.25">
      <c r="B135" s="165"/>
      <c r="D135" s="152" t="s">
        <v>172</v>
      </c>
      <c r="E135" s="166" t="s">
        <v>1</v>
      </c>
      <c r="F135" s="167" t="s">
        <v>1506</v>
      </c>
      <c r="H135" s="168">
        <v>8.86</v>
      </c>
      <c r="I135" s="169"/>
      <c r="L135" s="165"/>
      <c r="M135" s="170"/>
      <c r="T135" s="171"/>
      <c r="AT135" s="166" t="s">
        <v>172</v>
      </c>
      <c r="AU135" s="166" t="s">
        <v>88</v>
      </c>
      <c r="AV135" s="14" t="s">
        <v>170</v>
      </c>
      <c r="AW135" s="14" t="s">
        <v>34</v>
      </c>
      <c r="AX135" s="14" t="s">
        <v>86</v>
      </c>
      <c r="AY135" s="166" t="s">
        <v>163</v>
      </c>
    </row>
    <row r="136" spans="2:65" s="11" customFormat="1" ht="22.9" customHeight="1">
      <c r="B136" s="125"/>
      <c r="D136" s="126" t="s">
        <v>77</v>
      </c>
      <c r="E136" s="135" t="s">
        <v>886</v>
      </c>
      <c r="F136" s="135" t="s">
        <v>1732</v>
      </c>
      <c r="I136" s="128"/>
      <c r="J136" s="136">
        <f>BK136</f>
        <v>0</v>
      </c>
      <c r="L136" s="125"/>
      <c r="M136" s="130"/>
      <c r="P136" s="131">
        <f>SUM(P137:P148)</f>
        <v>0</v>
      </c>
      <c r="R136" s="131">
        <f>SUM(R137:R148)</f>
        <v>0</v>
      </c>
      <c r="T136" s="132">
        <f>SUM(T137:T148)</f>
        <v>0</v>
      </c>
      <c r="AR136" s="126" t="s">
        <v>86</v>
      </c>
      <c r="AT136" s="133" t="s">
        <v>77</v>
      </c>
      <c r="AU136" s="133" t="s">
        <v>86</v>
      </c>
      <c r="AY136" s="126" t="s">
        <v>163</v>
      </c>
      <c r="BK136" s="134">
        <f>SUM(BK137:BK148)</f>
        <v>0</v>
      </c>
    </row>
    <row r="137" spans="2:65" s="1" customFormat="1" ht="49.15" customHeight="1">
      <c r="B137" s="32"/>
      <c r="C137" s="137" t="s">
        <v>182</v>
      </c>
      <c r="D137" s="137" t="s">
        <v>166</v>
      </c>
      <c r="E137" s="138" t="s">
        <v>1733</v>
      </c>
      <c r="F137" s="139" t="s">
        <v>1734</v>
      </c>
      <c r="G137" s="140" t="s">
        <v>221</v>
      </c>
      <c r="H137" s="141">
        <v>0.39500000000000002</v>
      </c>
      <c r="I137" s="142"/>
      <c r="J137" s="143">
        <f>ROUND(I137*H137,2)</f>
        <v>0</v>
      </c>
      <c r="K137" s="144"/>
      <c r="L137" s="32"/>
      <c r="M137" s="145" t="s">
        <v>1</v>
      </c>
      <c r="N137" s="146" t="s">
        <v>43</v>
      </c>
      <c r="P137" s="147">
        <f>O137*H137</f>
        <v>0</v>
      </c>
      <c r="Q137" s="147">
        <v>0</v>
      </c>
      <c r="R137" s="147">
        <f>Q137*H137</f>
        <v>0</v>
      </c>
      <c r="S137" s="147">
        <v>0</v>
      </c>
      <c r="T137" s="148">
        <f>S137*H137</f>
        <v>0</v>
      </c>
      <c r="AR137" s="149" t="s">
        <v>170</v>
      </c>
      <c r="AT137" s="149" t="s">
        <v>166</v>
      </c>
      <c r="AU137" s="149" t="s">
        <v>88</v>
      </c>
      <c r="AY137" s="17" t="s">
        <v>163</v>
      </c>
      <c r="BE137" s="150">
        <f>IF(N137="základní",J137,0)</f>
        <v>0</v>
      </c>
      <c r="BF137" s="150">
        <f>IF(N137="snížená",J137,0)</f>
        <v>0</v>
      </c>
      <c r="BG137" s="150">
        <f>IF(N137="zákl. přenesená",J137,0)</f>
        <v>0</v>
      </c>
      <c r="BH137" s="150">
        <f>IF(N137="sníž. přenesená",J137,0)</f>
        <v>0</v>
      </c>
      <c r="BI137" s="150">
        <f>IF(N137="nulová",J137,0)</f>
        <v>0</v>
      </c>
      <c r="BJ137" s="17" t="s">
        <v>86</v>
      </c>
      <c r="BK137" s="150">
        <f>ROUND(I137*H137,2)</f>
        <v>0</v>
      </c>
      <c r="BL137" s="17" t="s">
        <v>170</v>
      </c>
      <c r="BM137" s="149" t="s">
        <v>203</v>
      </c>
    </row>
    <row r="138" spans="2:65" s="13" customFormat="1" ht="11.25">
      <c r="B138" s="158"/>
      <c r="D138" s="152" t="s">
        <v>172</v>
      </c>
      <c r="E138" s="159" t="s">
        <v>1</v>
      </c>
      <c r="F138" s="160" t="s">
        <v>1735</v>
      </c>
      <c r="H138" s="161">
        <v>0.19600000000000001</v>
      </c>
      <c r="I138" s="162"/>
      <c r="L138" s="158"/>
      <c r="M138" s="163"/>
      <c r="T138" s="164"/>
      <c r="AT138" s="159" t="s">
        <v>172</v>
      </c>
      <c r="AU138" s="159" t="s">
        <v>88</v>
      </c>
      <c r="AV138" s="13" t="s">
        <v>88</v>
      </c>
      <c r="AW138" s="13" t="s">
        <v>34</v>
      </c>
      <c r="AX138" s="13" t="s">
        <v>78</v>
      </c>
      <c r="AY138" s="159" t="s">
        <v>163</v>
      </c>
    </row>
    <row r="139" spans="2:65" s="13" customFormat="1" ht="11.25">
      <c r="B139" s="158"/>
      <c r="D139" s="152" t="s">
        <v>172</v>
      </c>
      <c r="E139" s="159" t="s">
        <v>1</v>
      </c>
      <c r="F139" s="160" t="s">
        <v>1736</v>
      </c>
      <c r="H139" s="161">
        <v>0.19900000000000001</v>
      </c>
      <c r="I139" s="162"/>
      <c r="L139" s="158"/>
      <c r="M139" s="163"/>
      <c r="T139" s="164"/>
      <c r="AT139" s="159" t="s">
        <v>172</v>
      </c>
      <c r="AU139" s="159" t="s">
        <v>88</v>
      </c>
      <c r="AV139" s="13" t="s">
        <v>88</v>
      </c>
      <c r="AW139" s="13" t="s">
        <v>34</v>
      </c>
      <c r="AX139" s="13" t="s">
        <v>78</v>
      </c>
      <c r="AY139" s="159" t="s">
        <v>163</v>
      </c>
    </row>
    <row r="140" spans="2:65" s="14" customFormat="1" ht="11.25">
      <c r="B140" s="165"/>
      <c r="D140" s="152" t="s">
        <v>172</v>
      </c>
      <c r="E140" s="166" t="s">
        <v>1</v>
      </c>
      <c r="F140" s="167" t="s">
        <v>1506</v>
      </c>
      <c r="H140" s="168">
        <v>0.39500000000000002</v>
      </c>
      <c r="I140" s="169"/>
      <c r="L140" s="165"/>
      <c r="M140" s="170"/>
      <c r="T140" s="171"/>
      <c r="AT140" s="166" t="s">
        <v>172</v>
      </c>
      <c r="AU140" s="166" t="s">
        <v>88</v>
      </c>
      <c r="AV140" s="14" t="s">
        <v>170</v>
      </c>
      <c r="AW140" s="14" t="s">
        <v>34</v>
      </c>
      <c r="AX140" s="14" t="s">
        <v>86</v>
      </c>
      <c r="AY140" s="166" t="s">
        <v>163</v>
      </c>
    </row>
    <row r="141" spans="2:65" s="1" customFormat="1" ht="37.9" customHeight="1">
      <c r="B141" s="32"/>
      <c r="C141" s="137" t="s">
        <v>170</v>
      </c>
      <c r="D141" s="137" t="s">
        <v>166</v>
      </c>
      <c r="E141" s="138" t="s">
        <v>1737</v>
      </c>
      <c r="F141" s="139" t="s">
        <v>1738</v>
      </c>
      <c r="G141" s="140" t="s">
        <v>189</v>
      </c>
      <c r="H141" s="141">
        <v>2.1389999999999998</v>
      </c>
      <c r="I141" s="142"/>
      <c r="J141" s="143">
        <f>ROUND(I141*H141,2)</f>
        <v>0</v>
      </c>
      <c r="K141" s="144"/>
      <c r="L141" s="32"/>
      <c r="M141" s="145" t="s">
        <v>1</v>
      </c>
      <c r="N141" s="146" t="s">
        <v>43</v>
      </c>
      <c r="P141" s="147">
        <f>O141*H141</f>
        <v>0</v>
      </c>
      <c r="Q141" s="147">
        <v>0</v>
      </c>
      <c r="R141" s="147">
        <f>Q141*H141</f>
        <v>0</v>
      </c>
      <c r="S141" s="147">
        <v>0</v>
      </c>
      <c r="T141" s="148">
        <f>S141*H141</f>
        <v>0</v>
      </c>
      <c r="AR141" s="149" t="s">
        <v>170</v>
      </c>
      <c r="AT141" s="149" t="s">
        <v>166</v>
      </c>
      <c r="AU141" s="149" t="s">
        <v>88</v>
      </c>
      <c r="AY141" s="17" t="s">
        <v>163</v>
      </c>
      <c r="BE141" s="150">
        <f>IF(N141="základní",J141,0)</f>
        <v>0</v>
      </c>
      <c r="BF141" s="150">
        <f>IF(N141="snížená",J141,0)</f>
        <v>0</v>
      </c>
      <c r="BG141" s="150">
        <f>IF(N141="zákl. přenesená",J141,0)</f>
        <v>0</v>
      </c>
      <c r="BH141" s="150">
        <f>IF(N141="sníž. přenesená",J141,0)</f>
        <v>0</v>
      </c>
      <c r="BI141" s="150">
        <f>IF(N141="nulová",J141,0)</f>
        <v>0</v>
      </c>
      <c r="BJ141" s="17" t="s">
        <v>86</v>
      </c>
      <c r="BK141" s="150">
        <f>ROUND(I141*H141,2)</f>
        <v>0</v>
      </c>
      <c r="BL141" s="17" t="s">
        <v>170</v>
      </c>
      <c r="BM141" s="149" t="s">
        <v>197</v>
      </c>
    </row>
    <row r="142" spans="2:65" s="1" customFormat="1" ht="33" customHeight="1">
      <c r="B142" s="32"/>
      <c r="C142" s="137" t="s">
        <v>193</v>
      </c>
      <c r="D142" s="137" t="s">
        <v>166</v>
      </c>
      <c r="E142" s="138" t="s">
        <v>893</v>
      </c>
      <c r="F142" s="139" t="s">
        <v>1739</v>
      </c>
      <c r="G142" s="140" t="s">
        <v>189</v>
      </c>
      <c r="H142" s="141">
        <v>2.1389999999999998</v>
      </c>
      <c r="I142" s="142"/>
      <c r="J142" s="143">
        <f>ROUND(I142*H142,2)</f>
        <v>0</v>
      </c>
      <c r="K142" s="144"/>
      <c r="L142" s="32"/>
      <c r="M142" s="145" t="s">
        <v>1</v>
      </c>
      <c r="N142" s="146" t="s">
        <v>43</v>
      </c>
      <c r="P142" s="147">
        <f>O142*H142</f>
        <v>0</v>
      </c>
      <c r="Q142" s="147">
        <v>0</v>
      </c>
      <c r="R142" s="147">
        <f>Q142*H142</f>
        <v>0</v>
      </c>
      <c r="S142" s="147">
        <v>0</v>
      </c>
      <c r="T142" s="148">
        <f>S142*H142</f>
        <v>0</v>
      </c>
      <c r="AR142" s="149" t="s">
        <v>170</v>
      </c>
      <c r="AT142" s="149" t="s">
        <v>166</v>
      </c>
      <c r="AU142" s="149" t="s">
        <v>88</v>
      </c>
      <c r="AY142" s="17" t="s">
        <v>163</v>
      </c>
      <c r="BE142" s="150">
        <f>IF(N142="základní",J142,0)</f>
        <v>0</v>
      </c>
      <c r="BF142" s="150">
        <f>IF(N142="snížená",J142,0)</f>
        <v>0</v>
      </c>
      <c r="BG142" s="150">
        <f>IF(N142="zákl. přenesená",J142,0)</f>
        <v>0</v>
      </c>
      <c r="BH142" s="150">
        <f>IF(N142="sníž. přenesená",J142,0)</f>
        <v>0</v>
      </c>
      <c r="BI142" s="150">
        <f>IF(N142="nulová",J142,0)</f>
        <v>0</v>
      </c>
      <c r="BJ142" s="17" t="s">
        <v>86</v>
      </c>
      <c r="BK142" s="150">
        <f>ROUND(I142*H142,2)</f>
        <v>0</v>
      </c>
      <c r="BL142" s="17" t="s">
        <v>170</v>
      </c>
      <c r="BM142" s="149" t="s">
        <v>232</v>
      </c>
    </row>
    <row r="143" spans="2:65" s="1" customFormat="1" ht="44.25" customHeight="1">
      <c r="B143" s="32"/>
      <c r="C143" s="137" t="s">
        <v>203</v>
      </c>
      <c r="D143" s="137" t="s">
        <v>166</v>
      </c>
      <c r="E143" s="138" t="s">
        <v>897</v>
      </c>
      <c r="F143" s="139" t="s">
        <v>1740</v>
      </c>
      <c r="G143" s="140" t="s">
        <v>189</v>
      </c>
      <c r="H143" s="141">
        <v>16.436</v>
      </c>
      <c r="I143" s="142"/>
      <c r="J143" s="143">
        <f>ROUND(I143*H143,2)</f>
        <v>0</v>
      </c>
      <c r="K143" s="144"/>
      <c r="L143" s="32"/>
      <c r="M143" s="145" t="s">
        <v>1</v>
      </c>
      <c r="N143" s="146" t="s">
        <v>43</v>
      </c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8">
        <f>S143*H143</f>
        <v>0</v>
      </c>
      <c r="AR143" s="149" t="s">
        <v>170</v>
      </c>
      <c r="AT143" s="149" t="s">
        <v>166</v>
      </c>
      <c r="AU143" s="149" t="s">
        <v>88</v>
      </c>
      <c r="AY143" s="17" t="s">
        <v>163</v>
      </c>
      <c r="BE143" s="150">
        <f>IF(N143="základní",J143,0)</f>
        <v>0</v>
      </c>
      <c r="BF143" s="150">
        <f>IF(N143="snížená",J143,0)</f>
        <v>0</v>
      </c>
      <c r="BG143" s="150">
        <f>IF(N143="zákl. přenesená",J143,0)</f>
        <v>0</v>
      </c>
      <c r="BH143" s="150">
        <f>IF(N143="sníž. přenesená",J143,0)</f>
        <v>0</v>
      </c>
      <c r="BI143" s="150">
        <f>IF(N143="nulová",J143,0)</f>
        <v>0</v>
      </c>
      <c r="BJ143" s="17" t="s">
        <v>86</v>
      </c>
      <c r="BK143" s="150">
        <f>ROUND(I143*H143,2)</f>
        <v>0</v>
      </c>
      <c r="BL143" s="17" t="s">
        <v>170</v>
      </c>
      <c r="BM143" s="149" t="s">
        <v>8</v>
      </c>
    </row>
    <row r="144" spans="2:65" s="13" customFormat="1" ht="11.25">
      <c r="B144" s="158"/>
      <c r="D144" s="152" t="s">
        <v>172</v>
      </c>
      <c r="E144" s="159" t="s">
        <v>1</v>
      </c>
      <c r="F144" s="160" t="s">
        <v>1741</v>
      </c>
      <c r="H144" s="161">
        <v>16.436</v>
      </c>
      <c r="I144" s="162"/>
      <c r="L144" s="158"/>
      <c r="M144" s="163"/>
      <c r="T144" s="164"/>
      <c r="AT144" s="159" t="s">
        <v>172</v>
      </c>
      <c r="AU144" s="159" t="s">
        <v>88</v>
      </c>
      <c r="AV144" s="13" t="s">
        <v>88</v>
      </c>
      <c r="AW144" s="13" t="s">
        <v>34</v>
      </c>
      <c r="AX144" s="13" t="s">
        <v>78</v>
      </c>
      <c r="AY144" s="159" t="s">
        <v>163</v>
      </c>
    </row>
    <row r="145" spans="2:65" s="14" customFormat="1" ht="11.25">
      <c r="B145" s="165"/>
      <c r="D145" s="152" t="s">
        <v>172</v>
      </c>
      <c r="E145" s="166" t="s">
        <v>1</v>
      </c>
      <c r="F145" s="167" t="s">
        <v>1506</v>
      </c>
      <c r="H145" s="168">
        <v>16.436</v>
      </c>
      <c r="I145" s="169"/>
      <c r="L145" s="165"/>
      <c r="M145" s="170"/>
      <c r="T145" s="171"/>
      <c r="AT145" s="166" t="s">
        <v>172</v>
      </c>
      <c r="AU145" s="166" t="s">
        <v>88</v>
      </c>
      <c r="AV145" s="14" t="s">
        <v>170</v>
      </c>
      <c r="AW145" s="14" t="s">
        <v>34</v>
      </c>
      <c r="AX145" s="14" t="s">
        <v>86</v>
      </c>
      <c r="AY145" s="166" t="s">
        <v>163</v>
      </c>
    </row>
    <row r="146" spans="2:65" s="1" customFormat="1" ht="37.9" customHeight="1">
      <c r="B146" s="32"/>
      <c r="C146" s="137" t="s">
        <v>212</v>
      </c>
      <c r="D146" s="137" t="s">
        <v>166</v>
      </c>
      <c r="E146" s="138" t="s">
        <v>1742</v>
      </c>
      <c r="F146" s="139" t="s">
        <v>1743</v>
      </c>
      <c r="G146" s="140" t="s">
        <v>189</v>
      </c>
      <c r="H146" s="141">
        <v>1.1739999999999999</v>
      </c>
      <c r="I146" s="142"/>
      <c r="J146" s="143">
        <f>ROUND(I146*H146,2)</f>
        <v>0</v>
      </c>
      <c r="K146" s="144"/>
      <c r="L146" s="32"/>
      <c r="M146" s="145" t="s">
        <v>1</v>
      </c>
      <c r="N146" s="146" t="s">
        <v>43</v>
      </c>
      <c r="P146" s="147">
        <f>O146*H146</f>
        <v>0</v>
      </c>
      <c r="Q146" s="147">
        <v>0</v>
      </c>
      <c r="R146" s="147">
        <f>Q146*H146</f>
        <v>0</v>
      </c>
      <c r="S146" s="147">
        <v>0</v>
      </c>
      <c r="T146" s="148">
        <f>S146*H146</f>
        <v>0</v>
      </c>
      <c r="AR146" s="149" t="s">
        <v>170</v>
      </c>
      <c r="AT146" s="149" t="s">
        <v>166</v>
      </c>
      <c r="AU146" s="149" t="s">
        <v>88</v>
      </c>
      <c r="AY146" s="17" t="s">
        <v>163</v>
      </c>
      <c r="BE146" s="150">
        <f>IF(N146="základní",J146,0)</f>
        <v>0</v>
      </c>
      <c r="BF146" s="150">
        <f>IF(N146="snížená",J146,0)</f>
        <v>0</v>
      </c>
      <c r="BG146" s="150">
        <f>IF(N146="zákl. přenesená",J146,0)</f>
        <v>0</v>
      </c>
      <c r="BH146" s="150">
        <f>IF(N146="sníž. přenesená",J146,0)</f>
        <v>0</v>
      </c>
      <c r="BI146" s="150">
        <f>IF(N146="nulová",J146,0)</f>
        <v>0</v>
      </c>
      <c r="BJ146" s="17" t="s">
        <v>86</v>
      </c>
      <c r="BK146" s="150">
        <f>ROUND(I146*H146,2)</f>
        <v>0</v>
      </c>
      <c r="BL146" s="17" t="s">
        <v>170</v>
      </c>
      <c r="BM146" s="149" t="s">
        <v>262</v>
      </c>
    </row>
    <row r="147" spans="2:65" s="13" customFormat="1" ht="11.25">
      <c r="B147" s="158"/>
      <c r="D147" s="152" t="s">
        <v>172</v>
      </c>
      <c r="E147" s="159" t="s">
        <v>1</v>
      </c>
      <c r="F147" s="160" t="s">
        <v>1744</v>
      </c>
      <c r="H147" s="161">
        <v>1.1739999999999999</v>
      </c>
      <c r="I147" s="162"/>
      <c r="L147" s="158"/>
      <c r="M147" s="163"/>
      <c r="T147" s="164"/>
      <c r="AT147" s="159" t="s">
        <v>172</v>
      </c>
      <c r="AU147" s="159" t="s">
        <v>88</v>
      </c>
      <c r="AV147" s="13" t="s">
        <v>88</v>
      </c>
      <c r="AW147" s="13" t="s">
        <v>34</v>
      </c>
      <c r="AX147" s="13" t="s">
        <v>78</v>
      </c>
      <c r="AY147" s="159" t="s">
        <v>163</v>
      </c>
    </row>
    <row r="148" spans="2:65" s="14" customFormat="1" ht="11.25">
      <c r="B148" s="165"/>
      <c r="D148" s="152" t="s">
        <v>172</v>
      </c>
      <c r="E148" s="166" t="s">
        <v>1</v>
      </c>
      <c r="F148" s="167" t="s">
        <v>176</v>
      </c>
      <c r="H148" s="168">
        <v>1.1739999999999999</v>
      </c>
      <c r="I148" s="169"/>
      <c r="L148" s="165"/>
      <c r="M148" s="170"/>
      <c r="T148" s="171"/>
      <c r="AT148" s="166" t="s">
        <v>172</v>
      </c>
      <c r="AU148" s="166" t="s">
        <v>88</v>
      </c>
      <c r="AV148" s="14" t="s">
        <v>170</v>
      </c>
      <c r="AW148" s="14" t="s">
        <v>34</v>
      </c>
      <c r="AX148" s="14" t="s">
        <v>86</v>
      </c>
      <c r="AY148" s="166" t="s">
        <v>163</v>
      </c>
    </row>
    <row r="149" spans="2:65" s="11" customFormat="1" ht="25.9" customHeight="1">
      <c r="B149" s="125"/>
      <c r="D149" s="126" t="s">
        <v>77</v>
      </c>
      <c r="E149" s="127" t="s">
        <v>925</v>
      </c>
      <c r="F149" s="127" t="s">
        <v>1498</v>
      </c>
      <c r="I149" s="128"/>
      <c r="J149" s="129">
        <f>BK149</f>
        <v>0</v>
      </c>
      <c r="L149" s="125"/>
      <c r="M149" s="130"/>
      <c r="P149" s="131">
        <f>P150+P170+P219+P255+P302+P311</f>
        <v>0</v>
      </c>
      <c r="R149" s="131">
        <f>R150+R170+R219+R255+R302+R311</f>
        <v>0</v>
      </c>
      <c r="T149" s="132">
        <f>T150+T170+T219+T255+T302+T311</f>
        <v>0.96520840000000008</v>
      </c>
      <c r="AR149" s="126" t="s">
        <v>88</v>
      </c>
      <c r="AT149" s="133" t="s">
        <v>77</v>
      </c>
      <c r="AU149" s="133" t="s">
        <v>78</v>
      </c>
      <c r="AY149" s="126" t="s">
        <v>163</v>
      </c>
      <c r="BK149" s="134">
        <f>BK150+BK170+BK219+BK255+BK302+BK311</f>
        <v>0</v>
      </c>
    </row>
    <row r="150" spans="2:65" s="11" customFormat="1" ht="22.9" customHeight="1">
      <c r="B150" s="125"/>
      <c r="D150" s="126" t="s">
        <v>77</v>
      </c>
      <c r="E150" s="135" t="s">
        <v>962</v>
      </c>
      <c r="F150" s="135" t="s">
        <v>1499</v>
      </c>
      <c r="I150" s="128"/>
      <c r="J150" s="136">
        <f>BK150</f>
        <v>0</v>
      </c>
      <c r="L150" s="125"/>
      <c r="M150" s="130"/>
      <c r="P150" s="131">
        <f>SUM(P151:P169)</f>
        <v>0</v>
      </c>
      <c r="R150" s="131">
        <f>SUM(R151:R169)</f>
        <v>0</v>
      </c>
      <c r="T150" s="132">
        <f>SUM(T151:T169)</f>
        <v>0</v>
      </c>
      <c r="AR150" s="126" t="s">
        <v>88</v>
      </c>
      <c r="AT150" s="133" t="s">
        <v>77</v>
      </c>
      <c r="AU150" s="133" t="s">
        <v>86</v>
      </c>
      <c r="AY150" s="126" t="s">
        <v>163</v>
      </c>
      <c r="BK150" s="134">
        <f>SUM(BK151:BK169)</f>
        <v>0</v>
      </c>
    </row>
    <row r="151" spans="2:65" s="1" customFormat="1" ht="66.75" customHeight="1">
      <c r="B151" s="32"/>
      <c r="C151" s="137" t="s">
        <v>197</v>
      </c>
      <c r="D151" s="137" t="s">
        <v>166</v>
      </c>
      <c r="E151" s="138" t="s">
        <v>1745</v>
      </c>
      <c r="F151" s="139" t="s">
        <v>1746</v>
      </c>
      <c r="G151" s="140" t="s">
        <v>251</v>
      </c>
      <c r="H151" s="141">
        <v>33</v>
      </c>
      <c r="I151" s="142"/>
      <c r="J151" s="143">
        <f>ROUND(I151*H151,2)</f>
        <v>0</v>
      </c>
      <c r="K151" s="144"/>
      <c r="L151" s="32"/>
      <c r="M151" s="145" t="s">
        <v>1</v>
      </c>
      <c r="N151" s="146" t="s">
        <v>43</v>
      </c>
      <c r="P151" s="147">
        <f>O151*H151</f>
        <v>0</v>
      </c>
      <c r="Q151" s="147">
        <v>0</v>
      </c>
      <c r="R151" s="147">
        <f>Q151*H151</f>
        <v>0</v>
      </c>
      <c r="S151" s="147">
        <v>0</v>
      </c>
      <c r="T151" s="148">
        <f>S151*H151</f>
        <v>0</v>
      </c>
      <c r="AR151" s="149" t="s">
        <v>273</v>
      </c>
      <c r="AT151" s="149" t="s">
        <v>166</v>
      </c>
      <c r="AU151" s="149" t="s">
        <v>88</v>
      </c>
      <c r="AY151" s="17" t="s">
        <v>163</v>
      </c>
      <c r="BE151" s="150">
        <f>IF(N151="základní",J151,0)</f>
        <v>0</v>
      </c>
      <c r="BF151" s="150">
        <f>IF(N151="snížená",J151,0)</f>
        <v>0</v>
      </c>
      <c r="BG151" s="150">
        <f>IF(N151="zákl. přenesená",J151,0)</f>
        <v>0</v>
      </c>
      <c r="BH151" s="150">
        <f>IF(N151="sníž. přenesená",J151,0)</f>
        <v>0</v>
      </c>
      <c r="BI151" s="150">
        <f>IF(N151="nulová",J151,0)</f>
        <v>0</v>
      </c>
      <c r="BJ151" s="17" t="s">
        <v>86</v>
      </c>
      <c r="BK151" s="150">
        <f>ROUND(I151*H151,2)</f>
        <v>0</v>
      </c>
      <c r="BL151" s="17" t="s">
        <v>273</v>
      </c>
      <c r="BM151" s="149" t="s">
        <v>273</v>
      </c>
    </row>
    <row r="152" spans="2:65" s="1" customFormat="1" ht="24.2" customHeight="1">
      <c r="B152" s="32"/>
      <c r="C152" s="172" t="s">
        <v>226</v>
      </c>
      <c r="D152" s="172" t="s">
        <v>194</v>
      </c>
      <c r="E152" s="173" t="s">
        <v>1747</v>
      </c>
      <c r="F152" s="174" t="s">
        <v>1748</v>
      </c>
      <c r="G152" s="175" t="s">
        <v>251</v>
      </c>
      <c r="H152" s="176">
        <v>15.6</v>
      </c>
      <c r="I152" s="177"/>
      <c r="J152" s="178">
        <f>ROUND(I152*H152,2)</f>
        <v>0</v>
      </c>
      <c r="K152" s="179"/>
      <c r="L152" s="180"/>
      <c r="M152" s="181" t="s">
        <v>1</v>
      </c>
      <c r="N152" s="182" t="s">
        <v>43</v>
      </c>
      <c r="P152" s="147">
        <f>O152*H152</f>
        <v>0</v>
      </c>
      <c r="Q152" s="147">
        <v>0</v>
      </c>
      <c r="R152" s="147">
        <f>Q152*H152</f>
        <v>0</v>
      </c>
      <c r="S152" s="147">
        <v>0</v>
      </c>
      <c r="T152" s="148">
        <f>S152*H152</f>
        <v>0</v>
      </c>
      <c r="AR152" s="149" t="s">
        <v>442</v>
      </c>
      <c r="AT152" s="149" t="s">
        <v>194</v>
      </c>
      <c r="AU152" s="149" t="s">
        <v>88</v>
      </c>
      <c r="AY152" s="17" t="s">
        <v>163</v>
      </c>
      <c r="BE152" s="150">
        <f>IF(N152="základní",J152,0)</f>
        <v>0</v>
      </c>
      <c r="BF152" s="150">
        <f>IF(N152="snížená",J152,0)</f>
        <v>0</v>
      </c>
      <c r="BG152" s="150">
        <f>IF(N152="zákl. přenesená",J152,0)</f>
        <v>0</v>
      </c>
      <c r="BH152" s="150">
        <f>IF(N152="sníž. přenesená",J152,0)</f>
        <v>0</v>
      </c>
      <c r="BI152" s="150">
        <f>IF(N152="nulová",J152,0)</f>
        <v>0</v>
      </c>
      <c r="BJ152" s="17" t="s">
        <v>86</v>
      </c>
      <c r="BK152" s="150">
        <f>ROUND(I152*H152,2)</f>
        <v>0</v>
      </c>
      <c r="BL152" s="17" t="s">
        <v>273</v>
      </c>
      <c r="BM152" s="149" t="s">
        <v>285</v>
      </c>
    </row>
    <row r="153" spans="2:65" s="13" customFormat="1" ht="11.25">
      <c r="B153" s="158"/>
      <c r="D153" s="152" t="s">
        <v>172</v>
      </c>
      <c r="E153" s="159" t="s">
        <v>1</v>
      </c>
      <c r="F153" s="160" t="s">
        <v>1749</v>
      </c>
      <c r="H153" s="161">
        <v>15.6</v>
      </c>
      <c r="I153" s="162"/>
      <c r="L153" s="158"/>
      <c r="M153" s="163"/>
      <c r="T153" s="164"/>
      <c r="AT153" s="159" t="s">
        <v>172</v>
      </c>
      <c r="AU153" s="159" t="s">
        <v>88</v>
      </c>
      <c r="AV153" s="13" t="s">
        <v>88</v>
      </c>
      <c r="AW153" s="13" t="s">
        <v>34</v>
      </c>
      <c r="AX153" s="13" t="s">
        <v>78</v>
      </c>
      <c r="AY153" s="159" t="s">
        <v>163</v>
      </c>
    </row>
    <row r="154" spans="2:65" s="14" customFormat="1" ht="11.25">
      <c r="B154" s="165"/>
      <c r="D154" s="152" t="s">
        <v>172</v>
      </c>
      <c r="E154" s="166" t="s">
        <v>1</v>
      </c>
      <c r="F154" s="167" t="s">
        <v>1506</v>
      </c>
      <c r="H154" s="168">
        <v>15.6</v>
      </c>
      <c r="I154" s="169"/>
      <c r="L154" s="165"/>
      <c r="M154" s="170"/>
      <c r="T154" s="171"/>
      <c r="AT154" s="166" t="s">
        <v>172</v>
      </c>
      <c r="AU154" s="166" t="s">
        <v>88</v>
      </c>
      <c r="AV154" s="14" t="s">
        <v>170</v>
      </c>
      <c r="AW154" s="14" t="s">
        <v>34</v>
      </c>
      <c r="AX154" s="14" t="s">
        <v>86</v>
      </c>
      <c r="AY154" s="166" t="s">
        <v>163</v>
      </c>
    </row>
    <row r="155" spans="2:65" s="1" customFormat="1" ht="24.2" customHeight="1">
      <c r="B155" s="32"/>
      <c r="C155" s="172" t="s">
        <v>232</v>
      </c>
      <c r="D155" s="172" t="s">
        <v>194</v>
      </c>
      <c r="E155" s="173" t="s">
        <v>1750</v>
      </c>
      <c r="F155" s="174" t="s">
        <v>1751</v>
      </c>
      <c r="G155" s="175" t="s">
        <v>251</v>
      </c>
      <c r="H155" s="176">
        <v>14.4</v>
      </c>
      <c r="I155" s="177"/>
      <c r="J155" s="178">
        <f>ROUND(I155*H155,2)</f>
        <v>0</v>
      </c>
      <c r="K155" s="179"/>
      <c r="L155" s="180"/>
      <c r="M155" s="181" t="s">
        <v>1</v>
      </c>
      <c r="N155" s="182" t="s">
        <v>43</v>
      </c>
      <c r="P155" s="147">
        <f>O155*H155</f>
        <v>0</v>
      </c>
      <c r="Q155" s="147">
        <v>0</v>
      </c>
      <c r="R155" s="147">
        <f>Q155*H155</f>
        <v>0</v>
      </c>
      <c r="S155" s="147">
        <v>0</v>
      </c>
      <c r="T155" s="148">
        <f>S155*H155</f>
        <v>0</v>
      </c>
      <c r="AR155" s="149" t="s">
        <v>442</v>
      </c>
      <c r="AT155" s="149" t="s">
        <v>194</v>
      </c>
      <c r="AU155" s="149" t="s">
        <v>88</v>
      </c>
      <c r="AY155" s="17" t="s">
        <v>163</v>
      </c>
      <c r="BE155" s="150">
        <f>IF(N155="základní",J155,0)</f>
        <v>0</v>
      </c>
      <c r="BF155" s="150">
        <f>IF(N155="snížená",J155,0)</f>
        <v>0</v>
      </c>
      <c r="BG155" s="150">
        <f>IF(N155="zákl. přenesená",J155,0)</f>
        <v>0</v>
      </c>
      <c r="BH155" s="150">
        <f>IF(N155="sníž. přenesená",J155,0)</f>
        <v>0</v>
      </c>
      <c r="BI155" s="150">
        <f>IF(N155="nulová",J155,0)</f>
        <v>0</v>
      </c>
      <c r="BJ155" s="17" t="s">
        <v>86</v>
      </c>
      <c r="BK155" s="150">
        <f>ROUND(I155*H155,2)</f>
        <v>0</v>
      </c>
      <c r="BL155" s="17" t="s">
        <v>273</v>
      </c>
      <c r="BM155" s="149" t="s">
        <v>301</v>
      </c>
    </row>
    <row r="156" spans="2:65" s="13" customFormat="1" ht="11.25">
      <c r="B156" s="158"/>
      <c r="D156" s="152" t="s">
        <v>172</v>
      </c>
      <c r="E156" s="159" t="s">
        <v>1</v>
      </c>
      <c r="F156" s="160" t="s">
        <v>1752</v>
      </c>
      <c r="H156" s="161">
        <v>14.4</v>
      </c>
      <c r="I156" s="162"/>
      <c r="L156" s="158"/>
      <c r="M156" s="163"/>
      <c r="T156" s="164"/>
      <c r="AT156" s="159" t="s">
        <v>172</v>
      </c>
      <c r="AU156" s="159" t="s">
        <v>88</v>
      </c>
      <c r="AV156" s="13" t="s">
        <v>88</v>
      </c>
      <c r="AW156" s="13" t="s">
        <v>34</v>
      </c>
      <c r="AX156" s="13" t="s">
        <v>78</v>
      </c>
      <c r="AY156" s="159" t="s">
        <v>163</v>
      </c>
    </row>
    <row r="157" spans="2:65" s="14" customFormat="1" ht="11.25">
      <c r="B157" s="165"/>
      <c r="D157" s="152" t="s">
        <v>172</v>
      </c>
      <c r="E157" s="166" t="s">
        <v>1</v>
      </c>
      <c r="F157" s="167" t="s">
        <v>1506</v>
      </c>
      <c r="H157" s="168">
        <v>14.4</v>
      </c>
      <c r="I157" s="169"/>
      <c r="L157" s="165"/>
      <c r="M157" s="170"/>
      <c r="T157" s="171"/>
      <c r="AT157" s="166" t="s">
        <v>172</v>
      </c>
      <c r="AU157" s="166" t="s">
        <v>88</v>
      </c>
      <c r="AV157" s="14" t="s">
        <v>170</v>
      </c>
      <c r="AW157" s="14" t="s">
        <v>34</v>
      </c>
      <c r="AX157" s="14" t="s">
        <v>86</v>
      </c>
      <c r="AY157" s="166" t="s">
        <v>163</v>
      </c>
    </row>
    <row r="158" spans="2:65" s="1" customFormat="1" ht="24.2" customHeight="1">
      <c r="B158" s="32"/>
      <c r="C158" s="172" t="s">
        <v>242</v>
      </c>
      <c r="D158" s="172" t="s">
        <v>194</v>
      </c>
      <c r="E158" s="173" t="s">
        <v>1753</v>
      </c>
      <c r="F158" s="174" t="s">
        <v>1754</v>
      </c>
      <c r="G158" s="175" t="s">
        <v>251</v>
      </c>
      <c r="H158" s="176">
        <v>3</v>
      </c>
      <c r="I158" s="177"/>
      <c r="J158" s="178">
        <f>ROUND(I158*H158,2)</f>
        <v>0</v>
      </c>
      <c r="K158" s="179"/>
      <c r="L158" s="180"/>
      <c r="M158" s="181" t="s">
        <v>1</v>
      </c>
      <c r="N158" s="182" t="s">
        <v>43</v>
      </c>
      <c r="P158" s="147">
        <f>O158*H158</f>
        <v>0</v>
      </c>
      <c r="Q158" s="147">
        <v>0</v>
      </c>
      <c r="R158" s="147">
        <f>Q158*H158</f>
        <v>0</v>
      </c>
      <c r="S158" s="147">
        <v>0</v>
      </c>
      <c r="T158" s="148">
        <f>S158*H158</f>
        <v>0</v>
      </c>
      <c r="AR158" s="149" t="s">
        <v>442</v>
      </c>
      <c r="AT158" s="149" t="s">
        <v>194</v>
      </c>
      <c r="AU158" s="149" t="s">
        <v>88</v>
      </c>
      <c r="AY158" s="17" t="s">
        <v>163</v>
      </c>
      <c r="BE158" s="150">
        <f>IF(N158="základní",J158,0)</f>
        <v>0</v>
      </c>
      <c r="BF158" s="150">
        <f>IF(N158="snížená",J158,0)</f>
        <v>0</v>
      </c>
      <c r="BG158" s="150">
        <f>IF(N158="zákl. přenesená",J158,0)</f>
        <v>0</v>
      </c>
      <c r="BH158" s="150">
        <f>IF(N158="sníž. přenesená",J158,0)</f>
        <v>0</v>
      </c>
      <c r="BI158" s="150">
        <f>IF(N158="nulová",J158,0)</f>
        <v>0</v>
      </c>
      <c r="BJ158" s="17" t="s">
        <v>86</v>
      </c>
      <c r="BK158" s="150">
        <f>ROUND(I158*H158,2)</f>
        <v>0</v>
      </c>
      <c r="BL158" s="17" t="s">
        <v>273</v>
      </c>
      <c r="BM158" s="149" t="s">
        <v>311</v>
      </c>
    </row>
    <row r="159" spans="2:65" s="13" customFormat="1" ht="11.25">
      <c r="B159" s="158"/>
      <c r="D159" s="152" t="s">
        <v>172</v>
      </c>
      <c r="E159" s="159" t="s">
        <v>1</v>
      </c>
      <c r="F159" s="160" t="s">
        <v>1755</v>
      </c>
      <c r="H159" s="161">
        <v>3</v>
      </c>
      <c r="I159" s="162"/>
      <c r="L159" s="158"/>
      <c r="M159" s="163"/>
      <c r="T159" s="164"/>
      <c r="AT159" s="159" t="s">
        <v>172</v>
      </c>
      <c r="AU159" s="159" t="s">
        <v>88</v>
      </c>
      <c r="AV159" s="13" t="s">
        <v>88</v>
      </c>
      <c r="AW159" s="13" t="s">
        <v>34</v>
      </c>
      <c r="AX159" s="13" t="s">
        <v>78</v>
      </c>
      <c r="AY159" s="159" t="s">
        <v>163</v>
      </c>
    </row>
    <row r="160" spans="2:65" s="14" customFormat="1" ht="11.25">
      <c r="B160" s="165"/>
      <c r="D160" s="152" t="s">
        <v>172</v>
      </c>
      <c r="E160" s="166" t="s">
        <v>1</v>
      </c>
      <c r="F160" s="167" t="s">
        <v>1506</v>
      </c>
      <c r="H160" s="168">
        <v>3</v>
      </c>
      <c r="I160" s="169"/>
      <c r="L160" s="165"/>
      <c r="M160" s="170"/>
      <c r="T160" s="171"/>
      <c r="AT160" s="166" t="s">
        <v>172</v>
      </c>
      <c r="AU160" s="166" t="s">
        <v>88</v>
      </c>
      <c r="AV160" s="14" t="s">
        <v>170</v>
      </c>
      <c r="AW160" s="14" t="s">
        <v>34</v>
      </c>
      <c r="AX160" s="14" t="s">
        <v>86</v>
      </c>
      <c r="AY160" s="166" t="s">
        <v>163</v>
      </c>
    </row>
    <row r="161" spans="2:65" s="1" customFormat="1" ht="66.75" customHeight="1">
      <c r="B161" s="32"/>
      <c r="C161" s="137" t="s">
        <v>8</v>
      </c>
      <c r="D161" s="137" t="s">
        <v>166</v>
      </c>
      <c r="E161" s="138" t="s">
        <v>1756</v>
      </c>
      <c r="F161" s="139" t="s">
        <v>1757</v>
      </c>
      <c r="G161" s="140" t="s">
        <v>251</v>
      </c>
      <c r="H161" s="141">
        <v>4</v>
      </c>
      <c r="I161" s="142"/>
      <c r="J161" s="143">
        <f>ROUND(I161*H161,2)</f>
        <v>0</v>
      </c>
      <c r="K161" s="144"/>
      <c r="L161" s="32"/>
      <c r="M161" s="145" t="s">
        <v>1</v>
      </c>
      <c r="N161" s="146" t="s">
        <v>43</v>
      </c>
      <c r="P161" s="147">
        <f>O161*H161</f>
        <v>0</v>
      </c>
      <c r="Q161" s="147">
        <v>0</v>
      </c>
      <c r="R161" s="147">
        <f>Q161*H161</f>
        <v>0</v>
      </c>
      <c r="S161" s="147">
        <v>0</v>
      </c>
      <c r="T161" s="148">
        <f>S161*H161</f>
        <v>0</v>
      </c>
      <c r="AR161" s="149" t="s">
        <v>273</v>
      </c>
      <c r="AT161" s="149" t="s">
        <v>166</v>
      </c>
      <c r="AU161" s="149" t="s">
        <v>88</v>
      </c>
      <c r="AY161" s="17" t="s">
        <v>163</v>
      </c>
      <c r="BE161" s="150">
        <f>IF(N161="základní",J161,0)</f>
        <v>0</v>
      </c>
      <c r="BF161" s="150">
        <f>IF(N161="snížená",J161,0)</f>
        <v>0</v>
      </c>
      <c r="BG161" s="150">
        <f>IF(N161="zákl. přenesená",J161,0)</f>
        <v>0</v>
      </c>
      <c r="BH161" s="150">
        <f>IF(N161="sníž. přenesená",J161,0)</f>
        <v>0</v>
      </c>
      <c r="BI161" s="150">
        <f>IF(N161="nulová",J161,0)</f>
        <v>0</v>
      </c>
      <c r="BJ161" s="17" t="s">
        <v>86</v>
      </c>
      <c r="BK161" s="150">
        <f>ROUND(I161*H161,2)</f>
        <v>0</v>
      </c>
      <c r="BL161" s="17" t="s">
        <v>273</v>
      </c>
      <c r="BM161" s="149" t="s">
        <v>328</v>
      </c>
    </row>
    <row r="162" spans="2:65" s="1" customFormat="1" ht="24.2" customHeight="1">
      <c r="B162" s="32"/>
      <c r="C162" s="172" t="s">
        <v>256</v>
      </c>
      <c r="D162" s="172" t="s">
        <v>194</v>
      </c>
      <c r="E162" s="173" t="s">
        <v>1758</v>
      </c>
      <c r="F162" s="174" t="s">
        <v>1759</v>
      </c>
      <c r="G162" s="175" t="s">
        <v>251</v>
      </c>
      <c r="H162" s="176">
        <v>2</v>
      </c>
      <c r="I162" s="177"/>
      <c r="J162" s="178">
        <f>ROUND(I162*H162,2)</f>
        <v>0</v>
      </c>
      <c r="K162" s="179"/>
      <c r="L162" s="180"/>
      <c r="M162" s="181" t="s">
        <v>1</v>
      </c>
      <c r="N162" s="182" t="s">
        <v>43</v>
      </c>
      <c r="P162" s="147">
        <f>O162*H162</f>
        <v>0</v>
      </c>
      <c r="Q162" s="147">
        <v>0</v>
      </c>
      <c r="R162" s="147">
        <f>Q162*H162</f>
        <v>0</v>
      </c>
      <c r="S162" s="147">
        <v>0</v>
      </c>
      <c r="T162" s="148">
        <f>S162*H162</f>
        <v>0</v>
      </c>
      <c r="AR162" s="149" t="s">
        <v>442</v>
      </c>
      <c r="AT162" s="149" t="s">
        <v>194</v>
      </c>
      <c r="AU162" s="149" t="s">
        <v>88</v>
      </c>
      <c r="AY162" s="17" t="s">
        <v>163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17" t="s">
        <v>86</v>
      </c>
      <c r="BK162" s="150">
        <f>ROUND(I162*H162,2)</f>
        <v>0</v>
      </c>
      <c r="BL162" s="17" t="s">
        <v>273</v>
      </c>
      <c r="BM162" s="149" t="s">
        <v>413</v>
      </c>
    </row>
    <row r="163" spans="2:65" s="13" customFormat="1" ht="11.25">
      <c r="B163" s="158"/>
      <c r="D163" s="152" t="s">
        <v>172</v>
      </c>
      <c r="E163" s="159" t="s">
        <v>1</v>
      </c>
      <c r="F163" s="160" t="s">
        <v>1760</v>
      </c>
      <c r="H163" s="161">
        <v>2</v>
      </c>
      <c r="I163" s="162"/>
      <c r="L163" s="158"/>
      <c r="M163" s="163"/>
      <c r="T163" s="164"/>
      <c r="AT163" s="159" t="s">
        <v>172</v>
      </c>
      <c r="AU163" s="159" t="s">
        <v>88</v>
      </c>
      <c r="AV163" s="13" t="s">
        <v>88</v>
      </c>
      <c r="AW163" s="13" t="s">
        <v>34</v>
      </c>
      <c r="AX163" s="13" t="s">
        <v>78</v>
      </c>
      <c r="AY163" s="159" t="s">
        <v>163</v>
      </c>
    </row>
    <row r="164" spans="2:65" s="14" customFormat="1" ht="11.25">
      <c r="B164" s="165"/>
      <c r="D164" s="152" t="s">
        <v>172</v>
      </c>
      <c r="E164" s="166" t="s">
        <v>1</v>
      </c>
      <c r="F164" s="167" t="s">
        <v>1506</v>
      </c>
      <c r="H164" s="168">
        <v>2</v>
      </c>
      <c r="I164" s="169"/>
      <c r="L164" s="165"/>
      <c r="M164" s="170"/>
      <c r="T164" s="171"/>
      <c r="AT164" s="166" t="s">
        <v>172</v>
      </c>
      <c r="AU164" s="166" t="s">
        <v>88</v>
      </c>
      <c r="AV164" s="14" t="s">
        <v>170</v>
      </c>
      <c r="AW164" s="14" t="s">
        <v>34</v>
      </c>
      <c r="AX164" s="14" t="s">
        <v>86</v>
      </c>
      <c r="AY164" s="166" t="s">
        <v>163</v>
      </c>
    </row>
    <row r="165" spans="2:65" s="1" customFormat="1" ht="24.2" customHeight="1">
      <c r="B165" s="32"/>
      <c r="C165" s="172" t="s">
        <v>262</v>
      </c>
      <c r="D165" s="172" t="s">
        <v>194</v>
      </c>
      <c r="E165" s="173" t="s">
        <v>1761</v>
      </c>
      <c r="F165" s="174" t="s">
        <v>1762</v>
      </c>
      <c r="G165" s="175" t="s">
        <v>251</v>
      </c>
      <c r="H165" s="176">
        <v>2</v>
      </c>
      <c r="I165" s="177"/>
      <c r="J165" s="178">
        <f>ROUND(I165*H165,2)</f>
        <v>0</v>
      </c>
      <c r="K165" s="179"/>
      <c r="L165" s="180"/>
      <c r="M165" s="181" t="s">
        <v>1</v>
      </c>
      <c r="N165" s="182" t="s">
        <v>43</v>
      </c>
      <c r="P165" s="147">
        <f>O165*H165</f>
        <v>0</v>
      </c>
      <c r="Q165" s="147">
        <v>0</v>
      </c>
      <c r="R165" s="147">
        <f>Q165*H165</f>
        <v>0</v>
      </c>
      <c r="S165" s="147">
        <v>0</v>
      </c>
      <c r="T165" s="148">
        <f>S165*H165</f>
        <v>0</v>
      </c>
      <c r="AR165" s="149" t="s">
        <v>442</v>
      </c>
      <c r="AT165" s="149" t="s">
        <v>194</v>
      </c>
      <c r="AU165" s="149" t="s">
        <v>88</v>
      </c>
      <c r="AY165" s="17" t="s">
        <v>163</v>
      </c>
      <c r="BE165" s="150">
        <f>IF(N165="základní",J165,0)</f>
        <v>0</v>
      </c>
      <c r="BF165" s="150">
        <f>IF(N165="snížená",J165,0)</f>
        <v>0</v>
      </c>
      <c r="BG165" s="150">
        <f>IF(N165="zákl. přenesená",J165,0)</f>
        <v>0</v>
      </c>
      <c r="BH165" s="150">
        <f>IF(N165="sníž. přenesená",J165,0)</f>
        <v>0</v>
      </c>
      <c r="BI165" s="150">
        <f>IF(N165="nulová",J165,0)</f>
        <v>0</v>
      </c>
      <c r="BJ165" s="17" t="s">
        <v>86</v>
      </c>
      <c r="BK165" s="150">
        <f>ROUND(I165*H165,2)</f>
        <v>0</v>
      </c>
      <c r="BL165" s="17" t="s">
        <v>273</v>
      </c>
      <c r="BM165" s="149" t="s">
        <v>424</v>
      </c>
    </row>
    <row r="166" spans="2:65" s="13" customFormat="1" ht="11.25">
      <c r="B166" s="158"/>
      <c r="D166" s="152" t="s">
        <v>172</v>
      </c>
      <c r="E166" s="159" t="s">
        <v>1</v>
      </c>
      <c r="F166" s="160" t="s">
        <v>1763</v>
      </c>
      <c r="H166" s="161">
        <v>2</v>
      </c>
      <c r="I166" s="162"/>
      <c r="L166" s="158"/>
      <c r="M166" s="163"/>
      <c r="T166" s="164"/>
      <c r="AT166" s="159" t="s">
        <v>172</v>
      </c>
      <c r="AU166" s="159" t="s">
        <v>88</v>
      </c>
      <c r="AV166" s="13" t="s">
        <v>88</v>
      </c>
      <c r="AW166" s="13" t="s">
        <v>34</v>
      </c>
      <c r="AX166" s="13" t="s">
        <v>78</v>
      </c>
      <c r="AY166" s="159" t="s">
        <v>163</v>
      </c>
    </row>
    <row r="167" spans="2:65" s="14" customFormat="1" ht="11.25">
      <c r="B167" s="165"/>
      <c r="D167" s="152" t="s">
        <v>172</v>
      </c>
      <c r="E167" s="166" t="s">
        <v>1</v>
      </c>
      <c r="F167" s="167" t="s">
        <v>1506</v>
      </c>
      <c r="H167" s="168">
        <v>2</v>
      </c>
      <c r="I167" s="169"/>
      <c r="L167" s="165"/>
      <c r="M167" s="170"/>
      <c r="T167" s="171"/>
      <c r="AT167" s="166" t="s">
        <v>172</v>
      </c>
      <c r="AU167" s="166" t="s">
        <v>88</v>
      </c>
      <c r="AV167" s="14" t="s">
        <v>170</v>
      </c>
      <c r="AW167" s="14" t="s">
        <v>34</v>
      </c>
      <c r="AX167" s="14" t="s">
        <v>86</v>
      </c>
      <c r="AY167" s="166" t="s">
        <v>163</v>
      </c>
    </row>
    <row r="168" spans="2:65" s="1" customFormat="1" ht="55.5" customHeight="1">
      <c r="B168" s="32"/>
      <c r="C168" s="137" t="s">
        <v>267</v>
      </c>
      <c r="D168" s="137" t="s">
        <v>166</v>
      </c>
      <c r="E168" s="138" t="s">
        <v>1764</v>
      </c>
      <c r="F168" s="139" t="s">
        <v>1765</v>
      </c>
      <c r="G168" s="140" t="s">
        <v>1509</v>
      </c>
      <c r="H168" s="193"/>
      <c r="I168" s="142"/>
      <c r="J168" s="143">
        <f>ROUND(I168*H168,2)</f>
        <v>0</v>
      </c>
      <c r="K168" s="144"/>
      <c r="L168" s="32"/>
      <c r="M168" s="145" t="s">
        <v>1</v>
      </c>
      <c r="N168" s="146" t="s">
        <v>43</v>
      </c>
      <c r="P168" s="147">
        <f>O168*H168</f>
        <v>0</v>
      </c>
      <c r="Q168" s="147">
        <v>0</v>
      </c>
      <c r="R168" s="147">
        <f>Q168*H168</f>
        <v>0</v>
      </c>
      <c r="S168" s="147">
        <v>0</v>
      </c>
      <c r="T168" s="148">
        <f>S168*H168</f>
        <v>0</v>
      </c>
      <c r="AR168" s="149" t="s">
        <v>273</v>
      </c>
      <c r="AT168" s="149" t="s">
        <v>166</v>
      </c>
      <c r="AU168" s="149" t="s">
        <v>88</v>
      </c>
      <c r="AY168" s="17" t="s">
        <v>163</v>
      </c>
      <c r="BE168" s="150">
        <f>IF(N168="základní",J168,0)</f>
        <v>0</v>
      </c>
      <c r="BF168" s="150">
        <f>IF(N168="snížená",J168,0)</f>
        <v>0</v>
      </c>
      <c r="BG168" s="150">
        <f>IF(N168="zákl. přenesená",J168,0)</f>
        <v>0</v>
      </c>
      <c r="BH168" s="150">
        <f>IF(N168="sníž. přenesená",J168,0)</f>
        <v>0</v>
      </c>
      <c r="BI168" s="150">
        <f>IF(N168="nulová",J168,0)</f>
        <v>0</v>
      </c>
      <c r="BJ168" s="17" t="s">
        <v>86</v>
      </c>
      <c r="BK168" s="150">
        <f>ROUND(I168*H168,2)</f>
        <v>0</v>
      </c>
      <c r="BL168" s="17" t="s">
        <v>273</v>
      </c>
      <c r="BM168" s="149" t="s">
        <v>432</v>
      </c>
    </row>
    <row r="169" spans="2:65" s="1" customFormat="1" ht="66.75" customHeight="1">
      <c r="B169" s="32"/>
      <c r="C169" s="137" t="s">
        <v>273</v>
      </c>
      <c r="D169" s="137" t="s">
        <v>166</v>
      </c>
      <c r="E169" s="138" t="s">
        <v>1510</v>
      </c>
      <c r="F169" s="139" t="s">
        <v>1511</v>
      </c>
      <c r="G169" s="140" t="s">
        <v>1509</v>
      </c>
      <c r="H169" s="193"/>
      <c r="I169" s="142"/>
      <c r="J169" s="143">
        <f>ROUND(I169*H169,2)</f>
        <v>0</v>
      </c>
      <c r="K169" s="144"/>
      <c r="L169" s="32"/>
      <c r="M169" s="145" t="s">
        <v>1</v>
      </c>
      <c r="N169" s="146" t="s">
        <v>43</v>
      </c>
      <c r="P169" s="147">
        <f>O169*H169</f>
        <v>0</v>
      </c>
      <c r="Q169" s="147">
        <v>0</v>
      </c>
      <c r="R169" s="147">
        <f>Q169*H169</f>
        <v>0</v>
      </c>
      <c r="S169" s="147">
        <v>0</v>
      </c>
      <c r="T169" s="148">
        <f>S169*H169</f>
        <v>0</v>
      </c>
      <c r="AR169" s="149" t="s">
        <v>273</v>
      </c>
      <c r="AT169" s="149" t="s">
        <v>166</v>
      </c>
      <c r="AU169" s="149" t="s">
        <v>88</v>
      </c>
      <c r="AY169" s="17" t="s">
        <v>163</v>
      </c>
      <c r="BE169" s="150">
        <f>IF(N169="základní",J169,0)</f>
        <v>0</v>
      </c>
      <c r="BF169" s="150">
        <f>IF(N169="snížená",J169,0)</f>
        <v>0</v>
      </c>
      <c r="BG169" s="150">
        <f>IF(N169="zákl. přenesená",J169,0)</f>
        <v>0</v>
      </c>
      <c r="BH169" s="150">
        <f>IF(N169="sníž. přenesená",J169,0)</f>
        <v>0</v>
      </c>
      <c r="BI169" s="150">
        <f>IF(N169="nulová",J169,0)</f>
        <v>0</v>
      </c>
      <c r="BJ169" s="17" t="s">
        <v>86</v>
      </c>
      <c r="BK169" s="150">
        <f>ROUND(I169*H169,2)</f>
        <v>0</v>
      </c>
      <c r="BL169" s="17" t="s">
        <v>273</v>
      </c>
      <c r="BM169" s="149" t="s">
        <v>442</v>
      </c>
    </row>
    <row r="170" spans="2:65" s="11" customFormat="1" ht="22.9" customHeight="1">
      <c r="B170" s="125"/>
      <c r="D170" s="126" t="s">
        <v>77</v>
      </c>
      <c r="E170" s="135" t="s">
        <v>1766</v>
      </c>
      <c r="F170" s="135" t="s">
        <v>1767</v>
      </c>
      <c r="I170" s="128"/>
      <c r="J170" s="136">
        <f>BK170</f>
        <v>0</v>
      </c>
      <c r="L170" s="125"/>
      <c r="M170" s="130"/>
      <c r="P170" s="131">
        <f>SUM(P171:P218)</f>
        <v>0</v>
      </c>
      <c r="R170" s="131">
        <f>SUM(R171:R218)</f>
        <v>0</v>
      </c>
      <c r="T170" s="132">
        <f>SUM(T171:T218)</f>
        <v>6.380799999999999E-2</v>
      </c>
      <c r="AR170" s="126" t="s">
        <v>88</v>
      </c>
      <c r="AT170" s="133" t="s">
        <v>77</v>
      </c>
      <c r="AU170" s="133" t="s">
        <v>86</v>
      </c>
      <c r="AY170" s="126" t="s">
        <v>163</v>
      </c>
      <c r="BK170" s="134">
        <f>SUM(BK171:BK218)</f>
        <v>0</v>
      </c>
    </row>
    <row r="171" spans="2:65" s="1" customFormat="1" ht="16.5" customHeight="1">
      <c r="B171" s="32"/>
      <c r="C171" s="137" t="s">
        <v>279</v>
      </c>
      <c r="D171" s="137" t="s">
        <v>166</v>
      </c>
      <c r="E171" s="138" t="s">
        <v>1768</v>
      </c>
      <c r="F171" s="139" t="s">
        <v>1769</v>
      </c>
      <c r="G171" s="140" t="s">
        <v>251</v>
      </c>
      <c r="H171" s="141">
        <v>12.96</v>
      </c>
      <c r="I171" s="142"/>
      <c r="J171" s="143">
        <f>ROUND(I171*H171,2)</f>
        <v>0</v>
      </c>
      <c r="K171" s="144"/>
      <c r="L171" s="32"/>
      <c r="M171" s="145" t="s">
        <v>1</v>
      </c>
      <c r="N171" s="146" t="s">
        <v>43</v>
      </c>
      <c r="P171" s="147">
        <f>O171*H171</f>
        <v>0</v>
      </c>
      <c r="Q171" s="147">
        <v>0</v>
      </c>
      <c r="R171" s="147">
        <f>Q171*H171</f>
        <v>0</v>
      </c>
      <c r="S171" s="147">
        <v>2.0999999999999999E-3</v>
      </c>
      <c r="T171" s="148">
        <f>S171*H171</f>
        <v>2.7216000000000001E-2</v>
      </c>
      <c r="AR171" s="149" t="s">
        <v>273</v>
      </c>
      <c r="AT171" s="149" t="s">
        <v>166</v>
      </c>
      <c r="AU171" s="149" t="s">
        <v>88</v>
      </c>
      <c r="AY171" s="17" t="s">
        <v>163</v>
      </c>
      <c r="BE171" s="150">
        <f>IF(N171="základní",J171,0)</f>
        <v>0</v>
      </c>
      <c r="BF171" s="150">
        <f>IF(N171="snížená",J171,0)</f>
        <v>0</v>
      </c>
      <c r="BG171" s="150">
        <f>IF(N171="zákl. přenesená",J171,0)</f>
        <v>0</v>
      </c>
      <c r="BH171" s="150">
        <f>IF(N171="sníž. přenesená",J171,0)</f>
        <v>0</v>
      </c>
      <c r="BI171" s="150">
        <f>IF(N171="nulová",J171,0)</f>
        <v>0</v>
      </c>
      <c r="BJ171" s="17" t="s">
        <v>86</v>
      </c>
      <c r="BK171" s="150">
        <f>ROUND(I171*H171,2)</f>
        <v>0</v>
      </c>
      <c r="BL171" s="17" t="s">
        <v>273</v>
      </c>
      <c r="BM171" s="149" t="s">
        <v>1770</v>
      </c>
    </row>
    <row r="172" spans="2:65" s="13" customFormat="1" ht="11.25">
      <c r="B172" s="158"/>
      <c r="D172" s="152" t="s">
        <v>172</v>
      </c>
      <c r="E172" s="159" t="s">
        <v>1</v>
      </c>
      <c r="F172" s="160" t="s">
        <v>1771</v>
      </c>
      <c r="H172" s="161">
        <v>12.96</v>
      </c>
      <c r="I172" s="162"/>
      <c r="L172" s="158"/>
      <c r="M172" s="163"/>
      <c r="T172" s="164"/>
      <c r="AT172" s="159" t="s">
        <v>172</v>
      </c>
      <c r="AU172" s="159" t="s">
        <v>88</v>
      </c>
      <c r="AV172" s="13" t="s">
        <v>88</v>
      </c>
      <c r="AW172" s="13" t="s">
        <v>34</v>
      </c>
      <c r="AX172" s="13" t="s">
        <v>78</v>
      </c>
      <c r="AY172" s="159" t="s">
        <v>163</v>
      </c>
    </row>
    <row r="173" spans="2:65" s="14" customFormat="1" ht="11.25">
      <c r="B173" s="165"/>
      <c r="D173" s="152" t="s">
        <v>172</v>
      </c>
      <c r="E173" s="166" t="s">
        <v>1</v>
      </c>
      <c r="F173" s="167" t="s">
        <v>176</v>
      </c>
      <c r="H173" s="168">
        <v>12.96</v>
      </c>
      <c r="I173" s="169"/>
      <c r="L173" s="165"/>
      <c r="M173" s="170"/>
      <c r="T173" s="171"/>
      <c r="AT173" s="166" t="s">
        <v>172</v>
      </c>
      <c r="AU173" s="166" t="s">
        <v>88</v>
      </c>
      <c r="AV173" s="14" t="s">
        <v>170</v>
      </c>
      <c r="AW173" s="14" t="s">
        <v>34</v>
      </c>
      <c r="AX173" s="14" t="s">
        <v>86</v>
      </c>
      <c r="AY173" s="166" t="s">
        <v>163</v>
      </c>
    </row>
    <row r="174" spans="2:65" s="1" customFormat="1" ht="16.5" customHeight="1">
      <c r="B174" s="32"/>
      <c r="C174" s="137" t="s">
        <v>285</v>
      </c>
      <c r="D174" s="137" t="s">
        <v>166</v>
      </c>
      <c r="E174" s="138" t="s">
        <v>1772</v>
      </c>
      <c r="F174" s="139" t="s">
        <v>1773</v>
      </c>
      <c r="G174" s="140" t="s">
        <v>251</v>
      </c>
      <c r="H174" s="141">
        <v>5.4</v>
      </c>
      <c r="I174" s="142"/>
      <c r="J174" s="143">
        <f>ROUND(I174*H174,2)</f>
        <v>0</v>
      </c>
      <c r="K174" s="144"/>
      <c r="L174" s="32"/>
      <c r="M174" s="145" t="s">
        <v>1</v>
      </c>
      <c r="N174" s="146" t="s">
        <v>43</v>
      </c>
      <c r="P174" s="147">
        <f>O174*H174</f>
        <v>0</v>
      </c>
      <c r="Q174" s="147">
        <v>0</v>
      </c>
      <c r="R174" s="147">
        <f>Q174*H174</f>
        <v>0</v>
      </c>
      <c r="S174" s="147">
        <v>1.98E-3</v>
      </c>
      <c r="T174" s="148">
        <f>S174*H174</f>
        <v>1.0692E-2</v>
      </c>
      <c r="AR174" s="149" t="s">
        <v>273</v>
      </c>
      <c r="AT174" s="149" t="s">
        <v>166</v>
      </c>
      <c r="AU174" s="149" t="s">
        <v>88</v>
      </c>
      <c r="AY174" s="17" t="s">
        <v>163</v>
      </c>
      <c r="BE174" s="150">
        <f>IF(N174="základní",J174,0)</f>
        <v>0</v>
      </c>
      <c r="BF174" s="150">
        <f>IF(N174="snížená",J174,0)</f>
        <v>0</v>
      </c>
      <c r="BG174" s="150">
        <f>IF(N174="zákl. přenesená",J174,0)</f>
        <v>0</v>
      </c>
      <c r="BH174" s="150">
        <f>IF(N174="sníž. přenesená",J174,0)</f>
        <v>0</v>
      </c>
      <c r="BI174" s="150">
        <f>IF(N174="nulová",J174,0)</f>
        <v>0</v>
      </c>
      <c r="BJ174" s="17" t="s">
        <v>86</v>
      </c>
      <c r="BK174" s="150">
        <f>ROUND(I174*H174,2)</f>
        <v>0</v>
      </c>
      <c r="BL174" s="17" t="s">
        <v>273</v>
      </c>
      <c r="BM174" s="149" t="s">
        <v>1774</v>
      </c>
    </row>
    <row r="175" spans="2:65" s="13" customFormat="1" ht="11.25">
      <c r="B175" s="158"/>
      <c r="D175" s="152" t="s">
        <v>172</v>
      </c>
      <c r="E175" s="159" t="s">
        <v>1</v>
      </c>
      <c r="F175" s="160" t="s">
        <v>1775</v>
      </c>
      <c r="H175" s="161">
        <v>5.4</v>
      </c>
      <c r="I175" s="162"/>
      <c r="L175" s="158"/>
      <c r="M175" s="163"/>
      <c r="T175" s="164"/>
      <c r="AT175" s="159" t="s">
        <v>172</v>
      </c>
      <c r="AU175" s="159" t="s">
        <v>88</v>
      </c>
      <c r="AV175" s="13" t="s">
        <v>88</v>
      </c>
      <c r="AW175" s="13" t="s">
        <v>34</v>
      </c>
      <c r="AX175" s="13" t="s">
        <v>78</v>
      </c>
      <c r="AY175" s="159" t="s">
        <v>163</v>
      </c>
    </row>
    <row r="176" spans="2:65" s="14" customFormat="1" ht="11.25">
      <c r="B176" s="165"/>
      <c r="D176" s="152" t="s">
        <v>172</v>
      </c>
      <c r="E176" s="166" t="s">
        <v>1</v>
      </c>
      <c r="F176" s="167" t="s">
        <v>176</v>
      </c>
      <c r="H176" s="168">
        <v>5.4</v>
      </c>
      <c r="I176" s="169"/>
      <c r="L176" s="165"/>
      <c r="M176" s="170"/>
      <c r="T176" s="171"/>
      <c r="AT176" s="166" t="s">
        <v>172</v>
      </c>
      <c r="AU176" s="166" t="s">
        <v>88</v>
      </c>
      <c r="AV176" s="14" t="s">
        <v>170</v>
      </c>
      <c r="AW176" s="14" t="s">
        <v>34</v>
      </c>
      <c r="AX176" s="14" t="s">
        <v>86</v>
      </c>
      <c r="AY176" s="166" t="s">
        <v>163</v>
      </c>
    </row>
    <row r="177" spans="2:65" s="1" customFormat="1" ht="21.75" customHeight="1">
      <c r="B177" s="32"/>
      <c r="C177" s="137" t="s">
        <v>292</v>
      </c>
      <c r="D177" s="137" t="s">
        <v>166</v>
      </c>
      <c r="E177" s="138" t="s">
        <v>1776</v>
      </c>
      <c r="F177" s="139" t="s">
        <v>1777</v>
      </c>
      <c r="G177" s="140" t="s">
        <v>251</v>
      </c>
      <c r="H177" s="141">
        <v>6.6</v>
      </c>
      <c r="I177" s="142"/>
      <c r="J177" s="143">
        <f>ROUND(I177*H177,2)</f>
        <v>0</v>
      </c>
      <c r="K177" s="144"/>
      <c r="L177" s="32"/>
      <c r="M177" s="145" t="s">
        <v>1</v>
      </c>
      <c r="N177" s="146" t="s">
        <v>43</v>
      </c>
      <c r="P177" s="147">
        <f>O177*H177</f>
        <v>0</v>
      </c>
      <c r="Q177" s="147">
        <v>0</v>
      </c>
      <c r="R177" s="147">
        <f>Q177*H177</f>
        <v>0</v>
      </c>
      <c r="S177" s="147">
        <v>0</v>
      </c>
      <c r="T177" s="148">
        <f>S177*H177</f>
        <v>0</v>
      </c>
      <c r="AR177" s="149" t="s">
        <v>273</v>
      </c>
      <c r="AT177" s="149" t="s">
        <v>166</v>
      </c>
      <c r="AU177" s="149" t="s">
        <v>88</v>
      </c>
      <c r="AY177" s="17" t="s">
        <v>163</v>
      </c>
      <c r="BE177" s="150">
        <f>IF(N177="základní",J177,0)</f>
        <v>0</v>
      </c>
      <c r="BF177" s="150">
        <f>IF(N177="snížená",J177,0)</f>
        <v>0</v>
      </c>
      <c r="BG177" s="150">
        <f>IF(N177="zákl. přenesená",J177,0)</f>
        <v>0</v>
      </c>
      <c r="BH177" s="150">
        <f>IF(N177="sníž. přenesená",J177,0)</f>
        <v>0</v>
      </c>
      <c r="BI177" s="150">
        <f>IF(N177="nulová",J177,0)</f>
        <v>0</v>
      </c>
      <c r="BJ177" s="17" t="s">
        <v>86</v>
      </c>
      <c r="BK177" s="150">
        <f>ROUND(I177*H177,2)</f>
        <v>0</v>
      </c>
      <c r="BL177" s="17" t="s">
        <v>273</v>
      </c>
      <c r="BM177" s="149" t="s">
        <v>201</v>
      </c>
    </row>
    <row r="178" spans="2:65" s="13" customFormat="1" ht="11.25">
      <c r="B178" s="158"/>
      <c r="D178" s="152" t="s">
        <v>172</v>
      </c>
      <c r="E178" s="159" t="s">
        <v>1</v>
      </c>
      <c r="F178" s="160" t="s">
        <v>1778</v>
      </c>
      <c r="H178" s="161">
        <v>6.6</v>
      </c>
      <c r="I178" s="162"/>
      <c r="L178" s="158"/>
      <c r="M178" s="163"/>
      <c r="T178" s="164"/>
      <c r="AT178" s="159" t="s">
        <v>172</v>
      </c>
      <c r="AU178" s="159" t="s">
        <v>88</v>
      </c>
      <c r="AV178" s="13" t="s">
        <v>88</v>
      </c>
      <c r="AW178" s="13" t="s">
        <v>34</v>
      </c>
      <c r="AX178" s="13" t="s">
        <v>78</v>
      </c>
      <c r="AY178" s="159" t="s">
        <v>163</v>
      </c>
    </row>
    <row r="179" spans="2:65" s="14" customFormat="1" ht="11.25">
      <c r="B179" s="165"/>
      <c r="D179" s="152" t="s">
        <v>172</v>
      </c>
      <c r="E179" s="166" t="s">
        <v>1</v>
      </c>
      <c r="F179" s="167" t="s">
        <v>1506</v>
      </c>
      <c r="H179" s="168">
        <v>6.6</v>
      </c>
      <c r="I179" s="169"/>
      <c r="L179" s="165"/>
      <c r="M179" s="170"/>
      <c r="T179" s="171"/>
      <c r="AT179" s="166" t="s">
        <v>172</v>
      </c>
      <c r="AU179" s="166" t="s">
        <v>88</v>
      </c>
      <c r="AV179" s="14" t="s">
        <v>170</v>
      </c>
      <c r="AW179" s="14" t="s">
        <v>34</v>
      </c>
      <c r="AX179" s="14" t="s">
        <v>86</v>
      </c>
      <c r="AY179" s="166" t="s">
        <v>163</v>
      </c>
    </row>
    <row r="180" spans="2:65" s="1" customFormat="1" ht="21.75" customHeight="1">
      <c r="B180" s="32"/>
      <c r="C180" s="137" t="s">
        <v>301</v>
      </c>
      <c r="D180" s="137" t="s">
        <v>166</v>
      </c>
      <c r="E180" s="138" t="s">
        <v>1779</v>
      </c>
      <c r="F180" s="139" t="s">
        <v>1780</v>
      </c>
      <c r="G180" s="140" t="s">
        <v>251</v>
      </c>
      <c r="H180" s="141">
        <v>6</v>
      </c>
      <c r="I180" s="142"/>
      <c r="J180" s="143">
        <f>ROUND(I180*H180,2)</f>
        <v>0</v>
      </c>
      <c r="K180" s="144"/>
      <c r="L180" s="32"/>
      <c r="M180" s="145" t="s">
        <v>1</v>
      </c>
      <c r="N180" s="146" t="s">
        <v>43</v>
      </c>
      <c r="P180" s="147">
        <f>O180*H180</f>
        <v>0</v>
      </c>
      <c r="Q180" s="147">
        <v>0</v>
      </c>
      <c r="R180" s="147">
        <f>Q180*H180</f>
        <v>0</v>
      </c>
      <c r="S180" s="147">
        <v>0</v>
      </c>
      <c r="T180" s="148">
        <f>S180*H180</f>
        <v>0</v>
      </c>
      <c r="AR180" s="149" t="s">
        <v>273</v>
      </c>
      <c r="AT180" s="149" t="s">
        <v>166</v>
      </c>
      <c r="AU180" s="149" t="s">
        <v>88</v>
      </c>
      <c r="AY180" s="17" t="s">
        <v>163</v>
      </c>
      <c r="BE180" s="150">
        <f>IF(N180="základní",J180,0)</f>
        <v>0</v>
      </c>
      <c r="BF180" s="150">
        <f>IF(N180="snížená",J180,0)</f>
        <v>0</v>
      </c>
      <c r="BG180" s="150">
        <f>IF(N180="zákl. přenesená",J180,0)</f>
        <v>0</v>
      </c>
      <c r="BH180" s="150">
        <f>IF(N180="sníž. přenesená",J180,0)</f>
        <v>0</v>
      </c>
      <c r="BI180" s="150">
        <f>IF(N180="nulová",J180,0)</f>
        <v>0</v>
      </c>
      <c r="BJ180" s="17" t="s">
        <v>86</v>
      </c>
      <c r="BK180" s="150">
        <f>ROUND(I180*H180,2)</f>
        <v>0</v>
      </c>
      <c r="BL180" s="17" t="s">
        <v>273</v>
      </c>
      <c r="BM180" s="149" t="s">
        <v>480</v>
      </c>
    </row>
    <row r="181" spans="2:65" s="13" customFormat="1" ht="11.25">
      <c r="B181" s="158"/>
      <c r="D181" s="152" t="s">
        <v>172</v>
      </c>
      <c r="E181" s="159" t="s">
        <v>1</v>
      </c>
      <c r="F181" s="160" t="s">
        <v>1781</v>
      </c>
      <c r="H181" s="161">
        <v>6</v>
      </c>
      <c r="I181" s="162"/>
      <c r="L181" s="158"/>
      <c r="M181" s="163"/>
      <c r="T181" s="164"/>
      <c r="AT181" s="159" t="s">
        <v>172</v>
      </c>
      <c r="AU181" s="159" t="s">
        <v>88</v>
      </c>
      <c r="AV181" s="13" t="s">
        <v>88</v>
      </c>
      <c r="AW181" s="13" t="s">
        <v>34</v>
      </c>
      <c r="AX181" s="13" t="s">
        <v>78</v>
      </c>
      <c r="AY181" s="159" t="s">
        <v>163</v>
      </c>
    </row>
    <row r="182" spans="2:65" s="14" customFormat="1" ht="11.25">
      <c r="B182" s="165"/>
      <c r="D182" s="152" t="s">
        <v>172</v>
      </c>
      <c r="E182" s="166" t="s">
        <v>1</v>
      </c>
      <c r="F182" s="167" t="s">
        <v>1506</v>
      </c>
      <c r="H182" s="168">
        <v>6</v>
      </c>
      <c r="I182" s="169"/>
      <c r="L182" s="165"/>
      <c r="M182" s="170"/>
      <c r="T182" s="171"/>
      <c r="AT182" s="166" t="s">
        <v>172</v>
      </c>
      <c r="AU182" s="166" t="s">
        <v>88</v>
      </c>
      <c r="AV182" s="14" t="s">
        <v>170</v>
      </c>
      <c r="AW182" s="14" t="s">
        <v>34</v>
      </c>
      <c r="AX182" s="14" t="s">
        <v>86</v>
      </c>
      <c r="AY182" s="166" t="s">
        <v>163</v>
      </c>
    </row>
    <row r="183" spans="2:65" s="1" customFormat="1" ht="21.75" customHeight="1">
      <c r="B183" s="32"/>
      <c r="C183" s="137" t="s">
        <v>7</v>
      </c>
      <c r="D183" s="137" t="s">
        <v>166</v>
      </c>
      <c r="E183" s="138" t="s">
        <v>1782</v>
      </c>
      <c r="F183" s="139" t="s">
        <v>1783</v>
      </c>
      <c r="G183" s="140" t="s">
        <v>251</v>
      </c>
      <c r="H183" s="141">
        <v>7.3</v>
      </c>
      <c r="I183" s="142"/>
      <c r="J183" s="143">
        <f>ROUND(I183*H183,2)</f>
        <v>0</v>
      </c>
      <c r="K183" s="144"/>
      <c r="L183" s="32"/>
      <c r="M183" s="145" t="s">
        <v>1</v>
      </c>
      <c r="N183" s="146" t="s">
        <v>43</v>
      </c>
      <c r="P183" s="147">
        <f>O183*H183</f>
        <v>0</v>
      </c>
      <c r="Q183" s="147">
        <v>0</v>
      </c>
      <c r="R183" s="147">
        <f>Q183*H183</f>
        <v>0</v>
      </c>
      <c r="S183" s="147">
        <v>0</v>
      </c>
      <c r="T183" s="148">
        <f>S183*H183</f>
        <v>0</v>
      </c>
      <c r="AR183" s="149" t="s">
        <v>273</v>
      </c>
      <c r="AT183" s="149" t="s">
        <v>166</v>
      </c>
      <c r="AU183" s="149" t="s">
        <v>88</v>
      </c>
      <c r="AY183" s="17" t="s">
        <v>163</v>
      </c>
      <c r="BE183" s="150">
        <f>IF(N183="základní",J183,0)</f>
        <v>0</v>
      </c>
      <c r="BF183" s="150">
        <f>IF(N183="snížená",J183,0)</f>
        <v>0</v>
      </c>
      <c r="BG183" s="150">
        <f>IF(N183="zákl. přenesená",J183,0)</f>
        <v>0</v>
      </c>
      <c r="BH183" s="150">
        <f>IF(N183="sníž. přenesená",J183,0)</f>
        <v>0</v>
      </c>
      <c r="BI183" s="150">
        <f>IF(N183="nulová",J183,0)</f>
        <v>0</v>
      </c>
      <c r="BJ183" s="17" t="s">
        <v>86</v>
      </c>
      <c r="BK183" s="150">
        <f>ROUND(I183*H183,2)</f>
        <v>0</v>
      </c>
      <c r="BL183" s="17" t="s">
        <v>273</v>
      </c>
      <c r="BM183" s="149" t="s">
        <v>491</v>
      </c>
    </row>
    <row r="184" spans="2:65" s="13" customFormat="1" ht="11.25">
      <c r="B184" s="158"/>
      <c r="D184" s="152" t="s">
        <v>172</v>
      </c>
      <c r="E184" s="159" t="s">
        <v>1</v>
      </c>
      <c r="F184" s="160" t="s">
        <v>1784</v>
      </c>
      <c r="H184" s="161">
        <v>7.3</v>
      </c>
      <c r="I184" s="162"/>
      <c r="L184" s="158"/>
      <c r="M184" s="163"/>
      <c r="T184" s="164"/>
      <c r="AT184" s="159" t="s">
        <v>172</v>
      </c>
      <c r="AU184" s="159" t="s">
        <v>88</v>
      </c>
      <c r="AV184" s="13" t="s">
        <v>88</v>
      </c>
      <c r="AW184" s="13" t="s">
        <v>34</v>
      </c>
      <c r="AX184" s="13" t="s">
        <v>78</v>
      </c>
      <c r="AY184" s="159" t="s">
        <v>163</v>
      </c>
    </row>
    <row r="185" spans="2:65" s="14" customFormat="1" ht="11.25">
      <c r="B185" s="165"/>
      <c r="D185" s="152" t="s">
        <v>172</v>
      </c>
      <c r="E185" s="166" t="s">
        <v>1</v>
      </c>
      <c r="F185" s="167" t="s">
        <v>1506</v>
      </c>
      <c r="H185" s="168">
        <v>7.3</v>
      </c>
      <c r="I185" s="169"/>
      <c r="L185" s="165"/>
      <c r="M185" s="170"/>
      <c r="T185" s="171"/>
      <c r="AT185" s="166" t="s">
        <v>172</v>
      </c>
      <c r="AU185" s="166" t="s">
        <v>88</v>
      </c>
      <c r="AV185" s="14" t="s">
        <v>170</v>
      </c>
      <c r="AW185" s="14" t="s">
        <v>34</v>
      </c>
      <c r="AX185" s="14" t="s">
        <v>86</v>
      </c>
      <c r="AY185" s="166" t="s">
        <v>163</v>
      </c>
    </row>
    <row r="186" spans="2:65" s="1" customFormat="1" ht="24.2" customHeight="1">
      <c r="B186" s="32"/>
      <c r="C186" s="137" t="s">
        <v>311</v>
      </c>
      <c r="D186" s="137" t="s">
        <v>166</v>
      </c>
      <c r="E186" s="138" t="s">
        <v>1785</v>
      </c>
      <c r="F186" s="139" t="s">
        <v>1786</v>
      </c>
      <c r="G186" s="140" t="s">
        <v>251</v>
      </c>
      <c r="H186" s="141">
        <v>3</v>
      </c>
      <c r="I186" s="142"/>
      <c r="J186" s="143">
        <f>ROUND(I186*H186,2)</f>
        <v>0</v>
      </c>
      <c r="K186" s="144"/>
      <c r="L186" s="32"/>
      <c r="M186" s="145" t="s">
        <v>1</v>
      </c>
      <c r="N186" s="146" t="s">
        <v>43</v>
      </c>
      <c r="P186" s="147">
        <f>O186*H186</f>
        <v>0</v>
      </c>
      <c r="Q186" s="147">
        <v>0</v>
      </c>
      <c r="R186" s="147">
        <f>Q186*H186</f>
        <v>0</v>
      </c>
      <c r="S186" s="147">
        <v>0</v>
      </c>
      <c r="T186" s="148">
        <f>S186*H186</f>
        <v>0</v>
      </c>
      <c r="AR186" s="149" t="s">
        <v>273</v>
      </c>
      <c r="AT186" s="149" t="s">
        <v>166</v>
      </c>
      <c r="AU186" s="149" t="s">
        <v>88</v>
      </c>
      <c r="AY186" s="17" t="s">
        <v>163</v>
      </c>
      <c r="BE186" s="150">
        <f>IF(N186="základní",J186,0)</f>
        <v>0</v>
      </c>
      <c r="BF186" s="150">
        <f>IF(N186="snížená",J186,0)</f>
        <v>0</v>
      </c>
      <c r="BG186" s="150">
        <f>IF(N186="zákl. přenesená",J186,0)</f>
        <v>0</v>
      </c>
      <c r="BH186" s="150">
        <f>IF(N186="sníž. přenesená",J186,0)</f>
        <v>0</v>
      </c>
      <c r="BI186" s="150">
        <f>IF(N186="nulová",J186,0)</f>
        <v>0</v>
      </c>
      <c r="BJ186" s="17" t="s">
        <v>86</v>
      </c>
      <c r="BK186" s="150">
        <f>ROUND(I186*H186,2)</f>
        <v>0</v>
      </c>
      <c r="BL186" s="17" t="s">
        <v>273</v>
      </c>
      <c r="BM186" s="149" t="s">
        <v>506</v>
      </c>
    </row>
    <row r="187" spans="2:65" s="13" customFormat="1" ht="11.25">
      <c r="B187" s="158"/>
      <c r="D187" s="152" t="s">
        <v>172</v>
      </c>
      <c r="E187" s="159" t="s">
        <v>1</v>
      </c>
      <c r="F187" s="160" t="s">
        <v>1787</v>
      </c>
      <c r="H187" s="161">
        <v>3</v>
      </c>
      <c r="I187" s="162"/>
      <c r="L187" s="158"/>
      <c r="M187" s="163"/>
      <c r="T187" s="164"/>
      <c r="AT187" s="159" t="s">
        <v>172</v>
      </c>
      <c r="AU187" s="159" t="s">
        <v>88</v>
      </c>
      <c r="AV187" s="13" t="s">
        <v>88</v>
      </c>
      <c r="AW187" s="13" t="s">
        <v>34</v>
      </c>
      <c r="AX187" s="13" t="s">
        <v>78</v>
      </c>
      <c r="AY187" s="159" t="s">
        <v>163</v>
      </c>
    </row>
    <row r="188" spans="2:65" s="14" customFormat="1" ht="11.25">
      <c r="B188" s="165"/>
      <c r="D188" s="152" t="s">
        <v>172</v>
      </c>
      <c r="E188" s="166" t="s">
        <v>1</v>
      </c>
      <c r="F188" s="167" t="s">
        <v>1506</v>
      </c>
      <c r="H188" s="168">
        <v>3</v>
      </c>
      <c r="I188" s="169"/>
      <c r="L188" s="165"/>
      <c r="M188" s="170"/>
      <c r="T188" s="171"/>
      <c r="AT188" s="166" t="s">
        <v>172</v>
      </c>
      <c r="AU188" s="166" t="s">
        <v>88</v>
      </c>
      <c r="AV188" s="14" t="s">
        <v>170</v>
      </c>
      <c r="AW188" s="14" t="s">
        <v>34</v>
      </c>
      <c r="AX188" s="14" t="s">
        <v>86</v>
      </c>
      <c r="AY188" s="166" t="s">
        <v>163</v>
      </c>
    </row>
    <row r="189" spans="2:65" s="1" customFormat="1" ht="24.2" customHeight="1">
      <c r="B189" s="32"/>
      <c r="C189" s="137" t="s">
        <v>315</v>
      </c>
      <c r="D189" s="137" t="s">
        <v>166</v>
      </c>
      <c r="E189" s="138" t="s">
        <v>1788</v>
      </c>
      <c r="F189" s="139" t="s">
        <v>1789</v>
      </c>
      <c r="G189" s="140" t="s">
        <v>169</v>
      </c>
      <c r="H189" s="141">
        <v>4</v>
      </c>
      <c r="I189" s="142"/>
      <c r="J189" s="143">
        <f>ROUND(I189*H189,2)</f>
        <v>0</v>
      </c>
      <c r="K189" s="144"/>
      <c r="L189" s="32"/>
      <c r="M189" s="145" t="s">
        <v>1</v>
      </c>
      <c r="N189" s="146" t="s">
        <v>43</v>
      </c>
      <c r="P189" s="147">
        <f>O189*H189</f>
        <v>0</v>
      </c>
      <c r="Q189" s="147">
        <v>0</v>
      </c>
      <c r="R189" s="147">
        <f>Q189*H189</f>
        <v>0</v>
      </c>
      <c r="S189" s="147">
        <v>0</v>
      </c>
      <c r="T189" s="148">
        <f>S189*H189</f>
        <v>0</v>
      </c>
      <c r="AR189" s="149" t="s">
        <v>273</v>
      </c>
      <c r="AT189" s="149" t="s">
        <v>166</v>
      </c>
      <c r="AU189" s="149" t="s">
        <v>88</v>
      </c>
      <c r="AY189" s="17" t="s">
        <v>163</v>
      </c>
      <c r="BE189" s="150">
        <f>IF(N189="základní",J189,0)</f>
        <v>0</v>
      </c>
      <c r="BF189" s="150">
        <f>IF(N189="snížená",J189,0)</f>
        <v>0</v>
      </c>
      <c r="BG189" s="150">
        <f>IF(N189="zákl. přenesená",J189,0)</f>
        <v>0</v>
      </c>
      <c r="BH189" s="150">
        <f>IF(N189="sníž. přenesená",J189,0)</f>
        <v>0</v>
      </c>
      <c r="BI189" s="150">
        <f>IF(N189="nulová",J189,0)</f>
        <v>0</v>
      </c>
      <c r="BJ189" s="17" t="s">
        <v>86</v>
      </c>
      <c r="BK189" s="150">
        <f>ROUND(I189*H189,2)</f>
        <v>0</v>
      </c>
      <c r="BL189" s="17" t="s">
        <v>273</v>
      </c>
      <c r="BM189" s="149" t="s">
        <v>516</v>
      </c>
    </row>
    <row r="190" spans="2:65" s="13" customFormat="1" ht="11.25">
      <c r="B190" s="158"/>
      <c r="D190" s="152" t="s">
        <v>172</v>
      </c>
      <c r="E190" s="159" t="s">
        <v>1</v>
      </c>
      <c r="F190" s="160" t="s">
        <v>1790</v>
      </c>
      <c r="H190" s="161">
        <v>2</v>
      </c>
      <c r="I190" s="162"/>
      <c r="L190" s="158"/>
      <c r="M190" s="163"/>
      <c r="T190" s="164"/>
      <c r="AT190" s="159" t="s">
        <v>172</v>
      </c>
      <c r="AU190" s="159" t="s">
        <v>88</v>
      </c>
      <c r="AV190" s="13" t="s">
        <v>88</v>
      </c>
      <c r="AW190" s="13" t="s">
        <v>34</v>
      </c>
      <c r="AX190" s="13" t="s">
        <v>78</v>
      </c>
      <c r="AY190" s="159" t="s">
        <v>163</v>
      </c>
    </row>
    <row r="191" spans="2:65" s="13" customFormat="1" ht="11.25">
      <c r="B191" s="158"/>
      <c r="D191" s="152" t="s">
        <v>172</v>
      </c>
      <c r="E191" s="159" t="s">
        <v>1</v>
      </c>
      <c r="F191" s="160" t="s">
        <v>1791</v>
      </c>
      <c r="H191" s="161">
        <v>1</v>
      </c>
      <c r="I191" s="162"/>
      <c r="L191" s="158"/>
      <c r="M191" s="163"/>
      <c r="T191" s="164"/>
      <c r="AT191" s="159" t="s">
        <v>172</v>
      </c>
      <c r="AU191" s="159" t="s">
        <v>88</v>
      </c>
      <c r="AV191" s="13" t="s">
        <v>88</v>
      </c>
      <c r="AW191" s="13" t="s">
        <v>34</v>
      </c>
      <c r="AX191" s="13" t="s">
        <v>78</v>
      </c>
      <c r="AY191" s="159" t="s">
        <v>163</v>
      </c>
    </row>
    <row r="192" spans="2:65" s="13" customFormat="1" ht="11.25">
      <c r="B192" s="158"/>
      <c r="D192" s="152" t="s">
        <v>172</v>
      </c>
      <c r="E192" s="159" t="s">
        <v>1</v>
      </c>
      <c r="F192" s="160" t="s">
        <v>1792</v>
      </c>
      <c r="H192" s="161">
        <v>1</v>
      </c>
      <c r="I192" s="162"/>
      <c r="L192" s="158"/>
      <c r="M192" s="163"/>
      <c r="T192" s="164"/>
      <c r="AT192" s="159" t="s">
        <v>172</v>
      </c>
      <c r="AU192" s="159" t="s">
        <v>88</v>
      </c>
      <c r="AV192" s="13" t="s">
        <v>88</v>
      </c>
      <c r="AW192" s="13" t="s">
        <v>34</v>
      </c>
      <c r="AX192" s="13" t="s">
        <v>78</v>
      </c>
      <c r="AY192" s="159" t="s">
        <v>163</v>
      </c>
    </row>
    <row r="193" spans="2:65" s="14" customFormat="1" ht="11.25">
      <c r="B193" s="165"/>
      <c r="D193" s="152" t="s">
        <v>172</v>
      </c>
      <c r="E193" s="166" t="s">
        <v>1</v>
      </c>
      <c r="F193" s="167" t="s">
        <v>1506</v>
      </c>
      <c r="H193" s="168">
        <v>4</v>
      </c>
      <c r="I193" s="169"/>
      <c r="L193" s="165"/>
      <c r="M193" s="170"/>
      <c r="T193" s="171"/>
      <c r="AT193" s="166" t="s">
        <v>172</v>
      </c>
      <c r="AU193" s="166" t="s">
        <v>88</v>
      </c>
      <c r="AV193" s="14" t="s">
        <v>170</v>
      </c>
      <c r="AW193" s="14" t="s">
        <v>34</v>
      </c>
      <c r="AX193" s="14" t="s">
        <v>86</v>
      </c>
      <c r="AY193" s="166" t="s">
        <v>163</v>
      </c>
    </row>
    <row r="194" spans="2:65" s="1" customFormat="1" ht="24.2" customHeight="1">
      <c r="B194" s="32"/>
      <c r="C194" s="137" t="s">
        <v>328</v>
      </c>
      <c r="D194" s="137" t="s">
        <v>166</v>
      </c>
      <c r="E194" s="138" t="s">
        <v>1793</v>
      </c>
      <c r="F194" s="139" t="s">
        <v>1794</v>
      </c>
      <c r="G194" s="140" t="s">
        <v>169</v>
      </c>
      <c r="H194" s="141">
        <v>2</v>
      </c>
      <c r="I194" s="142"/>
      <c r="J194" s="143">
        <f>ROUND(I194*H194,2)</f>
        <v>0</v>
      </c>
      <c r="K194" s="144"/>
      <c r="L194" s="32"/>
      <c r="M194" s="145" t="s">
        <v>1</v>
      </c>
      <c r="N194" s="146" t="s">
        <v>43</v>
      </c>
      <c r="P194" s="147">
        <f>O194*H194</f>
        <v>0</v>
      </c>
      <c r="Q194" s="147">
        <v>0</v>
      </c>
      <c r="R194" s="147">
        <f>Q194*H194</f>
        <v>0</v>
      </c>
      <c r="S194" s="147">
        <v>0</v>
      </c>
      <c r="T194" s="148">
        <f>S194*H194</f>
        <v>0</v>
      </c>
      <c r="AR194" s="149" t="s">
        <v>273</v>
      </c>
      <c r="AT194" s="149" t="s">
        <v>166</v>
      </c>
      <c r="AU194" s="149" t="s">
        <v>88</v>
      </c>
      <c r="AY194" s="17" t="s">
        <v>163</v>
      </c>
      <c r="BE194" s="150">
        <f>IF(N194="základní",J194,0)</f>
        <v>0</v>
      </c>
      <c r="BF194" s="150">
        <f>IF(N194="snížená",J194,0)</f>
        <v>0</v>
      </c>
      <c r="BG194" s="150">
        <f>IF(N194="zákl. přenesená",J194,0)</f>
        <v>0</v>
      </c>
      <c r="BH194" s="150">
        <f>IF(N194="sníž. přenesená",J194,0)</f>
        <v>0</v>
      </c>
      <c r="BI194" s="150">
        <f>IF(N194="nulová",J194,0)</f>
        <v>0</v>
      </c>
      <c r="BJ194" s="17" t="s">
        <v>86</v>
      </c>
      <c r="BK194" s="150">
        <f>ROUND(I194*H194,2)</f>
        <v>0</v>
      </c>
      <c r="BL194" s="17" t="s">
        <v>273</v>
      </c>
      <c r="BM194" s="149" t="s">
        <v>542</v>
      </c>
    </row>
    <row r="195" spans="2:65" s="13" customFormat="1" ht="11.25">
      <c r="B195" s="158"/>
      <c r="D195" s="152" t="s">
        <v>172</v>
      </c>
      <c r="E195" s="159" t="s">
        <v>1</v>
      </c>
      <c r="F195" s="160" t="s">
        <v>1795</v>
      </c>
      <c r="H195" s="161">
        <v>2</v>
      </c>
      <c r="I195" s="162"/>
      <c r="L195" s="158"/>
      <c r="M195" s="163"/>
      <c r="T195" s="164"/>
      <c r="AT195" s="159" t="s">
        <v>172</v>
      </c>
      <c r="AU195" s="159" t="s">
        <v>88</v>
      </c>
      <c r="AV195" s="13" t="s">
        <v>88</v>
      </c>
      <c r="AW195" s="13" t="s">
        <v>34</v>
      </c>
      <c r="AX195" s="13" t="s">
        <v>78</v>
      </c>
      <c r="AY195" s="159" t="s">
        <v>163</v>
      </c>
    </row>
    <row r="196" spans="2:65" s="14" customFormat="1" ht="11.25">
      <c r="B196" s="165"/>
      <c r="D196" s="152" t="s">
        <v>172</v>
      </c>
      <c r="E196" s="166" t="s">
        <v>1</v>
      </c>
      <c r="F196" s="167" t="s">
        <v>1506</v>
      </c>
      <c r="H196" s="168">
        <v>2</v>
      </c>
      <c r="I196" s="169"/>
      <c r="L196" s="165"/>
      <c r="M196" s="170"/>
      <c r="T196" s="171"/>
      <c r="AT196" s="166" t="s">
        <v>172</v>
      </c>
      <c r="AU196" s="166" t="s">
        <v>88</v>
      </c>
      <c r="AV196" s="14" t="s">
        <v>170</v>
      </c>
      <c r="AW196" s="14" t="s">
        <v>34</v>
      </c>
      <c r="AX196" s="14" t="s">
        <v>86</v>
      </c>
      <c r="AY196" s="166" t="s">
        <v>163</v>
      </c>
    </row>
    <row r="197" spans="2:65" s="1" customFormat="1" ht="16.5" customHeight="1">
      <c r="B197" s="32"/>
      <c r="C197" s="137" t="s">
        <v>404</v>
      </c>
      <c r="D197" s="137" t="s">
        <v>166</v>
      </c>
      <c r="E197" s="138" t="s">
        <v>1796</v>
      </c>
      <c r="F197" s="139" t="s">
        <v>1797</v>
      </c>
      <c r="G197" s="140" t="s">
        <v>169</v>
      </c>
      <c r="H197" s="141">
        <v>7</v>
      </c>
      <c r="I197" s="142"/>
      <c r="J197" s="143">
        <f>ROUND(I197*H197,2)</f>
        <v>0</v>
      </c>
      <c r="K197" s="144"/>
      <c r="L197" s="32"/>
      <c r="M197" s="145" t="s">
        <v>1</v>
      </c>
      <c r="N197" s="146" t="s">
        <v>43</v>
      </c>
      <c r="P197" s="147">
        <f>O197*H197</f>
        <v>0</v>
      </c>
      <c r="Q197" s="147">
        <v>0</v>
      </c>
      <c r="R197" s="147">
        <f>Q197*H197</f>
        <v>0</v>
      </c>
      <c r="S197" s="147">
        <v>3.0999999999999999E-3</v>
      </c>
      <c r="T197" s="148">
        <f>S197*H197</f>
        <v>2.1700000000000001E-2</v>
      </c>
      <c r="AR197" s="149" t="s">
        <v>273</v>
      </c>
      <c r="AT197" s="149" t="s">
        <v>166</v>
      </c>
      <c r="AU197" s="149" t="s">
        <v>88</v>
      </c>
      <c r="AY197" s="17" t="s">
        <v>163</v>
      </c>
      <c r="BE197" s="150">
        <f>IF(N197="základní",J197,0)</f>
        <v>0</v>
      </c>
      <c r="BF197" s="150">
        <f>IF(N197="snížená",J197,0)</f>
        <v>0</v>
      </c>
      <c r="BG197" s="150">
        <f>IF(N197="zákl. přenesená",J197,0)</f>
        <v>0</v>
      </c>
      <c r="BH197" s="150">
        <f>IF(N197="sníž. přenesená",J197,0)</f>
        <v>0</v>
      </c>
      <c r="BI197" s="150">
        <f>IF(N197="nulová",J197,0)</f>
        <v>0</v>
      </c>
      <c r="BJ197" s="17" t="s">
        <v>86</v>
      </c>
      <c r="BK197" s="150">
        <f>ROUND(I197*H197,2)</f>
        <v>0</v>
      </c>
      <c r="BL197" s="17" t="s">
        <v>273</v>
      </c>
      <c r="BM197" s="149" t="s">
        <v>1798</v>
      </c>
    </row>
    <row r="198" spans="2:65" s="13" customFormat="1" ht="11.25">
      <c r="B198" s="158"/>
      <c r="D198" s="152" t="s">
        <v>172</v>
      </c>
      <c r="E198" s="159" t="s">
        <v>1</v>
      </c>
      <c r="F198" s="160" t="s">
        <v>1799</v>
      </c>
      <c r="H198" s="161">
        <v>7</v>
      </c>
      <c r="I198" s="162"/>
      <c r="L198" s="158"/>
      <c r="M198" s="163"/>
      <c r="T198" s="164"/>
      <c r="AT198" s="159" t="s">
        <v>172</v>
      </c>
      <c r="AU198" s="159" t="s">
        <v>88</v>
      </c>
      <c r="AV198" s="13" t="s">
        <v>88</v>
      </c>
      <c r="AW198" s="13" t="s">
        <v>34</v>
      </c>
      <c r="AX198" s="13" t="s">
        <v>78</v>
      </c>
      <c r="AY198" s="159" t="s">
        <v>163</v>
      </c>
    </row>
    <row r="199" spans="2:65" s="14" customFormat="1" ht="11.25">
      <c r="B199" s="165"/>
      <c r="D199" s="152" t="s">
        <v>172</v>
      </c>
      <c r="E199" s="166" t="s">
        <v>1</v>
      </c>
      <c r="F199" s="167" t="s">
        <v>176</v>
      </c>
      <c r="H199" s="168">
        <v>7</v>
      </c>
      <c r="I199" s="169"/>
      <c r="L199" s="165"/>
      <c r="M199" s="170"/>
      <c r="T199" s="171"/>
      <c r="AT199" s="166" t="s">
        <v>172</v>
      </c>
      <c r="AU199" s="166" t="s">
        <v>88</v>
      </c>
      <c r="AV199" s="14" t="s">
        <v>170</v>
      </c>
      <c r="AW199" s="14" t="s">
        <v>34</v>
      </c>
      <c r="AX199" s="14" t="s">
        <v>86</v>
      </c>
      <c r="AY199" s="166" t="s">
        <v>163</v>
      </c>
    </row>
    <row r="200" spans="2:65" s="1" customFormat="1" ht="16.5" customHeight="1">
      <c r="B200" s="32"/>
      <c r="C200" s="137" t="s">
        <v>413</v>
      </c>
      <c r="D200" s="137" t="s">
        <v>166</v>
      </c>
      <c r="E200" s="138" t="s">
        <v>1800</v>
      </c>
      <c r="F200" s="139" t="s">
        <v>1801</v>
      </c>
      <c r="G200" s="140" t="s">
        <v>169</v>
      </c>
      <c r="H200" s="141">
        <v>1</v>
      </c>
      <c r="I200" s="142"/>
      <c r="J200" s="143">
        <f>ROUND(I200*H200,2)</f>
        <v>0</v>
      </c>
      <c r="K200" s="144"/>
      <c r="L200" s="32"/>
      <c r="M200" s="145" t="s">
        <v>1</v>
      </c>
      <c r="N200" s="146" t="s">
        <v>43</v>
      </c>
      <c r="P200" s="147">
        <f>O200*H200</f>
        <v>0</v>
      </c>
      <c r="Q200" s="147">
        <v>0</v>
      </c>
      <c r="R200" s="147">
        <f>Q200*H200</f>
        <v>0</v>
      </c>
      <c r="S200" s="147">
        <v>4.1999999999999997E-3</v>
      </c>
      <c r="T200" s="148">
        <f>S200*H200</f>
        <v>4.1999999999999997E-3</v>
      </c>
      <c r="AR200" s="149" t="s">
        <v>273</v>
      </c>
      <c r="AT200" s="149" t="s">
        <v>166</v>
      </c>
      <c r="AU200" s="149" t="s">
        <v>88</v>
      </c>
      <c r="AY200" s="17" t="s">
        <v>163</v>
      </c>
      <c r="BE200" s="150">
        <f>IF(N200="základní",J200,0)</f>
        <v>0</v>
      </c>
      <c r="BF200" s="150">
        <f>IF(N200="snížená",J200,0)</f>
        <v>0</v>
      </c>
      <c r="BG200" s="150">
        <f>IF(N200="zákl. přenesená",J200,0)</f>
        <v>0</v>
      </c>
      <c r="BH200" s="150">
        <f>IF(N200="sníž. přenesená",J200,0)</f>
        <v>0</v>
      </c>
      <c r="BI200" s="150">
        <f>IF(N200="nulová",J200,0)</f>
        <v>0</v>
      </c>
      <c r="BJ200" s="17" t="s">
        <v>86</v>
      </c>
      <c r="BK200" s="150">
        <f>ROUND(I200*H200,2)</f>
        <v>0</v>
      </c>
      <c r="BL200" s="17" t="s">
        <v>273</v>
      </c>
      <c r="BM200" s="149" t="s">
        <v>1802</v>
      </c>
    </row>
    <row r="201" spans="2:65" s="13" customFormat="1" ht="11.25">
      <c r="B201" s="158"/>
      <c r="D201" s="152" t="s">
        <v>172</v>
      </c>
      <c r="E201" s="159" t="s">
        <v>1</v>
      </c>
      <c r="F201" s="160" t="s">
        <v>1803</v>
      </c>
      <c r="H201" s="161">
        <v>1</v>
      </c>
      <c r="I201" s="162"/>
      <c r="L201" s="158"/>
      <c r="M201" s="163"/>
      <c r="T201" s="164"/>
      <c r="AT201" s="159" t="s">
        <v>172</v>
      </c>
      <c r="AU201" s="159" t="s">
        <v>88</v>
      </c>
      <c r="AV201" s="13" t="s">
        <v>88</v>
      </c>
      <c r="AW201" s="13" t="s">
        <v>34</v>
      </c>
      <c r="AX201" s="13" t="s">
        <v>78</v>
      </c>
      <c r="AY201" s="159" t="s">
        <v>163</v>
      </c>
    </row>
    <row r="202" spans="2:65" s="14" customFormat="1" ht="11.25">
      <c r="B202" s="165"/>
      <c r="D202" s="152" t="s">
        <v>172</v>
      </c>
      <c r="E202" s="166" t="s">
        <v>1</v>
      </c>
      <c r="F202" s="167" t="s">
        <v>176</v>
      </c>
      <c r="H202" s="168">
        <v>1</v>
      </c>
      <c r="I202" s="169"/>
      <c r="L202" s="165"/>
      <c r="M202" s="170"/>
      <c r="T202" s="171"/>
      <c r="AT202" s="166" t="s">
        <v>172</v>
      </c>
      <c r="AU202" s="166" t="s">
        <v>88</v>
      </c>
      <c r="AV202" s="14" t="s">
        <v>170</v>
      </c>
      <c r="AW202" s="14" t="s">
        <v>34</v>
      </c>
      <c r="AX202" s="14" t="s">
        <v>86</v>
      </c>
      <c r="AY202" s="166" t="s">
        <v>163</v>
      </c>
    </row>
    <row r="203" spans="2:65" s="1" customFormat="1" ht="21.75" customHeight="1">
      <c r="B203" s="32"/>
      <c r="C203" s="137" t="s">
        <v>418</v>
      </c>
      <c r="D203" s="137" t="s">
        <v>166</v>
      </c>
      <c r="E203" s="138" t="s">
        <v>1804</v>
      </c>
      <c r="F203" s="139" t="s">
        <v>1805</v>
      </c>
      <c r="G203" s="140" t="s">
        <v>169</v>
      </c>
      <c r="H203" s="141">
        <v>1</v>
      </c>
      <c r="I203" s="142"/>
      <c r="J203" s="143">
        <f>ROUND(I203*H203,2)</f>
        <v>0</v>
      </c>
      <c r="K203" s="144"/>
      <c r="L203" s="32"/>
      <c r="M203" s="145" t="s">
        <v>1</v>
      </c>
      <c r="N203" s="146" t="s">
        <v>43</v>
      </c>
      <c r="P203" s="147">
        <f>O203*H203</f>
        <v>0</v>
      </c>
      <c r="Q203" s="147">
        <v>0</v>
      </c>
      <c r="R203" s="147">
        <f>Q203*H203</f>
        <v>0</v>
      </c>
      <c r="S203" s="147">
        <v>0</v>
      </c>
      <c r="T203" s="148">
        <f>S203*H203</f>
        <v>0</v>
      </c>
      <c r="AR203" s="149" t="s">
        <v>273</v>
      </c>
      <c r="AT203" s="149" t="s">
        <v>166</v>
      </c>
      <c r="AU203" s="149" t="s">
        <v>88</v>
      </c>
      <c r="AY203" s="17" t="s">
        <v>163</v>
      </c>
      <c r="BE203" s="150">
        <f>IF(N203="základní",J203,0)</f>
        <v>0</v>
      </c>
      <c r="BF203" s="150">
        <f>IF(N203="snížená",J203,0)</f>
        <v>0</v>
      </c>
      <c r="BG203" s="150">
        <f>IF(N203="zákl. přenesená",J203,0)</f>
        <v>0</v>
      </c>
      <c r="BH203" s="150">
        <f>IF(N203="sníž. přenesená",J203,0)</f>
        <v>0</v>
      </c>
      <c r="BI203" s="150">
        <f>IF(N203="nulová",J203,0)</f>
        <v>0</v>
      </c>
      <c r="BJ203" s="17" t="s">
        <v>86</v>
      </c>
      <c r="BK203" s="150">
        <f>ROUND(I203*H203,2)</f>
        <v>0</v>
      </c>
      <c r="BL203" s="17" t="s">
        <v>273</v>
      </c>
      <c r="BM203" s="149" t="s">
        <v>560</v>
      </c>
    </row>
    <row r="204" spans="2:65" s="13" customFormat="1" ht="11.25">
      <c r="B204" s="158"/>
      <c r="D204" s="152" t="s">
        <v>172</v>
      </c>
      <c r="E204" s="159" t="s">
        <v>1</v>
      </c>
      <c r="F204" s="160" t="s">
        <v>1806</v>
      </c>
      <c r="H204" s="161">
        <v>1</v>
      </c>
      <c r="I204" s="162"/>
      <c r="L204" s="158"/>
      <c r="M204" s="163"/>
      <c r="T204" s="164"/>
      <c r="AT204" s="159" t="s">
        <v>172</v>
      </c>
      <c r="AU204" s="159" t="s">
        <v>88</v>
      </c>
      <c r="AV204" s="13" t="s">
        <v>88</v>
      </c>
      <c r="AW204" s="13" t="s">
        <v>34</v>
      </c>
      <c r="AX204" s="13" t="s">
        <v>78</v>
      </c>
      <c r="AY204" s="159" t="s">
        <v>163</v>
      </c>
    </row>
    <row r="205" spans="2:65" s="14" customFormat="1" ht="11.25">
      <c r="B205" s="165"/>
      <c r="D205" s="152" t="s">
        <v>172</v>
      </c>
      <c r="E205" s="166" t="s">
        <v>1</v>
      </c>
      <c r="F205" s="167" t="s">
        <v>1506</v>
      </c>
      <c r="H205" s="168">
        <v>1</v>
      </c>
      <c r="I205" s="169"/>
      <c r="L205" s="165"/>
      <c r="M205" s="170"/>
      <c r="T205" s="171"/>
      <c r="AT205" s="166" t="s">
        <v>172</v>
      </c>
      <c r="AU205" s="166" t="s">
        <v>88</v>
      </c>
      <c r="AV205" s="14" t="s">
        <v>170</v>
      </c>
      <c r="AW205" s="14" t="s">
        <v>34</v>
      </c>
      <c r="AX205" s="14" t="s">
        <v>86</v>
      </c>
      <c r="AY205" s="166" t="s">
        <v>163</v>
      </c>
    </row>
    <row r="206" spans="2:65" s="1" customFormat="1" ht="24.2" customHeight="1">
      <c r="B206" s="32"/>
      <c r="C206" s="137" t="s">
        <v>424</v>
      </c>
      <c r="D206" s="137" t="s">
        <v>166</v>
      </c>
      <c r="E206" s="138" t="s">
        <v>1807</v>
      </c>
      <c r="F206" s="139" t="s">
        <v>1808</v>
      </c>
      <c r="G206" s="140" t="s">
        <v>251</v>
      </c>
      <c r="H206" s="141">
        <v>21.46</v>
      </c>
      <c r="I206" s="142"/>
      <c r="J206" s="143">
        <f>ROUND(I206*H206,2)</f>
        <v>0</v>
      </c>
      <c r="K206" s="144"/>
      <c r="L206" s="32"/>
      <c r="M206" s="145" t="s">
        <v>1</v>
      </c>
      <c r="N206" s="146" t="s">
        <v>43</v>
      </c>
      <c r="P206" s="147">
        <f>O206*H206</f>
        <v>0</v>
      </c>
      <c r="Q206" s="147">
        <v>0</v>
      </c>
      <c r="R206" s="147">
        <f>Q206*H206</f>
        <v>0</v>
      </c>
      <c r="S206" s="147">
        <v>0</v>
      </c>
      <c r="T206" s="148">
        <f>S206*H206</f>
        <v>0</v>
      </c>
      <c r="AR206" s="149" t="s">
        <v>273</v>
      </c>
      <c r="AT206" s="149" t="s">
        <v>166</v>
      </c>
      <c r="AU206" s="149" t="s">
        <v>88</v>
      </c>
      <c r="AY206" s="17" t="s">
        <v>163</v>
      </c>
      <c r="BE206" s="150">
        <f>IF(N206="základní",J206,0)</f>
        <v>0</v>
      </c>
      <c r="BF206" s="150">
        <f>IF(N206="snížená",J206,0)</f>
        <v>0</v>
      </c>
      <c r="BG206" s="150">
        <f>IF(N206="zákl. přenesená",J206,0)</f>
        <v>0</v>
      </c>
      <c r="BH206" s="150">
        <f>IF(N206="sníž. přenesená",J206,0)</f>
        <v>0</v>
      </c>
      <c r="BI206" s="150">
        <f>IF(N206="nulová",J206,0)</f>
        <v>0</v>
      </c>
      <c r="BJ206" s="17" t="s">
        <v>86</v>
      </c>
      <c r="BK206" s="150">
        <f>ROUND(I206*H206,2)</f>
        <v>0</v>
      </c>
      <c r="BL206" s="17" t="s">
        <v>273</v>
      </c>
      <c r="BM206" s="149" t="s">
        <v>586</v>
      </c>
    </row>
    <row r="207" spans="2:65" s="13" customFormat="1" ht="11.25">
      <c r="B207" s="158"/>
      <c r="D207" s="152" t="s">
        <v>172</v>
      </c>
      <c r="E207" s="159" t="s">
        <v>1</v>
      </c>
      <c r="F207" s="160" t="s">
        <v>1809</v>
      </c>
      <c r="H207" s="161">
        <v>6.6</v>
      </c>
      <c r="I207" s="162"/>
      <c r="L207" s="158"/>
      <c r="M207" s="163"/>
      <c r="T207" s="164"/>
      <c r="AT207" s="159" t="s">
        <v>172</v>
      </c>
      <c r="AU207" s="159" t="s">
        <v>88</v>
      </c>
      <c r="AV207" s="13" t="s">
        <v>88</v>
      </c>
      <c r="AW207" s="13" t="s">
        <v>34</v>
      </c>
      <c r="AX207" s="13" t="s">
        <v>78</v>
      </c>
      <c r="AY207" s="159" t="s">
        <v>163</v>
      </c>
    </row>
    <row r="208" spans="2:65" s="13" customFormat="1" ht="11.25">
      <c r="B208" s="158"/>
      <c r="D208" s="152" t="s">
        <v>172</v>
      </c>
      <c r="E208" s="159" t="s">
        <v>1</v>
      </c>
      <c r="F208" s="160" t="s">
        <v>1810</v>
      </c>
      <c r="H208" s="161">
        <v>6</v>
      </c>
      <c r="I208" s="162"/>
      <c r="L208" s="158"/>
      <c r="M208" s="163"/>
      <c r="T208" s="164"/>
      <c r="AT208" s="159" t="s">
        <v>172</v>
      </c>
      <c r="AU208" s="159" t="s">
        <v>88</v>
      </c>
      <c r="AV208" s="13" t="s">
        <v>88</v>
      </c>
      <c r="AW208" s="13" t="s">
        <v>34</v>
      </c>
      <c r="AX208" s="13" t="s">
        <v>78</v>
      </c>
      <c r="AY208" s="159" t="s">
        <v>163</v>
      </c>
    </row>
    <row r="209" spans="2:65" s="13" customFormat="1" ht="11.25">
      <c r="B209" s="158"/>
      <c r="D209" s="152" t="s">
        <v>172</v>
      </c>
      <c r="E209" s="159" t="s">
        <v>1</v>
      </c>
      <c r="F209" s="160" t="s">
        <v>1731</v>
      </c>
      <c r="H209" s="161">
        <v>8.86</v>
      </c>
      <c r="I209" s="162"/>
      <c r="L209" s="158"/>
      <c r="M209" s="163"/>
      <c r="T209" s="164"/>
      <c r="AT209" s="159" t="s">
        <v>172</v>
      </c>
      <c r="AU209" s="159" t="s">
        <v>88</v>
      </c>
      <c r="AV209" s="13" t="s">
        <v>88</v>
      </c>
      <c r="AW209" s="13" t="s">
        <v>34</v>
      </c>
      <c r="AX209" s="13" t="s">
        <v>78</v>
      </c>
      <c r="AY209" s="159" t="s">
        <v>163</v>
      </c>
    </row>
    <row r="210" spans="2:65" s="14" customFormat="1" ht="11.25">
      <c r="B210" s="165"/>
      <c r="D210" s="152" t="s">
        <v>172</v>
      </c>
      <c r="E210" s="166" t="s">
        <v>1</v>
      </c>
      <c r="F210" s="167" t="s">
        <v>1506</v>
      </c>
      <c r="H210" s="168">
        <v>21.46</v>
      </c>
      <c r="I210" s="169"/>
      <c r="L210" s="165"/>
      <c r="M210" s="170"/>
      <c r="T210" s="171"/>
      <c r="AT210" s="166" t="s">
        <v>172</v>
      </c>
      <c r="AU210" s="166" t="s">
        <v>88</v>
      </c>
      <c r="AV210" s="14" t="s">
        <v>170</v>
      </c>
      <c r="AW210" s="14" t="s">
        <v>34</v>
      </c>
      <c r="AX210" s="14" t="s">
        <v>86</v>
      </c>
      <c r="AY210" s="166" t="s">
        <v>163</v>
      </c>
    </row>
    <row r="211" spans="2:65" s="1" customFormat="1" ht="24.2" customHeight="1">
      <c r="B211" s="32"/>
      <c r="C211" s="137" t="s">
        <v>428</v>
      </c>
      <c r="D211" s="137" t="s">
        <v>166</v>
      </c>
      <c r="E211" s="138" t="s">
        <v>1811</v>
      </c>
      <c r="F211" s="139" t="s">
        <v>1812</v>
      </c>
      <c r="G211" s="140" t="s">
        <v>169</v>
      </c>
      <c r="H211" s="141">
        <v>1</v>
      </c>
      <c r="I211" s="142"/>
      <c r="J211" s="143">
        <f>ROUND(I211*H211,2)</f>
        <v>0</v>
      </c>
      <c r="K211" s="144"/>
      <c r="L211" s="32"/>
      <c r="M211" s="145" t="s">
        <v>1</v>
      </c>
      <c r="N211" s="146" t="s">
        <v>43</v>
      </c>
      <c r="P211" s="147">
        <f>O211*H211</f>
        <v>0</v>
      </c>
      <c r="Q211" s="147">
        <v>0</v>
      </c>
      <c r="R211" s="147">
        <f>Q211*H211</f>
        <v>0</v>
      </c>
      <c r="S211" s="147">
        <v>0</v>
      </c>
      <c r="T211" s="148">
        <f>S211*H211</f>
        <v>0</v>
      </c>
      <c r="AR211" s="149" t="s">
        <v>273</v>
      </c>
      <c r="AT211" s="149" t="s">
        <v>166</v>
      </c>
      <c r="AU211" s="149" t="s">
        <v>88</v>
      </c>
      <c r="AY211" s="17" t="s">
        <v>163</v>
      </c>
      <c r="BE211" s="150">
        <f>IF(N211="základní",J211,0)</f>
        <v>0</v>
      </c>
      <c r="BF211" s="150">
        <f>IF(N211="snížená",J211,0)</f>
        <v>0</v>
      </c>
      <c r="BG211" s="150">
        <f>IF(N211="zákl. přenesená",J211,0)</f>
        <v>0</v>
      </c>
      <c r="BH211" s="150">
        <f>IF(N211="sníž. přenesená",J211,0)</f>
        <v>0</v>
      </c>
      <c r="BI211" s="150">
        <f>IF(N211="nulová",J211,0)</f>
        <v>0</v>
      </c>
      <c r="BJ211" s="17" t="s">
        <v>86</v>
      </c>
      <c r="BK211" s="150">
        <f>ROUND(I211*H211,2)</f>
        <v>0</v>
      </c>
      <c r="BL211" s="17" t="s">
        <v>273</v>
      </c>
      <c r="BM211" s="149" t="s">
        <v>602</v>
      </c>
    </row>
    <row r="212" spans="2:65" s="13" customFormat="1" ht="11.25">
      <c r="B212" s="158"/>
      <c r="D212" s="152" t="s">
        <v>172</v>
      </c>
      <c r="E212" s="159" t="s">
        <v>1</v>
      </c>
      <c r="F212" s="160" t="s">
        <v>1813</v>
      </c>
      <c r="H212" s="161">
        <v>1</v>
      </c>
      <c r="I212" s="162"/>
      <c r="L212" s="158"/>
      <c r="M212" s="163"/>
      <c r="T212" s="164"/>
      <c r="AT212" s="159" t="s">
        <v>172</v>
      </c>
      <c r="AU212" s="159" t="s">
        <v>88</v>
      </c>
      <c r="AV212" s="13" t="s">
        <v>88</v>
      </c>
      <c r="AW212" s="13" t="s">
        <v>34</v>
      </c>
      <c r="AX212" s="13" t="s">
        <v>78</v>
      </c>
      <c r="AY212" s="159" t="s">
        <v>163</v>
      </c>
    </row>
    <row r="213" spans="2:65" s="14" customFormat="1" ht="11.25">
      <c r="B213" s="165"/>
      <c r="D213" s="152" t="s">
        <v>172</v>
      </c>
      <c r="E213" s="166" t="s">
        <v>1</v>
      </c>
      <c r="F213" s="167" t="s">
        <v>1506</v>
      </c>
      <c r="H213" s="168">
        <v>1</v>
      </c>
      <c r="I213" s="169"/>
      <c r="L213" s="165"/>
      <c r="M213" s="170"/>
      <c r="T213" s="171"/>
      <c r="AT213" s="166" t="s">
        <v>172</v>
      </c>
      <c r="AU213" s="166" t="s">
        <v>88</v>
      </c>
      <c r="AV213" s="14" t="s">
        <v>170</v>
      </c>
      <c r="AW213" s="14" t="s">
        <v>34</v>
      </c>
      <c r="AX213" s="14" t="s">
        <v>86</v>
      </c>
      <c r="AY213" s="166" t="s">
        <v>163</v>
      </c>
    </row>
    <row r="214" spans="2:65" s="1" customFormat="1" ht="24.2" customHeight="1">
      <c r="B214" s="32"/>
      <c r="C214" s="137" t="s">
        <v>432</v>
      </c>
      <c r="D214" s="137" t="s">
        <v>166</v>
      </c>
      <c r="E214" s="138" t="s">
        <v>1814</v>
      </c>
      <c r="F214" s="139" t="s">
        <v>1815</v>
      </c>
      <c r="G214" s="140" t="s">
        <v>169</v>
      </c>
      <c r="H214" s="141">
        <v>2</v>
      </c>
      <c r="I214" s="142"/>
      <c r="J214" s="143">
        <f>ROUND(I214*H214,2)</f>
        <v>0</v>
      </c>
      <c r="K214" s="144"/>
      <c r="L214" s="32"/>
      <c r="M214" s="145" t="s">
        <v>1</v>
      </c>
      <c r="N214" s="146" t="s">
        <v>43</v>
      </c>
      <c r="P214" s="147">
        <f>O214*H214</f>
        <v>0</v>
      </c>
      <c r="Q214" s="147">
        <v>0</v>
      </c>
      <c r="R214" s="147">
        <f>Q214*H214</f>
        <v>0</v>
      </c>
      <c r="S214" s="147">
        <v>0</v>
      </c>
      <c r="T214" s="148">
        <f>S214*H214</f>
        <v>0</v>
      </c>
      <c r="AR214" s="149" t="s">
        <v>273</v>
      </c>
      <c r="AT214" s="149" t="s">
        <v>166</v>
      </c>
      <c r="AU214" s="149" t="s">
        <v>88</v>
      </c>
      <c r="AY214" s="17" t="s">
        <v>163</v>
      </c>
      <c r="BE214" s="150">
        <f>IF(N214="základní",J214,0)</f>
        <v>0</v>
      </c>
      <c r="BF214" s="150">
        <f>IF(N214="snížená",J214,0)</f>
        <v>0</v>
      </c>
      <c r="BG214" s="150">
        <f>IF(N214="zákl. přenesená",J214,0)</f>
        <v>0</v>
      </c>
      <c r="BH214" s="150">
        <f>IF(N214="sníž. přenesená",J214,0)</f>
        <v>0</v>
      </c>
      <c r="BI214" s="150">
        <f>IF(N214="nulová",J214,0)</f>
        <v>0</v>
      </c>
      <c r="BJ214" s="17" t="s">
        <v>86</v>
      </c>
      <c r="BK214" s="150">
        <f>ROUND(I214*H214,2)</f>
        <v>0</v>
      </c>
      <c r="BL214" s="17" t="s">
        <v>273</v>
      </c>
      <c r="BM214" s="149" t="s">
        <v>626</v>
      </c>
    </row>
    <row r="215" spans="2:65" s="13" customFormat="1" ht="11.25">
      <c r="B215" s="158"/>
      <c r="D215" s="152" t="s">
        <v>172</v>
      </c>
      <c r="E215" s="159" t="s">
        <v>1</v>
      </c>
      <c r="F215" s="160" t="s">
        <v>1816</v>
      </c>
      <c r="H215" s="161">
        <v>2</v>
      </c>
      <c r="I215" s="162"/>
      <c r="L215" s="158"/>
      <c r="M215" s="163"/>
      <c r="T215" s="164"/>
      <c r="AT215" s="159" t="s">
        <v>172</v>
      </c>
      <c r="AU215" s="159" t="s">
        <v>88</v>
      </c>
      <c r="AV215" s="13" t="s">
        <v>88</v>
      </c>
      <c r="AW215" s="13" t="s">
        <v>34</v>
      </c>
      <c r="AX215" s="13" t="s">
        <v>78</v>
      </c>
      <c r="AY215" s="159" t="s">
        <v>163</v>
      </c>
    </row>
    <row r="216" spans="2:65" s="14" customFormat="1" ht="11.25">
      <c r="B216" s="165"/>
      <c r="D216" s="152" t="s">
        <v>172</v>
      </c>
      <c r="E216" s="166" t="s">
        <v>1</v>
      </c>
      <c r="F216" s="167" t="s">
        <v>1506</v>
      </c>
      <c r="H216" s="168">
        <v>2</v>
      </c>
      <c r="I216" s="169"/>
      <c r="L216" s="165"/>
      <c r="M216" s="170"/>
      <c r="T216" s="171"/>
      <c r="AT216" s="166" t="s">
        <v>172</v>
      </c>
      <c r="AU216" s="166" t="s">
        <v>88</v>
      </c>
      <c r="AV216" s="14" t="s">
        <v>170</v>
      </c>
      <c r="AW216" s="14" t="s">
        <v>34</v>
      </c>
      <c r="AX216" s="14" t="s">
        <v>86</v>
      </c>
      <c r="AY216" s="166" t="s">
        <v>163</v>
      </c>
    </row>
    <row r="217" spans="2:65" s="1" customFormat="1" ht="66.75" customHeight="1">
      <c r="B217" s="32"/>
      <c r="C217" s="137" t="s">
        <v>164</v>
      </c>
      <c r="D217" s="137" t="s">
        <v>166</v>
      </c>
      <c r="E217" s="138" t="s">
        <v>1817</v>
      </c>
      <c r="F217" s="139" t="s">
        <v>1818</v>
      </c>
      <c r="G217" s="140" t="s">
        <v>1509</v>
      </c>
      <c r="H217" s="193"/>
      <c r="I217" s="142"/>
      <c r="J217" s="143">
        <f>ROUND(I217*H217,2)</f>
        <v>0</v>
      </c>
      <c r="K217" s="144"/>
      <c r="L217" s="32"/>
      <c r="M217" s="145" t="s">
        <v>1</v>
      </c>
      <c r="N217" s="146" t="s">
        <v>43</v>
      </c>
      <c r="P217" s="147">
        <f>O217*H217</f>
        <v>0</v>
      </c>
      <c r="Q217" s="147">
        <v>0</v>
      </c>
      <c r="R217" s="147">
        <f>Q217*H217</f>
        <v>0</v>
      </c>
      <c r="S217" s="147">
        <v>0</v>
      </c>
      <c r="T217" s="148">
        <f>S217*H217</f>
        <v>0</v>
      </c>
      <c r="AR217" s="149" t="s">
        <v>273</v>
      </c>
      <c r="AT217" s="149" t="s">
        <v>166</v>
      </c>
      <c r="AU217" s="149" t="s">
        <v>88</v>
      </c>
      <c r="AY217" s="17" t="s">
        <v>163</v>
      </c>
      <c r="BE217" s="150">
        <f>IF(N217="základní",J217,0)</f>
        <v>0</v>
      </c>
      <c r="BF217" s="150">
        <f>IF(N217="snížená",J217,0)</f>
        <v>0</v>
      </c>
      <c r="BG217" s="150">
        <f>IF(N217="zákl. přenesená",J217,0)</f>
        <v>0</v>
      </c>
      <c r="BH217" s="150">
        <f>IF(N217="sníž. přenesená",J217,0)</f>
        <v>0</v>
      </c>
      <c r="BI217" s="150">
        <f>IF(N217="nulová",J217,0)</f>
        <v>0</v>
      </c>
      <c r="BJ217" s="17" t="s">
        <v>86</v>
      </c>
      <c r="BK217" s="150">
        <f>ROUND(I217*H217,2)</f>
        <v>0</v>
      </c>
      <c r="BL217" s="17" t="s">
        <v>273</v>
      </c>
      <c r="BM217" s="149" t="s">
        <v>644</v>
      </c>
    </row>
    <row r="218" spans="2:65" s="1" customFormat="1" ht="55.5" customHeight="1">
      <c r="B218" s="32"/>
      <c r="C218" s="137" t="s">
        <v>442</v>
      </c>
      <c r="D218" s="137" t="s">
        <v>166</v>
      </c>
      <c r="E218" s="138" t="s">
        <v>1819</v>
      </c>
      <c r="F218" s="139" t="s">
        <v>1820</v>
      </c>
      <c r="G218" s="140" t="s">
        <v>1509</v>
      </c>
      <c r="H218" s="193"/>
      <c r="I218" s="142"/>
      <c r="J218" s="143">
        <f>ROUND(I218*H218,2)</f>
        <v>0</v>
      </c>
      <c r="K218" s="144"/>
      <c r="L218" s="32"/>
      <c r="M218" s="145" t="s">
        <v>1</v>
      </c>
      <c r="N218" s="146" t="s">
        <v>43</v>
      </c>
      <c r="P218" s="147">
        <f>O218*H218</f>
        <v>0</v>
      </c>
      <c r="Q218" s="147">
        <v>0</v>
      </c>
      <c r="R218" s="147">
        <f>Q218*H218</f>
        <v>0</v>
      </c>
      <c r="S218" s="147">
        <v>0</v>
      </c>
      <c r="T218" s="148">
        <f>S218*H218</f>
        <v>0</v>
      </c>
      <c r="AR218" s="149" t="s">
        <v>273</v>
      </c>
      <c r="AT218" s="149" t="s">
        <v>166</v>
      </c>
      <c r="AU218" s="149" t="s">
        <v>88</v>
      </c>
      <c r="AY218" s="17" t="s">
        <v>163</v>
      </c>
      <c r="BE218" s="150">
        <f>IF(N218="základní",J218,0)</f>
        <v>0</v>
      </c>
      <c r="BF218" s="150">
        <f>IF(N218="snížená",J218,0)</f>
        <v>0</v>
      </c>
      <c r="BG218" s="150">
        <f>IF(N218="zákl. přenesená",J218,0)</f>
        <v>0</v>
      </c>
      <c r="BH218" s="150">
        <f>IF(N218="sníž. přenesená",J218,0)</f>
        <v>0</v>
      </c>
      <c r="BI218" s="150">
        <f>IF(N218="nulová",J218,0)</f>
        <v>0</v>
      </c>
      <c r="BJ218" s="17" t="s">
        <v>86</v>
      </c>
      <c r="BK218" s="150">
        <f>ROUND(I218*H218,2)</f>
        <v>0</v>
      </c>
      <c r="BL218" s="17" t="s">
        <v>273</v>
      </c>
      <c r="BM218" s="149" t="s">
        <v>676</v>
      </c>
    </row>
    <row r="219" spans="2:65" s="11" customFormat="1" ht="22.9" customHeight="1">
      <c r="B219" s="125"/>
      <c r="D219" s="126" t="s">
        <v>77</v>
      </c>
      <c r="E219" s="135" t="s">
        <v>1821</v>
      </c>
      <c r="F219" s="135" t="s">
        <v>1822</v>
      </c>
      <c r="I219" s="128"/>
      <c r="J219" s="136">
        <f>BK219</f>
        <v>0</v>
      </c>
      <c r="L219" s="125"/>
      <c r="M219" s="130"/>
      <c r="P219" s="131">
        <f>SUM(P220:P254)</f>
        <v>0</v>
      </c>
      <c r="R219" s="131">
        <f>SUM(R220:R254)</f>
        <v>0</v>
      </c>
      <c r="T219" s="132">
        <f>SUM(T220:T254)</f>
        <v>2.23404E-2</v>
      </c>
      <c r="AR219" s="126" t="s">
        <v>88</v>
      </c>
      <c r="AT219" s="133" t="s">
        <v>77</v>
      </c>
      <c r="AU219" s="133" t="s">
        <v>86</v>
      </c>
      <c r="AY219" s="126" t="s">
        <v>163</v>
      </c>
      <c r="BK219" s="134">
        <f>SUM(BK220:BK254)</f>
        <v>0</v>
      </c>
    </row>
    <row r="220" spans="2:65" s="1" customFormat="1" ht="16.5" customHeight="1">
      <c r="B220" s="32"/>
      <c r="C220" s="137" t="s">
        <v>450</v>
      </c>
      <c r="D220" s="137" t="s">
        <v>166</v>
      </c>
      <c r="E220" s="138" t="s">
        <v>1823</v>
      </c>
      <c r="F220" s="139" t="s">
        <v>1824</v>
      </c>
      <c r="G220" s="140" t="s">
        <v>251</v>
      </c>
      <c r="H220" s="141">
        <v>27.12</v>
      </c>
      <c r="I220" s="142"/>
      <c r="J220" s="143">
        <f>ROUND(I220*H220,2)</f>
        <v>0</v>
      </c>
      <c r="K220" s="144"/>
      <c r="L220" s="32"/>
      <c r="M220" s="145" t="s">
        <v>1</v>
      </c>
      <c r="N220" s="146" t="s">
        <v>43</v>
      </c>
      <c r="P220" s="147">
        <f>O220*H220</f>
        <v>0</v>
      </c>
      <c r="Q220" s="147">
        <v>0</v>
      </c>
      <c r="R220" s="147">
        <f>Q220*H220</f>
        <v>0</v>
      </c>
      <c r="S220" s="147">
        <v>2.7999999999999998E-4</v>
      </c>
      <c r="T220" s="148">
        <f>S220*H220</f>
        <v>7.5935999999999998E-3</v>
      </c>
      <c r="AR220" s="149" t="s">
        <v>273</v>
      </c>
      <c r="AT220" s="149" t="s">
        <v>166</v>
      </c>
      <c r="AU220" s="149" t="s">
        <v>88</v>
      </c>
      <c r="AY220" s="17" t="s">
        <v>163</v>
      </c>
      <c r="BE220" s="150">
        <f>IF(N220="základní",J220,0)</f>
        <v>0</v>
      </c>
      <c r="BF220" s="150">
        <f>IF(N220="snížená",J220,0)</f>
        <v>0</v>
      </c>
      <c r="BG220" s="150">
        <f>IF(N220="zákl. přenesená",J220,0)</f>
        <v>0</v>
      </c>
      <c r="BH220" s="150">
        <f>IF(N220="sníž. přenesená",J220,0)</f>
        <v>0</v>
      </c>
      <c r="BI220" s="150">
        <f>IF(N220="nulová",J220,0)</f>
        <v>0</v>
      </c>
      <c r="BJ220" s="17" t="s">
        <v>86</v>
      </c>
      <c r="BK220" s="150">
        <f>ROUND(I220*H220,2)</f>
        <v>0</v>
      </c>
      <c r="BL220" s="17" t="s">
        <v>273</v>
      </c>
      <c r="BM220" s="149" t="s">
        <v>1825</v>
      </c>
    </row>
    <row r="221" spans="2:65" s="13" customFormat="1" ht="11.25">
      <c r="B221" s="158"/>
      <c r="D221" s="152" t="s">
        <v>172</v>
      </c>
      <c r="E221" s="159" t="s">
        <v>1</v>
      </c>
      <c r="F221" s="160" t="s">
        <v>1826</v>
      </c>
      <c r="H221" s="161">
        <v>27.12</v>
      </c>
      <c r="I221" s="162"/>
      <c r="L221" s="158"/>
      <c r="M221" s="163"/>
      <c r="T221" s="164"/>
      <c r="AT221" s="159" t="s">
        <v>172</v>
      </c>
      <c r="AU221" s="159" t="s">
        <v>88</v>
      </c>
      <c r="AV221" s="13" t="s">
        <v>88</v>
      </c>
      <c r="AW221" s="13" t="s">
        <v>34</v>
      </c>
      <c r="AX221" s="13" t="s">
        <v>78</v>
      </c>
      <c r="AY221" s="159" t="s">
        <v>163</v>
      </c>
    </row>
    <row r="222" spans="2:65" s="14" customFormat="1" ht="11.25">
      <c r="B222" s="165"/>
      <c r="D222" s="152" t="s">
        <v>172</v>
      </c>
      <c r="E222" s="166" t="s">
        <v>1</v>
      </c>
      <c r="F222" s="167" t="s">
        <v>176</v>
      </c>
      <c r="H222" s="168">
        <v>27.12</v>
      </c>
      <c r="I222" s="169"/>
      <c r="L222" s="165"/>
      <c r="M222" s="170"/>
      <c r="T222" s="171"/>
      <c r="AT222" s="166" t="s">
        <v>172</v>
      </c>
      <c r="AU222" s="166" t="s">
        <v>88</v>
      </c>
      <c r="AV222" s="14" t="s">
        <v>170</v>
      </c>
      <c r="AW222" s="14" t="s">
        <v>34</v>
      </c>
      <c r="AX222" s="14" t="s">
        <v>86</v>
      </c>
      <c r="AY222" s="166" t="s">
        <v>163</v>
      </c>
    </row>
    <row r="223" spans="2:65" s="1" customFormat="1" ht="21.75" customHeight="1">
      <c r="B223" s="32"/>
      <c r="C223" s="137" t="s">
        <v>201</v>
      </c>
      <c r="D223" s="137" t="s">
        <v>166</v>
      </c>
      <c r="E223" s="138" t="s">
        <v>1827</v>
      </c>
      <c r="F223" s="139" t="s">
        <v>1828</v>
      </c>
      <c r="G223" s="140" t="s">
        <v>251</v>
      </c>
      <c r="H223" s="141">
        <v>7.2</v>
      </c>
      <c r="I223" s="142"/>
      <c r="J223" s="143">
        <f>ROUND(I223*H223,2)</f>
        <v>0</v>
      </c>
      <c r="K223" s="144"/>
      <c r="L223" s="32"/>
      <c r="M223" s="145" t="s">
        <v>1</v>
      </c>
      <c r="N223" s="146" t="s">
        <v>43</v>
      </c>
      <c r="P223" s="147">
        <f>O223*H223</f>
        <v>0</v>
      </c>
      <c r="Q223" s="147">
        <v>0</v>
      </c>
      <c r="R223" s="147">
        <f>Q223*H223</f>
        <v>0</v>
      </c>
      <c r="S223" s="147">
        <v>2.9E-4</v>
      </c>
      <c r="T223" s="148">
        <f>S223*H223</f>
        <v>2.088E-3</v>
      </c>
      <c r="AR223" s="149" t="s">
        <v>273</v>
      </c>
      <c r="AT223" s="149" t="s">
        <v>166</v>
      </c>
      <c r="AU223" s="149" t="s">
        <v>88</v>
      </c>
      <c r="AY223" s="17" t="s">
        <v>163</v>
      </c>
      <c r="BE223" s="150">
        <f>IF(N223="základní",J223,0)</f>
        <v>0</v>
      </c>
      <c r="BF223" s="150">
        <f>IF(N223="snížená",J223,0)</f>
        <v>0</v>
      </c>
      <c r="BG223" s="150">
        <f>IF(N223="zákl. přenesená",J223,0)</f>
        <v>0</v>
      </c>
      <c r="BH223" s="150">
        <f>IF(N223="sníž. přenesená",J223,0)</f>
        <v>0</v>
      </c>
      <c r="BI223" s="150">
        <f>IF(N223="nulová",J223,0)</f>
        <v>0</v>
      </c>
      <c r="BJ223" s="17" t="s">
        <v>86</v>
      </c>
      <c r="BK223" s="150">
        <f>ROUND(I223*H223,2)</f>
        <v>0</v>
      </c>
      <c r="BL223" s="17" t="s">
        <v>273</v>
      </c>
      <c r="BM223" s="149" t="s">
        <v>1829</v>
      </c>
    </row>
    <row r="224" spans="2:65" s="13" customFormat="1" ht="11.25">
      <c r="B224" s="158"/>
      <c r="D224" s="152" t="s">
        <v>172</v>
      </c>
      <c r="E224" s="159" t="s">
        <v>1</v>
      </c>
      <c r="F224" s="160" t="s">
        <v>1830</v>
      </c>
      <c r="H224" s="161">
        <v>7.2</v>
      </c>
      <c r="I224" s="162"/>
      <c r="L224" s="158"/>
      <c r="M224" s="163"/>
      <c r="T224" s="164"/>
      <c r="AT224" s="159" t="s">
        <v>172</v>
      </c>
      <c r="AU224" s="159" t="s">
        <v>88</v>
      </c>
      <c r="AV224" s="13" t="s">
        <v>88</v>
      </c>
      <c r="AW224" s="13" t="s">
        <v>34</v>
      </c>
      <c r="AX224" s="13" t="s">
        <v>78</v>
      </c>
      <c r="AY224" s="159" t="s">
        <v>163</v>
      </c>
    </row>
    <row r="225" spans="2:65" s="14" customFormat="1" ht="11.25">
      <c r="B225" s="165"/>
      <c r="D225" s="152" t="s">
        <v>172</v>
      </c>
      <c r="E225" s="166" t="s">
        <v>1</v>
      </c>
      <c r="F225" s="167" t="s">
        <v>176</v>
      </c>
      <c r="H225" s="168">
        <v>7.2</v>
      </c>
      <c r="I225" s="169"/>
      <c r="L225" s="165"/>
      <c r="M225" s="170"/>
      <c r="T225" s="171"/>
      <c r="AT225" s="166" t="s">
        <v>172</v>
      </c>
      <c r="AU225" s="166" t="s">
        <v>88</v>
      </c>
      <c r="AV225" s="14" t="s">
        <v>170</v>
      </c>
      <c r="AW225" s="14" t="s">
        <v>34</v>
      </c>
      <c r="AX225" s="14" t="s">
        <v>86</v>
      </c>
      <c r="AY225" s="166" t="s">
        <v>163</v>
      </c>
    </row>
    <row r="226" spans="2:65" s="1" customFormat="1" ht="24.2" customHeight="1">
      <c r="B226" s="32"/>
      <c r="C226" s="137" t="s">
        <v>461</v>
      </c>
      <c r="D226" s="137" t="s">
        <v>166</v>
      </c>
      <c r="E226" s="138" t="s">
        <v>1831</v>
      </c>
      <c r="F226" s="139" t="s">
        <v>1832</v>
      </c>
      <c r="G226" s="140" t="s">
        <v>251</v>
      </c>
      <c r="H226" s="141">
        <v>15.6</v>
      </c>
      <c r="I226" s="142"/>
      <c r="J226" s="143">
        <f>ROUND(I226*H226,2)</f>
        <v>0</v>
      </c>
      <c r="K226" s="144"/>
      <c r="L226" s="32"/>
      <c r="M226" s="145" t="s">
        <v>1</v>
      </c>
      <c r="N226" s="146" t="s">
        <v>43</v>
      </c>
      <c r="P226" s="147">
        <f>O226*H226</f>
        <v>0</v>
      </c>
      <c r="Q226" s="147">
        <v>0</v>
      </c>
      <c r="R226" s="147">
        <f>Q226*H226</f>
        <v>0</v>
      </c>
      <c r="S226" s="147">
        <v>0</v>
      </c>
      <c r="T226" s="148">
        <f>S226*H226</f>
        <v>0</v>
      </c>
      <c r="AR226" s="149" t="s">
        <v>273</v>
      </c>
      <c r="AT226" s="149" t="s">
        <v>166</v>
      </c>
      <c r="AU226" s="149" t="s">
        <v>88</v>
      </c>
      <c r="AY226" s="17" t="s">
        <v>163</v>
      </c>
      <c r="BE226" s="150">
        <f>IF(N226="základní",J226,0)</f>
        <v>0</v>
      </c>
      <c r="BF226" s="150">
        <f>IF(N226="snížená",J226,0)</f>
        <v>0</v>
      </c>
      <c r="BG226" s="150">
        <f>IF(N226="zákl. přenesená",J226,0)</f>
        <v>0</v>
      </c>
      <c r="BH226" s="150">
        <f>IF(N226="sníž. přenesená",J226,0)</f>
        <v>0</v>
      </c>
      <c r="BI226" s="150">
        <f>IF(N226="nulová",J226,0)</f>
        <v>0</v>
      </c>
      <c r="BJ226" s="17" t="s">
        <v>86</v>
      </c>
      <c r="BK226" s="150">
        <f>ROUND(I226*H226,2)</f>
        <v>0</v>
      </c>
      <c r="BL226" s="17" t="s">
        <v>273</v>
      </c>
      <c r="BM226" s="149" t="s">
        <v>688</v>
      </c>
    </row>
    <row r="227" spans="2:65" s="13" customFormat="1" ht="11.25">
      <c r="B227" s="158"/>
      <c r="D227" s="152" t="s">
        <v>172</v>
      </c>
      <c r="E227" s="159" t="s">
        <v>1</v>
      </c>
      <c r="F227" s="160" t="s">
        <v>1833</v>
      </c>
      <c r="H227" s="161">
        <v>15.6</v>
      </c>
      <c r="I227" s="162"/>
      <c r="L227" s="158"/>
      <c r="M227" s="163"/>
      <c r="T227" s="164"/>
      <c r="AT227" s="159" t="s">
        <v>172</v>
      </c>
      <c r="AU227" s="159" t="s">
        <v>88</v>
      </c>
      <c r="AV227" s="13" t="s">
        <v>88</v>
      </c>
      <c r="AW227" s="13" t="s">
        <v>34</v>
      </c>
      <c r="AX227" s="13" t="s">
        <v>78</v>
      </c>
      <c r="AY227" s="159" t="s">
        <v>163</v>
      </c>
    </row>
    <row r="228" spans="2:65" s="14" customFormat="1" ht="11.25">
      <c r="B228" s="165"/>
      <c r="D228" s="152" t="s">
        <v>172</v>
      </c>
      <c r="E228" s="166" t="s">
        <v>1</v>
      </c>
      <c r="F228" s="167" t="s">
        <v>1506</v>
      </c>
      <c r="H228" s="168">
        <v>15.6</v>
      </c>
      <c r="I228" s="169"/>
      <c r="L228" s="165"/>
      <c r="M228" s="170"/>
      <c r="T228" s="171"/>
      <c r="AT228" s="166" t="s">
        <v>172</v>
      </c>
      <c r="AU228" s="166" t="s">
        <v>88</v>
      </c>
      <c r="AV228" s="14" t="s">
        <v>170</v>
      </c>
      <c r="AW228" s="14" t="s">
        <v>34</v>
      </c>
      <c r="AX228" s="14" t="s">
        <v>86</v>
      </c>
      <c r="AY228" s="166" t="s">
        <v>163</v>
      </c>
    </row>
    <row r="229" spans="2:65" s="1" customFormat="1" ht="24.2" customHeight="1">
      <c r="B229" s="32"/>
      <c r="C229" s="137" t="s">
        <v>480</v>
      </c>
      <c r="D229" s="137" t="s">
        <v>166</v>
      </c>
      <c r="E229" s="138" t="s">
        <v>1834</v>
      </c>
      <c r="F229" s="139" t="s">
        <v>1835</v>
      </c>
      <c r="G229" s="140" t="s">
        <v>251</v>
      </c>
      <c r="H229" s="141">
        <v>14.4</v>
      </c>
      <c r="I229" s="142"/>
      <c r="J229" s="143">
        <f>ROUND(I229*H229,2)</f>
        <v>0</v>
      </c>
      <c r="K229" s="144"/>
      <c r="L229" s="32"/>
      <c r="M229" s="145" t="s">
        <v>1</v>
      </c>
      <c r="N229" s="146" t="s">
        <v>43</v>
      </c>
      <c r="P229" s="147">
        <f>O229*H229</f>
        <v>0</v>
      </c>
      <c r="Q229" s="147">
        <v>0</v>
      </c>
      <c r="R229" s="147">
        <f>Q229*H229</f>
        <v>0</v>
      </c>
      <c r="S229" s="147">
        <v>0</v>
      </c>
      <c r="T229" s="148">
        <f>S229*H229</f>
        <v>0</v>
      </c>
      <c r="AR229" s="149" t="s">
        <v>273</v>
      </c>
      <c r="AT229" s="149" t="s">
        <v>166</v>
      </c>
      <c r="AU229" s="149" t="s">
        <v>88</v>
      </c>
      <c r="AY229" s="17" t="s">
        <v>163</v>
      </c>
      <c r="BE229" s="150">
        <f>IF(N229="základní",J229,0)</f>
        <v>0</v>
      </c>
      <c r="BF229" s="150">
        <f>IF(N229="snížená",J229,0)</f>
        <v>0</v>
      </c>
      <c r="BG229" s="150">
        <f>IF(N229="zákl. přenesená",J229,0)</f>
        <v>0</v>
      </c>
      <c r="BH229" s="150">
        <f>IF(N229="sníž. přenesená",J229,0)</f>
        <v>0</v>
      </c>
      <c r="BI229" s="150">
        <f>IF(N229="nulová",J229,0)</f>
        <v>0</v>
      </c>
      <c r="BJ229" s="17" t="s">
        <v>86</v>
      </c>
      <c r="BK229" s="150">
        <f>ROUND(I229*H229,2)</f>
        <v>0</v>
      </c>
      <c r="BL229" s="17" t="s">
        <v>273</v>
      </c>
      <c r="BM229" s="149" t="s">
        <v>698</v>
      </c>
    </row>
    <row r="230" spans="2:65" s="13" customFormat="1" ht="11.25">
      <c r="B230" s="158"/>
      <c r="D230" s="152" t="s">
        <v>172</v>
      </c>
      <c r="E230" s="159" t="s">
        <v>1</v>
      </c>
      <c r="F230" s="160" t="s">
        <v>1836</v>
      </c>
      <c r="H230" s="161">
        <v>14.4</v>
      </c>
      <c r="I230" s="162"/>
      <c r="L230" s="158"/>
      <c r="M230" s="163"/>
      <c r="T230" s="164"/>
      <c r="AT230" s="159" t="s">
        <v>172</v>
      </c>
      <c r="AU230" s="159" t="s">
        <v>88</v>
      </c>
      <c r="AV230" s="13" t="s">
        <v>88</v>
      </c>
      <c r="AW230" s="13" t="s">
        <v>34</v>
      </c>
      <c r="AX230" s="13" t="s">
        <v>78</v>
      </c>
      <c r="AY230" s="159" t="s">
        <v>163</v>
      </c>
    </row>
    <row r="231" spans="2:65" s="14" customFormat="1" ht="11.25">
      <c r="B231" s="165"/>
      <c r="D231" s="152" t="s">
        <v>172</v>
      </c>
      <c r="E231" s="166" t="s">
        <v>1</v>
      </c>
      <c r="F231" s="167" t="s">
        <v>1506</v>
      </c>
      <c r="H231" s="168">
        <v>14.4</v>
      </c>
      <c r="I231" s="169"/>
      <c r="L231" s="165"/>
      <c r="M231" s="170"/>
      <c r="T231" s="171"/>
      <c r="AT231" s="166" t="s">
        <v>172</v>
      </c>
      <c r="AU231" s="166" t="s">
        <v>88</v>
      </c>
      <c r="AV231" s="14" t="s">
        <v>170</v>
      </c>
      <c r="AW231" s="14" t="s">
        <v>34</v>
      </c>
      <c r="AX231" s="14" t="s">
        <v>86</v>
      </c>
      <c r="AY231" s="166" t="s">
        <v>163</v>
      </c>
    </row>
    <row r="232" spans="2:65" s="1" customFormat="1" ht="24.2" customHeight="1">
      <c r="B232" s="32"/>
      <c r="C232" s="137" t="s">
        <v>486</v>
      </c>
      <c r="D232" s="137" t="s">
        <v>166</v>
      </c>
      <c r="E232" s="138" t="s">
        <v>1837</v>
      </c>
      <c r="F232" s="139" t="s">
        <v>1838</v>
      </c>
      <c r="G232" s="140" t="s">
        <v>251</v>
      </c>
      <c r="H232" s="141">
        <v>4</v>
      </c>
      <c r="I232" s="142"/>
      <c r="J232" s="143">
        <f>ROUND(I232*H232,2)</f>
        <v>0</v>
      </c>
      <c r="K232" s="144"/>
      <c r="L232" s="32"/>
      <c r="M232" s="145" t="s">
        <v>1</v>
      </c>
      <c r="N232" s="146" t="s">
        <v>43</v>
      </c>
      <c r="P232" s="147">
        <f>O232*H232</f>
        <v>0</v>
      </c>
      <c r="Q232" s="147">
        <v>0</v>
      </c>
      <c r="R232" s="147">
        <f>Q232*H232</f>
        <v>0</v>
      </c>
      <c r="S232" s="147">
        <v>0</v>
      </c>
      <c r="T232" s="148">
        <f>S232*H232</f>
        <v>0</v>
      </c>
      <c r="AR232" s="149" t="s">
        <v>273</v>
      </c>
      <c r="AT232" s="149" t="s">
        <v>166</v>
      </c>
      <c r="AU232" s="149" t="s">
        <v>88</v>
      </c>
      <c r="AY232" s="17" t="s">
        <v>163</v>
      </c>
      <c r="BE232" s="150">
        <f>IF(N232="základní",J232,0)</f>
        <v>0</v>
      </c>
      <c r="BF232" s="150">
        <f>IF(N232="snížená",J232,0)</f>
        <v>0</v>
      </c>
      <c r="BG232" s="150">
        <f>IF(N232="zákl. přenesená",J232,0)</f>
        <v>0</v>
      </c>
      <c r="BH232" s="150">
        <f>IF(N232="sníž. přenesená",J232,0)</f>
        <v>0</v>
      </c>
      <c r="BI232" s="150">
        <f>IF(N232="nulová",J232,0)</f>
        <v>0</v>
      </c>
      <c r="BJ232" s="17" t="s">
        <v>86</v>
      </c>
      <c r="BK232" s="150">
        <f>ROUND(I232*H232,2)</f>
        <v>0</v>
      </c>
      <c r="BL232" s="17" t="s">
        <v>273</v>
      </c>
      <c r="BM232" s="149" t="s">
        <v>540</v>
      </c>
    </row>
    <row r="233" spans="2:65" s="13" customFormat="1" ht="11.25">
      <c r="B233" s="158"/>
      <c r="D233" s="152" t="s">
        <v>172</v>
      </c>
      <c r="E233" s="159" t="s">
        <v>1</v>
      </c>
      <c r="F233" s="160" t="s">
        <v>1839</v>
      </c>
      <c r="H233" s="161">
        <v>4</v>
      </c>
      <c r="I233" s="162"/>
      <c r="L233" s="158"/>
      <c r="M233" s="163"/>
      <c r="T233" s="164"/>
      <c r="AT233" s="159" t="s">
        <v>172</v>
      </c>
      <c r="AU233" s="159" t="s">
        <v>88</v>
      </c>
      <c r="AV233" s="13" t="s">
        <v>88</v>
      </c>
      <c r="AW233" s="13" t="s">
        <v>34</v>
      </c>
      <c r="AX233" s="13" t="s">
        <v>78</v>
      </c>
      <c r="AY233" s="159" t="s">
        <v>163</v>
      </c>
    </row>
    <row r="234" spans="2:65" s="14" customFormat="1" ht="11.25">
      <c r="B234" s="165"/>
      <c r="D234" s="152" t="s">
        <v>172</v>
      </c>
      <c r="E234" s="166" t="s">
        <v>1</v>
      </c>
      <c r="F234" s="167" t="s">
        <v>1506</v>
      </c>
      <c r="H234" s="168">
        <v>4</v>
      </c>
      <c r="I234" s="169"/>
      <c r="L234" s="165"/>
      <c r="M234" s="170"/>
      <c r="T234" s="171"/>
      <c r="AT234" s="166" t="s">
        <v>172</v>
      </c>
      <c r="AU234" s="166" t="s">
        <v>88</v>
      </c>
      <c r="AV234" s="14" t="s">
        <v>170</v>
      </c>
      <c r="AW234" s="14" t="s">
        <v>34</v>
      </c>
      <c r="AX234" s="14" t="s">
        <v>86</v>
      </c>
      <c r="AY234" s="166" t="s">
        <v>163</v>
      </c>
    </row>
    <row r="235" spans="2:65" s="1" customFormat="1" ht="16.5" customHeight="1">
      <c r="B235" s="32"/>
      <c r="C235" s="137" t="s">
        <v>491</v>
      </c>
      <c r="D235" s="137" t="s">
        <v>166</v>
      </c>
      <c r="E235" s="138" t="s">
        <v>1840</v>
      </c>
      <c r="F235" s="139" t="s">
        <v>1841</v>
      </c>
      <c r="G235" s="140" t="s">
        <v>251</v>
      </c>
      <c r="H235" s="141">
        <v>27.12</v>
      </c>
      <c r="I235" s="142"/>
      <c r="J235" s="143">
        <f>ROUND(I235*H235,2)</f>
        <v>0</v>
      </c>
      <c r="K235" s="144"/>
      <c r="L235" s="32"/>
      <c r="M235" s="145" t="s">
        <v>1</v>
      </c>
      <c r="N235" s="146" t="s">
        <v>43</v>
      </c>
      <c r="P235" s="147">
        <f>O235*H235</f>
        <v>0</v>
      </c>
      <c r="Q235" s="147">
        <v>0</v>
      </c>
      <c r="R235" s="147">
        <f>Q235*H235</f>
        <v>0</v>
      </c>
      <c r="S235" s="147">
        <v>2.4000000000000001E-4</v>
      </c>
      <c r="T235" s="148">
        <f>S235*H235</f>
        <v>6.5088000000000003E-3</v>
      </c>
      <c r="AR235" s="149" t="s">
        <v>273</v>
      </c>
      <c r="AT235" s="149" t="s">
        <v>166</v>
      </c>
      <c r="AU235" s="149" t="s">
        <v>88</v>
      </c>
      <c r="AY235" s="17" t="s">
        <v>163</v>
      </c>
      <c r="BE235" s="150">
        <f>IF(N235="základní",J235,0)</f>
        <v>0</v>
      </c>
      <c r="BF235" s="150">
        <f>IF(N235="snížená",J235,0)</f>
        <v>0</v>
      </c>
      <c r="BG235" s="150">
        <f>IF(N235="zákl. přenesená",J235,0)</f>
        <v>0</v>
      </c>
      <c r="BH235" s="150">
        <f>IF(N235="sníž. přenesená",J235,0)</f>
        <v>0</v>
      </c>
      <c r="BI235" s="150">
        <f>IF(N235="nulová",J235,0)</f>
        <v>0</v>
      </c>
      <c r="BJ235" s="17" t="s">
        <v>86</v>
      </c>
      <c r="BK235" s="150">
        <f>ROUND(I235*H235,2)</f>
        <v>0</v>
      </c>
      <c r="BL235" s="17" t="s">
        <v>273</v>
      </c>
      <c r="BM235" s="149" t="s">
        <v>1842</v>
      </c>
    </row>
    <row r="236" spans="2:65" s="13" customFormat="1" ht="11.25">
      <c r="B236" s="158"/>
      <c r="D236" s="152" t="s">
        <v>172</v>
      </c>
      <c r="E236" s="159" t="s">
        <v>1</v>
      </c>
      <c r="F236" s="160" t="s">
        <v>1843</v>
      </c>
      <c r="H236" s="161">
        <v>27.12</v>
      </c>
      <c r="I236" s="162"/>
      <c r="L236" s="158"/>
      <c r="M236" s="163"/>
      <c r="T236" s="164"/>
      <c r="AT236" s="159" t="s">
        <v>172</v>
      </c>
      <c r="AU236" s="159" t="s">
        <v>88</v>
      </c>
      <c r="AV236" s="13" t="s">
        <v>88</v>
      </c>
      <c r="AW236" s="13" t="s">
        <v>34</v>
      </c>
      <c r="AX236" s="13" t="s">
        <v>78</v>
      </c>
      <c r="AY236" s="159" t="s">
        <v>163</v>
      </c>
    </row>
    <row r="237" spans="2:65" s="14" customFormat="1" ht="11.25">
      <c r="B237" s="165"/>
      <c r="D237" s="152" t="s">
        <v>172</v>
      </c>
      <c r="E237" s="166" t="s">
        <v>1</v>
      </c>
      <c r="F237" s="167" t="s">
        <v>176</v>
      </c>
      <c r="H237" s="168">
        <v>27.12</v>
      </c>
      <c r="I237" s="169"/>
      <c r="L237" s="165"/>
      <c r="M237" s="170"/>
      <c r="T237" s="171"/>
      <c r="AT237" s="166" t="s">
        <v>172</v>
      </c>
      <c r="AU237" s="166" t="s">
        <v>88</v>
      </c>
      <c r="AV237" s="14" t="s">
        <v>170</v>
      </c>
      <c r="AW237" s="14" t="s">
        <v>34</v>
      </c>
      <c r="AX237" s="14" t="s">
        <v>86</v>
      </c>
      <c r="AY237" s="166" t="s">
        <v>163</v>
      </c>
    </row>
    <row r="238" spans="2:65" s="1" customFormat="1" ht="24.2" customHeight="1">
      <c r="B238" s="32"/>
      <c r="C238" s="137" t="s">
        <v>497</v>
      </c>
      <c r="D238" s="137" t="s">
        <v>166</v>
      </c>
      <c r="E238" s="138" t="s">
        <v>1844</v>
      </c>
      <c r="F238" s="139" t="s">
        <v>1845</v>
      </c>
      <c r="G238" s="140" t="s">
        <v>169</v>
      </c>
      <c r="H238" s="141">
        <v>5</v>
      </c>
      <c r="I238" s="142"/>
      <c r="J238" s="143">
        <f>ROUND(I238*H238,2)</f>
        <v>0</v>
      </c>
      <c r="K238" s="144"/>
      <c r="L238" s="32"/>
      <c r="M238" s="145" t="s">
        <v>1</v>
      </c>
      <c r="N238" s="146" t="s">
        <v>43</v>
      </c>
      <c r="P238" s="147">
        <f>O238*H238</f>
        <v>0</v>
      </c>
      <c r="Q238" s="147">
        <v>0</v>
      </c>
      <c r="R238" s="147">
        <f>Q238*H238</f>
        <v>0</v>
      </c>
      <c r="S238" s="147">
        <v>1.23E-3</v>
      </c>
      <c r="T238" s="148">
        <f>S238*H238</f>
        <v>6.1500000000000001E-3</v>
      </c>
      <c r="AR238" s="149" t="s">
        <v>273</v>
      </c>
      <c r="AT238" s="149" t="s">
        <v>166</v>
      </c>
      <c r="AU238" s="149" t="s">
        <v>88</v>
      </c>
      <c r="AY238" s="17" t="s">
        <v>163</v>
      </c>
      <c r="BE238" s="150">
        <f>IF(N238="základní",J238,0)</f>
        <v>0</v>
      </c>
      <c r="BF238" s="150">
        <f>IF(N238="snížená",J238,0)</f>
        <v>0</v>
      </c>
      <c r="BG238" s="150">
        <f>IF(N238="zákl. přenesená",J238,0)</f>
        <v>0</v>
      </c>
      <c r="BH238" s="150">
        <f>IF(N238="sníž. přenesená",J238,0)</f>
        <v>0</v>
      </c>
      <c r="BI238" s="150">
        <f>IF(N238="nulová",J238,0)</f>
        <v>0</v>
      </c>
      <c r="BJ238" s="17" t="s">
        <v>86</v>
      </c>
      <c r="BK238" s="150">
        <f>ROUND(I238*H238,2)</f>
        <v>0</v>
      </c>
      <c r="BL238" s="17" t="s">
        <v>273</v>
      </c>
      <c r="BM238" s="149" t="s">
        <v>1846</v>
      </c>
    </row>
    <row r="239" spans="2:65" s="13" customFormat="1" ht="11.25">
      <c r="B239" s="158"/>
      <c r="D239" s="152" t="s">
        <v>172</v>
      </c>
      <c r="E239" s="159" t="s">
        <v>1</v>
      </c>
      <c r="F239" s="160" t="s">
        <v>1847</v>
      </c>
      <c r="H239" s="161">
        <v>5</v>
      </c>
      <c r="I239" s="162"/>
      <c r="L239" s="158"/>
      <c r="M239" s="163"/>
      <c r="T239" s="164"/>
      <c r="AT239" s="159" t="s">
        <v>172</v>
      </c>
      <c r="AU239" s="159" t="s">
        <v>88</v>
      </c>
      <c r="AV239" s="13" t="s">
        <v>88</v>
      </c>
      <c r="AW239" s="13" t="s">
        <v>34</v>
      </c>
      <c r="AX239" s="13" t="s">
        <v>78</v>
      </c>
      <c r="AY239" s="159" t="s">
        <v>163</v>
      </c>
    </row>
    <row r="240" spans="2:65" s="14" customFormat="1" ht="11.25">
      <c r="B240" s="165"/>
      <c r="D240" s="152" t="s">
        <v>172</v>
      </c>
      <c r="E240" s="166" t="s">
        <v>1</v>
      </c>
      <c r="F240" s="167" t="s">
        <v>176</v>
      </c>
      <c r="H240" s="168">
        <v>5</v>
      </c>
      <c r="I240" s="169"/>
      <c r="L240" s="165"/>
      <c r="M240" s="170"/>
      <c r="T240" s="171"/>
      <c r="AT240" s="166" t="s">
        <v>172</v>
      </c>
      <c r="AU240" s="166" t="s">
        <v>88</v>
      </c>
      <c r="AV240" s="14" t="s">
        <v>170</v>
      </c>
      <c r="AW240" s="14" t="s">
        <v>34</v>
      </c>
      <c r="AX240" s="14" t="s">
        <v>86</v>
      </c>
      <c r="AY240" s="166" t="s">
        <v>163</v>
      </c>
    </row>
    <row r="241" spans="2:65" s="1" customFormat="1" ht="33" customHeight="1">
      <c r="B241" s="32"/>
      <c r="C241" s="137" t="s">
        <v>506</v>
      </c>
      <c r="D241" s="137" t="s">
        <v>166</v>
      </c>
      <c r="E241" s="138" t="s">
        <v>1848</v>
      </c>
      <c r="F241" s="139" t="s">
        <v>1849</v>
      </c>
      <c r="G241" s="140" t="s">
        <v>169</v>
      </c>
      <c r="H241" s="141">
        <v>1</v>
      </c>
      <c r="I241" s="142"/>
      <c r="J241" s="143">
        <f>ROUND(I241*H241,2)</f>
        <v>0</v>
      </c>
      <c r="K241" s="144"/>
      <c r="L241" s="32"/>
      <c r="M241" s="145" t="s">
        <v>1</v>
      </c>
      <c r="N241" s="146" t="s">
        <v>43</v>
      </c>
      <c r="P241" s="147">
        <f>O241*H241</f>
        <v>0</v>
      </c>
      <c r="Q241" s="147">
        <v>0</v>
      </c>
      <c r="R241" s="147">
        <f>Q241*H241</f>
        <v>0</v>
      </c>
      <c r="S241" s="147">
        <v>0</v>
      </c>
      <c r="T241" s="148">
        <f>S241*H241</f>
        <v>0</v>
      </c>
      <c r="AR241" s="149" t="s">
        <v>273</v>
      </c>
      <c r="AT241" s="149" t="s">
        <v>166</v>
      </c>
      <c r="AU241" s="149" t="s">
        <v>88</v>
      </c>
      <c r="AY241" s="17" t="s">
        <v>163</v>
      </c>
      <c r="BE241" s="150">
        <f>IF(N241="základní",J241,0)</f>
        <v>0</v>
      </c>
      <c r="BF241" s="150">
        <f>IF(N241="snížená",J241,0)</f>
        <v>0</v>
      </c>
      <c r="BG241" s="150">
        <f>IF(N241="zákl. přenesená",J241,0)</f>
        <v>0</v>
      </c>
      <c r="BH241" s="150">
        <f>IF(N241="sníž. přenesená",J241,0)</f>
        <v>0</v>
      </c>
      <c r="BI241" s="150">
        <f>IF(N241="nulová",J241,0)</f>
        <v>0</v>
      </c>
      <c r="BJ241" s="17" t="s">
        <v>86</v>
      </c>
      <c r="BK241" s="150">
        <f>ROUND(I241*H241,2)</f>
        <v>0</v>
      </c>
      <c r="BL241" s="17" t="s">
        <v>273</v>
      </c>
      <c r="BM241" s="149" t="s">
        <v>720</v>
      </c>
    </row>
    <row r="242" spans="2:65" s="13" customFormat="1" ht="11.25">
      <c r="B242" s="158"/>
      <c r="D242" s="152" t="s">
        <v>172</v>
      </c>
      <c r="E242" s="159" t="s">
        <v>1</v>
      </c>
      <c r="F242" s="160" t="s">
        <v>1850</v>
      </c>
      <c r="H242" s="161">
        <v>1</v>
      </c>
      <c r="I242" s="162"/>
      <c r="L242" s="158"/>
      <c r="M242" s="163"/>
      <c r="T242" s="164"/>
      <c r="AT242" s="159" t="s">
        <v>172</v>
      </c>
      <c r="AU242" s="159" t="s">
        <v>88</v>
      </c>
      <c r="AV242" s="13" t="s">
        <v>88</v>
      </c>
      <c r="AW242" s="13" t="s">
        <v>34</v>
      </c>
      <c r="AX242" s="13" t="s">
        <v>78</v>
      </c>
      <c r="AY242" s="159" t="s">
        <v>163</v>
      </c>
    </row>
    <row r="243" spans="2:65" s="14" customFormat="1" ht="11.25">
      <c r="B243" s="165"/>
      <c r="D243" s="152" t="s">
        <v>172</v>
      </c>
      <c r="E243" s="166" t="s">
        <v>1</v>
      </c>
      <c r="F243" s="167" t="s">
        <v>1506</v>
      </c>
      <c r="H243" s="168">
        <v>1</v>
      </c>
      <c r="I243" s="169"/>
      <c r="L243" s="165"/>
      <c r="M243" s="170"/>
      <c r="T243" s="171"/>
      <c r="AT243" s="166" t="s">
        <v>172</v>
      </c>
      <c r="AU243" s="166" t="s">
        <v>88</v>
      </c>
      <c r="AV243" s="14" t="s">
        <v>170</v>
      </c>
      <c r="AW243" s="14" t="s">
        <v>34</v>
      </c>
      <c r="AX243" s="14" t="s">
        <v>86</v>
      </c>
      <c r="AY243" s="166" t="s">
        <v>163</v>
      </c>
    </row>
    <row r="244" spans="2:65" s="1" customFormat="1" ht="33" customHeight="1">
      <c r="B244" s="32"/>
      <c r="C244" s="137" t="s">
        <v>510</v>
      </c>
      <c r="D244" s="137" t="s">
        <v>166</v>
      </c>
      <c r="E244" s="138" t="s">
        <v>1851</v>
      </c>
      <c r="F244" s="139" t="s">
        <v>1852</v>
      </c>
      <c r="G244" s="140" t="s">
        <v>169</v>
      </c>
      <c r="H244" s="141">
        <v>1</v>
      </c>
      <c r="I244" s="142"/>
      <c r="J244" s="143">
        <f>ROUND(I244*H244,2)</f>
        <v>0</v>
      </c>
      <c r="K244" s="144"/>
      <c r="L244" s="32"/>
      <c r="M244" s="145" t="s">
        <v>1</v>
      </c>
      <c r="N244" s="146" t="s">
        <v>43</v>
      </c>
      <c r="P244" s="147">
        <f>O244*H244</f>
        <v>0</v>
      </c>
      <c r="Q244" s="147">
        <v>0</v>
      </c>
      <c r="R244" s="147">
        <f>Q244*H244</f>
        <v>0</v>
      </c>
      <c r="S244" s="147">
        <v>0</v>
      </c>
      <c r="T244" s="148">
        <f>S244*H244</f>
        <v>0</v>
      </c>
      <c r="AR244" s="149" t="s">
        <v>273</v>
      </c>
      <c r="AT244" s="149" t="s">
        <v>166</v>
      </c>
      <c r="AU244" s="149" t="s">
        <v>88</v>
      </c>
      <c r="AY244" s="17" t="s">
        <v>163</v>
      </c>
      <c r="BE244" s="150">
        <f>IF(N244="základní",J244,0)</f>
        <v>0</v>
      </c>
      <c r="BF244" s="150">
        <f>IF(N244="snížená",J244,0)</f>
        <v>0</v>
      </c>
      <c r="BG244" s="150">
        <f>IF(N244="zákl. přenesená",J244,0)</f>
        <v>0</v>
      </c>
      <c r="BH244" s="150">
        <f>IF(N244="sníž. přenesená",J244,0)</f>
        <v>0</v>
      </c>
      <c r="BI244" s="150">
        <f>IF(N244="nulová",J244,0)</f>
        <v>0</v>
      </c>
      <c r="BJ244" s="17" t="s">
        <v>86</v>
      </c>
      <c r="BK244" s="150">
        <f>ROUND(I244*H244,2)</f>
        <v>0</v>
      </c>
      <c r="BL244" s="17" t="s">
        <v>273</v>
      </c>
      <c r="BM244" s="149" t="s">
        <v>734</v>
      </c>
    </row>
    <row r="245" spans="2:65" s="13" customFormat="1" ht="11.25">
      <c r="B245" s="158"/>
      <c r="D245" s="152" t="s">
        <v>172</v>
      </c>
      <c r="E245" s="159" t="s">
        <v>1</v>
      </c>
      <c r="F245" s="160" t="s">
        <v>1853</v>
      </c>
      <c r="H245" s="161">
        <v>1</v>
      </c>
      <c r="I245" s="162"/>
      <c r="L245" s="158"/>
      <c r="M245" s="163"/>
      <c r="T245" s="164"/>
      <c r="AT245" s="159" t="s">
        <v>172</v>
      </c>
      <c r="AU245" s="159" t="s">
        <v>88</v>
      </c>
      <c r="AV245" s="13" t="s">
        <v>88</v>
      </c>
      <c r="AW245" s="13" t="s">
        <v>34</v>
      </c>
      <c r="AX245" s="13" t="s">
        <v>78</v>
      </c>
      <c r="AY245" s="159" t="s">
        <v>163</v>
      </c>
    </row>
    <row r="246" spans="2:65" s="14" customFormat="1" ht="11.25">
      <c r="B246" s="165"/>
      <c r="D246" s="152" t="s">
        <v>172</v>
      </c>
      <c r="E246" s="166" t="s">
        <v>1</v>
      </c>
      <c r="F246" s="167" t="s">
        <v>1506</v>
      </c>
      <c r="H246" s="168">
        <v>1</v>
      </c>
      <c r="I246" s="169"/>
      <c r="L246" s="165"/>
      <c r="M246" s="170"/>
      <c r="T246" s="171"/>
      <c r="AT246" s="166" t="s">
        <v>172</v>
      </c>
      <c r="AU246" s="166" t="s">
        <v>88</v>
      </c>
      <c r="AV246" s="14" t="s">
        <v>170</v>
      </c>
      <c r="AW246" s="14" t="s">
        <v>34</v>
      </c>
      <c r="AX246" s="14" t="s">
        <v>86</v>
      </c>
      <c r="AY246" s="166" t="s">
        <v>163</v>
      </c>
    </row>
    <row r="247" spans="2:65" s="1" customFormat="1" ht="33" customHeight="1">
      <c r="B247" s="32"/>
      <c r="C247" s="137" t="s">
        <v>516</v>
      </c>
      <c r="D247" s="137" t="s">
        <v>166</v>
      </c>
      <c r="E247" s="138" t="s">
        <v>1854</v>
      </c>
      <c r="F247" s="139" t="s">
        <v>1855</v>
      </c>
      <c r="G247" s="140" t="s">
        <v>251</v>
      </c>
      <c r="H247" s="141">
        <v>34</v>
      </c>
      <c r="I247" s="142"/>
      <c r="J247" s="143">
        <f>ROUND(I247*H247,2)</f>
        <v>0</v>
      </c>
      <c r="K247" s="144"/>
      <c r="L247" s="32"/>
      <c r="M247" s="145" t="s">
        <v>1</v>
      </c>
      <c r="N247" s="146" t="s">
        <v>43</v>
      </c>
      <c r="P247" s="147">
        <f>O247*H247</f>
        <v>0</v>
      </c>
      <c r="Q247" s="147">
        <v>0</v>
      </c>
      <c r="R247" s="147">
        <f>Q247*H247</f>
        <v>0</v>
      </c>
      <c r="S247" s="147">
        <v>0</v>
      </c>
      <c r="T247" s="148">
        <f>S247*H247</f>
        <v>0</v>
      </c>
      <c r="AR247" s="149" t="s">
        <v>273</v>
      </c>
      <c r="AT247" s="149" t="s">
        <v>166</v>
      </c>
      <c r="AU247" s="149" t="s">
        <v>88</v>
      </c>
      <c r="AY247" s="17" t="s">
        <v>163</v>
      </c>
      <c r="BE247" s="150">
        <f>IF(N247="základní",J247,0)</f>
        <v>0</v>
      </c>
      <c r="BF247" s="150">
        <f>IF(N247="snížená",J247,0)</f>
        <v>0</v>
      </c>
      <c r="BG247" s="150">
        <f>IF(N247="zákl. přenesená",J247,0)</f>
        <v>0</v>
      </c>
      <c r="BH247" s="150">
        <f>IF(N247="sníž. přenesená",J247,0)</f>
        <v>0</v>
      </c>
      <c r="BI247" s="150">
        <f>IF(N247="nulová",J247,0)</f>
        <v>0</v>
      </c>
      <c r="BJ247" s="17" t="s">
        <v>86</v>
      </c>
      <c r="BK247" s="150">
        <f>ROUND(I247*H247,2)</f>
        <v>0</v>
      </c>
      <c r="BL247" s="17" t="s">
        <v>273</v>
      </c>
      <c r="BM247" s="149" t="s">
        <v>743</v>
      </c>
    </row>
    <row r="248" spans="2:65" s="13" customFormat="1" ht="11.25">
      <c r="B248" s="158"/>
      <c r="D248" s="152" t="s">
        <v>172</v>
      </c>
      <c r="E248" s="159" t="s">
        <v>1</v>
      </c>
      <c r="F248" s="160" t="s">
        <v>1856</v>
      </c>
      <c r="H248" s="161">
        <v>34</v>
      </c>
      <c r="I248" s="162"/>
      <c r="L248" s="158"/>
      <c r="M248" s="163"/>
      <c r="T248" s="164"/>
      <c r="AT248" s="159" t="s">
        <v>172</v>
      </c>
      <c r="AU248" s="159" t="s">
        <v>88</v>
      </c>
      <c r="AV248" s="13" t="s">
        <v>88</v>
      </c>
      <c r="AW248" s="13" t="s">
        <v>34</v>
      </c>
      <c r="AX248" s="13" t="s">
        <v>78</v>
      </c>
      <c r="AY248" s="159" t="s">
        <v>163</v>
      </c>
    </row>
    <row r="249" spans="2:65" s="14" customFormat="1" ht="11.25">
      <c r="B249" s="165"/>
      <c r="D249" s="152" t="s">
        <v>172</v>
      </c>
      <c r="E249" s="166" t="s">
        <v>1</v>
      </c>
      <c r="F249" s="167" t="s">
        <v>1506</v>
      </c>
      <c r="H249" s="168">
        <v>34</v>
      </c>
      <c r="I249" s="169"/>
      <c r="L249" s="165"/>
      <c r="M249" s="170"/>
      <c r="T249" s="171"/>
      <c r="AT249" s="166" t="s">
        <v>172</v>
      </c>
      <c r="AU249" s="166" t="s">
        <v>88</v>
      </c>
      <c r="AV249" s="14" t="s">
        <v>170</v>
      </c>
      <c r="AW249" s="14" t="s">
        <v>34</v>
      </c>
      <c r="AX249" s="14" t="s">
        <v>86</v>
      </c>
      <c r="AY249" s="166" t="s">
        <v>163</v>
      </c>
    </row>
    <row r="250" spans="2:65" s="1" customFormat="1" ht="37.9" customHeight="1">
      <c r="B250" s="32"/>
      <c r="C250" s="137" t="s">
        <v>535</v>
      </c>
      <c r="D250" s="137" t="s">
        <v>166</v>
      </c>
      <c r="E250" s="138" t="s">
        <v>1857</v>
      </c>
      <c r="F250" s="139" t="s">
        <v>1858</v>
      </c>
      <c r="G250" s="140" t="s">
        <v>251</v>
      </c>
      <c r="H250" s="141">
        <v>34</v>
      </c>
      <c r="I250" s="142"/>
      <c r="J250" s="143">
        <f>ROUND(I250*H250,2)</f>
        <v>0</v>
      </c>
      <c r="K250" s="144"/>
      <c r="L250" s="32"/>
      <c r="M250" s="145" t="s">
        <v>1</v>
      </c>
      <c r="N250" s="146" t="s">
        <v>43</v>
      </c>
      <c r="P250" s="147">
        <f>O250*H250</f>
        <v>0</v>
      </c>
      <c r="Q250" s="147">
        <v>0</v>
      </c>
      <c r="R250" s="147">
        <f>Q250*H250</f>
        <v>0</v>
      </c>
      <c r="S250" s="147">
        <v>0</v>
      </c>
      <c r="T250" s="148">
        <f>S250*H250</f>
        <v>0</v>
      </c>
      <c r="AR250" s="149" t="s">
        <v>273</v>
      </c>
      <c r="AT250" s="149" t="s">
        <v>166</v>
      </c>
      <c r="AU250" s="149" t="s">
        <v>88</v>
      </c>
      <c r="AY250" s="17" t="s">
        <v>163</v>
      </c>
      <c r="BE250" s="150">
        <f>IF(N250="základní",J250,0)</f>
        <v>0</v>
      </c>
      <c r="BF250" s="150">
        <f>IF(N250="snížená",J250,0)</f>
        <v>0</v>
      </c>
      <c r="BG250" s="150">
        <f>IF(N250="zákl. přenesená",J250,0)</f>
        <v>0</v>
      </c>
      <c r="BH250" s="150">
        <f>IF(N250="sníž. přenesená",J250,0)</f>
        <v>0</v>
      </c>
      <c r="BI250" s="150">
        <f>IF(N250="nulová",J250,0)</f>
        <v>0</v>
      </c>
      <c r="BJ250" s="17" t="s">
        <v>86</v>
      </c>
      <c r="BK250" s="150">
        <f>ROUND(I250*H250,2)</f>
        <v>0</v>
      </c>
      <c r="BL250" s="17" t="s">
        <v>273</v>
      </c>
      <c r="BM250" s="149" t="s">
        <v>776</v>
      </c>
    </row>
    <row r="251" spans="2:65" s="13" customFormat="1" ht="11.25">
      <c r="B251" s="158"/>
      <c r="D251" s="152" t="s">
        <v>172</v>
      </c>
      <c r="E251" s="159" t="s">
        <v>1</v>
      </c>
      <c r="F251" s="160" t="s">
        <v>1859</v>
      </c>
      <c r="H251" s="161">
        <v>34</v>
      </c>
      <c r="I251" s="162"/>
      <c r="L251" s="158"/>
      <c r="M251" s="163"/>
      <c r="T251" s="164"/>
      <c r="AT251" s="159" t="s">
        <v>172</v>
      </c>
      <c r="AU251" s="159" t="s">
        <v>88</v>
      </c>
      <c r="AV251" s="13" t="s">
        <v>88</v>
      </c>
      <c r="AW251" s="13" t="s">
        <v>34</v>
      </c>
      <c r="AX251" s="13" t="s">
        <v>78</v>
      </c>
      <c r="AY251" s="159" t="s">
        <v>163</v>
      </c>
    </row>
    <row r="252" spans="2:65" s="14" customFormat="1" ht="11.25">
      <c r="B252" s="165"/>
      <c r="D252" s="152" t="s">
        <v>172</v>
      </c>
      <c r="E252" s="166" t="s">
        <v>1</v>
      </c>
      <c r="F252" s="167" t="s">
        <v>1506</v>
      </c>
      <c r="H252" s="168">
        <v>34</v>
      </c>
      <c r="I252" s="169"/>
      <c r="L252" s="165"/>
      <c r="M252" s="170"/>
      <c r="T252" s="171"/>
      <c r="AT252" s="166" t="s">
        <v>172</v>
      </c>
      <c r="AU252" s="166" t="s">
        <v>88</v>
      </c>
      <c r="AV252" s="14" t="s">
        <v>170</v>
      </c>
      <c r="AW252" s="14" t="s">
        <v>34</v>
      </c>
      <c r="AX252" s="14" t="s">
        <v>86</v>
      </c>
      <c r="AY252" s="166" t="s">
        <v>163</v>
      </c>
    </row>
    <row r="253" spans="2:65" s="1" customFormat="1" ht="55.5" customHeight="1">
      <c r="B253" s="32"/>
      <c r="C253" s="137" t="s">
        <v>542</v>
      </c>
      <c r="D253" s="137" t="s">
        <v>166</v>
      </c>
      <c r="E253" s="138" t="s">
        <v>1860</v>
      </c>
      <c r="F253" s="139" t="s">
        <v>1861</v>
      </c>
      <c r="G253" s="140" t="s">
        <v>1509</v>
      </c>
      <c r="H253" s="193"/>
      <c r="I253" s="142"/>
      <c r="J253" s="143">
        <f>ROUND(I253*H253,2)</f>
        <v>0</v>
      </c>
      <c r="K253" s="144"/>
      <c r="L253" s="32"/>
      <c r="M253" s="145" t="s">
        <v>1</v>
      </c>
      <c r="N253" s="146" t="s">
        <v>43</v>
      </c>
      <c r="P253" s="147">
        <f>O253*H253</f>
        <v>0</v>
      </c>
      <c r="Q253" s="147">
        <v>0</v>
      </c>
      <c r="R253" s="147">
        <f>Q253*H253</f>
        <v>0</v>
      </c>
      <c r="S253" s="147">
        <v>0</v>
      </c>
      <c r="T253" s="148">
        <f>S253*H253</f>
        <v>0</v>
      </c>
      <c r="AR253" s="149" t="s">
        <v>273</v>
      </c>
      <c r="AT253" s="149" t="s">
        <v>166</v>
      </c>
      <c r="AU253" s="149" t="s">
        <v>88</v>
      </c>
      <c r="AY253" s="17" t="s">
        <v>163</v>
      </c>
      <c r="BE253" s="150">
        <f>IF(N253="základní",J253,0)</f>
        <v>0</v>
      </c>
      <c r="BF253" s="150">
        <f>IF(N253="snížená",J253,0)</f>
        <v>0</v>
      </c>
      <c r="BG253" s="150">
        <f>IF(N253="zákl. přenesená",J253,0)</f>
        <v>0</v>
      </c>
      <c r="BH253" s="150">
        <f>IF(N253="sníž. přenesená",J253,0)</f>
        <v>0</v>
      </c>
      <c r="BI253" s="150">
        <f>IF(N253="nulová",J253,0)</f>
        <v>0</v>
      </c>
      <c r="BJ253" s="17" t="s">
        <v>86</v>
      </c>
      <c r="BK253" s="150">
        <f>ROUND(I253*H253,2)</f>
        <v>0</v>
      </c>
      <c r="BL253" s="17" t="s">
        <v>273</v>
      </c>
      <c r="BM253" s="149" t="s">
        <v>787</v>
      </c>
    </row>
    <row r="254" spans="2:65" s="1" customFormat="1" ht="66.75" customHeight="1">
      <c r="B254" s="32"/>
      <c r="C254" s="137" t="s">
        <v>554</v>
      </c>
      <c r="D254" s="137" t="s">
        <v>166</v>
      </c>
      <c r="E254" s="138" t="s">
        <v>1862</v>
      </c>
      <c r="F254" s="139" t="s">
        <v>1863</v>
      </c>
      <c r="G254" s="140" t="s">
        <v>1509</v>
      </c>
      <c r="H254" s="193"/>
      <c r="I254" s="142"/>
      <c r="J254" s="143">
        <f>ROUND(I254*H254,2)</f>
        <v>0</v>
      </c>
      <c r="K254" s="144"/>
      <c r="L254" s="32"/>
      <c r="M254" s="145" t="s">
        <v>1</v>
      </c>
      <c r="N254" s="146" t="s">
        <v>43</v>
      </c>
      <c r="P254" s="147">
        <f>O254*H254</f>
        <v>0</v>
      </c>
      <c r="Q254" s="147">
        <v>0</v>
      </c>
      <c r="R254" s="147">
        <f>Q254*H254</f>
        <v>0</v>
      </c>
      <c r="S254" s="147">
        <v>0</v>
      </c>
      <c r="T254" s="148">
        <f>S254*H254</f>
        <v>0</v>
      </c>
      <c r="AR254" s="149" t="s">
        <v>273</v>
      </c>
      <c r="AT254" s="149" t="s">
        <v>166</v>
      </c>
      <c r="AU254" s="149" t="s">
        <v>88</v>
      </c>
      <c r="AY254" s="17" t="s">
        <v>163</v>
      </c>
      <c r="BE254" s="150">
        <f>IF(N254="základní",J254,0)</f>
        <v>0</v>
      </c>
      <c r="BF254" s="150">
        <f>IF(N254="snížená",J254,0)</f>
        <v>0</v>
      </c>
      <c r="BG254" s="150">
        <f>IF(N254="zákl. přenesená",J254,0)</f>
        <v>0</v>
      </c>
      <c r="BH254" s="150">
        <f>IF(N254="sníž. přenesená",J254,0)</f>
        <v>0</v>
      </c>
      <c r="BI254" s="150">
        <f>IF(N254="nulová",J254,0)</f>
        <v>0</v>
      </c>
      <c r="BJ254" s="17" t="s">
        <v>86</v>
      </c>
      <c r="BK254" s="150">
        <f>ROUND(I254*H254,2)</f>
        <v>0</v>
      </c>
      <c r="BL254" s="17" t="s">
        <v>273</v>
      </c>
      <c r="BM254" s="149" t="s">
        <v>797</v>
      </c>
    </row>
    <row r="255" spans="2:65" s="11" customFormat="1" ht="22.9" customHeight="1">
      <c r="B255" s="125"/>
      <c r="D255" s="126" t="s">
        <v>77</v>
      </c>
      <c r="E255" s="135" t="s">
        <v>1864</v>
      </c>
      <c r="F255" s="135" t="s">
        <v>1865</v>
      </c>
      <c r="I255" s="128"/>
      <c r="J255" s="136">
        <f>BK255</f>
        <v>0</v>
      </c>
      <c r="L255" s="125"/>
      <c r="M255" s="130"/>
      <c r="P255" s="131">
        <f>SUM(P256:P301)</f>
        <v>0</v>
      </c>
      <c r="R255" s="131">
        <f>SUM(R256:R301)</f>
        <v>0</v>
      </c>
      <c r="T255" s="132">
        <f>SUM(T256:T301)</f>
        <v>0.87906000000000006</v>
      </c>
      <c r="AR255" s="126" t="s">
        <v>88</v>
      </c>
      <c r="AT255" s="133" t="s">
        <v>77</v>
      </c>
      <c r="AU255" s="133" t="s">
        <v>86</v>
      </c>
      <c r="AY255" s="126" t="s">
        <v>163</v>
      </c>
      <c r="BK255" s="134">
        <f>SUM(BK256:BK301)</f>
        <v>0</v>
      </c>
    </row>
    <row r="256" spans="2:65" s="1" customFormat="1" ht="16.5" customHeight="1">
      <c r="B256" s="32"/>
      <c r="C256" s="137" t="s">
        <v>560</v>
      </c>
      <c r="D256" s="137" t="s">
        <v>166</v>
      </c>
      <c r="E256" s="138" t="s">
        <v>1866</v>
      </c>
      <c r="F256" s="139" t="s">
        <v>1867</v>
      </c>
      <c r="G256" s="140" t="s">
        <v>609</v>
      </c>
      <c r="H256" s="141">
        <v>1</v>
      </c>
      <c r="I256" s="142"/>
      <c r="J256" s="143">
        <f>ROUND(I256*H256,2)</f>
        <v>0</v>
      </c>
      <c r="K256" s="144"/>
      <c r="L256" s="32"/>
      <c r="M256" s="145" t="s">
        <v>1</v>
      </c>
      <c r="N256" s="146" t="s">
        <v>43</v>
      </c>
      <c r="P256" s="147">
        <f>O256*H256</f>
        <v>0</v>
      </c>
      <c r="Q256" s="147">
        <v>0</v>
      </c>
      <c r="R256" s="147">
        <f>Q256*H256</f>
        <v>0</v>
      </c>
      <c r="S256" s="147">
        <v>1.933E-2</v>
      </c>
      <c r="T256" s="148">
        <f>S256*H256</f>
        <v>1.933E-2</v>
      </c>
      <c r="AR256" s="149" t="s">
        <v>273</v>
      </c>
      <c r="AT256" s="149" t="s">
        <v>166</v>
      </c>
      <c r="AU256" s="149" t="s">
        <v>88</v>
      </c>
      <c r="AY256" s="17" t="s">
        <v>163</v>
      </c>
      <c r="BE256" s="150">
        <f>IF(N256="základní",J256,0)</f>
        <v>0</v>
      </c>
      <c r="BF256" s="150">
        <f>IF(N256="snížená",J256,0)</f>
        <v>0</v>
      </c>
      <c r="BG256" s="150">
        <f>IF(N256="zákl. přenesená",J256,0)</f>
        <v>0</v>
      </c>
      <c r="BH256" s="150">
        <f>IF(N256="sníž. přenesená",J256,0)</f>
        <v>0</v>
      </c>
      <c r="BI256" s="150">
        <f>IF(N256="nulová",J256,0)</f>
        <v>0</v>
      </c>
      <c r="BJ256" s="17" t="s">
        <v>86</v>
      </c>
      <c r="BK256" s="150">
        <f>ROUND(I256*H256,2)</f>
        <v>0</v>
      </c>
      <c r="BL256" s="17" t="s">
        <v>273</v>
      </c>
      <c r="BM256" s="149" t="s">
        <v>1868</v>
      </c>
    </row>
    <row r="257" spans="2:65" s="13" customFormat="1" ht="11.25">
      <c r="B257" s="158"/>
      <c r="D257" s="152" t="s">
        <v>172</v>
      </c>
      <c r="E257" s="159" t="s">
        <v>1</v>
      </c>
      <c r="F257" s="160" t="s">
        <v>1803</v>
      </c>
      <c r="H257" s="161">
        <v>1</v>
      </c>
      <c r="I257" s="162"/>
      <c r="L257" s="158"/>
      <c r="M257" s="163"/>
      <c r="T257" s="164"/>
      <c r="AT257" s="159" t="s">
        <v>172</v>
      </c>
      <c r="AU257" s="159" t="s">
        <v>88</v>
      </c>
      <c r="AV257" s="13" t="s">
        <v>88</v>
      </c>
      <c r="AW257" s="13" t="s">
        <v>34</v>
      </c>
      <c r="AX257" s="13" t="s">
        <v>78</v>
      </c>
      <c r="AY257" s="159" t="s">
        <v>163</v>
      </c>
    </row>
    <row r="258" spans="2:65" s="14" customFormat="1" ht="11.25">
      <c r="B258" s="165"/>
      <c r="D258" s="152" t="s">
        <v>172</v>
      </c>
      <c r="E258" s="166" t="s">
        <v>1</v>
      </c>
      <c r="F258" s="167" t="s">
        <v>176</v>
      </c>
      <c r="H258" s="168">
        <v>1</v>
      </c>
      <c r="I258" s="169"/>
      <c r="L258" s="165"/>
      <c r="M258" s="170"/>
      <c r="T258" s="171"/>
      <c r="AT258" s="166" t="s">
        <v>172</v>
      </c>
      <c r="AU258" s="166" t="s">
        <v>88</v>
      </c>
      <c r="AV258" s="14" t="s">
        <v>170</v>
      </c>
      <c r="AW258" s="14" t="s">
        <v>34</v>
      </c>
      <c r="AX258" s="14" t="s">
        <v>86</v>
      </c>
      <c r="AY258" s="166" t="s">
        <v>163</v>
      </c>
    </row>
    <row r="259" spans="2:65" s="1" customFormat="1" ht="33" customHeight="1">
      <c r="B259" s="32"/>
      <c r="C259" s="137" t="s">
        <v>580</v>
      </c>
      <c r="D259" s="137" t="s">
        <v>166</v>
      </c>
      <c r="E259" s="138" t="s">
        <v>1869</v>
      </c>
      <c r="F259" s="139" t="s">
        <v>1870</v>
      </c>
      <c r="G259" s="140" t="s">
        <v>609</v>
      </c>
      <c r="H259" s="141">
        <v>1</v>
      </c>
      <c r="I259" s="142"/>
      <c r="J259" s="143">
        <f>ROUND(I259*H259,2)</f>
        <v>0</v>
      </c>
      <c r="K259" s="144"/>
      <c r="L259" s="32"/>
      <c r="M259" s="145" t="s">
        <v>1</v>
      </c>
      <c r="N259" s="146" t="s">
        <v>43</v>
      </c>
      <c r="P259" s="147">
        <f>O259*H259</f>
        <v>0</v>
      </c>
      <c r="Q259" s="147">
        <v>0</v>
      </c>
      <c r="R259" s="147">
        <f>Q259*H259</f>
        <v>0</v>
      </c>
      <c r="S259" s="147">
        <v>0</v>
      </c>
      <c r="T259" s="148">
        <f>S259*H259</f>
        <v>0</v>
      </c>
      <c r="AR259" s="149" t="s">
        <v>273</v>
      </c>
      <c r="AT259" s="149" t="s">
        <v>166</v>
      </c>
      <c r="AU259" s="149" t="s">
        <v>88</v>
      </c>
      <c r="AY259" s="17" t="s">
        <v>163</v>
      </c>
      <c r="BE259" s="150">
        <f>IF(N259="základní",J259,0)</f>
        <v>0</v>
      </c>
      <c r="BF259" s="150">
        <f>IF(N259="snížená",J259,0)</f>
        <v>0</v>
      </c>
      <c r="BG259" s="150">
        <f>IF(N259="zákl. přenesená",J259,0)</f>
        <v>0</v>
      </c>
      <c r="BH259" s="150">
        <f>IF(N259="sníž. přenesená",J259,0)</f>
        <v>0</v>
      </c>
      <c r="BI259" s="150">
        <f>IF(N259="nulová",J259,0)</f>
        <v>0</v>
      </c>
      <c r="BJ259" s="17" t="s">
        <v>86</v>
      </c>
      <c r="BK259" s="150">
        <f>ROUND(I259*H259,2)</f>
        <v>0</v>
      </c>
      <c r="BL259" s="17" t="s">
        <v>273</v>
      </c>
      <c r="BM259" s="149" t="s">
        <v>808</v>
      </c>
    </row>
    <row r="260" spans="2:65" s="13" customFormat="1" ht="11.25">
      <c r="B260" s="158"/>
      <c r="D260" s="152" t="s">
        <v>172</v>
      </c>
      <c r="E260" s="159" t="s">
        <v>1</v>
      </c>
      <c r="F260" s="160" t="s">
        <v>1871</v>
      </c>
      <c r="H260" s="161">
        <v>1</v>
      </c>
      <c r="I260" s="162"/>
      <c r="L260" s="158"/>
      <c r="M260" s="163"/>
      <c r="T260" s="164"/>
      <c r="AT260" s="159" t="s">
        <v>172</v>
      </c>
      <c r="AU260" s="159" t="s">
        <v>88</v>
      </c>
      <c r="AV260" s="13" t="s">
        <v>88</v>
      </c>
      <c r="AW260" s="13" t="s">
        <v>34</v>
      </c>
      <c r="AX260" s="13" t="s">
        <v>78</v>
      </c>
      <c r="AY260" s="159" t="s">
        <v>163</v>
      </c>
    </row>
    <row r="261" spans="2:65" s="14" customFormat="1" ht="11.25">
      <c r="B261" s="165"/>
      <c r="D261" s="152" t="s">
        <v>172</v>
      </c>
      <c r="E261" s="166" t="s">
        <v>1</v>
      </c>
      <c r="F261" s="167" t="s">
        <v>1506</v>
      </c>
      <c r="H261" s="168">
        <v>1</v>
      </c>
      <c r="I261" s="169"/>
      <c r="L261" s="165"/>
      <c r="M261" s="170"/>
      <c r="T261" s="171"/>
      <c r="AT261" s="166" t="s">
        <v>172</v>
      </c>
      <c r="AU261" s="166" t="s">
        <v>88</v>
      </c>
      <c r="AV261" s="14" t="s">
        <v>170</v>
      </c>
      <c r="AW261" s="14" t="s">
        <v>34</v>
      </c>
      <c r="AX261" s="14" t="s">
        <v>86</v>
      </c>
      <c r="AY261" s="166" t="s">
        <v>163</v>
      </c>
    </row>
    <row r="262" spans="2:65" s="1" customFormat="1" ht="24.2" customHeight="1">
      <c r="B262" s="32"/>
      <c r="C262" s="137" t="s">
        <v>586</v>
      </c>
      <c r="D262" s="137" t="s">
        <v>166</v>
      </c>
      <c r="E262" s="138" t="s">
        <v>1872</v>
      </c>
      <c r="F262" s="139" t="s">
        <v>1873</v>
      </c>
      <c r="G262" s="140" t="s">
        <v>169</v>
      </c>
      <c r="H262" s="141">
        <v>1</v>
      </c>
      <c r="I262" s="142"/>
      <c r="J262" s="143">
        <f>ROUND(I262*H262,2)</f>
        <v>0</v>
      </c>
      <c r="K262" s="144"/>
      <c r="L262" s="32"/>
      <c r="M262" s="145" t="s">
        <v>1</v>
      </c>
      <c r="N262" s="146" t="s">
        <v>43</v>
      </c>
      <c r="P262" s="147">
        <f>O262*H262</f>
        <v>0</v>
      </c>
      <c r="Q262" s="147">
        <v>0</v>
      </c>
      <c r="R262" s="147">
        <f>Q262*H262</f>
        <v>0</v>
      </c>
      <c r="S262" s="147">
        <v>0</v>
      </c>
      <c r="T262" s="148">
        <f>S262*H262</f>
        <v>0</v>
      </c>
      <c r="AR262" s="149" t="s">
        <v>273</v>
      </c>
      <c r="AT262" s="149" t="s">
        <v>166</v>
      </c>
      <c r="AU262" s="149" t="s">
        <v>88</v>
      </c>
      <c r="AY262" s="17" t="s">
        <v>163</v>
      </c>
      <c r="BE262" s="150">
        <f>IF(N262="základní",J262,0)</f>
        <v>0</v>
      </c>
      <c r="BF262" s="150">
        <f>IF(N262="snížená",J262,0)</f>
        <v>0</v>
      </c>
      <c r="BG262" s="150">
        <f>IF(N262="zákl. přenesená",J262,0)</f>
        <v>0</v>
      </c>
      <c r="BH262" s="150">
        <f>IF(N262="sníž. přenesená",J262,0)</f>
        <v>0</v>
      </c>
      <c r="BI262" s="150">
        <f>IF(N262="nulová",J262,0)</f>
        <v>0</v>
      </c>
      <c r="BJ262" s="17" t="s">
        <v>86</v>
      </c>
      <c r="BK262" s="150">
        <f>ROUND(I262*H262,2)</f>
        <v>0</v>
      </c>
      <c r="BL262" s="17" t="s">
        <v>273</v>
      </c>
      <c r="BM262" s="149" t="s">
        <v>820</v>
      </c>
    </row>
    <row r="263" spans="2:65" s="1" customFormat="1" ht="24.2" customHeight="1">
      <c r="B263" s="32"/>
      <c r="C263" s="172" t="s">
        <v>592</v>
      </c>
      <c r="D263" s="172" t="s">
        <v>194</v>
      </c>
      <c r="E263" s="173" t="s">
        <v>1874</v>
      </c>
      <c r="F263" s="174" t="s">
        <v>1875</v>
      </c>
      <c r="G263" s="175" t="s">
        <v>169</v>
      </c>
      <c r="H263" s="176">
        <v>1</v>
      </c>
      <c r="I263" s="177"/>
      <c r="J263" s="178">
        <f>ROUND(I263*H263,2)</f>
        <v>0</v>
      </c>
      <c r="K263" s="179"/>
      <c r="L263" s="180"/>
      <c r="M263" s="181" t="s">
        <v>1</v>
      </c>
      <c r="N263" s="182" t="s">
        <v>43</v>
      </c>
      <c r="P263" s="147">
        <f>O263*H263</f>
        <v>0</v>
      </c>
      <c r="Q263" s="147">
        <v>0</v>
      </c>
      <c r="R263" s="147">
        <f>Q263*H263</f>
        <v>0</v>
      </c>
      <c r="S263" s="147">
        <v>0</v>
      </c>
      <c r="T263" s="148">
        <f>S263*H263</f>
        <v>0</v>
      </c>
      <c r="AR263" s="149" t="s">
        <v>442</v>
      </c>
      <c r="AT263" s="149" t="s">
        <v>194</v>
      </c>
      <c r="AU263" s="149" t="s">
        <v>88</v>
      </c>
      <c r="AY263" s="17" t="s">
        <v>163</v>
      </c>
      <c r="BE263" s="150">
        <f>IF(N263="základní",J263,0)</f>
        <v>0</v>
      </c>
      <c r="BF263" s="150">
        <f>IF(N263="snížená",J263,0)</f>
        <v>0</v>
      </c>
      <c r="BG263" s="150">
        <f>IF(N263="zákl. přenesená",J263,0)</f>
        <v>0</v>
      </c>
      <c r="BH263" s="150">
        <f>IF(N263="sníž. přenesená",J263,0)</f>
        <v>0</v>
      </c>
      <c r="BI263" s="150">
        <f>IF(N263="nulová",J263,0)</f>
        <v>0</v>
      </c>
      <c r="BJ263" s="17" t="s">
        <v>86</v>
      </c>
      <c r="BK263" s="150">
        <f>ROUND(I263*H263,2)</f>
        <v>0</v>
      </c>
      <c r="BL263" s="17" t="s">
        <v>273</v>
      </c>
      <c r="BM263" s="149" t="s">
        <v>832</v>
      </c>
    </row>
    <row r="264" spans="2:65" s="13" customFormat="1" ht="11.25">
      <c r="B264" s="158"/>
      <c r="D264" s="152" t="s">
        <v>172</v>
      </c>
      <c r="E264" s="159" t="s">
        <v>1</v>
      </c>
      <c r="F264" s="160" t="s">
        <v>1876</v>
      </c>
      <c r="H264" s="161">
        <v>1</v>
      </c>
      <c r="I264" s="162"/>
      <c r="L264" s="158"/>
      <c r="M264" s="163"/>
      <c r="T264" s="164"/>
      <c r="AT264" s="159" t="s">
        <v>172</v>
      </c>
      <c r="AU264" s="159" t="s">
        <v>88</v>
      </c>
      <c r="AV264" s="13" t="s">
        <v>88</v>
      </c>
      <c r="AW264" s="13" t="s">
        <v>34</v>
      </c>
      <c r="AX264" s="13" t="s">
        <v>78</v>
      </c>
      <c r="AY264" s="159" t="s">
        <v>163</v>
      </c>
    </row>
    <row r="265" spans="2:65" s="14" customFormat="1" ht="11.25">
      <c r="B265" s="165"/>
      <c r="D265" s="152" t="s">
        <v>172</v>
      </c>
      <c r="E265" s="166" t="s">
        <v>1</v>
      </c>
      <c r="F265" s="167" t="s">
        <v>1506</v>
      </c>
      <c r="H265" s="168">
        <v>1</v>
      </c>
      <c r="I265" s="169"/>
      <c r="L265" s="165"/>
      <c r="M265" s="170"/>
      <c r="T265" s="171"/>
      <c r="AT265" s="166" t="s">
        <v>172</v>
      </c>
      <c r="AU265" s="166" t="s">
        <v>88</v>
      </c>
      <c r="AV265" s="14" t="s">
        <v>170</v>
      </c>
      <c r="AW265" s="14" t="s">
        <v>34</v>
      </c>
      <c r="AX265" s="14" t="s">
        <v>86</v>
      </c>
      <c r="AY265" s="166" t="s">
        <v>163</v>
      </c>
    </row>
    <row r="266" spans="2:65" s="1" customFormat="1" ht="24.2" customHeight="1">
      <c r="B266" s="32"/>
      <c r="C266" s="137" t="s">
        <v>602</v>
      </c>
      <c r="D266" s="137" t="s">
        <v>166</v>
      </c>
      <c r="E266" s="138" t="s">
        <v>1877</v>
      </c>
      <c r="F266" s="139" t="s">
        <v>1878</v>
      </c>
      <c r="G266" s="140" t="s">
        <v>609</v>
      </c>
      <c r="H266" s="141">
        <v>1</v>
      </c>
      <c r="I266" s="142"/>
      <c r="J266" s="143">
        <f>ROUND(I266*H266,2)</f>
        <v>0</v>
      </c>
      <c r="K266" s="144"/>
      <c r="L266" s="32"/>
      <c r="M266" s="145" t="s">
        <v>1</v>
      </c>
      <c r="N266" s="146" t="s">
        <v>43</v>
      </c>
      <c r="P266" s="147">
        <f>O266*H266</f>
        <v>0</v>
      </c>
      <c r="Q266" s="147">
        <v>0</v>
      </c>
      <c r="R266" s="147">
        <f>Q266*H266</f>
        <v>0</v>
      </c>
      <c r="S266" s="147">
        <v>0</v>
      </c>
      <c r="T266" s="148">
        <f>S266*H266</f>
        <v>0</v>
      </c>
      <c r="AR266" s="149" t="s">
        <v>273</v>
      </c>
      <c r="AT266" s="149" t="s">
        <v>166</v>
      </c>
      <c r="AU266" s="149" t="s">
        <v>88</v>
      </c>
      <c r="AY266" s="17" t="s">
        <v>163</v>
      </c>
      <c r="BE266" s="150">
        <f>IF(N266="základní",J266,0)</f>
        <v>0</v>
      </c>
      <c r="BF266" s="150">
        <f>IF(N266="snížená",J266,0)</f>
        <v>0</v>
      </c>
      <c r="BG266" s="150">
        <f>IF(N266="zákl. přenesená",J266,0)</f>
        <v>0</v>
      </c>
      <c r="BH266" s="150">
        <f>IF(N266="sníž. přenesená",J266,0)</f>
        <v>0</v>
      </c>
      <c r="BI266" s="150">
        <f>IF(N266="nulová",J266,0)</f>
        <v>0</v>
      </c>
      <c r="BJ266" s="17" t="s">
        <v>86</v>
      </c>
      <c r="BK266" s="150">
        <f>ROUND(I266*H266,2)</f>
        <v>0</v>
      </c>
      <c r="BL266" s="17" t="s">
        <v>273</v>
      </c>
      <c r="BM266" s="149" t="s">
        <v>881</v>
      </c>
    </row>
    <row r="267" spans="2:65" s="13" customFormat="1" ht="11.25">
      <c r="B267" s="158"/>
      <c r="D267" s="152" t="s">
        <v>172</v>
      </c>
      <c r="E267" s="159" t="s">
        <v>1</v>
      </c>
      <c r="F267" s="160" t="s">
        <v>1879</v>
      </c>
      <c r="H267" s="161">
        <v>1</v>
      </c>
      <c r="I267" s="162"/>
      <c r="L267" s="158"/>
      <c r="M267" s="163"/>
      <c r="T267" s="164"/>
      <c r="AT267" s="159" t="s">
        <v>172</v>
      </c>
      <c r="AU267" s="159" t="s">
        <v>88</v>
      </c>
      <c r="AV267" s="13" t="s">
        <v>88</v>
      </c>
      <c r="AW267" s="13" t="s">
        <v>34</v>
      </c>
      <c r="AX267" s="13" t="s">
        <v>78</v>
      </c>
      <c r="AY267" s="159" t="s">
        <v>163</v>
      </c>
    </row>
    <row r="268" spans="2:65" s="14" customFormat="1" ht="11.25">
      <c r="B268" s="165"/>
      <c r="D268" s="152" t="s">
        <v>172</v>
      </c>
      <c r="E268" s="166" t="s">
        <v>1</v>
      </c>
      <c r="F268" s="167" t="s">
        <v>1506</v>
      </c>
      <c r="H268" s="168">
        <v>1</v>
      </c>
      <c r="I268" s="169"/>
      <c r="L268" s="165"/>
      <c r="M268" s="170"/>
      <c r="T268" s="171"/>
      <c r="AT268" s="166" t="s">
        <v>172</v>
      </c>
      <c r="AU268" s="166" t="s">
        <v>88</v>
      </c>
      <c r="AV268" s="14" t="s">
        <v>170</v>
      </c>
      <c r="AW268" s="14" t="s">
        <v>34</v>
      </c>
      <c r="AX268" s="14" t="s">
        <v>86</v>
      </c>
      <c r="AY268" s="166" t="s">
        <v>163</v>
      </c>
    </row>
    <row r="269" spans="2:65" s="1" customFormat="1" ht="16.5" customHeight="1">
      <c r="B269" s="32"/>
      <c r="C269" s="137" t="s">
        <v>606</v>
      </c>
      <c r="D269" s="137" t="s">
        <v>166</v>
      </c>
      <c r="E269" s="138" t="s">
        <v>1880</v>
      </c>
      <c r="F269" s="139" t="s">
        <v>1881</v>
      </c>
      <c r="G269" s="140" t="s">
        <v>609</v>
      </c>
      <c r="H269" s="141">
        <v>4</v>
      </c>
      <c r="I269" s="142"/>
      <c r="J269" s="143">
        <f>ROUND(I269*H269,2)</f>
        <v>0</v>
      </c>
      <c r="K269" s="144"/>
      <c r="L269" s="32"/>
      <c r="M269" s="145" t="s">
        <v>1</v>
      </c>
      <c r="N269" s="146" t="s">
        <v>43</v>
      </c>
      <c r="P269" s="147">
        <f>O269*H269</f>
        <v>0</v>
      </c>
      <c r="Q269" s="147">
        <v>0</v>
      </c>
      <c r="R269" s="147">
        <f>Q269*H269</f>
        <v>0</v>
      </c>
      <c r="S269" s="147">
        <v>1.9460000000000002E-2</v>
      </c>
      <c r="T269" s="148">
        <f>S269*H269</f>
        <v>7.7840000000000006E-2</v>
      </c>
      <c r="AR269" s="149" t="s">
        <v>273</v>
      </c>
      <c r="AT269" s="149" t="s">
        <v>166</v>
      </c>
      <c r="AU269" s="149" t="s">
        <v>88</v>
      </c>
      <c r="AY269" s="17" t="s">
        <v>163</v>
      </c>
      <c r="BE269" s="150">
        <f>IF(N269="základní",J269,0)</f>
        <v>0</v>
      </c>
      <c r="BF269" s="150">
        <f>IF(N269="snížená",J269,0)</f>
        <v>0</v>
      </c>
      <c r="BG269" s="150">
        <f>IF(N269="zákl. přenesená",J269,0)</f>
        <v>0</v>
      </c>
      <c r="BH269" s="150">
        <f>IF(N269="sníž. přenesená",J269,0)</f>
        <v>0</v>
      </c>
      <c r="BI269" s="150">
        <f>IF(N269="nulová",J269,0)</f>
        <v>0</v>
      </c>
      <c r="BJ269" s="17" t="s">
        <v>86</v>
      </c>
      <c r="BK269" s="150">
        <f>ROUND(I269*H269,2)</f>
        <v>0</v>
      </c>
      <c r="BL269" s="17" t="s">
        <v>273</v>
      </c>
      <c r="BM269" s="149" t="s">
        <v>1882</v>
      </c>
    </row>
    <row r="270" spans="2:65" s="13" customFormat="1" ht="11.25">
      <c r="B270" s="158"/>
      <c r="D270" s="152" t="s">
        <v>172</v>
      </c>
      <c r="E270" s="159" t="s">
        <v>1</v>
      </c>
      <c r="F270" s="160" t="s">
        <v>1883</v>
      </c>
      <c r="H270" s="161">
        <v>4</v>
      </c>
      <c r="I270" s="162"/>
      <c r="L270" s="158"/>
      <c r="M270" s="163"/>
      <c r="T270" s="164"/>
      <c r="AT270" s="159" t="s">
        <v>172</v>
      </c>
      <c r="AU270" s="159" t="s">
        <v>88</v>
      </c>
      <c r="AV270" s="13" t="s">
        <v>88</v>
      </c>
      <c r="AW270" s="13" t="s">
        <v>34</v>
      </c>
      <c r="AX270" s="13" t="s">
        <v>78</v>
      </c>
      <c r="AY270" s="159" t="s">
        <v>163</v>
      </c>
    </row>
    <row r="271" spans="2:65" s="14" customFormat="1" ht="11.25">
      <c r="B271" s="165"/>
      <c r="D271" s="152" t="s">
        <v>172</v>
      </c>
      <c r="E271" s="166" t="s">
        <v>1</v>
      </c>
      <c r="F271" s="167" t="s">
        <v>176</v>
      </c>
      <c r="H271" s="168">
        <v>4</v>
      </c>
      <c r="I271" s="169"/>
      <c r="L271" s="165"/>
      <c r="M271" s="170"/>
      <c r="T271" s="171"/>
      <c r="AT271" s="166" t="s">
        <v>172</v>
      </c>
      <c r="AU271" s="166" t="s">
        <v>88</v>
      </c>
      <c r="AV271" s="14" t="s">
        <v>170</v>
      </c>
      <c r="AW271" s="14" t="s">
        <v>34</v>
      </c>
      <c r="AX271" s="14" t="s">
        <v>86</v>
      </c>
      <c r="AY271" s="166" t="s">
        <v>163</v>
      </c>
    </row>
    <row r="272" spans="2:65" s="1" customFormat="1" ht="37.9" customHeight="1">
      <c r="B272" s="32"/>
      <c r="C272" s="137" t="s">
        <v>613</v>
      </c>
      <c r="D272" s="137" t="s">
        <v>166</v>
      </c>
      <c r="E272" s="138" t="s">
        <v>1884</v>
      </c>
      <c r="F272" s="139" t="s">
        <v>1885</v>
      </c>
      <c r="G272" s="140" t="s">
        <v>609</v>
      </c>
      <c r="H272" s="141">
        <v>1</v>
      </c>
      <c r="I272" s="142"/>
      <c r="J272" s="143">
        <f>ROUND(I272*H272,2)</f>
        <v>0</v>
      </c>
      <c r="K272" s="144"/>
      <c r="L272" s="32"/>
      <c r="M272" s="145" t="s">
        <v>1</v>
      </c>
      <c r="N272" s="146" t="s">
        <v>43</v>
      </c>
      <c r="P272" s="147">
        <f>O272*H272</f>
        <v>0</v>
      </c>
      <c r="Q272" s="147">
        <v>0</v>
      </c>
      <c r="R272" s="147">
        <f>Q272*H272</f>
        <v>0</v>
      </c>
      <c r="S272" s="147">
        <v>0</v>
      </c>
      <c r="T272" s="148">
        <f>S272*H272</f>
        <v>0</v>
      </c>
      <c r="AR272" s="149" t="s">
        <v>273</v>
      </c>
      <c r="AT272" s="149" t="s">
        <v>166</v>
      </c>
      <c r="AU272" s="149" t="s">
        <v>88</v>
      </c>
      <c r="AY272" s="17" t="s">
        <v>163</v>
      </c>
      <c r="BE272" s="150">
        <f>IF(N272="základní",J272,0)</f>
        <v>0</v>
      </c>
      <c r="BF272" s="150">
        <f>IF(N272="snížená",J272,0)</f>
        <v>0</v>
      </c>
      <c r="BG272" s="150">
        <f>IF(N272="zákl. přenesená",J272,0)</f>
        <v>0</v>
      </c>
      <c r="BH272" s="150">
        <f>IF(N272="sníž. přenesená",J272,0)</f>
        <v>0</v>
      </c>
      <c r="BI272" s="150">
        <f>IF(N272="nulová",J272,0)</f>
        <v>0</v>
      </c>
      <c r="BJ272" s="17" t="s">
        <v>86</v>
      </c>
      <c r="BK272" s="150">
        <f>ROUND(I272*H272,2)</f>
        <v>0</v>
      </c>
      <c r="BL272" s="17" t="s">
        <v>273</v>
      </c>
      <c r="BM272" s="149" t="s">
        <v>892</v>
      </c>
    </row>
    <row r="273" spans="2:65" s="13" customFormat="1" ht="11.25">
      <c r="B273" s="158"/>
      <c r="D273" s="152" t="s">
        <v>172</v>
      </c>
      <c r="E273" s="159" t="s">
        <v>1</v>
      </c>
      <c r="F273" s="160" t="s">
        <v>1886</v>
      </c>
      <c r="H273" s="161">
        <v>1</v>
      </c>
      <c r="I273" s="162"/>
      <c r="L273" s="158"/>
      <c r="M273" s="163"/>
      <c r="T273" s="164"/>
      <c r="AT273" s="159" t="s">
        <v>172</v>
      </c>
      <c r="AU273" s="159" t="s">
        <v>88</v>
      </c>
      <c r="AV273" s="13" t="s">
        <v>88</v>
      </c>
      <c r="AW273" s="13" t="s">
        <v>34</v>
      </c>
      <c r="AX273" s="13" t="s">
        <v>78</v>
      </c>
      <c r="AY273" s="159" t="s">
        <v>163</v>
      </c>
    </row>
    <row r="274" spans="2:65" s="14" customFormat="1" ht="11.25">
      <c r="B274" s="165"/>
      <c r="D274" s="152" t="s">
        <v>172</v>
      </c>
      <c r="E274" s="166" t="s">
        <v>1</v>
      </c>
      <c r="F274" s="167" t="s">
        <v>1506</v>
      </c>
      <c r="H274" s="168">
        <v>1</v>
      </c>
      <c r="I274" s="169"/>
      <c r="L274" s="165"/>
      <c r="M274" s="170"/>
      <c r="T274" s="171"/>
      <c r="AT274" s="166" t="s">
        <v>172</v>
      </c>
      <c r="AU274" s="166" t="s">
        <v>88</v>
      </c>
      <c r="AV274" s="14" t="s">
        <v>170</v>
      </c>
      <c r="AW274" s="14" t="s">
        <v>34</v>
      </c>
      <c r="AX274" s="14" t="s">
        <v>86</v>
      </c>
      <c r="AY274" s="166" t="s">
        <v>163</v>
      </c>
    </row>
    <row r="275" spans="2:65" s="1" customFormat="1" ht="37.9" customHeight="1">
      <c r="B275" s="32"/>
      <c r="C275" s="137" t="s">
        <v>620</v>
      </c>
      <c r="D275" s="137" t="s">
        <v>166</v>
      </c>
      <c r="E275" s="138" t="s">
        <v>1887</v>
      </c>
      <c r="F275" s="139" t="s">
        <v>1888</v>
      </c>
      <c r="G275" s="140" t="s">
        <v>609</v>
      </c>
      <c r="H275" s="141">
        <v>1</v>
      </c>
      <c r="I275" s="142"/>
      <c r="J275" s="143">
        <f>ROUND(I275*H275,2)</f>
        <v>0</v>
      </c>
      <c r="K275" s="144"/>
      <c r="L275" s="32"/>
      <c r="M275" s="145" t="s">
        <v>1</v>
      </c>
      <c r="N275" s="146" t="s">
        <v>43</v>
      </c>
      <c r="P275" s="147">
        <f>O275*H275</f>
        <v>0</v>
      </c>
      <c r="Q275" s="147">
        <v>0</v>
      </c>
      <c r="R275" s="147">
        <f>Q275*H275</f>
        <v>0</v>
      </c>
      <c r="S275" s="147">
        <v>0</v>
      </c>
      <c r="T275" s="148">
        <f>S275*H275</f>
        <v>0</v>
      </c>
      <c r="AR275" s="149" t="s">
        <v>273</v>
      </c>
      <c r="AT275" s="149" t="s">
        <v>166</v>
      </c>
      <c r="AU275" s="149" t="s">
        <v>88</v>
      </c>
      <c r="AY275" s="17" t="s">
        <v>163</v>
      </c>
      <c r="BE275" s="150">
        <f>IF(N275="základní",J275,0)</f>
        <v>0</v>
      </c>
      <c r="BF275" s="150">
        <f>IF(N275="snížená",J275,0)</f>
        <v>0</v>
      </c>
      <c r="BG275" s="150">
        <f>IF(N275="zákl. přenesená",J275,0)</f>
        <v>0</v>
      </c>
      <c r="BH275" s="150">
        <f>IF(N275="sníž. přenesená",J275,0)</f>
        <v>0</v>
      </c>
      <c r="BI275" s="150">
        <f>IF(N275="nulová",J275,0)</f>
        <v>0</v>
      </c>
      <c r="BJ275" s="17" t="s">
        <v>86</v>
      </c>
      <c r="BK275" s="150">
        <f>ROUND(I275*H275,2)</f>
        <v>0</v>
      </c>
      <c r="BL275" s="17" t="s">
        <v>273</v>
      </c>
      <c r="BM275" s="149" t="s">
        <v>901</v>
      </c>
    </row>
    <row r="276" spans="2:65" s="1" customFormat="1" ht="21.75" customHeight="1">
      <c r="B276" s="32"/>
      <c r="C276" s="137" t="s">
        <v>626</v>
      </c>
      <c r="D276" s="137" t="s">
        <v>166</v>
      </c>
      <c r="E276" s="138" t="s">
        <v>1889</v>
      </c>
      <c r="F276" s="139" t="s">
        <v>1890</v>
      </c>
      <c r="G276" s="140" t="s">
        <v>609</v>
      </c>
      <c r="H276" s="141">
        <v>3</v>
      </c>
      <c r="I276" s="142"/>
      <c r="J276" s="143">
        <f>ROUND(I276*H276,2)</f>
        <v>0</v>
      </c>
      <c r="K276" s="144"/>
      <c r="L276" s="32"/>
      <c r="M276" s="145" t="s">
        <v>1</v>
      </c>
      <c r="N276" s="146" t="s">
        <v>43</v>
      </c>
      <c r="P276" s="147">
        <f>O276*H276</f>
        <v>0</v>
      </c>
      <c r="Q276" s="147">
        <v>0</v>
      </c>
      <c r="R276" s="147">
        <f>Q276*H276</f>
        <v>0</v>
      </c>
      <c r="S276" s="147">
        <v>2.4500000000000001E-2</v>
      </c>
      <c r="T276" s="148">
        <f>S276*H276</f>
        <v>7.350000000000001E-2</v>
      </c>
      <c r="AR276" s="149" t="s">
        <v>273</v>
      </c>
      <c r="AT276" s="149" t="s">
        <v>166</v>
      </c>
      <c r="AU276" s="149" t="s">
        <v>88</v>
      </c>
      <c r="AY276" s="17" t="s">
        <v>163</v>
      </c>
      <c r="BE276" s="150">
        <f>IF(N276="základní",J276,0)</f>
        <v>0</v>
      </c>
      <c r="BF276" s="150">
        <f>IF(N276="snížená",J276,0)</f>
        <v>0</v>
      </c>
      <c r="BG276" s="150">
        <f>IF(N276="zákl. přenesená",J276,0)</f>
        <v>0</v>
      </c>
      <c r="BH276" s="150">
        <f>IF(N276="sníž. přenesená",J276,0)</f>
        <v>0</v>
      </c>
      <c r="BI276" s="150">
        <f>IF(N276="nulová",J276,0)</f>
        <v>0</v>
      </c>
      <c r="BJ276" s="17" t="s">
        <v>86</v>
      </c>
      <c r="BK276" s="150">
        <f>ROUND(I276*H276,2)</f>
        <v>0</v>
      </c>
      <c r="BL276" s="17" t="s">
        <v>273</v>
      </c>
      <c r="BM276" s="149" t="s">
        <v>1891</v>
      </c>
    </row>
    <row r="277" spans="2:65" s="13" customFormat="1" ht="11.25">
      <c r="B277" s="158"/>
      <c r="D277" s="152" t="s">
        <v>172</v>
      </c>
      <c r="E277" s="159" t="s">
        <v>1</v>
      </c>
      <c r="F277" s="160" t="s">
        <v>1892</v>
      </c>
      <c r="H277" s="161">
        <v>3</v>
      </c>
      <c r="I277" s="162"/>
      <c r="L277" s="158"/>
      <c r="M277" s="163"/>
      <c r="T277" s="164"/>
      <c r="AT277" s="159" t="s">
        <v>172</v>
      </c>
      <c r="AU277" s="159" t="s">
        <v>88</v>
      </c>
      <c r="AV277" s="13" t="s">
        <v>88</v>
      </c>
      <c r="AW277" s="13" t="s">
        <v>34</v>
      </c>
      <c r="AX277" s="13" t="s">
        <v>78</v>
      </c>
      <c r="AY277" s="159" t="s">
        <v>163</v>
      </c>
    </row>
    <row r="278" spans="2:65" s="14" customFormat="1" ht="11.25">
      <c r="B278" s="165"/>
      <c r="D278" s="152" t="s">
        <v>172</v>
      </c>
      <c r="E278" s="166" t="s">
        <v>1</v>
      </c>
      <c r="F278" s="167" t="s">
        <v>176</v>
      </c>
      <c r="H278" s="168">
        <v>3</v>
      </c>
      <c r="I278" s="169"/>
      <c r="L278" s="165"/>
      <c r="M278" s="170"/>
      <c r="T278" s="171"/>
      <c r="AT278" s="166" t="s">
        <v>172</v>
      </c>
      <c r="AU278" s="166" t="s">
        <v>88</v>
      </c>
      <c r="AV278" s="14" t="s">
        <v>170</v>
      </c>
      <c r="AW278" s="14" t="s">
        <v>34</v>
      </c>
      <c r="AX278" s="14" t="s">
        <v>86</v>
      </c>
      <c r="AY278" s="166" t="s">
        <v>163</v>
      </c>
    </row>
    <row r="279" spans="2:65" s="1" customFormat="1" ht="24.2" customHeight="1">
      <c r="B279" s="32"/>
      <c r="C279" s="137" t="s">
        <v>634</v>
      </c>
      <c r="D279" s="137" t="s">
        <v>166</v>
      </c>
      <c r="E279" s="138" t="s">
        <v>1893</v>
      </c>
      <c r="F279" s="139" t="s">
        <v>1894</v>
      </c>
      <c r="G279" s="140" t="s">
        <v>609</v>
      </c>
      <c r="H279" s="141">
        <v>1</v>
      </c>
      <c r="I279" s="142"/>
      <c r="J279" s="143">
        <f>ROUND(I279*H279,2)</f>
        <v>0</v>
      </c>
      <c r="K279" s="144"/>
      <c r="L279" s="32"/>
      <c r="M279" s="145" t="s">
        <v>1</v>
      </c>
      <c r="N279" s="146" t="s">
        <v>43</v>
      </c>
      <c r="P279" s="147">
        <f>O279*H279</f>
        <v>0</v>
      </c>
      <c r="Q279" s="147">
        <v>0</v>
      </c>
      <c r="R279" s="147">
        <f>Q279*H279</f>
        <v>0</v>
      </c>
      <c r="S279" s="147">
        <v>0</v>
      </c>
      <c r="T279" s="148">
        <f>S279*H279</f>
        <v>0</v>
      </c>
      <c r="AR279" s="149" t="s">
        <v>273</v>
      </c>
      <c r="AT279" s="149" t="s">
        <v>166</v>
      </c>
      <c r="AU279" s="149" t="s">
        <v>88</v>
      </c>
      <c r="AY279" s="17" t="s">
        <v>163</v>
      </c>
      <c r="BE279" s="150">
        <f>IF(N279="základní",J279,0)</f>
        <v>0</v>
      </c>
      <c r="BF279" s="150">
        <f>IF(N279="snížená",J279,0)</f>
        <v>0</v>
      </c>
      <c r="BG279" s="150">
        <f>IF(N279="zákl. přenesená",J279,0)</f>
        <v>0</v>
      </c>
      <c r="BH279" s="150">
        <f>IF(N279="sníž. přenesená",J279,0)</f>
        <v>0</v>
      </c>
      <c r="BI279" s="150">
        <f>IF(N279="nulová",J279,0)</f>
        <v>0</v>
      </c>
      <c r="BJ279" s="17" t="s">
        <v>86</v>
      </c>
      <c r="BK279" s="150">
        <f>ROUND(I279*H279,2)</f>
        <v>0</v>
      </c>
      <c r="BL279" s="17" t="s">
        <v>273</v>
      </c>
      <c r="BM279" s="149" t="s">
        <v>913</v>
      </c>
    </row>
    <row r="280" spans="2:65" s="13" customFormat="1" ht="11.25">
      <c r="B280" s="158"/>
      <c r="D280" s="152" t="s">
        <v>172</v>
      </c>
      <c r="E280" s="159" t="s">
        <v>1</v>
      </c>
      <c r="F280" s="160" t="s">
        <v>1791</v>
      </c>
      <c r="H280" s="161">
        <v>1</v>
      </c>
      <c r="I280" s="162"/>
      <c r="L280" s="158"/>
      <c r="M280" s="163"/>
      <c r="T280" s="164"/>
      <c r="AT280" s="159" t="s">
        <v>172</v>
      </c>
      <c r="AU280" s="159" t="s">
        <v>88</v>
      </c>
      <c r="AV280" s="13" t="s">
        <v>88</v>
      </c>
      <c r="AW280" s="13" t="s">
        <v>34</v>
      </c>
      <c r="AX280" s="13" t="s">
        <v>78</v>
      </c>
      <c r="AY280" s="159" t="s">
        <v>163</v>
      </c>
    </row>
    <row r="281" spans="2:65" s="14" customFormat="1" ht="11.25">
      <c r="B281" s="165"/>
      <c r="D281" s="152" t="s">
        <v>172</v>
      </c>
      <c r="E281" s="166" t="s">
        <v>1</v>
      </c>
      <c r="F281" s="167" t="s">
        <v>1506</v>
      </c>
      <c r="H281" s="168">
        <v>1</v>
      </c>
      <c r="I281" s="169"/>
      <c r="L281" s="165"/>
      <c r="M281" s="170"/>
      <c r="T281" s="171"/>
      <c r="AT281" s="166" t="s">
        <v>172</v>
      </c>
      <c r="AU281" s="166" t="s">
        <v>88</v>
      </c>
      <c r="AV281" s="14" t="s">
        <v>170</v>
      </c>
      <c r="AW281" s="14" t="s">
        <v>34</v>
      </c>
      <c r="AX281" s="14" t="s">
        <v>86</v>
      </c>
      <c r="AY281" s="166" t="s">
        <v>163</v>
      </c>
    </row>
    <row r="282" spans="2:65" s="1" customFormat="1" ht="21.75" customHeight="1">
      <c r="B282" s="32"/>
      <c r="C282" s="137" t="s">
        <v>644</v>
      </c>
      <c r="D282" s="137" t="s">
        <v>166</v>
      </c>
      <c r="E282" s="138" t="s">
        <v>1895</v>
      </c>
      <c r="F282" s="139" t="s">
        <v>1896</v>
      </c>
      <c r="G282" s="140" t="s">
        <v>609</v>
      </c>
      <c r="H282" s="141">
        <v>1</v>
      </c>
      <c r="I282" s="142"/>
      <c r="J282" s="143">
        <f>ROUND(I282*H282,2)</f>
        <v>0</v>
      </c>
      <c r="K282" s="144"/>
      <c r="L282" s="32"/>
      <c r="M282" s="145" t="s">
        <v>1</v>
      </c>
      <c r="N282" s="146" t="s">
        <v>43</v>
      </c>
      <c r="P282" s="147">
        <f>O282*H282</f>
        <v>0</v>
      </c>
      <c r="Q282" s="147">
        <v>0</v>
      </c>
      <c r="R282" s="147">
        <f>Q282*H282</f>
        <v>0</v>
      </c>
      <c r="S282" s="147">
        <v>0.69347000000000003</v>
      </c>
      <c r="T282" s="148">
        <f>S282*H282</f>
        <v>0.69347000000000003</v>
      </c>
      <c r="AR282" s="149" t="s">
        <v>273</v>
      </c>
      <c r="AT282" s="149" t="s">
        <v>166</v>
      </c>
      <c r="AU282" s="149" t="s">
        <v>88</v>
      </c>
      <c r="AY282" s="17" t="s">
        <v>163</v>
      </c>
      <c r="BE282" s="150">
        <f>IF(N282="základní",J282,0)</f>
        <v>0</v>
      </c>
      <c r="BF282" s="150">
        <f>IF(N282="snížená",J282,0)</f>
        <v>0</v>
      </c>
      <c r="BG282" s="150">
        <f>IF(N282="zákl. přenesená",J282,0)</f>
        <v>0</v>
      </c>
      <c r="BH282" s="150">
        <f>IF(N282="sníž. přenesená",J282,0)</f>
        <v>0</v>
      </c>
      <c r="BI282" s="150">
        <f>IF(N282="nulová",J282,0)</f>
        <v>0</v>
      </c>
      <c r="BJ282" s="17" t="s">
        <v>86</v>
      </c>
      <c r="BK282" s="150">
        <f>ROUND(I282*H282,2)</f>
        <v>0</v>
      </c>
      <c r="BL282" s="17" t="s">
        <v>273</v>
      </c>
      <c r="BM282" s="149" t="s">
        <v>1897</v>
      </c>
    </row>
    <row r="283" spans="2:65" s="13" customFormat="1" ht="11.25">
      <c r="B283" s="158"/>
      <c r="D283" s="152" t="s">
        <v>172</v>
      </c>
      <c r="E283" s="159" t="s">
        <v>1</v>
      </c>
      <c r="F283" s="160" t="s">
        <v>1526</v>
      </c>
      <c r="H283" s="161">
        <v>1</v>
      </c>
      <c r="I283" s="162"/>
      <c r="L283" s="158"/>
      <c r="M283" s="163"/>
      <c r="T283" s="164"/>
      <c r="AT283" s="159" t="s">
        <v>172</v>
      </c>
      <c r="AU283" s="159" t="s">
        <v>88</v>
      </c>
      <c r="AV283" s="13" t="s">
        <v>88</v>
      </c>
      <c r="AW283" s="13" t="s">
        <v>34</v>
      </c>
      <c r="AX283" s="13" t="s">
        <v>78</v>
      </c>
      <c r="AY283" s="159" t="s">
        <v>163</v>
      </c>
    </row>
    <row r="284" spans="2:65" s="14" customFormat="1" ht="11.25">
      <c r="B284" s="165"/>
      <c r="D284" s="152" t="s">
        <v>172</v>
      </c>
      <c r="E284" s="166" t="s">
        <v>1</v>
      </c>
      <c r="F284" s="167" t="s">
        <v>176</v>
      </c>
      <c r="H284" s="168">
        <v>1</v>
      </c>
      <c r="I284" s="169"/>
      <c r="L284" s="165"/>
      <c r="M284" s="170"/>
      <c r="T284" s="171"/>
      <c r="AT284" s="166" t="s">
        <v>172</v>
      </c>
      <c r="AU284" s="166" t="s">
        <v>88</v>
      </c>
      <c r="AV284" s="14" t="s">
        <v>170</v>
      </c>
      <c r="AW284" s="14" t="s">
        <v>34</v>
      </c>
      <c r="AX284" s="14" t="s">
        <v>86</v>
      </c>
      <c r="AY284" s="166" t="s">
        <v>163</v>
      </c>
    </row>
    <row r="285" spans="2:65" s="1" customFormat="1" ht="24.2" customHeight="1">
      <c r="B285" s="32"/>
      <c r="C285" s="137" t="s">
        <v>663</v>
      </c>
      <c r="D285" s="137" t="s">
        <v>166</v>
      </c>
      <c r="E285" s="138" t="s">
        <v>1898</v>
      </c>
      <c r="F285" s="139" t="s">
        <v>1899</v>
      </c>
      <c r="G285" s="140" t="s">
        <v>609</v>
      </c>
      <c r="H285" s="141">
        <v>9</v>
      </c>
      <c r="I285" s="142"/>
      <c r="J285" s="143">
        <f>ROUND(I285*H285,2)</f>
        <v>0</v>
      </c>
      <c r="K285" s="144"/>
      <c r="L285" s="32"/>
      <c r="M285" s="145" t="s">
        <v>1</v>
      </c>
      <c r="N285" s="146" t="s">
        <v>43</v>
      </c>
      <c r="P285" s="147">
        <f>O285*H285</f>
        <v>0</v>
      </c>
      <c r="Q285" s="147">
        <v>0</v>
      </c>
      <c r="R285" s="147">
        <f>Q285*H285</f>
        <v>0</v>
      </c>
      <c r="S285" s="147">
        <v>0</v>
      </c>
      <c r="T285" s="148">
        <f>S285*H285</f>
        <v>0</v>
      </c>
      <c r="AR285" s="149" t="s">
        <v>273</v>
      </c>
      <c r="AT285" s="149" t="s">
        <v>166</v>
      </c>
      <c r="AU285" s="149" t="s">
        <v>88</v>
      </c>
      <c r="AY285" s="17" t="s">
        <v>163</v>
      </c>
      <c r="BE285" s="150">
        <f>IF(N285="základní",J285,0)</f>
        <v>0</v>
      </c>
      <c r="BF285" s="150">
        <f>IF(N285="snížená",J285,0)</f>
        <v>0</v>
      </c>
      <c r="BG285" s="150">
        <f>IF(N285="zákl. přenesená",J285,0)</f>
        <v>0</v>
      </c>
      <c r="BH285" s="150">
        <f>IF(N285="sníž. přenesená",J285,0)</f>
        <v>0</v>
      </c>
      <c r="BI285" s="150">
        <f>IF(N285="nulová",J285,0)</f>
        <v>0</v>
      </c>
      <c r="BJ285" s="17" t="s">
        <v>86</v>
      </c>
      <c r="BK285" s="150">
        <f>ROUND(I285*H285,2)</f>
        <v>0</v>
      </c>
      <c r="BL285" s="17" t="s">
        <v>273</v>
      </c>
      <c r="BM285" s="149" t="s">
        <v>929</v>
      </c>
    </row>
    <row r="286" spans="2:65" s="13" customFormat="1" ht="11.25">
      <c r="B286" s="158"/>
      <c r="D286" s="152" t="s">
        <v>172</v>
      </c>
      <c r="E286" s="159" t="s">
        <v>1</v>
      </c>
      <c r="F286" s="160" t="s">
        <v>1900</v>
      </c>
      <c r="H286" s="161">
        <v>9</v>
      </c>
      <c r="I286" s="162"/>
      <c r="L286" s="158"/>
      <c r="M286" s="163"/>
      <c r="T286" s="164"/>
      <c r="AT286" s="159" t="s">
        <v>172</v>
      </c>
      <c r="AU286" s="159" t="s">
        <v>88</v>
      </c>
      <c r="AV286" s="13" t="s">
        <v>88</v>
      </c>
      <c r="AW286" s="13" t="s">
        <v>34</v>
      </c>
      <c r="AX286" s="13" t="s">
        <v>78</v>
      </c>
      <c r="AY286" s="159" t="s">
        <v>163</v>
      </c>
    </row>
    <row r="287" spans="2:65" s="14" customFormat="1" ht="11.25">
      <c r="B287" s="165"/>
      <c r="D287" s="152" t="s">
        <v>172</v>
      </c>
      <c r="E287" s="166" t="s">
        <v>1</v>
      </c>
      <c r="F287" s="167" t="s">
        <v>1506</v>
      </c>
      <c r="H287" s="168">
        <v>9</v>
      </c>
      <c r="I287" s="169"/>
      <c r="L287" s="165"/>
      <c r="M287" s="170"/>
      <c r="T287" s="171"/>
      <c r="AT287" s="166" t="s">
        <v>172</v>
      </c>
      <c r="AU287" s="166" t="s">
        <v>88</v>
      </c>
      <c r="AV287" s="14" t="s">
        <v>170</v>
      </c>
      <c r="AW287" s="14" t="s">
        <v>34</v>
      </c>
      <c r="AX287" s="14" t="s">
        <v>86</v>
      </c>
      <c r="AY287" s="166" t="s">
        <v>163</v>
      </c>
    </row>
    <row r="288" spans="2:65" s="1" customFormat="1" ht="16.5" customHeight="1">
      <c r="B288" s="32"/>
      <c r="C288" s="137" t="s">
        <v>676</v>
      </c>
      <c r="D288" s="137" t="s">
        <v>166</v>
      </c>
      <c r="E288" s="138" t="s">
        <v>1901</v>
      </c>
      <c r="F288" s="139" t="s">
        <v>1902</v>
      </c>
      <c r="G288" s="140" t="s">
        <v>609</v>
      </c>
      <c r="H288" s="141">
        <v>3</v>
      </c>
      <c r="I288" s="142"/>
      <c r="J288" s="143">
        <f>ROUND(I288*H288,2)</f>
        <v>0</v>
      </c>
      <c r="K288" s="144"/>
      <c r="L288" s="32"/>
      <c r="M288" s="145" t="s">
        <v>1</v>
      </c>
      <c r="N288" s="146" t="s">
        <v>43</v>
      </c>
      <c r="P288" s="147">
        <f>O288*H288</f>
        <v>0</v>
      </c>
      <c r="Q288" s="147">
        <v>0</v>
      </c>
      <c r="R288" s="147">
        <f>Q288*H288</f>
        <v>0</v>
      </c>
      <c r="S288" s="147">
        <v>1.56E-3</v>
      </c>
      <c r="T288" s="148">
        <f>S288*H288</f>
        <v>4.6800000000000001E-3</v>
      </c>
      <c r="AR288" s="149" t="s">
        <v>273</v>
      </c>
      <c r="AT288" s="149" t="s">
        <v>166</v>
      </c>
      <c r="AU288" s="149" t="s">
        <v>88</v>
      </c>
      <c r="AY288" s="17" t="s">
        <v>163</v>
      </c>
      <c r="BE288" s="150">
        <f>IF(N288="základní",J288,0)</f>
        <v>0</v>
      </c>
      <c r="BF288" s="150">
        <f>IF(N288="snížená",J288,0)</f>
        <v>0</v>
      </c>
      <c r="BG288" s="150">
        <f>IF(N288="zákl. přenesená",J288,0)</f>
        <v>0</v>
      </c>
      <c r="BH288" s="150">
        <f>IF(N288="sníž. přenesená",J288,0)</f>
        <v>0</v>
      </c>
      <c r="BI288" s="150">
        <f>IF(N288="nulová",J288,0)</f>
        <v>0</v>
      </c>
      <c r="BJ288" s="17" t="s">
        <v>86</v>
      </c>
      <c r="BK288" s="150">
        <f>ROUND(I288*H288,2)</f>
        <v>0</v>
      </c>
      <c r="BL288" s="17" t="s">
        <v>273</v>
      </c>
      <c r="BM288" s="149" t="s">
        <v>1903</v>
      </c>
    </row>
    <row r="289" spans="2:65" s="13" customFormat="1" ht="11.25">
      <c r="B289" s="158"/>
      <c r="D289" s="152" t="s">
        <v>172</v>
      </c>
      <c r="E289" s="159" t="s">
        <v>1</v>
      </c>
      <c r="F289" s="160" t="s">
        <v>1904</v>
      </c>
      <c r="H289" s="161">
        <v>3</v>
      </c>
      <c r="I289" s="162"/>
      <c r="L289" s="158"/>
      <c r="M289" s="163"/>
      <c r="T289" s="164"/>
      <c r="AT289" s="159" t="s">
        <v>172</v>
      </c>
      <c r="AU289" s="159" t="s">
        <v>88</v>
      </c>
      <c r="AV289" s="13" t="s">
        <v>88</v>
      </c>
      <c r="AW289" s="13" t="s">
        <v>34</v>
      </c>
      <c r="AX289" s="13" t="s">
        <v>78</v>
      </c>
      <c r="AY289" s="159" t="s">
        <v>163</v>
      </c>
    </row>
    <row r="290" spans="2:65" s="14" customFormat="1" ht="11.25">
      <c r="B290" s="165"/>
      <c r="D290" s="152" t="s">
        <v>172</v>
      </c>
      <c r="E290" s="166" t="s">
        <v>1</v>
      </c>
      <c r="F290" s="167" t="s">
        <v>176</v>
      </c>
      <c r="H290" s="168">
        <v>3</v>
      </c>
      <c r="I290" s="169"/>
      <c r="L290" s="165"/>
      <c r="M290" s="170"/>
      <c r="T290" s="171"/>
      <c r="AT290" s="166" t="s">
        <v>172</v>
      </c>
      <c r="AU290" s="166" t="s">
        <v>88</v>
      </c>
      <c r="AV290" s="14" t="s">
        <v>170</v>
      </c>
      <c r="AW290" s="14" t="s">
        <v>34</v>
      </c>
      <c r="AX290" s="14" t="s">
        <v>86</v>
      </c>
      <c r="AY290" s="166" t="s">
        <v>163</v>
      </c>
    </row>
    <row r="291" spans="2:65" s="1" customFormat="1" ht="16.5" customHeight="1">
      <c r="B291" s="32"/>
      <c r="C291" s="137" t="s">
        <v>684</v>
      </c>
      <c r="D291" s="137" t="s">
        <v>166</v>
      </c>
      <c r="E291" s="138" t="s">
        <v>1905</v>
      </c>
      <c r="F291" s="139" t="s">
        <v>1906</v>
      </c>
      <c r="G291" s="140" t="s">
        <v>609</v>
      </c>
      <c r="H291" s="141">
        <v>4</v>
      </c>
      <c r="I291" s="142"/>
      <c r="J291" s="143">
        <f>ROUND(I291*H291,2)</f>
        <v>0</v>
      </c>
      <c r="K291" s="144"/>
      <c r="L291" s="32"/>
      <c r="M291" s="145" t="s">
        <v>1</v>
      </c>
      <c r="N291" s="146" t="s">
        <v>43</v>
      </c>
      <c r="P291" s="147">
        <f>O291*H291</f>
        <v>0</v>
      </c>
      <c r="Q291" s="147">
        <v>0</v>
      </c>
      <c r="R291" s="147">
        <f>Q291*H291</f>
        <v>0</v>
      </c>
      <c r="S291" s="147">
        <v>8.5999999999999998E-4</v>
      </c>
      <c r="T291" s="148">
        <f>S291*H291</f>
        <v>3.4399999999999999E-3</v>
      </c>
      <c r="AR291" s="149" t="s">
        <v>273</v>
      </c>
      <c r="AT291" s="149" t="s">
        <v>166</v>
      </c>
      <c r="AU291" s="149" t="s">
        <v>88</v>
      </c>
      <c r="AY291" s="17" t="s">
        <v>163</v>
      </c>
      <c r="BE291" s="150">
        <f>IF(N291="základní",J291,0)</f>
        <v>0</v>
      </c>
      <c r="BF291" s="150">
        <f>IF(N291="snížená",J291,0)</f>
        <v>0</v>
      </c>
      <c r="BG291" s="150">
        <f>IF(N291="zákl. přenesená",J291,0)</f>
        <v>0</v>
      </c>
      <c r="BH291" s="150">
        <f>IF(N291="sníž. přenesená",J291,0)</f>
        <v>0</v>
      </c>
      <c r="BI291" s="150">
        <f>IF(N291="nulová",J291,0)</f>
        <v>0</v>
      </c>
      <c r="BJ291" s="17" t="s">
        <v>86</v>
      </c>
      <c r="BK291" s="150">
        <f>ROUND(I291*H291,2)</f>
        <v>0</v>
      </c>
      <c r="BL291" s="17" t="s">
        <v>273</v>
      </c>
      <c r="BM291" s="149" t="s">
        <v>1907</v>
      </c>
    </row>
    <row r="292" spans="2:65" s="13" customFormat="1" ht="11.25">
      <c r="B292" s="158"/>
      <c r="D292" s="152" t="s">
        <v>172</v>
      </c>
      <c r="E292" s="159" t="s">
        <v>1</v>
      </c>
      <c r="F292" s="160" t="s">
        <v>1908</v>
      </c>
      <c r="H292" s="161">
        <v>4</v>
      </c>
      <c r="I292" s="162"/>
      <c r="L292" s="158"/>
      <c r="M292" s="163"/>
      <c r="T292" s="164"/>
      <c r="AT292" s="159" t="s">
        <v>172</v>
      </c>
      <c r="AU292" s="159" t="s">
        <v>88</v>
      </c>
      <c r="AV292" s="13" t="s">
        <v>88</v>
      </c>
      <c r="AW292" s="13" t="s">
        <v>34</v>
      </c>
      <c r="AX292" s="13" t="s">
        <v>78</v>
      </c>
      <c r="AY292" s="159" t="s">
        <v>163</v>
      </c>
    </row>
    <row r="293" spans="2:65" s="14" customFormat="1" ht="11.25">
      <c r="B293" s="165"/>
      <c r="D293" s="152" t="s">
        <v>172</v>
      </c>
      <c r="E293" s="166" t="s">
        <v>1</v>
      </c>
      <c r="F293" s="167" t="s">
        <v>176</v>
      </c>
      <c r="H293" s="168">
        <v>4</v>
      </c>
      <c r="I293" s="169"/>
      <c r="L293" s="165"/>
      <c r="M293" s="170"/>
      <c r="T293" s="171"/>
      <c r="AT293" s="166" t="s">
        <v>172</v>
      </c>
      <c r="AU293" s="166" t="s">
        <v>88</v>
      </c>
      <c r="AV293" s="14" t="s">
        <v>170</v>
      </c>
      <c r="AW293" s="14" t="s">
        <v>34</v>
      </c>
      <c r="AX293" s="14" t="s">
        <v>86</v>
      </c>
      <c r="AY293" s="166" t="s">
        <v>163</v>
      </c>
    </row>
    <row r="294" spans="2:65" s="1" customFormat="1" ht="24.2" customHeight="1">
      <c r="B294" s="32"/>
      <c r="C294" s="137" t="s">
        <v>688</v>
      </c>
      <c r="D294" s="137" t="s">
        <v>166</v>
      </c>
      <c r="E294" s="138" t="s">
        <v>1909</v>
      </c>
      <c r="F294" s="139" t="s">
        <v>1910</v>
      </c>
      <c r="G294" s="140" t="s">
        <v>609</v>
      </c>
      <c r="H294" s="141">
        <v>1</v>
      </c>
      <c r="I294" s="142"/>
      <c r="J294" s="143">
        <f>ROUND(I294*H294,2)</f>
        <v>0</v>
      </c>
      <c r="K294" s="144"/>
      <c r="L294" s="32"/>
      <c r="M294" s="145" t="s">
        <v>1</v>
      </c>
      <c r="N294" s="146" t="s">
        <v>43</v>
      </c>
      <c r="P294" s="147">
        <f>O294*H294</f>
        <v>0</v>
      </c>
      <c r="Q294" s="147">
        <v>0</v>
      </c>
      <c r="R294" s="147">
        <f>Q294*H294</f>
        <v>0</v>
      </c>
      <c r="S294" s="147">
        <v>0</v>
      </c>
      <c r="T294" s="148">
        <f>S294*H294</f>
        <v>0</v>
      </c>
      <c r="AR294" s="149" t="s">
        <v>273</v>
      </c>
      <c r="AT294" s="149" t="s">
        <v>166</v>
      </c>
      <c r="AU294" s="149" t="s">
        <v>88</v>
      </c>
      <c r="AY294" s="17" t="s">
        <v>163</v>
      </c>
      <c r="BE294" s="150">
        <f>IF(N294="základní",J294,0)</f>
        <v>0</v>
      </c>
      <c r="BF294" s="150">
        <f>IF(N294="snížená",J294,0)</f>
        <v>0</v>
      </c>
      <c r="BG294" s="150">
        <f>IF(N294="zákl. přenesená",J294,0)</f>
        <v>0</v>
      </c>
      <c r="BH294" s="150">
        <f>IF(N294="sníž. přenesená",J294,0)</f>
        <v>0</v>
      </c>
      <c r="BI294" s="150">
        <f>IF(N294="nulová",J294,0)</f>
        <v>0</v>
      </c>
      <c r="BJ294" s="17" t="s">
        <v>86</v>
      </c>
      <c r="BK294" s="150">
        <f>ROUND(I294*H294,2)</f>
        <v>0</v>
      </c>
      <c r="BL294" s="17" t="s">
        <v>273</v>
      </c>
      <c r="BM294" s="149" t="s">
        <v>558</v>
      </c>
    </row>
    <row r="295" spans="2:65" s="13" customFormat="1" ht="11.25">
      <c r="B295" s="158"/>
      <c r="D295" s="152" t="s">
        <v>172</v>
      </c>
      <c r="E295" s="159" t="s">
        <v>1</v>
      </c>
      <c r="F295" s="160" t="s">
        <v>1791</v>
      </c>
      <c r="H295" s="161">
        <v>1</v>
      </c>
      <c r="I295" s="162"/>
      <c r="L295" s="158"/>
      <c r="M295" s="163"/>
      <c r="T295" s="164"/>
      <c r="AT295" s="159" t="s">
        <v>172</v>
      </c>
      <c r="AU295" s="159" t="s">
        <v>88</v>
      </c>
      <c r="AV295" s="13" t="s">
        <v>88</v>
      </c>
      <c r="AW295" s="13" t="s">
        <v>34</v>
      </c>
      <c r="AX295" s="13" t="s">
        <v>78</v>
      </c>
      <c r="AY295" s="159" t="s">
        <v>163</v>
      </c>
    </row>
    <row r="296" spans="2:65" s="14" customFormat="1" ht="11.25">
      <c r="B296" s="165"/>
      <c r="D296" s="152" t="s">
        <v>172</v>
      </c>
      <c r="E296" s="166" t="s">
        <v>1</v>
      </c>
      <c r="F296" s="167" t="s">
        <v>1506</v>
      </c>
      <c r="H296" s="168">
        <v>1</v>
      </c>
      <c r="I296" s="169"/>
      <c r="L296" s="165"/>
      <c r="M296" s="170"/>
      <c r="T296" s="171"/>
      <c r="AT296" s="166" t="s">
        <v>172</v>
      </c>
      <c r="AU296" s="166" t="s">
        <v>88</v>
      </c>
      <c r="AV296" s="14" t="s">
        <v>170</v>
      </c>
      <c r="AW296" s="14" t="s">
        <v>34</v>
      </c>
      <c r="AX296" s="14" t="s">
        <v>86</v>
      </c>
      <c r="AY296" s="166" t="s">
        <v>163</v>
      </c>
    </row>
    <row r="297" spans="2:65" s="1" customFormat="1" ht="16.5" customHeight="1">
      <c r="B297" s="32"/>
      <c r="C297" s="137" t="s">
        <v>299</v>
      </c>
      <c r="D297" s="137" t="s">
        <v>166</v>
      </c>
      <c r="E297" s="138" t="s">
        <v>1911</v>
      </c>
      <c r="F297" s="139" t="s">
        <v>1912</v>
      </c>
      <c r="G297" s="140" t="s">
        <v>169</v>
      </c>
      <c r="H297" s="141">
        <v>8</v>
      </c>
      <c r="I297" s="142"/>
      <c r="J297" s="143">
        <f>ROUND(I297*H297,2)</f>
        <v>0</v>
      </c>
      <c r="K297" s="144"/>
      <c r="L297" s="32"/>
      <c r="M297" s="145" t="s">
        <v>1</v>
      </c>
      <c r="N297" s="146" t="s">
        <v>43</v>
      </c>
      <c r="P297" s="147">
        <f>O297*H297</f>
        <v>0</v>
      </c>
      <c r="Q297" s="147">
        <v>0</v>
      </c>
      <c r="R297" s="147">
        <f>Q297*H297</f>
        <v>0</v>
      </c>
      <c r="S297" s="147">
        <v>8.4999999999999995E-4</v>
      </c>
      <c r="T297" s="148">
        <f>S297*H297</f>
        <v>6.7999999999999996E-3</v>
      </c>
      <c r="AR297" s="149" t="s">
        <v>273</v>
      </c>
      <c r="AT297" s="149" t="s">
        <v>166</v>
      </c>
      <c r="AU297" s="149" t="s">
        <v>88</v>
      </c>
      <c r="AY297" s="17" t="s">
        <v>163</v>
      </c>
      <c r="BE297" s="150">
        <f>IF(N297="základní",J297,0)</f>
        <v>0</v>
      </c>
      <c r="BF297" s="150">
        <f>IF(N297="snížená",J297,0)</f>
        <v>0</v>
      </c>
      <c r="BG297" s="150">
        <f>IF(N297="zákl. přenesená",J297,0)</f>
        <v>0</v>
      </c>
      <c r="BH297" s="150">
        <f>IF(N297="sníž. přenesená",J297,0)</f>
        <v>0</v>
      </c>
      <c r="BI297" s="150">
        <f>IF(N297="nulová",J297,0)</f>
        <v>0</v>
      </c>
      <c r="BJ297" s="17" t="s">
        <v>86</v>
      </c>
      <c r="BK297" s="150">
        <f>ROUND(I297*H297,2)</f>
        <v>0</v>
      </c>
      <c r="BL297" s="17" t="s">
        <v>273</v>
      </c>
      <c r="BM297" s="149" t="s">
        <v>1913</v>
      </c>
    </row>
    <row r="298" spans="2:65" s="13" customFormat="1" ht="11.25">
      <c r="B298" s="158"/>
      <c r="D298" s="152" t="s">
        <v>172</v>
      </c>
      <c r="E298" s="159" t="s">
        <v>1</v>
      </c>
      <c r="F298" s="160" t="s">
        <v>1914</v>
      </c>
      <c r="H298" s="161">
        <v>8</v>
      </c>
      <c r="I298" s="162"/>
      <c r="L298" s="158"/>
      <c r="M298" s="163"/>
      <c r="T298" s="164"/>
      <c r="AT298" s="159" t="s">
        <v>172</v>
      </c>
      <c r="AU298" s="159" t="s">
        <v>88</v>
      </c>
      <c r="AV298" s="13" t="s">
        <v>88</v>
      </c>
      <c r="AW298" s="13" t="s">
        <v>34</v>
      </c>
      <c r="AX298" s="13" t="s">
        <v>78</v>
      </c>
      <c r="AY298" s="159" t="s">
        <v>163</v>
      </c>
    </row>
    <row r="299" spans="2:65" s="14" customFormat="1" ht="11.25">
      <c r="B299" s="165"/>
      <c r="D299" s="152" t="s">
        <v>172</v>
      </c>
      <c r="E299" s="166" t="s">
        <v>1</v>
      </c>
      <c r="F299" s="167" t="s">
        <v>176</v>
      </c>
      <c r="H299" s="168">
        <v>8</v>
      </c>
      <c r="I299" s="169"/>
      <c r="L299" s="165"/>
      <c r="M299" s="170"/>
      <c r="T299" s="171"/>
      <c r="AT299" s="166" t="s">
        <v>172</v>
      </c>
      <c r="AU299" s="166" t="s">
        <v>88</v>
      </c>
      <c r="AV299" s="14" t="s">
        <v>170</v>
      </c>
      <c r="AW299" s="14" t="s">
        <v>34</v>
      </c>
      <c r="AX299" s="14" t="s">
        <v>86</v>
      </c>
      <c r="AY299" s="166" t="s">
        <v>163</v>
      </c>
    </row>
    <row r="300" spans="2:65" s="1" customFormat="1" ht="55.5" customHeight="1">
      <c r="B300" s="32"/>
      <c r="C300" s="137" t="s">
        <v>698</v>
      </c>
      <c r="D300" s="137" t="s">
        <v>166</v>
      </c>
      <c r="E300" s="138" t="s">
        <v>1915</v>
      </c>
      <c r="F300" s="139" t="s">
        <v>1916</v>
      </c>
      <c r="G300" s="140" t="s">
        <v>1509</v>
      </c>
      <c r="H300" s="193"/>
      <c r="I300" s="142"/>
      <c r="J300" s="143">
        <f>ROUND(I300*H300,2)</f>
        <v>0</v>
      </c>
      <c r="K300" s="144"/>
      <c r="L300" s="32"/>
      <c r="M300" s="145" t="s">
        <v>1</v>
      </c>
      <c r="N300" s="146" t="s">
        <v>43</v>
      </c>
      <c r="P300" s="147">
        <f>O300*H300</f>
        <v>0</v>
      </c>
      <c r="Q300" s="147">
        <v>0</v>
      </c>
      <c r="R300" s="147">
        <f>Q300*H300</f>
        <v>0</v>
      </c>
      <c r="S300" s="147">
        <v>0</v>
      </c>
      <c r="T300" s="148">
        <f>S300*H300</f>
        <v>0</v>
      </c>
      <c r="AR300" s="149" t="s">
        <v>273</v>
      </c>
      <c r="AT300" s="149" t="s">
        <v>166</v>
      </c>
      <c r="AU300" s="149" t="s">
        <v>88</v>
      </c>
      <c r="AY300" s="17" t="s">
        <v>163</v>
      </c>
      <c r="BE300" s="150">
        <f>IF(N300="základní",J300,0)</f>
        <v>0</v>
      </c>
      <c r="BF300" s="150">
        <f>IF(N300="snížená",J300,0)</f>
        <v>0</v>
      </c>
      <c r="BG300" s="150">
        <f>IF(N300="zákl. přenesená",J300,0)</f>
        <v>0</v>
      </c>
      <c r="BH300" s="150">
        <f>IF(N300="sníž. přenesená",J300,0)</f>
        <v>0</v>
      </c>
      <c r="BI300" s="150">
        <f>IF(N300="nulová",J300,0)</f>
        <v>0</v>
      </c>
      <c r="BJ300" s="17" t="s">
        <v>86</v>
      </c>
      <c r="BK300" s="150">
        <f>ROUND(I300*H300,2)</f>
        <v>0</v>
      </c>
      <c r="BL300" s="17" t="s">
        <v>273</v>
      </c>
      <c r="BM300" s="149" t="s">
        <v>611</v>
      </c>
    </row>
    <row r="301" spans="2:65" s="1" customFormat="1" ht="66.75" customHeight="1">
      <c r="B301" s="32"/>
      <c r="C301" s="137" t="s">
        <v>495</v>
      </c>
      <c r="D301" s="137" t="s">
        <v>166</v>
      </c>
      <c r="E301" s="138" t="s">
        <v>1917</v>
      </c>
      <c r="F301" s="139" t="s">
        <v>1918</v>
      </c>
      <c r="G301" s="140" t="s">
        <v>1509</v>
      </c>
      <c r="H301" s="193"/>
      <c r="I301" s="142"/>
      <c r="J301" s="143">
        <f>ROUND(I301*H301,2)</f>
        <v>0</v>
      </c>
      <c r="K301" s="144"/>
      <c r="L301" s="32"/>
      <c r="M301" s="145" t="s">
        <v>1</v>
      </c>
      <c r="N301" s="146" t="s">
        <v>43</v>
      </c>
      <c r="P301" s="147">
        <f>O301*H301</f>
        <v>0</v>
      </c>
      <c r="Q301" s="147">
        <v>0</v>
      </c>
      <c r="R301" s="147">
        <f>Q301*H301</f>
        <v>0</v>
      </c>
      <c r="S301" s="147">
        <v>0</v>
      </c>
      <c r="T301" s="148">
        <f>S301*H301</f>
        <v>0</v>
      </c>
      <c r="AR301" s="149" t="s">
        <v>273</v>
      </c>
      <c r="AT301" s="149" t="s">
        <v>166</v>
      </c>
      <c r="AU301" s="149" t="s">
        <v>88</v>
      </c>
      <c r="AY301" s="17" t="s">
        <v>163</v>
      </c>
      <c r="BE301" s="150">
        <f>IF(N301="základní",J301,0)</f>
        <v>0</v>
      </c>
      <c r="BF301" s="150">
        <f>IF(N301="snížená",J301,0)</f>
        <v>0</v>
      </c>
      <c r="BG301" s="150">
        <f>IF(N301="zákl. přenesená",J301,0)</f>
        <v>0</v>
      </c>
      <c r="BH301" s="150">
        <f>IF(N301="sníž. přenesená",J301,0)</f>
        <v>0</v>
      </c>
      <c r="BI301" s="150">
        <f>IF(N301="nulová",J301,0)</f>
        <v>0</v>
      </c>
      <c r="BJ301" s="17" t="s">
        <v>86</v>
      </c>
      <c r="BK301" s="150">
        <f>ROUND(I301*H301,2)</f>
        <v>0</v>
      </c>
      <c r="BL301" s="17" t="s">
        <v>273</v>
      </c>
      <c r="BM301" s="149" t="s">
        <v>976</v>
      </c>
    </row>
    <row r="302" spans="2:65" s="11" customFormat="1" ht="22.9" customHeight="1">
      <c r="B302" s="125"/>
      <c r="D302" s="126" t="s">
        <v>77</v>
      </c>
      <c r="E302" s="135" t="s">
        <v>1919</v>
      </c>
      <c r="F302" s="135" t="s">
        <v>1920</v>
      </c>
      <c r="I302" s="128"/>
      <c r="J302" s="136">
        <f>BK302</f>
        <v>0</v>
      </c>
      <c r="L302" s="125"/>
      <c r="M302" s="130"/>
      <c r="P302" s="131">
        <f>SUM(P303:P310)</f>
        <v>0</v>
      </c>
      <c r="R302" s="131">
        <f>SUM(R303:R310)</f>
        <v>0</v>
      </c>
      <c r="T302" s="132">
        <f>SUM(T303:T310)</f>
        <v>0</v>
      </c>
      <c r="AR302" s="126" t="s">
        <v>88</v>
      </c>
      <c r="AT302" s="133" t="s">
        <v>77</v>
      </c>
      <c r="AU302" s="133" t="s">
        <v>86</v>
      </c>
      <c r="AY302" s="126" t="s">
        <v>163</v>
      </c>
      <c r="BK302" s="134">
        <f>SUM(BK303:BK310)</f>
        <v>0</v>
      </c>
    </row>
    <row r="303" spans="2:65" s="1" customFormat="1" ht="37.9" customHeight="1">
      <c r="B303" s="32"/>
      <c r="C303" s="137" t="s">
        <v>540</v>
      </c>
      <c r="D303" s="137" t="s">
        <v>166</v>
      </c>
      <c r="E303" s="138" t="s">
        <v>1921</v>
      </c>
      <c r="F303" s="139" t="s">
        <v>1922</v>
      </c>
      <c r="G303" s="140" t="s">
        <v>609</v>
      </c>
      <c r="H303" s="141">
        <v>1</v>
      </c>
      <c r="I303" s="142"/>
      <c r="J303" s="143">
        <f>ROUND(I303*H303,2)</f>
        <v>0</v>
      </c>
      <c r="K303" s="144"/>
      <c r="L303" s="32"/>
      <c r="M303" s="145" t="s">
        <v>1</v>
      </c>
      <c r="N303" s="146" t="s">
        <v>43</v>
      </c>
      <c r="P303" s="147">
        <f>O303*H303</f>
        <v>0</v>
      </c>
      <c r="Q303" s="147">
        <v>0</v>
      </c>
      <c r="R303" s="147">
        <f>Q303*H303</f>
        <v>0</v>
      </c>
      <c r="S303" s="147">
        <v>0</v>
      </c>
      <c r="T303" s="148">
        <f>S303*H303</f>
        <v>0</v>
      </c>
      <c r="AR303" s="149" t="s">
        <v>273</v>
      </c>
      <c r="AT303" s="149" t="s">
        <v>166</v>
      </c>
      <c r="AU303" s="149" t="s">
        <v>88</v>
      </c>
      <c r="AY303" s="17" t="s">
        <v>163</v>
      </c>
      <c r="BE303" s="150">
        <f>IF(N303="základní",J303,0)</f>
        <v>0</v>
      </c>
      <c r="BF303" s="150">
        <f>IF(N303="snížená",J303,0)</f>
        <v>0</v>
      </c>
      <c r="BG303" s="150">
        <f>IF(N303="zákl. přenesená",J303,0)</f>
        <v>0</v>
      </c>
      <c r="BH303" s="150">
        <f>IF(N303="sníž. přenesená",J303,0)</f>
        <v>0</v>
      </c>
      <c r="BI303" s="150">
        <f>IF(N303="nulová",J303,0)</f>
        <v>0</v>
      </c>
      <c r="BJ303" s="17" t="s">
        <v>86</v>
      </c>
      <c r="BK303" s="150">
        <f>ROUND(I303*H303,2)</f>
        <v>0</v>
      </c>
      <c r="BL303" s="17" t="s">
        <v>273</v>
      </c>
      <c r="BM303" s="149" t="s">
        <v>990</v>
      </c>
    </row>
    <row r="304" spans="2:65" s="13" customFormat="1" ht="11.25">
      <c r="B304" s="158"/>
      <c r="D304" s="152" t="s">
        <v>172</v>
      </c>
      <c r="E304" s="159" t="s">
        <v>1</v>
      </c>
      <c r="F304" s="160" t="s">
        <v>1871</v>
      </c>
      <c r="H304" s="161">
        <v>1</v>
      </c>
      <c r="I304" s="162"/>
      <c r="L304" s="158"/>
      <c r="M304" s="163"/>
      <c r="T304" s="164"/>
      <c r="AT304" s="159" t="s">
        <v>172</v>
      </c>
      <c r="AU304" s="159" t="s">
        <v>88</v>
      </c>
      <c r="AV304" s="13" t="s">
        <v>88</v>
      </c>
      <c r="AW304" s="13" t="s">
        <v>34</v>
      </c>
      <c r="AX304" s="13" t="s">
        <v>78</v>
      </c>
      <c r="AY304" s="159" t="s">
        <v>163</v>
      </c>
    </row>
    <row r="305" spans="2:65" s="14" customFormat="1" ht="11.25">
      <c r="B305" s="165"/>
      <c r="D305" s="152" t="s">
        <v>172</v>
      </c>
      <c r="E305" s="166" t="s">
        <v>1</v>
      </c>
      <c r="F305" s="167" t="s">
        <v>1506</v>
      </c>
      <c r="H305" s="168">
        <v>1</v>
      </c>
      <c r="I305" s="169"/>
      <c r="L305" s="165"/>
      <c r="M305" s="170"/>
      <c r="T305" s="171"/>
      <c r="AT305" s="166" t="s">
        <v>172</v>
      </c>
      <c r="AU305" s="166" t="s">
        <v>88</v>
      </c>
      <c r="AV305" s="14" t="s">
        <v>170</v>
      </c>
      <c r="AW305" s="14" t="s">
        <v>34</v>
      </c>
      <c r="AX305" s="14" t="s">
        <v>86</v>
      </c>
      <c r="AY305" s="166" t="s">
        <v>163</v>
      </c>
    </row>
    <row r="306" spans="2:65" s="1" customFormat="1" ht="49.15" customHeight="1">
      <c r="B306" s="32"/>
      <c r="C306" s="137" t="s">
        <v>712</v>
      </c>
      <c r="D306" s="137" t="s">
        <v>166</v>
      </c>
      <c r="E306" s="138" t="s">
        <v>1923</v>
      </c>
      <c r="F306" s="139" t="s">
        <v>1924</v>
      </c>
      <c r="G306" s="140" t="s">
        <v>609</v>
      </c>
      <c r="H306" s="141">
        <v>1</v>
      </c>
      <c r="I306" s="142"/>
      <c r="J306" s="143">
        <f>ROUND(I306*H306,2)</f>
        <v>0</v>
      </c>
      <c r="K306" s="144"/>
      <c r="L306" s="32"/>
      <c r="M306" s="145" t="s">
        <v>1</v>
      </c>
      <c r="N306" s="146" t="s">
        <v>43</v>
      </c>
      <c r="P306" s="147">
        <f>O306*H306</f>
        <v>0</v>
      </c>
      <c r="Q306" s="147">
        <v>0</v>
      </c>
      <c r="R306" s="147">
        <f>Q306*H306</f>
        <v>0</v>
      </c>
      <c r="S306" s="147">
        <v>0</v>
      </c>
      <c r="T306" s="148">
        <f>S306*H306</f>
        <v>0</v>
      </c>
      <c r="AR306" s="149" t="s">
        <v>273</v>
      </c>
      <c r="AT306" s="149" t="s">
        <v>166</v>
      </c>
      <c r="AU306" s="149" t="s">
        <v>88</v>
      </c>
      <c r="AY306" s="17" t="s">
        <v>163</v>
      </c>
      <c r="BE306" s="150">
        <f>IF(N306="základní",J306,0)</f>
        <v>0</v>
      </c>
      <c r="BF306" s="150">
        <f>IF(N306="snížená",J306,0)</f>
        <v>0</v>
      </c>
      <c r="BG306" s="150">
        <f>IF(N306="zákl. přenesená",J306,0)</f>
        <v>0</v>
      </c>
      <c r="BH306" s="150">
        <f>IF(N306="sníž. přenesená",J306,0)</f>
        <v>0</v>
      </c>
      <c r="BI306" s="150">
        <f>IF(N306="nulová",J306,0)</f>
        <v>0</v>
      </c>
      <c r="BJ306" s="17" t="s">
        <v>86</v>
      </c>
      <c r="BK306" s="150">
        <f>ROUND(I306*H306,2)</f>
        <v>0</v>
      </c>
      <c r="BL306" s="17" t="s">
        <v>273</v>
      </c>
      <c r="BM306" s="149" t="s">
        <v>1003</v>
      </c>
    </row>
    <row r="307" spans="2:65" s="13" customFormat="1" ht="11.25">
      <c r="B307" s="158"/>
      <c r="D307" s="152" t="s">
        <v>172</v>
      </c>
      <c r="E307" s="159" t="s">
        <v>1</v>
      </c>
      <c r="F307" s="160" t="s">
        <v>1871</v>
      </c>
      <c r="H307" s="161">
        <v>1</v>
      </c>
      <c r="I307" s="162"/>
      <c r="L307" s="158"/>
      <c r="M307" s="163"/>
      <c r="T307" s="164"/>
      <c r="AT307" s="159" t="s">
        <v>172</v>
      </c>
      <c r="AU307" s="159" t="s">
        <v>88</v>
      </c>
      <c r="AV307" s="13" t="s">
        <v>88</v>
      </c>
      <c r="AW307" s="13" t="s">
        <v>34</v>
      </c>
      <c r="AX307" s="13" t="s">
        <v>78</v>
      </c>
      <c r="AY307" s="159" t="s">
        <v>163</v>
      </c>
    </row>
    <row r="308" spans="2:65" s="14" customFormat="1" ht="11.25">
      <c r="B308" s="165"/>
      <c r="D308" s="152" t="s">
        <v>172</v>
      </c>
      <c r="E308" s="166" t="s">
        <v>1</v>
      </c>
      <c r="F308" s="167" t="s">
        <v>1506</v>
      </c>
      <c r="H308" s="168">
        <v>1</v>
      </c>
      <c r="I308" s="169"/>
      <c r="L308" s="165"/>
      <c r="M308" s="170"/>
      <c r="T308" s="171"/>
      <c r="AT308" s="166" t="s">
        <v>172</v>
      </c>
      <c r="AU308" s="166" t="s">
        <v>88</v>
      </c>
      <c r="AV308" s="14" t="s">
        <v>170</v>
      </c>
      <c r="AW308" s="14" t="s">
        <v>34</v>
      </c>
      <c r="AX308" s="14" t="s">
        <v>86</v>
      </c>
      <c r="AY308" s="166" t="s">
        <v>163</v>
      </c>
    </row>
    <row r="309" spans="2:65" s="1" customFormat="1" ht="55.5" customHeight="1">
      <c r="B309" s="32"/>
      <c r="C309" s="137" t="s">
        <v>720</v>
      </c>
      <c r="D309" s="137" t="s">
        <v>166</v>
      </c>
      <c r="E309" s="138" t="s">
        <v>1925</v>
      </c>
      <c r="F309" s="139" t="s">
        <v>1926</v>
      </c>
      <c r="G309" s="140" t="s">
        <v>1509</v>
      </c>
      <c r="H309" s="193"/>
      <c r="I309" s="142"/>
      <c r="J309" s="143">
        <f>ROUND(I309*H309,2)</f>
        <v>0</v>
      </c>
      <c r="K309" s="144"/>
      <c r="L309" s="32"/>
      <c r="M309" s="145" t="s">
        <v>1</v>
      </c>
      <c r="N309" s="146" t="s">
        <v>43</v>
      </c>
      <c r="P309" s="147">
        <f>O309*H309</f>
        <v>0</v>
      </c>
      <c r="Q309" s="147">
        <v>0</v>
      </c>
      <c r="R309" s="147">
        <f>Q309*H309</f>
        <v>0</v>
      </c>
      <c r="S309" s="147">
        <v>0</v>
      </c>
      <c r="T309" s="148">
        <f>S309*H309</f>
        <v>0</v>
      </c>
      <c r="AR309" s="149" t="s">
        <v>273</v>
      </c>
      <c r="AT309" s="149" t="s">
        <v>166</v>
      </c>
      <c r="AU309" s="149" t="s">
        <v>88</v>
      </c>
      <c r="AY309" s="17" t="s">
        <v>163</v>
      </c>
      <c r="BE309" s="150">
        <f>IF(N309="základní",J309,0)</f>
        <v>0</v>
      </c>
      <c r="BF309" s="150">
        <f>IF(N309="snížená",J309,0)</f>
        <v>0</v>
      </c>
      <c r="BG309" s="150">
        <f>IF(N309="zákl. přenesená",J309,0)</f>
        <v>0</v>
      </c>
      <c r="BH309" s="150">
        <f>IF(N309="sníž. přenesená",J309,0)</f>
        <v>0</v>
      </c>
      <c r="BI309" s="150">
        <f>IF(N309="nulová",J309,0)</f>
        <v>0</v>
      </c>
      <c r="BJ309" s="17" t="s">
        <v>86</v>
      </c>
      <c r="BK309" s="150">
        <f>ROUND(I309*H309,2)</f>
        <v>0</v>
      </c>
      <c r="BL309" s="17" t="s">
        <v>273</v>
      </c>
      <c r="BM309" s="149" t="s">
        <v>1016</v>
      </c>
    </row>
    <row r="310" spans="2:65" s="1" customFormat="1" ht="66.75" customHeight="1">
      <c r="B310" s="32"/>
      <c r="C310" s="137" t="s">
        <v>726</v>
      </c>
      <c r="D310" s="137" t="s">
        <v>166</v>
      </c>
      <c r="E310" s="138" t="s">
        <v>1927</v>
      </c>
      <c r="F310" s="139" t="s">
        <v>1928</v>
      </c>
      <c r="G310" s="140" t="s">
        <v>1509</v>
      </c>
      <c r="H310" s="193"/>
      <c r="I310" s="142"/>
      <c r="J310" s="143">
        <f>ROUND(I310*H310,2)</f>
        <v>0</v>
      </c>
      <c r="K310" s="144"/>
      <c r="L310" s="32"/>
      <c r="M310" s="145" t="s">
        <v>1</v>
      </c>
      <c r="N310" s="146" t="s">
        <v>43</v>
      </c>
      <c r="P310" s="147">
        <f>O310*H310</f>
        <v>0</v>
      </c>
      <c r="Q310" s="147">
        <v>0</v>
      </c>
      <c r="R310" s="147">
        <f>Q310*H310</f>
        <v>0</v>
      </c>
      <c r="S310" s="147">
        <v>0</v>
      </c>
      <c r="T310" s="148">
        <f>S310*H310</f>
        <v>0</v>
      </c>
      <c r="AR310" s="149" t="s">
        <v>273</v>
      </c>
      <c r="AT310" s="149" t="s">
        <v>166</v>
      </c>
      <c r="AU310" s="149" t="s">
        <v>88</v>
      </c>
      <c r="AY310" s="17" t="s">
        <v>163</v>
      </c>
      <c r="BE310" s="150">
        <f>IF(N310="základní",J310,0)</f>
        <v>0</v>
      </c>
      <c r="BF310" s="150">
        <f>IF(N310="snížená",J310,0)</f>
        <v>0</v>
      </c>
      <c r="BG310" s="150">
        <f>IF(N310="zákl. přenesená",J310,0)</f>
        <v>0</v>
      </c>
      <c r="BH310" s="150">
        <f>IF(N310="sníž. přenesená",J310,0)</f>
        <v>0</v>
      </c>
      <c r="BI310" s="150">
        <f>IF(N310="nulová",J310,0)</f>
        <v>0</v>
      </c>
      <c r="BJ310" s="17" t="s">
        <v>86</v>
      </c>
      <c r="BK310" s="150">
        <f>ROUND(I310*H310,2)</f>
        <v>0</v>
      </c>
      <c r="BL310" s="17" t="s">
        <v>273</v>
      </c>
      <c r="BM310" s="149" t="s">
        <v>1030</v>
      </c>
    </row>
    <row r="311" spans="2:65" s="11" customFormat="1" ht="22.9" customHeight="1">
      <c r="B311" s="125"/>
      <c r="D311" s="126" t="s">
        <v>77</v>
      </c>
      <c r="E311" s="135" t="s">
        <v>1188</v>
      </c>
      <c r="F311" s="135" t="s">
        <v>1604</v>
      </c>
      <c r="I311" s="128"/>
      <c r="J311" s="136">
        <f>BK311</f>
        <v>0</v>
      </c>
      <c r="L311" s="125"/>
      <c r="M311" s="130"/>
      <c r="P311" s="131">
        <f>SUM(P312:P316)</f>
        <v>0</v>
      </c>
      <c r="R311" s="131">
        <f>SUM(R312:R316)</f>
        <v>0</v>
      </c>
      <c r="T311" s="132">
        <f>SUM(T312:T316)</f>
        <v>0</v>
      </c>
      <c r="AR311" s="126" t="s">
        <v>88</v>
      </c>
      <c r="AT311" s="133" t="s">
        <v>77</v>
      </c>
      <c r="AU311" s="133" t="s">
        <v>86</v>
      </c>
      <c r="AY311" s="126" t="s">
        <v>163</v>
      </c>
      <c r="BK311" s="134">
        <f>SUM(BK312:BK316)</f>
        <v>0</v>
      </c>
    </row>
    <row r="312" spans="2:65" s="1" customFormat="1" ht="16.5" customHeight="1">
      <c r="B312" s="32"/>
      <c r="C312" s="137" t="s">
        <v>734</v>
      </c>
      <c r="D312" s="137" t="s">
        <v>166</v>
      </c>
      <c r="E312" s="138" t="s">
        <v>1605</v>
      </c>
      <c r="F312" s="139" t="s">
        <v>1606</v>
      </c>
      <c r="G312" s="140" t="s">
        <v>169</v>
      </c>
      <c r="H312" s="141">
        <v>5</v>
      </c>
      <c r="I312" s="142"/>
      <c r="J312" s="143">
        <f>ROUND(I312*H312,2)</f>
        <v>0</v>
      </c>
      <c r="K312" s="144"/>
      <c r="L312" s="32"/>
      <c r="M312" s="145" t="s">
        <v>1</v>
      </c>
      <c r="N312" s="146" t="s">
        <v>43</v>
      </c>
      <c r="P312" s="147">
        <f>O312*H312</f>
        <v>0</v>
      </c>
      <c r="Q312" s="147">
        <v>0</v>
      </c>
      <c r="R312" s="147">
        <f>Q312*H312</f>
        <v>0</v>
      </c>
      <c r="S312" s="147">
        <v>0</v>
      </c>
      <c r="T312" s="148">
        <f>S312*H312</f>
        <v>0</v>
      </c>
      <c r="AR312" s="149" t="s">
        <v>273</v>
      </c>
      <c r="AT312" s="149" t="s">
        <v>166</v>
      </c>
      <c r="AU312" s="149" t="s">
        <v>88</v>
      </c>
      <c r="AY312" s="17" t="s">
        <v>163</v>
      </c>
      <c r="BE312" s="150">
        <f>IF(N312="základní",J312,0)</f>
        <v>0</v>
      </c>
      <c r="BF312" s="150">
        <f>IF(N312="snížená",J312,0)</f>
        <v>0</v>
      </c>
      <c r="BG312" s="150">
        <f>IF(N312="zákl. přenesená",J312,0)</f>
        <v>0</v>
      </c>
      <c r="BH312" s="150">
        <f>IF(N312="sníž. přenesená",J312,0)</f>
        <v>0</v>
      </c>
      <c r="BI312" s="150">
        <f>IF(N312="nulová",J312,0)</f>
        <v>0</v>
      </c>
      <c r="BJ312" s="17" t="s">
        <v>86</v>
      </c>
      <c r="BK312" s="150">
        <f>ROUND(I312*H312,2)</f>
        <v>0</v>
      </c>
      <c r="BL312" s="17" t="s">
        <v>273</v>
      </c>
      <c r="BM312" s="149" t="s">
        <v>1039</v>
      </c>
    </row>
    <row r="313" spans="2:65" s="13" customFormat="1" ht="11.25">
      <c r="B313" s="158"/>
      <c r="D313" s="152" t="s">
        <v>172</v>
      </c>
      <c r="E313" s="159" t="s">
        <v>1</v>
      </c>
      <c r="F313" s="160" t="s">
        <v>1929</v>
      </c>
      <c r="H313" s="161">
        <v>5</v>
      </c>
      <c r="I313" s="162"/>
      <c r="L313" s="158"/>
      <c r="M313" s="163"/>
      <c r="T313" s="164"/>
      <c r="AT313" s="159" t="s">
        <v>172</v>
      </c>
      <c r="AU313" s="159" t="s">
        <v>88</v>
      </c>
      <c r="AV313" s="13" t="s">
        <v>88</v>
      </c>
      <c r="AW313" s="13" t="s">
        <v>34</v>
      </c>
      <c r="AX313" s="13" t="s">
        <v>78</v>
      </c>
      <c r="AY313" s="159" t="s">
        <v>163</v>
      </c>
    </row>
    <row r="314" spans="2:65" s="14" customFormat="1" ht="11.25">
      <c r="B314" s="165"/>
      <c r="D314" s="152" t="s">
        <v>172</v>
      </c>
      <c r="E314" s="166" t="s">
        <v>1</v>
      </c>
      <c r="F314" s="167" t="s">
        <v>1506</v>
      </c>
      <c r="H314" s="168">
        <v>5</v>
      </c>
      <c r="I314" s="169"/>
      <c r="L314" s="165"/>
      <c r="M314" s="170"/>
      <c r="T314" s="171"/>
      <c r="AT314" s="166" t="s">
        <v>172</v>
      </c>
      <c r="AU314" s="166" t="s">
        <v>88</v>
      </c>
      <c r="AV314" s="14" t="s">
        <v>170</v>
      </c>
      <c r="AW314" s="14" t="s">
        <v>34</v>
      </c>
      <c r="AX314" s="14" t="s">
        <v>86</v>
      </c>
      <c r="AY314" s="166" t="s">
        <v>163</v>
      </c>
    </row>
    <row r="315" spans="2:65" s="1" customFormat="1" ht="55.5" customHeight="1">
      <c r="B315" s="32"/>
      <c r="C315" s="137" t="s">
        <v>738</v>
      </c>
      <c r="D315" s="137" t="s">
        <v>166</v>
      </c>
      <c r="E315" s="138" t="s">
        <v>1930</v>
      </c>
      <c r="F315" s="139" t="s">
        <v>1931</v>
      </c>
      <c r="G315" s="140" t="s">
        <v>1509</v>
      </c>
      <c r="H315" s="193"/>
      <c r="I315" s="142"/>
      <c r="J315" s="143">
        <f>ROUND(I315*H315,2)</f>
        <v>0</v>
      </c>
      <c r="K315" s="144"/>
      <c r="L315" s="32"/>
      <c r="M315" s="145" t="s">
        <v>1</v>
      </c>
      <c r="N315" s="146" t="s">
        <v>43</v>
      </c>
      <c r="P315" s="147">
        <f>O315*H315</f>
        <v>0</v>
      </c>
      <c r="Q315" s="147">
        <v>0</v>
      </c>
      <c r="R315" s="147">
        <f>Q315*H315</f>
        <v>0</v>
      </c>
      <c r="S315" s="147">
        <v>0</v>
      </c>
      <c r="T315" s="148">
        <f>S315*H315</f>
        <v>0</v>
      </c>
      <c r="AR315" s="149" t="s">
        <v>273</v>
      </c>
      <c r="AT315" s="149" t="s">
        <v>166</v>
      </c>
      <c r="AU315" s="149" t="s">
        <v>88</v>
      </c>
      <c r="AY315" s="17" t="s">
        <v>163</v>
      </c>
      <c r="BE315" s="150">
        <f>IF(N315="základní",J315,0)</f>
        <v>0</v>
      </c>
      <c r="BF315" s="150">
        <f>IF(N315="snížená",J315,0)</f>
        <v>0</v>
      </c>
      <c r="BG315" s="150">
        <f>IF(N315="zákl. přenesená",J315,0)</f>
        <v>0</v>
      </c>
      <c r="BH315" s="150">
        <f>IF(N315="sníž. přenesená",J315,0)</f>
        <v>0</v>
      </c>
      <c r="BI315" s="150">
        <f>IF(N315="nulová",J315,0)</f>
        <v>0</v>
      </c>
      <c r="BJ315" s="17" t="s">
        <v>86</v>
      </c>
      <c r="BK315" s="150">
        <f>ROUND(I315*H315,2)</f>
        <v>0</v>
      </c>
      <c r="BL315" s="17" t="s">
        <v>273</v>
      </c>
      <c r="BM315" s="149" t="s">
        <v>1047</v>
      </c>
    </row>
    <row r="316" spans="2:65" s="1" customFormat="1" ht="66.75" customHeight="1">
      <c r="B316" s="32"/>
      <c r="C316" s="137" t="s">
        <v>743</v>
      </c>
      <c r="D316" s="137" t="s">
        <v>166</v>
      </c>
      <c r="E316" s="138" t="s">
        <v>1932</v>
      </c>
      <c r="F316" s="139" t="s">
        <v>1933</v>
      </c>
      <c r="G316" s="140" t="s">
        <v>1509</v>
      </c>
      <c r="H316" s="193"/>
      <c r="I316" s="142"/>
      <c r="J316" s="143">
        <f>ROUND(I316*H316,2)</f>
        <v>0</v>
      </c>
      <c r="K316" s="144"/>
      <c r="L316" s="32"/>
      <c r="M316" s="194" t="s">
        <v>1</v>
      </c>
      <c r="N316" s="195" t="s">
        <v>43</v>
      </c>
      <c r="O316" s="196"/>
      <c r="P316" s="197">
        <f>O316*H316</f>
        <v>0</v>
      </c>
      <c r="Q316" s="197">
        <v>0</v>
      </c>
      <c r="R316" s="197">
        <f>Q316*H316</f>
        <v>0</v>
      </c>
      <c r="S316" s="197">
        <v>0</v>
      </c>
      <c r="T316" s="198">
        <f>S316*H316</f>
        <v>0</v>
      </c>
      <c r="AR316" s="149" t="s">
        <v>273</v>
      </c>
      <c r="AT316" s="149" t="s">
        <v>166</v>
      </c>
      <c r="AU316" s="149" t="s">
        <v>88</v>
      </c>
      <c r="AY316" s="17" t="s">
        <v>163</v>
      </c>
      <c r="BE316" s="150">
        <f>IF(N316="základní",J316,0)</f>
        <v>0</v>
      </c>
      <c r="BF316" s="150">
        <f>IF(N316="snížená",J316,0)</f>
        <v>0</v>
      </c>
      <c r="BG316" s="150">
        <f>IF(N316="zákl. přenesená",J316,0)</f>
        <v>0</v>
      </c>
      <c r="BH316" s="150">
        <f>IF(N316="sníž. přenesená",J316,0)</f>
        <v>0</v>
      </c>
      <c r="BI316" s="150">
        <f>IF(N316="nulová",J316,0)</f>
        <v>0</v>
      </c>
      <c r="BJ316" s="17" t="s">
        <v>86</v>
      </c>
      <c r="BK316" s="150">
        <f>ROUND(I316*H316,2)</f>
        <v>0</v>
      </c>
      <c r="BL316" s="17" t="s">
        <v>273</v>
      </c>
      <c r="BM316" s="149" t="s">
        <v>1058</v>
      </c>
    </row>
    <row r="317" spans="2:65" s="1" customFormat="1" ht="6.95" customHeight="1">
      <c r="B317" s="44"/>
      <c r="C317" s="45"/>
      <c r="D317" s="45"/>
      <c r="E317" s="45"/>
      <c r="F317" s="45"/>
      <c r="G317" s="45"/>
      <c r="H317" s="45"/>
      <c r="I317" s="45"/>
      <c r="J317" s="45"/>
      <c r="K317" s="45"/>
      <c r="L317" s="32"/>
    </row>
  </sheetData>
  <sheetProtection algorithmName="SHA-512" hashValue="sLMxrWNO0+mt4z6NQaFxbyE0PoB4nOQwyK86Novtss/iwJF4+EkaOwoSLN5/fItzX5mVDG13SJ5i+GquFC8m/Q==" saltValue="1crA14tJ6fwgHIgE6NvT1cyv01NIszawQjq76KC296gUzu8y7wPryYWV/jepWI1jxfVnp8TdvJPFbgR1Bgykeg==" spinCount="100000" sheet="1" objects="1" scenarios="1" formatColumns="0" formatRows="0" autoFilter="0"/>
  <autoFilter ref="C125:K316" xr:uid="{00000000-0009-0000-0000-000004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07"/>
  <sheetViews>
    <sheetView showGridLines="0" topLeftCell="A183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7" t="s">
        <v>100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>
      <c r="B4" s="20"/>
      <c r="D4" s="21" t="s">
        <v>117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Pdf Žižkovo nám.5 rekonstrukce části 1.PP</v>
      </c>
      <c r="F7" s="242"/>
      <c r="G7" s="242"/>
      <c r="H7" s="242"/>
      <c r="L7" s="20"/>
    </row>
    <row r="8" spans="2:46" s="1" customFormat="1" ht="12" customHeight="1">
      <c r="B8" s="32"/>
      <c r="D8" s="27" t="s">
        <v>118</v>
      </c>
      <c r="L8" s="32"/>
    </row>
    <row r="9" spans="2:46" s="1" customFormat="1" ht="16.5" customHeight="1">
      <c r="B9" s="32"/>
      <c r="E9" s="204" t="s">
        <v>1934</v>
      </c>
      <c r="F9" s="243"/>
      <c r="G9" s="243"/>
      <c r="H9" s="24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21. 5. 2024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4" t="str">
        <f>'Rekapitulace stavby'!E14</f>
        <v>Vyplň údaj</v>
      </c>
      <c r="F18" s="209"/>
      <c r="G18" s="209"/>
      <c r="H18" s="209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33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94"/>
      <c r="E27" s="214" t="s">
        <v>1</v>
      </c>
      <c r="F27" s="214"/>
      <c r="G27" s="214"/>
      <c r="H27" s="214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38</v>
      </c>
      <c r="J30" s="66">
        <f>ROUND(J120,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5" t="s">
        <v>42</v>
      </c>
      <c r="E33" s="27" t="s">
        <v>43</v>
      </c>
      <c r="F33" s="86">
        <f>ROUND((SUM(BE120:BE206)),  2)</f>
        <v>0</v>
      </c>
      <c r="I33" s="96">
        <v>0.21</v>
      </c>
      <c r="J33" s="86">
        <f>ROUND(((SUM(BE120:BE206))*I33),  2)</f>
        <v>0</v>
      </c>
      <c r="L33" s="32"/>
    </row>
    <row r="34" spans="2:12" s="1" customFormat="1" ht="14.45" customHeight="1">
      <c r="B34" s="32"/>
      <c r="E34" s="27" t="s">
        <v>44</v>
      </c>
      <c r="F34" s="86">
        <f>ROUND((SUM(BF120:BF206)),  2)</f>
        <v>0</v>
      </c>
      <c r="I34" s="96">
        <v>0.12</v>
      </c>
      <c r="J34" s="86">
        <f>ROUND(((SUM(BF120:BF206))*I34),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6">
        <f>ROUND((SUM(BG120:BG206)),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6">
        <f>ROUND((SUM(BH120:BH206)),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6">
        <f>ROUND((SUM(BI120:BI206)),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48</v>
      </c>
      <c r="E39" s="57"/>
      <c r="F39" s="57"/>
      <c r="G39" s="99" t="s">
        <v>49</v>
      </c>
      <c r="H39" s="100" t="s">
        <v>50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53</v>
      </c>
      <c r="E61" s="34"/>
      <c r="F61" s="103" t="s">
        <v>54</v>
      </c>
      <c r="G61" s="43" t="s">
        <v>53</v>
      </c>
      <c r="H61" s="34"/>
      <c r="I61" s="34"/>
      <c r="J61" s="104" t="s">
        <v>54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53</v>
      </c>
      <c r="E76" s="34"/>
      <c r="F76" s="103" t="s">
        <v>54</v>
      </c>
      <c r="G76" s="43" t="s">
        <v>53</v>
      </c>
      <c r="H76" s="34"/>
      <c r="I76" s="34"/>
      <c r="J76" s="104" t="s">
        <v>54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120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Pdf Žižkovo nám.5 rekonstrukce části 1.PP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118</v>
      </c>
      <c r="L86" s="32"/>
    </row>
    <row r="87" spans="2:47" s="1" customFormat="1" ht="16.5" customHeight="1">
      <c r="B87" s="32"/>
      <c r="E87" s="204" t="str">
        <f>E9</f>
        <v>D.1.1.4.4 - Zařízení silnoproudé elektrotechniky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Žižkovské nám.5, Olomouc</v>
      </c>
      <c r="I89" s="27" t="s">
        <v>22</v>
      </c>
      <c r="J89" s="52" t="str">
        <f>IF(J12="","",J12)</f>
        <v>21. 5. 2024</v>
      </c>
      <c r="L89" s="32"/>
    </row>
    <row r="90" spans="2:47" s="1" customFormat="1" ht="6.95" customHeight="1">
      <c r="B90" s="32"/>
      <c r="L90" s="32"/>
    </row>
    <row r="91" spans="2:47" s="1" customFormat="1" ht="40.15" customHeight="1">
      <c r="B91" s="32"/>
      <c r="C91" s="27" t="s">
        <v>24</v>
      </c>
      <c r="F91" s="25" t="str">
        <f>E15</f>
        <v>Univerzita Palackého Olomouc</v>
      </c>
      <c r="I91" s="27" t="s">
        <v>30</v>
      </c>
      <c r="J91" s="30" t="str">
        <f>E21</f>
        <v>Alfaprojekt Olomouc a.s., 17.listopadu 2a,Olomouc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121</v>
      </c>
      <c r="D94" s="97"/>
      <c r="E94" s="97"/>
      <c r="F94" s="97"/>
      <c r="G94" s="97"/>
      <c r="H94" s="97"/>
      <c r="I94" s="97"/>
      <c r="J94" s="106" t="s">
        <v>122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123</v>
      </c>
      <c r="J96" s="66">
        <f>J120</f>
        <v>0</v>
      </c>
      <c r="L96" s="32"/>
      <c r="AU96" s="17" t="s">
        <v>124</v>
      </c>
    </row>
    <row r="97" spans="2:12" s="8" customFormat="1" ht="24.95" customHeight="1">
      <c r="B97" s="108"/>
      <c r="D97" s="109" t="s">
        <v>1935</v>
      </c>
      <c r="E97" s="110"/>
      <c r="F97" s="110"/>
      <c r="G97" s="110"/>
      <c r="H97" s="110"/>
      <c r="I97" s="110"/>
      <c r="J97" s="111">
        <f>J121</f>
        <v>0</v>
      </c>
      <c r="L97" s="108"/>
    </row>
    <row r="98" spans="2:12" s="9" customFormat="1" ht="19.899999999999999" customHeight="1">
      <c r="B98" s="112"/>
      <c r="D98" s="113" t="s">
        <v>1936</v>
      </c>
      <c r="E98" s="114"/>
      <c r="F98" s="114"/>
      <c r="G98" s="114"/>
      <c r="H98" s="114"/>
      <c r="I98" s="114"/>
      <c r="J98" s="115">
        <f>J178</f>
        <v>0</v>
      </c>
      <c r="L98" s="112"/>
    </row>
    <row r="99" spans="2:12" s="9" customFormat="1" ht="19.899999999999999" customHeight="1">
      <c r="B99" s="112"/>
      <c r="D99" s="113" t="s">
        <v>1937</v>
      </c>
      <c r="E99" s="114"/>
      <c r="F99" s="114"/>
      <c r="G99" s="114"/>
      <c r="H99" s="114"/>
      <c r="I99" s="114"/>
      <c r="J99" s="115">
        <f>J193</f>
        <v>0</v>
      </c>
      <c r="L99" s="112"/>
    </row>
    <row r="100" spans="2:12" s="9" customFormat="1" ht="19.899999999999999" customHeight="1">
      <c r="B100" s="112"/>
      <c r="D100" s="113" t="s">
        <v>1938</v>
      </c>
      <c r="E100" s="114"/>
      <c r="F100" s="114"/>
      <c r="G100" s="114"/>
      <c r="H100" s="114"/>
      <c r="I100" s="114"/>
      <c r="J100" s="115">
        <f>J202</f>
        <v>0</v>
      </c>
      <c r="L100" s="112"/>
    </row>
    <row r="101" spans="2:12" s="1" customFormat="1" ht="21.75" customHeight="1">
      <c r="B101" s="32"/>
      <c r="L101" s="32"/>
    </row>
    <row r="102" spans="2:12" s="1" customFormat="1" ht="6.95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12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12" s="1" customFormat="1" ht="24.95" customHeight="1">
      <c r="B107" s="32"/>
      <c r="C107" s="21" t="s">
        <v>148</v>
      </c>
      <c r="L107" s="32"/>
    </row>
    <row r="108" spans="2:12" s="1" customFormat="1" ht="6.95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16.5" customHeight="1">
      <c r="B110" s="32"/>
      <c r="E110" s="241" t="str">
        <f>E7</f>
        <v>Pdf Žižkovo nám.5 rekonstrukce části 1.PP</v>
      </c>
      <c r="F110" s="242"/>
      <c r="G110" s="242"/>
      <c r="H110" s="242"/>
      <c r="L110" s="32"/>
    </row>
    <row r="111" spans="2:12" s="1" customFormat="1" ht="12" customHeight="1">
      <c r="B111" s="32"/>
      <c r="C111" s="27" t="s">
        <v>118</v>
      </c>
      <c r="L111" s="32"/>
    </row>
    <row r="112" spans="2:12" s="1" customFormat="1" ht="16.5" customHeight="1">
      <c r="B112" s="32"/>
      <c r="E112" s="204" t="str">
        <f>E9</f>
        <v>D.1.1.4.4 - Zařízení silnoproudé elektrotechniky</v>
      </c>
      <c r="F112" s="243"/>
      <c r="G112" s="243"/>
      <c r="H112" s="243"/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20</v>
      </c>
      <c r="F114" s="25" t="str">
        <f>F12</f>
        <v>Žižkovské nám.5, Olomouc</v>
      </c>
      <c r="I114" s="27" t="s">
        <v>22</v>
      </c>
      <c r="J114" s="52" t="str">
        <f>IF(J12="","",J12)</f>
        <v>21. 5. 2024</v>
      </c>
      <c r="L114" s="32"/>
    </row>
    <row r="115" spans="2:65" s="1" customFormat="1" ht="6.95" customHeight="1">
      <c r="B115" s="32"/>
      <c r="L115" s="32"/>
    </row>
    <row r="116" spans="2:65" s="1" customFormat="1" ht="40.15" customHeight="1">
      <c r="B116" s="32"/>
      <c r="C116" s="27" t="s">
        <v>24</v>
      </c>
      <c r="F116" s="25" t="str">
        <f>E15</f>
        <v>Univerzita Palackého Olomouc</v>
      </c>
      <c r="I116" s="27" t="s">
        <v>30</v>
      </c>
      <c r="J116" s="30" t="str">
        <f>E21</f>
        <v>Alfaprojekt Olomouc a.s., 17.listopadu 2a,Olomouc</v>
      </c>
      <c r="L116" s="32"/>
    </row>
    <row r="117" spans="2:65" s="1" customFormat="1" ht="15.2" customHeight="1">
      <c r="B117" s="32"/>
      <c r="C117" s="27" t="s">
        <v>28</v>
      </c>
      <c r="F117" s="25" t="str">
        <f>IF(E18="","",E18)</f>
        <v>Vyplň údaj</v>
      </c>
      <c r="I117" s="27" t="s">
        <v>35</v>
      </c>
      <c r="J117" s="30" t="str">
        <f>E24</f>
        <v xml:space="preserve"> 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6"/>
      <c r="C119" s="117" t="s">
        <v>149</v>
      </c>
      <c r="D119" s="118" t="s">
        <v>63</v>
      </c>
      <c r="E119" s="118" t="s">
        <v>59</v>
      </c>
      <c r="F119" s="118" t="s">
        <v>60</v>
      </c>
      <c r="G119" s="118" t="s">
        <v>150</v>
      </c>
      <c r="H119" s="118" t="s">
        <v>151</v>
      </c>
      <c r="I119" s="118" t="s">
        <v>152</v>
      </c>
      <c r="J119" s="119" t="s">
        <v>122</v>
      </c>
      <c r="K119" s="120" t="s">
        <v>153</v>
      </c>
      <c r="L119" s="116"/>
      <c r="M119" s="59" t="s">
        <v>1</v>
      </c>
      <c r="N119" s="60" t="s">
        <v>42</v>
      </c>
      <c r="O119" s="60" t="s">
        <v>154</v>
      </c>
      <c r="P119" s="60" t="s">
        <v>155</v>
      </c>
      <c r="Q119" s="60" t="s">
        <v>156</v>
      </c>
      <c r="R119" s="60" t="s">
        <v>157</v>
      </c>
      <c r="S119" s="60" t="s">
        <v>158</v>
      </c>
      <c r="T119" s="61" t="s">
        <v>159</v>
      </c>
    </row>
    <row r="120" spans="2:65" s="1" customFormat="1" ht="22.9" customHeight="1">
      <c r="B120" s="32"/>
      <c r="C120" s="64" t="s">
        <v>160</v>
      </c>
      <c r="J120" s="121">
        <f>BK120</f>
        <v>0</v>
      </c>
      <c r="L120" s="32"/>
      <c r="M120" s="62"/>
      <c r="N120" s="53"/>
      <c r="O120" s="53"/>
      <c r="P120" s="122">
        <f>P121</f>
        <v>0</v>
      </c>
      <c r="Q120" s="53"/>
      <c r="R120" s="122">
        <f>R121</f>
        <v>0.28449350000000007</v>
      </c>
      <c r="S120" s="53"/>
      <c r="T120" s="123">
        <f>T121</f>
        <v>0.21879999999999999</v>
      </c>
      <c r="AT120" s="17" t="s">
        <v>77</v>
      </c>
      <c r="AU120" s="17" t="s">
        <v>124</v>
      </c>
      <c r="BK120" s="124">
        <f>BK121</f>
        <v>0</v>
      </c>
    </row>
    <row r="121" spans="2:65" s="11" customFormat="1" ht="25.9" customHeight="1">
      <c r="B121" s="125"/>
      <c r="D121" s="126" t="s">
        <v>77</v>
      </c>
      <c r="E121" s="127" t="s">
        <v>1939</v>
      </c>
      <c r="F121" s="127" t="s">
        <v>1940</v>
      </c>
      <c r="I121" s="128"/>
      <c r="J121" s="129">
        <f>BK121</f>
        <v>0</v>
      </c>
      <c r="L121" s="125"/>
      <c r="M121" s="130"/>
      <c r="P121" s="131">
        <f>P122+SUM(P123:P178)+P193+P202</f>
        <v>0</v>
      </c>
      <c r="R121" s="131">
        <f>R122+SUM(R123:R178)+R193+R202</f>
        <v>0.28449350000000007</v>
      </c>
      <c r="T121" s="132">
        <f>T122+SUM(T123:T178)+T193+T202</f>
        <v>0.21879999999999999</v>
      </c>
      <c r="AR121" s="126" t="s">
        <v>182</v>
      </c>
      <c r="AT121" s="133" t="s">
        <v>77</v>
      </c>
      <c r="AU121" s="133" t="s">
        <v>78</v>
      </c>
      <c r="AY121" s="126" t="s">
        <v>163</v>
      </c>
      <c r="BK121" s="134">
        <f>BK122+SUM(BK123:BK178)+BK193+BK202</f>
        <v>0</v>
      </c>
    </row>
    <row r="122" spans="2:65" s="1" customFormat="1" ht="33" customHeight="1">
      <c r="B122" s="32"/>
      <c r="C122" s="137" t="s">
        <v>86</v>
      </c>
      <c r="D122" s="137" t="s">
        <v>166</v>
      </c>
      <c r="E122" s="138" t="s">
        <v>1941</v>
      </c>
      <c r="F122" s="139" t="s">
        <v>1942</v>
      </c>
      <c r="G122" s="140" t="s">
        <v>251</v>
      </c>
      <c r="H122" s="141">
        <v>2</v>
      </c>
      <c r="I122" s="142"/>
      <c r="J122" s="143">
        <f>ROUND(I122*H122,2)</f>
        <v>0</v>
      </c>
      <c r="K122" s="144"/>
      <c r="L122" s="32"/>
      <c r="M122" s="145" t="s">
        <v>1</v>
      </c>
      <c r="N122" s="146" t="s">
        <v>43</v>
      </c>
      <c r="P122" s="147">
        <f>O122*H122</f>
        <v>0</v>
      </c>
      <c r="Q122" s="147">
        <v>0</v>
      </c>
      <c r="R122" s="147">
        <f>Q122*H122</f>
        <v>0</v>
      </c>
      <c r="S122" s="147">
        <v>0</v>
      </c>
      <c r="T122" s="148">
        <f>S122*H122</f>
        <v>0</v>
      </c>
      <c r="AR122" s="149" t="s">
        <v>540</v>
      </c>
      <c r="AT122" s="149" t="s">
        <v>166</v>
      </c>
      <c r="AU122" s="149" t="s">
        <v>86</v>
      </c>
      <c r="AY122" s="17" t="s">
        <v>163</v>
      </c>
      <c r="BE122" s="150">
        <f>IF(N122="základní",J122,0)</f>
        <v>0</v>
      </c>
      <c r="BF122" s="150">
        <f>IF(N122="snížená",J122,0)</f>
        <v>0</v>
      </c>
      <c r="BG122" s="150">
        <f>IF(N122="zákl. přenesená",J122,0)</f>
        <v>0</v>
      </c>
      <c r="BH122" s="150">
        <f>IF(N122="sníž. přenesená",J122,0)</f>
        <v>0</v>
      </c>
      <c r="BI122" s="150">
        <f>IF(N122="nulová",J122,0)</f>
        <v>0</v>
      </c>
      <c r="BJ122" s="17" t="s">
        <v>86</v>
      </c>
      <c r="BK122" s="150">
        <f>ROUND(I122*H122,2)</f>
        <v>0</v>
      </c>
      <c r="BL122" s="17" t="s">
        <v>540</v>
      </c>
      <c r="BM122" s="149" t="s">
        <v>1943</v>
      </c>
    </row>
    <row r="123" spans="2:65" s="1" customFormat="1" ht="24.2" customHeight="1">
      <c r="B123" s="32"/>
      <c r="C123" s="172" t="s">
        <v>88</v>
      </c>
      <c r="D123" s="172" t="s">
        <v>194</v>
      </c>
      <c r="E123" s="173" t="s">
        <v>1944</v>
      </c>
      <c r="F123" s="174" t="s">
        <v>1945</v>
      </c>
      <c r="G123" s="175" t="s">
        <v>251</v>
      </c>
      <c r="H123" s="176">
        <v>2.2999999999999998</v>
      </c>
      <c r="I123" s="177"/>
      <c r="J123" s="178">
        <f>ROUND(I123*H123,2)</f>
        <v>0</v>
      </c>
      <c r="K123" s="179"/>
      <c r="L123" s="180"/>
      <c r="M123" s="181" t="s">
        <v>1</v>
      </c>
      <c r="N123" s="182" t="s">
        <v>43</v>
      </c>
      <c r="P123" s="147">
        <f>O123*H123</f>
        <v>0</v>
      </c>
      <c r="Q123" s="147">
        <v>1E-4</v>
      </c>
      <c r="R123" s="147">
        <f>Q123*H123</f>
        <v>2.2999999999999998E-4</v>
      </c>
      <c r="S123" s="147">
        <v>0</v>
      </c>
      <c r="T123" s="148">
        <f>S123*H123</f>
        <v>0</v>
      </c>
      <c r="AR123" s="149" t="s">
        <v>1153</v>
      </c>
      <c r="AT123" s="149" t="s">
        <v>194</v>
      </c>
      <c r="AU123" s="149" t="s">
        <v>86</v>
      </c>
      <c r="AY123" s="17" t="s">
        <v>163</v>
      </c>
      <c r="BE123" s="150">
        <f>IF(N123="základní",J123,0)</f>
        <v>0</v>
      </c>
      <c r="BF123" s="150">
        <f>IF(N123="snížená",J123,0)</f>
        <v>0</v>
      </c>
      <c r="BG123" s="150">
        <f>IF(N123="zákl. přenesená",J123,0)</f>
        <v>0</v>
      </c>
      <c r="BH123" s="150">
        <f>IF(N123="sníž. přenesená",J123,0)</f>
        <v>0</v>
      </c>
      <c r="BI123" s="150">
        <f>IF(N123="nulová",J123,0)</f>
        <v>0</v>
      </c>
      <c r="BJ123" s="17" t="s">
        <v>86</v>
      </c>
      <c r="BK123" s="150">
        <f>ROUND(I123*H123,2)</f>
        <v>0</v>
      </c>
      <c r="BL123" s="17" t="s">
        <v>1153</v>
      </c>
      <c r="BM123" s="149" t="s">
        <v>1946</v>
      </c>
    </row>
    <row r="124" spans="2:65" s="13" customFormat="1" ht="11.25">
      <c r="B124" s="158"/>
      <c r="D124" s="152" t="s">
        <v>172</v>
      </c>
      <c r="F124" s="160" t="s">
        <v>1947</v>
      </c>
      <c r="H124" s="161">
        <v>2.2999999999999998</v>
      </c>
      <c r="I124" s="162"/>
      <c r="L124" s="158"/>
      <c r="M124" s="163"/>
      <c r="T124" s="164"/>
      <c r="AT124" s="159" t="s">
        <v>172</v>
      </c>
      <c r="AU124" s="159" t="s">
        <v>86</v>
      </c>
      <c r="AV124" s="13" t="s">
        <v>88</v>
      </c>
      <c r="AW124" s="13" t="s">
        <v>4</v>
      </c>
      <c r="AX124" s="13" t="s">
        <v>86</v>
      </c>
      <c r="AY124" s="159" t="s">
        <v>163</v>
      </c>
    </row>
    <row r="125" spans="2:65" s="1" customFormat="1" ht="24.2" customHeight="1">
      <c r="B125" s="32"/>
      <c r="C125" s="137" t="s">
        <v>182</v>
      </c>
      <c r="D125" s="137" t="s">
        <v>166</v>
      </c>
      <c r="E125" s="138" t="s">
        <v>1948</v>
      </c>
      <c r="F125" s="139" t="s">
        <v>1949</v>
      </c>
      <c r="G125" s="140" t="s">
        <v>251</v>
      </c>
      <c r="H125" s="141">
        <v>563</v>
      </c>
      <c r="I125" s="142"/>
      <c r="J125" s="143">
        <f>ROUND(I125*H125,2)</f>
        <v>0</v>
      </c>
      <c r="K125" s="144"/>
      <c r="L125" s="32"/>
      <c r="M125" s="145" t="s">
        <v>1</v>
      </c>
      <c r="N125" s="146" t="s">
        <v>43</v>
      </c>
      <c r="P125" s="147">
        <f>O125*H125</f>
        <v>0</v>
      </c>
      <c r="Q125" s="147">
        <v>0</v>
      </c>
      <c r="R125" s="147">
        <f>Q125*H125</f>
        <v>0</v>
      </c>
      <c r="S125" s="147">
        <v>0</v>
      </c>
      <c r="T125" s="148">
        <f>S125*H125</f>
        <v>0</v>
      </c>
      <c r="AR125" s="149" t="s">
        <v>540</v>
      </c>
      <c r="AT125" s="149" t="s">
        <v>166</v>
      </c>
      <c r="AU125" s="149" t="s">
        <v>86</v>
      </c>
      <c r="AY125" s="17" t="s">
        <v>163</v>
      </c>
      <c r="BE125" s="150">
        <f>IF(N125="základní",J125,0)</f>
        <v>0</v>
      </c>
      <c r="BF125" s="150">
        <f>IF(N125="snížená",J125,0)</f>
        <v>0</v>
      </c>
      <c r="BG125" s="150">
        <f>IF(N125="zákl. přenesená",J125,0)</f>
        <v>0</v>
      </c>
      <c r="BH125" s="150">
        <f>IF(N125="sníž. přenesená",J125,0)</f>
        <v>0</v>
      </c>
      <c r="BI125" s="150">
        <f>IF(N125="nulová",J125,0)</f>
        <v>0</v>
      </c>
      <c r="BJ125" s="17" t="s">
        <v>86</v>
      </c>
      <c r="BK125" s="150">
        <f>ROUND(I125*H125,2)</f>
        <v>0</v>
      </c>
      <c r="BL125" s="17" t="s">
        <v>540</v>
      </c>
      <c r="BM125" s="149" t="s">
        <v>1950</v>
      </c>
    </row>
    <row r="126" spans="2:65" s="1" customFormat="1" ht="24.2" customHeight="1">
      <c r="B126" s="32"/>
      <c r="C126" s="172" t="s">
        <v>170</v>
      </c>
      <c r="D126" s="172" t="s">
        <v>194</v>
      </c>
      <c r="E126" s="173" t="s">
        <v>1951</v>
      </c>
      <c r="F126" s="174" t="s">
        <v>1952</v>
      </c>
      <c r="G126" s="175" t="s">
        <v>251</v>
      </c>
      <c r="H126" s="176">
        <v>647.45000000000005</v>
      </c>
      <c r="I126" s="177"/>
      <c r="J126" s="178">
        <f>ROUND(I126*H126,2)</f>
        <v>0</v>
      </c>
      <c r="K126" s="179"/>
      <c r="L126" s="180"/>
      <c r="M126" s="181" t="s">
        <v>1</v>
      </c>
      <c r="N126" s="182" t="s">
        <v>43</v>
      </c>
      <c r="P126" s="147">
        <f>O126*H126</f>
        <v>0</v>
      </c>
      <c r="Q126" s="147">
        <v>1.2E-4</v>
      </c>
      <c r="R126" s="147">
        <f>Q126*H126</f>
        <v>7.7694000000000013E-2</v>
      </c>
      <c r="S126" s="147">
        <v>0</v>
      </c>
      <c r="T126" s="148">
        <f>S126*H126</f>
        <v>0</v>
      </c>
      <c r="AR126" s="149" t="s">
        <v>1153</v>
      </c>
      <c r="AT126" s="149" t="s">
        <v>194</v>
      </c>
      <c r="AU126" s="149" t="s">
        <v>86</v>
      </c>
      <c r="AY126" s="17" t="s">
        <v>163</v>
      </c>
      <c r="BE126" s="150">
        <f>IF(N126="základní",J126,0)</f>
        <v>0</v>
      </c>
      <c r="BF126" s="150">
        <f>IF(N126="snížená",J126,0)</f>
        <v>0</v>
      </c>
      <c r="BG126" s="150">
        <f>IF(N126="zákl. přenesená",J126,0)</f>
        <v>0</v>
      </c>
      <c r="BH126" s="150">
        <f>IF(N126="sníž. přenesená",J126,0)</f>
        <v>0</v>
      </c>
      <c r="BI126" s="150">
        <f>IF(N126="nulová",J126,0)</f>
        <v>0</v>
      </c>
      <c r="BJ126" s="17" t="s">
        <v>86</v>
      </c>
      <c r="BK126" s="150">
        <f>ROUND(I126*H126,2)</f>
        <v>0</v>
      </c>
      <c r="BL126" s="17" t="s">
        <v>1153</v>
      </c>
      <c r="BM126" s="149" t="s">
        <v>1953</v>
      </c>
    </row>
    <row r="127" spans="2:65" s="13" customFormat="1" ht="11.25">
      <c r="B127" s="158"/>
      <c r="D127" s="152" t="s">
        <v>172</v>
      </c>
      <c r="F127" s="160" t="s">
        <v>1954</v>
      </c>
      <c r="H127" s="161">
        <v>647.45000000000005</v>
      </c>
      <c r="I127" s="162"/>
      <c r="L127" s="158"/>
      <c r="M127" s="163"/>
      <c r="T127" s="164"/>
      <c r="AT127" s="159" t="s">
        <v>172</v>
      </c>
      <c r="AU127" s="159" t="s">
        <v>86</v>
      </c>
      <c r="AV127" s="13" t="s">
        <v>88</v>
      </c>
      <c r="AW127" s="13" t="s">
        <v>4</v>
      </c>
      <c r="AX127" s="13" t="s">
        <v>86</v>
      </c>
      <c r="AY127" s="159" t="s">
        <v>163</v>
      </c>
    </row>
    <row r="128" spans="2:65" s="1" customFormat="1" ht="33" customHeight="1">
      <c r="B128" s="32"/>
      <c r="C128" s="137" t="s">
        <v>193</v>
      </c>
      <c r="D128" s="137" t="s">
        <v>166</v>
      </c>
      <c r="E128" s="138" t="s">
        <v>1955</v>
      </c>
      <c r="F128" s="139" t="s">
        <v>1956</v>
      </c>
      <c r="G128" s="140" t="s">
        <v>251</v>
      </c>
      <c r="H128" s="141">
        <v>820</v>
      </c>
      <c r="I128" s="142"/>
      <c r="J128" s="143">
        <f>ROUND(I128*H128,2)</f>
        <v>0</v>
      </c>
      <c r="K128" s="144"/>
      <c r="L128" s="32"/>
      <c r="M128" s="145" t="s">
        <v>1</v>
      </c>
      <c r="N128" s="146" t="s">
        <v>43</v>
      </c>
      <c r="P128" s="147">
        <f>O128*H128</f>
        <v>0</v>
      </c>
      <c r="Q128" s="147">
        <v>0</v>
      </c>
      <c r="R128" s="147">
        <f>Q128*H128</f>
        <v>0</v>
      </c>
      <c r="S128" s="147">
        <v>0</v>
      </c>
      <c r="T128" s="148">
        <f>S128*H128</f>
        <v>0</v>
      </c>
      <c r="AR128" s="149" t="s">
        <v>540</v>
      </c>
      <c r="AT128" s="149" t="s">
        <v>166</v>
      </c>
      <c r="AU128" s="149" t="s">
        <v>86</v>
      </c>
      <c r="AY128" s="17" t="s">
        <v>163</v>
      </c>
      <c r="BE128" s="150">
        <f>IF(N128="základní",J128,0)</f>
        <v>0</v>
      </c>
      <c r="BF128" s="150">
        <f>IF(N128="snížená",J128,0)</f>
        <v>0</v>
      </c>
      <c r="BG128" s="150">
        <f>IF(N128="zákl. přenesená",J128,0)</f>
        <v>0</v>
      </c>
      <c r="BH128" s="150">
        <f>IF(N128="sníž. přenesená",J128,0)</f>
        <v>0</v>
      </c>
      <c r="BI128" s="150">
        <f>IF(N128="nulová",J128,0)</f>
        <v>0</v>
      </c>
      <c r="BJ128" s="17" t="s">
        <v>86</v>
      </c>
      <c r="BK128" s="150">
        <f>ROUND(I128*H128,2)</f>
        <v>0</v>
      </c>
      <c r="BL128" s="17" t="s">
        <v>540</v>
      </c>
      <c r="BM128" s="149" t="s">
        <v>1957</v>
      </c>
    </row>
    <row r="129" spans="2:65" s="1" customFormat="1" ht="24.2" customHeight="1">
      <c r="B129" s="32"/>
      <c r="C129" s="172" t="s">
        <v>203</v>
      </c>
      <c r="D129" s="172" t="s">
        <v>194</v>
      </c>
      <c r="E129" s="173" t="s">
        <v>1958</v>
      </c>
      <c r="F129" s="174" t="s">
        <v>1959</v>
      </c>
      <c r="G129" s="175" t="s">
        <v>251</v>
      </c>
      <c r="H129" s="176">
        <v>943</v>
      </c>
      <c r="I129" s="177"/>
      <c r="J129" s="178">
        <f>ROUND(I129*H129,2)</f>
        <v>0</v>
      </c>
      <c r="K129" s="179"/>
      <c r="L129" s="180"/>
      <c r="M129" s="181" t="s">
        <v>1</v>
      </c>
      <c r="N129" s="182" t="s">
        <v>43</v>
      </c>
      <c r="P129" s="147">
        <f>O129*H129</f>
        <v>0</v>
      </c>
      <c r="Q129" s="147">
        <v>1.7000000000000001E-4</v>
      </c>
      <c r="R129" s="147">
        <f>Q129*H129</f>
        <v>0.16031000000000001</v>
      </c>
      <c r="S129" s="147">
        <v>0</v>
      </c>
      <c r="T129" s="148">
        <f>S129*H129</f>
        <v>0</v>
      </c>
      <c r="AR129" s="149" t="s">
        <v>1153</v>
      </c>
      <c r="AT129" s="149" t="s">
        <v>194</v>
      </c>
      <c r="AU129" s="149" t="s">
        <v>86</v>
      </c>
      <c r="AY129" s="17" t="s">
        <v>163</v>
      </c>
      <c r="BE129" s="150">
        <f>IF(N129="základní",J129,0)</f>
        <v>0</v>
      </c>
      <c r="BF129" s="150">
        <f>IF(N129="snížená",J129,0)</f>
        <v>0</v>
      </c>
      <c r="BG129" s="150">
        <f>IF(N129="zákl. přenesená",J129,0)</f>
        <v>0</v>
      </c>
      <c r="BH129" s="150">
        <f>IF(N129="sníž. přenesená",J129,0)</f>
        <v>0</v>
      </c>
      <c r="BI129" s="150">
        <f>IF(N129="nulová",J129,0)</f>
        <v>0</v>
      </c>
      <c r="BJ129" s="17" t="s">
        <v>86</v>
      </c>
      <c r="BK129" s="150">
        <f>ROUND(I129*H129,2)</f>
        <v>0</v>
      </c>
      <c r="BL129" s="17" t="s">
        <v>1153</v>
      </c>
      <c r="BM129" s="149" t="s">
        <v>1960</v>
      </c>
    </row>
    <row r="130" spans="2:65" s="13" customFormat="1" ht="11.25">
      <c r="B130" s="158"/>
      <c r="D130" s="152" t="s">
        <v>172</v>
      </c>
      <c r="F130" s="160" t="s">
        <v>1961</v>
      </c>
      <c r="H130" s="161">
        <v>943</v>
      </c>
      <c r="I130" s="162"/>
      <c r="L130" s="158"/>
      <c r="M130" s="163"/>
      <c r="T130" s="164"/>
      <c r="AT130" s="159" t="s">
        <v>172</v>
      </c>
      <c r="AU130" s="159" t="s">
        <v>86</v>
      </c>
      <c r="AV130" s="13" t="s">
        <v>88</v>
      </c>
      <c r="AW130" s="13" t="s">
        <v>4</v>
      </c>
      <c r="AX130" s="13" t="s">
        <v>86</v>
      </c>
      <c r="AY130" s="159" t="s">
        <v>163</v>
      </c>
    </row>
    <row r="131" spans="2:65" s="1" customFormat="1" ht="24.2" customHeight="1">
      <c r="B131" s="32"/>
      <c r="C131" s="137" t="s">
        <v>212</v>
      </c>
      <c r="D131" s="137" t="s">
        <v>166</v>
      </c>
      <c r="E131" s="138" t="s">
        <v>1962</v>
      </c>
      <c r="F131" s="139" t="s">
        <v>1963</v>
      </c>
      <c r="G131" s="140" t="s">
        <v>251</v>
      </c>
      <c r="H131" s="141">
        <v>16</v>
      </c>
      <c r="I131" s="142"/>
      <c r="J131" s="143">
        <f>ROUND(I131*H131,2)</f>
        <v>0</v>
      </c>
      <c r="K131" s="144"/>
      <c r="L131" s="32"/>
      <c r="M131" s="145" t="s">
        <v>1</v>
      </c>
      <c r="N131" s="146" t="s">
        <v>43</v>
      </c>
      <c r="P131" s="147">
        <f>O131*H131</f>
        <v>0</v>
      </c>
      <c r="Q131" s="147">
        <v>0</v>
      </c>
      <c r="R131" s="147">
        <f>Q131*H131</f>
        <v>0</v>
      </c>
      <c r="S131" s="147">
        <v>0</v>
      </c>
      <c r="T131" s="148">
        <f>S131*H131</f>
        <v>0</v>
      </c>
      <c r="AR131" s="149" t="s">
        <v>540</v>
      </c>
      <c r="AT131" s="149" t="s">
        <v>166</v>
      </c>
      <c r="AU131" s="149" t="s">
        <v>86</v>
      </c>
      <c r="AY131" s="17" t="s">
        <v>163</v>
      </c>
      <c r="BE131" s="150">
        <f>IF(N131="základní",J131,0)</f>
        <v>0</v>
      </c>
      <c r="BF131" s="150">
        <f>IF(N131="snížená",J131,0)</f>
        <v>0</v>
      </c>
      <c r="BG131" s="150">
        <f>IF(N131="zákl. přenesená",J131,0)</f>
        <v>0</v>
      </c>
      <c r="BH131" s="150">
        <f>IF(N131="sníž. přenesená",J131,0)</f>
        <v>0</v>
      </c>
      <c r="BI131" s="150">
        <f>IF(N131="nulová",J131,0)</f>
        <v>0</v>
      </c>
      <c r="BJ131" s="17" t="s">
        <v>86</v>
      </c>
      <c r="BK131" s="150">
        <f>ROUND(I131*H131,2)</f>
        <v>0</v>
      </c>
      <c r="BL131" s="17" t="s">
        <v>540</v>
      </c>
      <c r="BM131" s="149" t="s">
        <v>1964</v>
      </c>
    </row>
    <row r="132" spans="2:65" s="1" customFormat="1" ht="24.2" customHeight="1">
      <c r="B132" s="32"/>
      <c r="C132" s="172" t="s">
        <v>197</v>
      </c>
      <c r="D132" s="172" t="s">
        <v>194</v>
      </c>
      <c r="E132" s="173" t="s">
        <v>1965</v>
      </c>
      <c r="F132" s="174" t="s">
        <v>1966</v>
      </c>
      <c r="G132" s="175" t="s">
        <v>251</v>
      </c>
      <c r="H132" s="176">
        <v>18.399999999999999</v>
      </c>
      <c r="I132" s="177"/>
      <c r="J132" s="178">
        <f>ROUND(I132*H132,2)</f>
        <v>0</v>
      </c>
      <c r="K132" s="179"/>
      <c r="L132" s="180"/>
      <c r="M132" s="181" t="s">
        <v>1</v>
      </c>
      <c r="N132" s="182" t="s">
        <v>43</v>
      </c>
      <c r="P132" s="147">
        <f>O132*H132</f>
        <v>0</v>
      </c>
      <c r="Q132" s="147">
        <v>1.3999999999999999E-4</v>
      </c>
      <c r="R132" s="147">
        <f>Q132*H132</f>
        <v>2.5759999999999997E-3</v>
      </c>
      <c r="S132" s="147">
        <v>0</v>
      </c>
      <c r="T132" s="148">
        <f>S132*H132</f>
        <v>0</v>
      </c>
      <c r="AR132" s="149" t="s">
        <v>1153</v>
      </c>
      <c r="AT132" s="149" t="s">
        <v>194</v>
      </c>
      <c r="AU132" s="149" t="s">
        <v>86</v>
      </c>
      <c r="AY132" s="17" t="s">
        <v>163</v>
      </c>
      <c r="BE132" s="150">
        <f>IF(N132="základní",J132,0)</f>
        <v>0</v>
      </c>
      <c r="BF132" s="150">
        <f>IF(N132="snížená",J132,0)</f>
        <v>0</v>
      </c>
      <c r="BG132" s="150">
        <f>IF(N132="zákl. přenesená",J132,0)</f>
        <v>0</v>
      </c>
      <c r="BH132" s="150">
        <f>IF(N132="sníž. přenesená",J132,0)</f>
        <v>0</v>
      </c>
      <c r="BI132" s="150">
        <f>IF(N132="nulová",J132,0)</f>
        <v>0</v>
      </c>
      <c r="BJ132" s="17" t="s">
        <v>86</v>
      </c>
      <c r="BK132" s="150">
        <f>ROUND(I132*H132,2)</f>
        <v>0</v>
      </c>
      <c r="BL132" s="17" t="s">
        <v>1153</v>
      </c>
      <c r="BM132" s="149" t="s">
        <v>1967</v>
      </c>
    </row>
    <row r="133" spans="2:65" s="13" customFormat="1" ht="11.25">
      <c r="B133" s="158"/>
      <c r="D133" s="152" t="s">
        <v>172</v>
      </c>
      <c r="F133" s="160" t="s">
        <v>1968</v>
      </c>
      <c r="H133" s="161">
        <v>18.399999999999999</v>
      </c>
      <c r="I133" s="162"/>
      <c r="L133" s="158"/>
      <c r="M133" s="163"/>
      <c r="T133" s="164"/>
      <c r="AT133" s="159" t="s">
        <v>172</v>
      </c>
      <c r="AU133" s="159" t="s">
        <v>86</v>
      </c>
      <c r="AV133" s="13" t="s">
        <v>88</v>
      </c>
      <c r="AW133" s="13" t="s">
        <v>4</v>
      </c>
      <c r="AX133" s="13" t="s">
        <v>86</v>
      </c>
      <c r="AY133" s="159" t="s">
        <v>163</v>
      </c>
    </row>
    <row r="134" spans="2:65" s="1" customFormat="1" ht="24.2" customHeight="1">
      <c r="B134" s="32"/>
      <c r="C134" s="137" t="s">
        <v>226</v>
      </c>
      <c r="D134" s="137" t="s">
        <v>166</v>
      </c>
      <c r="E134" s="138" t="s">
        <v>1969</v>
      </c>
      <c r="F134" s="139" t="s">
        <v>1970</v>
      </c>
      <c r="G134" s="140" t="s">
        <v>251</v>
      </c>
      <c r="H134" s="141">
        <v>15</v>
      </c>
      <c r="I134" s="142"/>
      <c r="J134" s="143">
        <f>ROUND(I134*H134,2)</f>
        <v>0</v>
      </c>
      <c r="K134" s="144"/>
      <c r="L134" s="32"/>
      <c r="M134" s="145" t="s">
        <v>1</v>
      </c>
      <c r="N134" s="146" t="s">
        <v>43</v>
      </c>
      <c r="P134" s="147">
        <f>O134*H134</f>
        <v>0</v>
      </c>
      <c r="Q134" s="147">
        <v>0</v>
      </c>
      <c r="R134" s="147">
        <f>Q134*H134</f>
        <v>0</v>
      </c>
      <c r="S134" s="147">
        <v>0</v>
      </c>
      <c r="T134" s="148">
        <f>S134*H134</f>
        <v>0</v>
      </c>
      <c r="AR134" s="149" t="s">
        <v>540</v>
      </c>
      <c r="AT134" s="149" t="s">
        <v>166</v>
      </c>
      <c r="AU134" s="149" t="s">
        <v>86</v>
      </c>
      <c r="AY134" s="17" t="s">
        <v>163</v>
      </c>
      <c r="BE134" s="150">
        <f>IF(N134="základní",J134,0)</f>
        <v>0</v>
      </c>
      <c r="BF134" s="150">
        <f>IF(N134="snížená",J134,0)</f>
        <v>0</v>
      </c>
      <c r="BG134" s="150">
        <f>IF(N134="zákl. přenesená",J134,0)</f>
        <v>0</v>
      </c>
      <c r="BH134" s="150">
        <f>IF(N134="sníž. přenesená",J134,0)</f>
        <v>0</v>
      </c>
      <c r="BI134" s="150">
        <f>IF(N134="nulová",J134,0)</f>
        <v>0</v>
      </c>
      <c r="BJ134" s="17" t="s">
        <v>86</v>
      </c>
      <c r="BK134" s="150">
        <f>ROUND(I134*H134,2)</f>
        <v>0</v>
      </c>
      <c r="BL134" s="17" t="s">
        <v>540</v>
      </c>
      <c r="BM134" s="149" t="s">
        <v>1971</v>
      </c>
    </row>
    <row r="135" spans="2:65" s="1" customFormat="1" ht="33" customHeight="1">
      <c r="B135" s="32"/>
      <c r="C135" s="172" t="s">
        <v>232</v>
      </c>
      <c r="D135" s="172" t="s">
        <v>194</v>
      </c>
      <c r="E135" s="173" t="s">
        <v>1972</v>
      </c>
      <c r="F135" s="174" t="s">
        <v>1973</v>
      </c>
      <c r="G135" s="175" t="s">
        <v>251</v>
      </c>
      <c r="H135" s="176">
        <v>17.25</v>
      </c>
      <c r="I135" s="177"/>
      <c r="J135" s="178">
        <f>ROUND(I135*H135,2)</f>
        <v>0</v>
      </c>
      <c r="K135" s="179"/>
      <c r="L135" s="180"/>
      <c r="M135" s="181" t="s">
        <v>1</v>
      </c>
      <c r="N135" s="182" t="s">
        <v>43</v>
      </c>
      <c r="P135" s="147">
        <f>O135*H135</f>
        <v>0</v>
      </c>
      <c r="Q135" s="147">
        <v>6.9999999999999994E-5</v>
      </c>
      <c r="R135" s="147">
        <f>Q135*H135</f>
        <v>1.2074999999999998E-3</v>
      </c>
      <c r="S135" s="147">
        <v>0</v>
      </c>
      <c r="T135" s="148">
        <f>S135*H135</f>
        <v>0</v>
      </c>
      <c r="AR135" s="149" t="s">
        <v>1153</v>
      </c>
      <c r="AT135" s="149" t="s">
        <v>194</v>
      </c>
      <c r="AU135" s="149" t="s">
        <v>86</v>
      </c>
      <c r="AY135" s="17" t="s">
        <v>163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17" t="s">
        <v>86</v>
      </c>
      <c r="BK135" s="150">
        <f>ROUND(I135*H135,2)</f>
        <v>0</v>
      </c>
      <c r="BL135" s="17" t="s">
        <v>1153</v>
      </c>
      <c r="BM135" s="149" t="s">
        <v>1974</v>
      </c>
    </row>
    <row r="136" spans="2:65" s="13" customFormat="1" ht="11.25">
      <c r="B136" s="158"/>
      <c r="D136" s="152" t="s">
        <v>172</v>
      </c>
      <c r="F136" s="160" t="s">
        <v>1975</v>
      </c>
      <c r="H136" s="161">
        <v>17.25</v>
      </c>
      <c r="I136" s="162"/>
      <c r="L136" s="158"/>
      <c r="M136" s="163"/>
      <c r="T136" s="164"/>
      <c r="AT136" s="159" t="s">
        <v>172</v>
      </c>
      <c r="AU136" s="159" t="s">
        <v>86</v>
      </c>
      <c r="AV136" s="13" t="s">
        <v>88</v>
      </c>
      <c r="AW136" s="13" t="s">
        <v>4</v>
      </c>
      <c r="AX136" s="13" t="s">
        <v>86</v>
      </c>
      <c r="AY136" s="159" t="s">
        <v>163</v>
      </c>
    </row>
    <row r="137" spans="2:65" s="1" customFormat="1" ht="24.2" customHeight="1">
      <c r="B137" s="32"/>
      <c r="C137" s="137" t="s">
        <v>242</v>
      </c>
      <c r="D137" s="137" t="s">
        <v>166</v>
      </c>
      <c r="E137" s="138" t="s">
        <v>1976</v>
      </c>
      <c r="F137" s="139" t="s">
        <v>1977</v>
      </c>
      <c r="G137" s="140" t="s">
        <v>251</v>
      </c>
      <c r="H137" s="141">
        <v>13</v>
      </c>
      <c r="I137" s="142"/>
      <c r="J137" s="143">
        <f>ROUND(I137*H137,2)</f>
        <v>0</v>
      </c>
      <c r="K137" s="144"/>
      <c r="L137" s="32"/>
      <c r="M137" s="145" t="s">
        <v>1</v>
      </c>
      <c r="N137" s="146" t="s">
        <v>43</v>
      </c>
      <c r="P137" s="147">
        <f>O137*H137</f>
        <v>0</v>
      </c>
      <c r="Q137" s="147">
        <v>0</v>
      </c>
      <c r="R137" s="147">
        <f>Q137*H137</f>
        <v>0</v>
      </c>
      <c r="S137" s="147">
        <v>0</v>
      </c>
      <c r="T137" s="148">
        <f>S137*H137</f>
        <v>0</v>
      </c>
      <c r="AR137" s="149" t="s">
        <v>540</v>
      </c>
      <c r="AT137" s="149" t="s">
        <v>166</v>
      </c>
      <c r="AU137" s="149" t="s">
        <v>86</v>
      </c>
      <c r="AY137" s="17" t="s">
        <v>163</v>
      </c>
      <c r="BE137" s="150">
        <f>IF(N137="základní",J137,0)</f>
        <v>0</v>
      </c>
      <c r="BF137" s="150">
        <f>IF(N137="snížená",J137,0)</f>
        <v>0</v>
      </c>
      <c r="BG137" s="150">
        <f>IF(N137="zákl. přenesená",J137,0)</f>
        <v>0</v>
      </c>
      <c r="BH137" s="150">
        <f>IF(N137="sníž. přenesená",J137,0)</f>
        <v>0</v>
      </c>
      <c r="BI137" s="150">
        <f>IF(N137="nulová",J137,0)</f>
        <v>0</v>
      </c>
      <c r="BJ137" s="17" t="s">
        <v>86</v>
      </c>
      <c r="BK137" s="150">
        <f>ROUND(I137*H137,2)</f>
        <v>0</v>
      </c>
      <c r="BL137" s="17" t="s">
        <v>540</v>
      </c>
      <c r="BM137" s="149" t="s">
        <v>1978</v>
      </c>
    </row>
    <row r="138" spans="2:65" s="1" customFormat="1" ht="21.75" customHeight="1">
      <c r="B138" s="32"/>
      <c r="C138" s="172" t="s">
        <v>8</v>
      </c>
      <c r="D138" s="172" t="s">
        <v>194</v>
      </c>
      <c r="E138" s="173" t="s">
        <v>1979</v>
      </c>
      <c r="F138" s="174" t="s">
        <v>1980</v>
      </c>
      <c r="G138" s="175" t="s">
        <v>251</v>
      </c>
      <c r="H138" s="176">
        <v>13.65</v>
      </c>
      <c r="I138" s="177"/>
      <c r="J138" s="178">
        <f>ROUND(I138*H138,2)</f>
        <v>0</v>
      </c>
      <c r="K138" s="179"/>
      <c r="L138" s="180"/>
      <c r="M138" s="181" t="s">
        <v>1</v>
      </c>
      <c r="N138" s="182" t="s">
        <v>43</v>
      </c>
      <c r="P138" s="147">
        <f>O138*H138</f>
        <v>0</v>
      </c>
      <c r="Q138" s="147">
        <v>4.0000000000000003E-5</v>
      </c>
      <c r="R138" s="147">
        <f>Q138*H138</f>
        <v>5.4600000000000004E-4</v>
      </c>
      <c r="S138" s="147">
        <v>0</v>
      </c>
      <c r="T138" s="148">
        <f>S138*H138</f>
        <v>0</v>
      </c>
      <c r="AR138" s="149" t="s">
        <v>1153</v>
      </c>
      <c r="AT138" s="149" t="s">
        <v>194</v>
      </c>
      <c r="AU138" s="149" t="s">
        <v>86</v>
      </c>
      <c r="AY138" s="17" t="s">
        <v>163</v>
      </c>
      <c r="BE138" s="150">
        <f>IF(N138="základní",J138,0)</f>
        <v>0</v>
      </c>
      <c r="BF138" s="150">
        <f>IF(N138="snížená",J138,0)</f>
        <v>0</v>
      </c>
      <c r="BG138" s="150">
        <f>IF(N138="zákl. přenesená",J138,0)</f>
        <v>0</v>
      </c>
      <c r="BH138" s="150">
        <f>IF(N138="sníž. přenesená",J138,0)</f>
        <v>0</v>
      </c>
      <c r="BI138" s="150">
        <f>IF(N138="nulová",J138,0)</f>
        <v>0</v>
      </c>
      <c r="BJ138" s="17" t="s">
        <v>86</v>
      </c>
      <c r="BK138" s="150">
        <f>ROUND(I138*H138,2)</f>
        <v>0</v>
      </c>
      <c r="BL138" s="17" t="s">
        <v>1153</v>
      </c>
      <c r="BM138" s="149" t="s">
        <v>1981</v>
      </c>
    </row>
    <row r="139" spans="2:65" s="13" customFormat="1" ht="11.25">
      <c r="B139" s="158"/>
      <c r="D139" s="152" t="s">
        <v>172</v>
      </c>
      <c r="F139" s="160" t="s">
        <v>1982</v>
      </c>
      <c r="H139" s="161">
        <v>13.65</v>
      </c>
      <c r="I139" s="162"/>
      <c r="L139" s="158"/>
      <c r="M139" s="163"/>
      <c r="T139" s="164"/>
      <c r="AT139" s="159" t="s">
        <v>172</v>
      </c>
      <c r="AU139" s="159" t="s">
        <v>86</v>
      </c>
      <c r="AV139" s="13" t="s">
        <v>88</v>
      </c>
      <c r="AW139" s="13" t="s">
        <v>4</v>
      </c>
      <c r="AX139" s="13" t="s">
        <v>86</v>
      </c>
      <c r="AY139" s="159" t="s">
        <v>163</v>
      </c>
    </row>
    <row r="140" spans="2:65" s="1" customFormat="1" ht="24.2" customHeight="1">
      <c r="B140" s="32"/>
      <c r="C140" s="137" t="s">
        <v>256</v>
      </c>
      <c r="D140" s="137" t="s">
        <v>166</v>
      </c>
      <c r="E140" s="138" t="s">
        <v>1983</v>
      </c>
      <c r="F140" s="139" t="s">
        <v>1984</v>
      </c>
      <c r="G140" s="140" t="s">
        <v>169</v>
      </c>
      <c r="H140" s="141">
        <v>2</v>
      </c>
      <c r="I140" s="142"/>
      <c r="J140" s="143">
        <f t="shared" ref="J140:J167" si="0">ROUND(I140*H140,2)</f>
        <v>0</v>
      </c>
      <c r="K140" s="144"/>
      <c r="L140" s="32"/>
      <c r="M140" s="145" t="s">
        <v>1</v>
      </c>
      <c r="N140" s="146" t="s">
        <v>43</v>
      </c>
      <c r="P140" s="147">
        <f t="shared" ref="P140:P167" si="1">O140*H140</f>
        <v>0</v>
      </c>
      <c r="Q140" s="147">
        <v>0</v>
      </c>
      <c r="R140" s="147">
        <f t="shared" ref="R140:R167" si="2">Q140*H140</f>
        <v>0</v>
      </c>
      <c r="S140" s="147">
        <v>0</v>
      </c>
      <c r="T140" s="148">
        <f t="shared" ref="T140:T167" si="3">S140*H140</f>
        <v>0</v>
      </c>
      <c r="AR140" s="149" t="s">
        <v>540</v>
      </c>
      <c r="AT140" s="149" t="s">
        <v>166</v>
      </c>
      <c r="AU140" s="149" t="s">
        <v>86</v>
      </c>
      <c r="AY140" s="17" t="s">
        <v>163</v>
      </c>
      <c r="BE140" s="150">
        <f t="shared" ref="BE140:BE167" si="4">IF(N140="základní",J140,0)</f>
        <v>0</v>
      </c>
      <c r="BF140" s="150">
        <f t="shared" ref="BF140:BF167" si="5">IF(N140="snížená",J140,0)</f>
        <v>0</v>
      </c>
      <c r="BG140" s="150">
        <f t="shared" ref="BG140:BG167" si="6">IF(N140="zákl. přenesená",J140,0)</f>
        <v>0</v>
      </c>
      <c r="BH140" s="150">
        <f t="shared" ref="BH140:BH167" si="7">IF(N140="sníž. přenesená",J140,0)</f>
        <v>0</v>
      </c>
      <c r="BI140" s="150">
        <f t="shared" ref="BI140:BI167" si="8">IF(N140="nulová",J140,0)</f>
        <v>0</v>
      </c>
      <c r="BJ140" s="17" t="s">
        <v>86</v>
      </c>
      <c r="BK140" s="150">
        <f t="shared" ref="BK140:BK167" si="9">ROUND(I140*H140,2)</f>
        <v>0</v>
      </c>
      <c r="BL140" s="17" t="s">
        <v>540</v>
      </c>
      <c r="BM140" s="149" t="s">
        <v>1985</v>
      </c>
    </row>
    <row r="141" spans="2:65" s="1" customFormat="1" ht="16.5" customHeight="1">
      <c r="B141" s="32"/>
      <c r="C141" s="172" t="s">
        <v>262</v>
      </c>
      <c r="D141" s="172" t="s">
        <v>194</v>
      </c>
      <c r="E141" s="173" t="s">
        <v>1986</v>
      </c>
      <c r="F141" s="174" t="s">
        <v>1987</v>
      </c>
      <c r="G141" s="175" t="s">
        <v>169</v>
      </c>
      <c r="H141" s="176">
        <v>2</v>
      </c>
      <c r="I141" s="177"/>
      <c r="J141" s="178">
        <f t="shared" si="0"/>
        <v>0</v>
      </c>
      <c r="K141" s="179"/>
      <c r="L141" s="180"/>
      <c r="M141" s="181" t="s">
        <v>1</v>
      </c>
      <c r="N141" s="182" t="s">
        <v>43</v>
      </c>
      <c r="P141" s="147">
        <f t="shared" si="1"/>
        <v>0</v>
      </c>
      <c r="Q141" s="147">
        <v>1.1999999999999999E-3</v>
      </c>
      <c r="R141" s="147">
        <f t="shared" si="2"/>
        <v>2.3999999999999998E-3</v>
      </c>
      <c r="S141" s="147">
        <v>0</v>
      </c>
      <c r="T141" s="148">
        <f t="shared" si="3"/>
        <v>0</v>
      </c>
      <c r="AR141" s="149" t="s">
        <v>1153</v>
      </c>
      <c r="AT141" s="149" t="s">
        <v>194</v>
      </c>
      <c r="AU141" s="149" t="s">
        <v>86</v>
      </c>
      <c r="AY141" s="17" t="s">
        <v>163</v>
      </c>
      <c r="BE141" s="150">
        <f t="shared" si="4"/>
        <v>0</v>
      </c>
      <c r="BF141" s="150">
        <f t="shared" si="5"/>
        <v>0</v>
      </c>
      <c r="BG141" s="150">
        <f t="shared" si="6"/>
        <v>0</v>
      </c>
      <c r="BH141" s="150">
        <f t="shared" si="7"/>
        <v>0</v>
      </c>
      <c r="BI141" s="150">
        <f t="shared" si="8"/>
        <v>0</v>
      </c>
      <c r="BJ141" s="17" t="s">
        <v>86</v>
      </c>
      <c r="BK141" s="150">
        <f t="shared" si="9"/>
        <v>0</v>
      </c>
      <c r="BL141" s="17" t="s">
        <v>1153</v>
      </c>
      <c r="BM141" s="149" t="s">
        <v>1988</v>
      </c>
    </row>
    <row r="142" spans="2:65" s="1" customFormat="1" ht="24.2" customHeight="1">
      <c r="B142" s="32"/>
      <c r="C142" s="137" t="s">
        <v>267</v>
      </c>
      <c r="D142" s="137" t="s">
        <v>166</v>
      </c>
      <c r="E142" s="138" t="s">
        <v>1989</v>
      </c>
      <c r="F142" s="139" t="s">
        <v>1990</v>
      </c>
      <c r="G142" s="140" t="s">
        <v>169</v>
      </c>
      <c r="H142" s="141">
        <v>6</v>
      </c>
      <c r="I142" s="142"/>
      <c r="J142" s="143">
        <f t="shared" si="0"/>
        <v>0</v>
      </c>
      <c r="K142" s="144"/>
      <c r="L142" s="32"/>
      <c r="M142" s="145" t="s">
        <v>1</v>
      </c>
      <c r="N142" s="146" t="s">
        <v>43</v>
      </c>
      <c r="P142" s="147">
        <f t="shared" si="1"/>
        <v>0</v>
      </c>
      <c r="Q142" s="147">
        <v>0</v>
      </c>
      <c r="R142" s="147">
        <f t="shared" si="2"/>
        <v>0</v>
      </c>
      <c r="S142" s="147">
        <v>0</v>
      </c>
      <c r="T142" s="148">
        <f t="shared" si="3"/>
        <v>0</v>
      </c>
      <c r="AR142" s="149" t="s">
        <v>540</v>
      </c>
      <c r="AT142" s="149" t="s">
        <v>166</v>
      </c>
      <c r="AU142" s="149" t="s">
        <v>86</v>
      </c>
      <c r="AY142" s="17" t="s">
        <v>163</v>
      </c>
      <c r="BE142" s="150">
        <f t="shared" si="4"/>
        <v>0</v>
      </c>
      <c r="BF142" s="150">
        <f t="shared" si="5"/>
        <v>0</v>
      </c>
      <c r="BG142" s="150">
        <f t="shared" si="6"/>
        <v>0</v>
      </c>
      <c r="BH142" s="150">
        <f t="shared" si="7"/>
        <v>0</v>
      </c>
      <c r="BI142" s="150">
        <f t="shared" si="8"/>
        <v>0</v>
      </c>
      <c r="BJ142" s="17" t="s">
        <v>86</v>
      </c>
      <c r="BK142" s="150">
        <f t="shared" si="9"/>
        <v>0</v>
      </c>
      <c r="BL142" s="17" t="s">
        <v>540</v>
      </c>
      <c r="BM142" s="149" t="s">
        <v>1991</v>
      </c>
    </row>
    <row r="143" spans="2:65" s="1" customFormat="1" ht="16.5" customHeight="1">
      <c r="B143" s="32"/>
      <c r="C143" s="172" t="s">
        <v>273</v>
      </c>
      <c r="D143" s="172" t="s">
        <v>194</v>
      </c>
      <c r="E143" s="173" t="s">
        <v>1992</v>
      </c>
      <c r="F143" s="174" t="s">
        <v>1993</v>
      </c>
      <c r="G143" s="175" t="s">
        <v>169</v>
      </c>
      <c r="H143" s="176">
        <v>6</v>
      </c>
      <c r="I143" s="177"/>
      <c r="J143" s="178">
        <f t="shared" si="0"/>
        <v>0</v>
      </c>
      <c r="K143" s="179"/>
      <c r="L143" s="180"/>
      <c r="M143" s="181" t="s">
        <v>1</v>
      </c>
      <c r="N143" s="182" t="s">
        <v>43</v>
      </c>
      <c r="P143" s="147">
        <f t="shared" si="1"/>
        <v>0</v>
      </c>
      <c r="Q143" s="147">
        <v>8.0000000000000007E-5</v>
      </c>
      <c r="R143" s="147">
        <f t="shared" si="2"/>
        <v>4.8000000000000007E-4</v>
      </c>
      <c r="S143" s="147">
        <v>0</v>
      </c>
      <c r="T143" s="148">
        <f t="shared" si="3"/>
        <v>0</v>
      </c>
      <c r="AR143" s="149" t="s">
        <v>1153</v>
      </c>
      <c r="AT143" s="149" t="s">
        <v>194</v>
      </c>
      <c r="AU143" s="149" t="s">
        <v>86</v>
      </c>
      <c r="AY143" s="17" t="s">
        <v>163</v>
      </c>
      <c r="BE143" s="150">
        <f t="shared" si="4"/>
        <v>0</v>
      </c>
      <c r="BF143" s="150">
        <f t="shared" si="5"/>
        <v>0</v>
      </c>
      <c r="BG143" s="150">
        <f t="shared" si="6"/>
        <v>0</v>
      </c>
      <c r="BH143" s="150">
        <f t="shared" si="7"/>
        <v>0</v>
      </c>
      <c r="BI143" s="150">
        <f t="shared" si="8"/>
        <v>0</v>
      </c>
      <c r="BJ143" s="17" t="s">
        <v>86</v>
      </c>
      <c r="BK143" s="150">
        <f t="shared" si="9"/>
        <v>0</v>
      </c>
      <c r="BL143" s="17" t="s">
        <v>1153</v>
      </c>
      <c r="BM143" s="149" t="s">
        <v>1994</v>
      </c>
    </row>
    <row r="144" spans="2:65" s="1" customFormat="1" ht="24.2" customHeight="1">
      <c r="B144" s="32"/>
      <c r="C144" s="137" t="s">
        <v>279</v>
      </c>
      <c r="D144" s="137" t="s">
        <v>166</v>
      </c>
      <c r="E144" s="138" t="s">
        <v>1995</v>
      </c>
      <c r="F144" s="139" t="s">
        <v>1996</v>
      </c>
      <c r="G144" s="140" t="s">
        <v>251</v>
      </c>
      <c r="H144" s="141">
        <v>3</v>
      </c>
      <c r="I144" s="142"/>
      <c r="J144" s="143">
        <f t="shared" si="0"/>
        <v>0</v>
      </c>
      <c r="K144" s="144"/>
      <c r="L144" s="32"/>
      <c r="M144" s="145" t="s">
        <v>1</v>
      </c>
      <c r="N144" s="146" t="s">
        <v>43</v>
      </c>
      <c r="P144" s="147">
        <f t="shared" si="1"/>
        <v>0</v>
      </c>
      <c r="Q144" s="147">
        <v>0</v>
      </c>
      <c r="R144" s="147">
        <f t="shared" si="2"/>
        <v>0</v>
      </c>
      <c r="S144" s="147">
        <v>0</v>
      </c>
      <c r="T144" s="148">
        <f t="shared" si="3"/>
        <v>0</v>
      </c>
      <c r="AR144" s="149" t="s">
        <v>540</v>
      </c>
      <c r="AT144" s="149" t="s">
        <v>166</v>
      </c>
      <c r="AU144" s="149" t="s">
        <v>86</v>
      </c>
      <c r="AY144" s="17" t="s">
        <v>163</v>
      </c>
      <c r="BE144" s="150">
        <f t="shared" si="4"/>
        <v>0</v>
      </c>
      <c r="BF144" s="150">
        <f t="shared" si="5"/>
        <v>0</v>
      </c>
      <c r="BG144" s="150">
        <f t="shared" si="6"/>
        <v>0</v>
      </c>
      <c r="BH144" s="150">
        <f t="shared" si="7"/>
        <v>0</v>
      </c>
      <c r="BI144" s="150">
        <f t="shared" si="8"/>
        <v>0</v>
      </c>
      <c r="BJ144" s="17" t="s">
        <v>86</v>
      </c>
      <c r="BK144" s="150">
        <f t="shared" si="9"/>
        <v>0</v>
      </c>
      <c r="BL144" s="17" t="s">
        <v>540</v>
      </c>
      <c r="BM144" s="149" t="s">
        <v>1997</v>
      </c>
    </row>
    <row r="145" spans="2:65" s="1" customFormat="1" ht="24.2" customHeight="1">
      <c r="B145" s="32"/>
      <c r="C145" s="172" t="s">
        <v>285</v>
      </c>
      <c r="D145" s="172" t="s">
        <v>194</v>
      </c>
      <c r="E145" s="173" t="s">
        <v>1998</v>
      </c>
      <c r="F145" s="174" t="s">
        <v>1999</v>
      </c>
      <c r="G145" s="175" t="s">
        <v>251</v>
      </c>
      <c r="H145" s="176">
        <v>3</v>
      </c>
      <c r="I145" s="177"/>
      <c r="J145" s="178">
        <f t="shared" si="0"/>
        <v>0</v>
      </c>
      <c r="K145" s="179"/>
      <c r="L145" s="180"/>
      <c r="M145" s="181" t="s">
        <v>1</v>
      </c>
      <c r="N145" s="182" t="s">
        <v>43</v>
      </c>
      <c r="P145" s="147">
        <f t="shared" si="1"/>
        <v>0</v>
      </c>
      <c r="Q145" s="147">
        <v>1.5100000000000001E-3</v>
      </c>
      <c r="R145" s="147">
        <f t="shared" si="2"/>
        <v>4.5300000000000002E-3</v>
      </c>
      <c r="S145" s="147">
        <v>0</v>
      </c>
      <c r="T145" s="148">
        <f t="shared" si="3"/>
        <v>0</v>
      </c>
      <c r="AR145" s="149" t="s">
        <v>1153</v>
      </c>
      <c r="AT145" s="149" t="s">
        <v>194</v>
      </c>
      <c r="AU145" s="149" t="s">
        <v>86</v>
      </c>
      <c r="AY145" s="17" t="s">
        <v>163</v>
      </c>
      <c r="BE145" s="150">
        <f t="shared" si="4"/>
        <v>0</v>
      </c>
      <c r="BF145" s="150">
        <f t="shared" si="5"/>
        <v>0</v>
      </c>
      <c r="BG145" s="150">
        <f t="shared" si="6"/>
        <v>0</v>
      </c>
      <c r="BH145" s="150">
        <f t="shared" si="7"/>
        <v>0</v>
      </c>
      <c r="BI145" s="150">
        <f t="shared" si="8"/>
        <v>0</v>
      </c>
      <c r="BJ145" s="17" t="s">
        <v>86</v>
      </c>
      <c r="BK145" s="150">
        <f t="shared" si="9"/>
        <v>0</v>
      </c>
      <c r="BL145" s="17" t="s">
        <v>1153</v>
      </c>
      <c r="BM145" s="149" t="s">
        <v>2000</v>
      </c>
    </row>
    <row r="146" spans="2:65" s="1" customFormat="1" ht="24.2" customHeight="1">
      <c r="B146" s="32"/>
      <c r="C146" s="137" t="s">
        <v>292</v>
      </c>
      <c r="D146" s="137" t="s">
        <v>166</v>
      </c>
      <c r="E146" s="138" t="s">
        <v>2001</v>
      </c>
      <c r="F146" s="139" t="s">
        <v>2002</v>
      </c>
      <c r="G146" s="140" t="s">
        <v>169</v>
      </c>
      <c r="H146" s="141">
        <v>12</v>
      </c>
      <c r="I146" s="142"/>
      <c r="J146" s="143">
        <f t="shared" si="0"/>
        <v>0</v>
      </c>
      <c r="K146" s="144"/>
      <c r="L146" s="32"/>
      <c r="M146" s="145" t="s">
        <v>1</v>
      </c>
      <c r="N146" s="146" t="s">
        <v>43</v>
      </c>
      <c r="P146" s="147">
        <f t="shared" si="1"/>
        <v>0</v>
      </c>
      <c r="Q146" s="147">
        <v>0</v>
      </c>
      <c r="R146" s="147">
        <f t="shared" si="2"/>
        <v>0</v>
      </c>
      <c r="S146" s="147">
        <v>0</v>
      </c>
      <c r="T146" s="148">
        <f t="shared" si="3"/>
        <v>0</v>
      </c>
      <c r="AR146" s="149" t="s">
        <v>540</v>
      </c>
      <c r="AT146" s="149" t="s">
        <v>166</v>
      </c>
      <c r="AU146" s="149" t="s">
        <v>86</v>
      </c>
      <c r="AY146" s="17" t="s">
        <v>163</v>
      </c>
      <c r="BE146" s="150">
        <f t="shared" si="4"/>
        <v>0</v>
      </c>
      <c r="BF146" s="150">
        <f t="shared" si="5"/>
        <v>0</v>
      </c>
      <c r="BG146" s="150">
        <f t="shared" si="6"/>
        <v>0</v>
      </c>
      <c r="BH146" s="150">
        <f t="shared" si="7"/>
        <v>0</v>
      </c>
      <c r="BI146" s="150">
        <f t="shared" si="8"/>
        <v>0</v>
      </c>
      <c r="BJ146" s="17" t="s">
        <v>86</v>
      </c>
      <c r="BK146" s="150">
        <f t="shared" si="9"/>
        <v>0</v>
      </c>
      <c r="BL146" s="17" t="s">
        <v>540</v>
      </c>
      <c r="BM146" s="149" t="s">
        <v>2003</v>
      </c>
    </row>
    <row r="147" spans="2:65" s="1" customFormat="1" ht="16.5" customHeight="1">
      <c r="B147" s="32"/>
      <c r="C147" s="172" t="s">
        <v>301</v>
      </c>
      <c r="D147" s="172" t="s">
        <v>194</v>
      </c>
      <c r="E147" s="173" t="s">
        <v>1516</v>
      </c>
      <c r="F147" s="174" t="s">
        <v>2004</v>
      </c>
      <c r="G147" s="175" t="s">
        <v>1</v>
      </c>
      <c r="H147" s="176">
        <v>12</v>
      </c>
      <c r="I147" s="177"/>
      <c r="J147" s="178">
        <f t="shared" si="0"/>
        <v>0</v>
      </c>
      <c r="K147" s="179"/>
      <c r="L147" s="180"/>
      <c r="M147" s="181" t="s">
        <v>1</v>
      </c>
      <c r="N147" s="182" t="s">
        <v>43</v>
      </c>
      <c r="P147" s="147">
        <f t="shared" si="1"/>
        <v>0</v>
      </c>
      <c r="Q147" s="147">
        <v>0</v>
      </c>
      <c r="R147" s="147">
        <f t="shared" si="2"/>
        <v>0</v>
      </c>
      <c r="S147" s="147">
        <v>0</v>
      </c>
      <c r="T147" s="148">
        <f t="shared" si="3"/>
        <v>0</v>
      </c>
      <c r="AR147" s="149" t="s">
        <v>1153</v>
      </c>
      <c r="AT147" s="149" t="s">
        <v>194</v>
      </c>
      <c r="AU147" s="149" t="s">
        <v>86</v>
      </c>
      <c r="AY147" s="17" t="s">
        <v>163</v>
      </c>
      <c r="BE147" s="150">
        <f t="shared" si="4"/>
        <v>0</v>
      </c>
      <c r="BF147" s="150">
        <f t="shared" si="5"/>
        <v>0</v>
      </c>
      <c r="BG147" s="150">
        <f t="shared" si="6"/>
        <v>0</v>
      </c>
      <c r="BH147" s="150">
        <f t="shared" si="7"/>
        <v>0</v>
      </c>
      <c r="BI147" s="150">
        <f t="shared" si="8"/>
        <v>0</v>
      </c>
      <c r="BJ147" s="17" t="s">
        <v>86</v>
      </c>
      <c r="BK147" s="150">
        <f t="shared" si="9"/>
        <v>0</v>
      </c>
      <c r="BL147" s="17" t="s">
        <v>1153</v>
      </c>
      <c r="BM147" s="149" t="s">
        <v>2005</v>
      </c>
    </row>
    <row r="148" spans="2:65" s="1" customFormat="1" ht="24.2" customHeight="1">
      <c r="B148" s="32"/>
      <c r="C148" s="137" t="s">
        <v>7</v>
      </c>
      <c r="D148" s="137" t="s">
        <v>166</v>
      </c>
      <c r="E148" s="138" t="s">
        <v>2006</v>
      </c>
      <c r="F148" s="139" t="s">
        <v>2007</v>
      </c>
      <c r="G148" s="140" t="s">
        <v>169</v>
      </c>
      <c r="H148" s="141">
        <v>7</v>
      </c>
      <c r="I148" s="142"/>
      <c r="J148" s="143">
        <f t="shared" si="0"/>
        <v>0</v>
      </c>
      <c r="K148" s="144"/>
      <c r="L148" s="32"/>
      <c r="M148" s="145" t="s">
        <v>1</v>
      </c>
      <c r="N148" s="146" t="s">
        <v>43</v>
      </c>
      <c r="P148" s="147">
        <f t="shared" si="1"/>
        <v>0</v>
      </c>
      <c r="Q148" s="147">
        <v>0</v>
      </c>
      <c r="R148" s="147">
        <f t="shared" si="2"/>
        <v>0</v>
      </c>
      <c r="S148" s="147">
        <v>0</v>
      </c>
      <c r="T148" s="148">
        <f t="shared" si="3"/>
        <v>0</v>
      </c>
      <c r="AR148" s="149" t="s">
        <v>540</v>
      </c>
      <c r="AT148" s="149" t="s">
        <v>166</v>
      </c>
      <c r="AU148" s="149" t="s">
        <v>86</v>
      </c>
      <c r="AY148" s="17" t="s">
        <v>163</v>
      </c>
      <c r="BE148" s="150">
        <f t="shared" si="4"/>
        <v>0</v>
      </c>
      <c r="BF148" s="150">
        <f t="shared" si="5"/>
        <v>0</v>
      </c>
      <c r="BG148" s="150">
        <f t="shared" si="6"/>
        <v>0</v>
      </c>
      <c r="BH148" s="150">
        <f t="shared" si="7"/>
        <v>0</v>
      </c>
      <c r="BI148" s="150">
        <f t="shared" si="8"/>
        <v>0</v>
      </c>
      <c r="BJ148" s="17" t="s">
        <v>86</v>
      </c>
      <c r="BK148" s="150">
        <f t="shared" si="9"/>
        <v>0</v>
      </c>
      <c r="BL148" s="17" t="s">
        <v>540</v>
      </c>
      <c r="BM148" s="149" t="s">
        <v>2008</v>
      </c>
    </row>
    <row r="149" spans="2:65" s="1" customFormat="1" ht="24.2" customHeight="1">
      <c r="B149" s="32"/>
      <c r="C149" s="172" t="s">
        <v>311</v>
      </c>
      <c r="D149" s="172" t="s">
        <v>194</v>
      </c>
      <c r="E149" s="173" t="s">
        <v>2009</v>
      </c>
      <c r="F149" s="174" t="s">
        <v>2010</v>
      </c>
      <c r="G149" s="175" t="s">
        <v>169</v>
      </c>
      <c r="H149" s="176">
        <v>7</v>
      </c>
      <c r="I149" s="177"/>
      <c r="J149" s="178">
        <f t="shared" si="0"/>
        <v>0</v>
      </c>
      <c r="K149" s="179"/>
      <c r="L149" s="180"/>
      <c r="M149" s="181" t="s">
        <v>1</v>
      </c>
      <c r="N149" s="182" t="s">
        <v>43</v>
      </c>
      <c r="P149" s="147">
        <f t="shared" si="1"/>
        <v>0</v>
      </c>
      <c r="Q149" s="147">
        <v>6.9999999999999994E-5</v>
      </c>
      <c r="R149" s="147">
        <f t="shared" si="2"/>
        <v>4.8999999999999998E-4</v>
      </c>
      <c r="S149" s="147">
        <v>0</v>
      </c>
      <c r="T149" s="148">
        <f t="shared" si="3"/>
        <v>0</v>
      </c>
      <c r="AR149" s="149" t="s">
        <v>1153</v>
      </c>
      <c r="AT149" s="149" t="s">
        <v>194</v>
      </c>
      <c r="AU149" s="149" t="s">
        <v>86</v>
      </c>
      <c r="AY149" s="17" t="s">
        <v>163</v>
      </c>
      <c r="BE149" s="150">
        <f t="shared" si="4"/>
        <v>0</v>
      </c>
      <c r="BF149" s="150">
        <f t="shared" si="5"/>
        <v>0</v>
      </c>
      <c r="BG149" s="150">
        <f t="shared" si="6"/>
        <v>0</v>
      </c>
      <c r="BH149" s="150">
        <f t="shared" si="7"/>
        <v>0</v>
      </c>
      <c r="BI149" s="150">
        <f t="shared" si="8"/>
        <v>0</v>
      </c>
      <c r="BJ149" s="17" t="s">
        <v>86</v>
      </c>
      <c r="BK149" s="150">
        <f t="shared" si="9"/>
        <v>0</v>
      </c>
      <c r="BL149" s="17" t="s">
        <v>1153</v>
      </c>
      <c r="BM149" s="149" t="s">
        <v>2011</v>
      </c>
    </row>
    <row r="150" spans="2:65" s="1" customFormat="1" ht="33" customHeight="1">
      <c r="B150" s="32"/>
      <c r="C150" s="137" t="s">
        <v>315</v>
      </c>
      <c r="D150" s="137" t="s">
        <v>166</v>
      </c>
      <c r="E150" s="138" t="s">
        <v>2012</v>
      </c>
      <c r="F150" s="139" t="s">
        <v>2013</v>
      </c>
      <c r="G150" s="140" t="s">
        <v>169</v>
      </c>
      <c r="H150" s="141">
        <v>59</v>
      </c>
      <c r="I150" s="142"/>
      <c r="J150" s="143">
        <f t="shared" si="0"/>
        <v>0</v>
      </c>
      <c r="K150" s="144"/>
      <c r="L150" s="32"/>
      <c r="M150" s="145" t="s">
        <v>1</v>
      </c>
      <c r="N150" s="146" t="s">
        <v>43</v>
      </c>
      <c r="P150" s="147">
        <f t="shared" si="1"/>
        <v>0</v>
      </c>
      <c r="Q150" s="147">
        <v>0</v>
      </c>
      <c r="R150" s="147">
        <f t="shared" si="2"/>
        <v>0</v>
      </c>
      <c r="S150" s="147">
        <v>0</v>
      </c>
      <c r="T150" s="148">
        <f t="shared" si="3"/>
        <v>0</v>
      </c>
      <c r="AR150" s="149" t="s">
        <v>540</v>
      </c>
      <c r="AT150" s="149" t="s">
        <v>166</v>
      </c>
      <c r="AU150" s="149" t="s">
        <v>86</v>
      </c>
      <c r="AY150" s="17" t="s">
        <v>163</v>
      </c>
      <c r="BE150" s="150">
        <f t="shared" si="4"/>
        <v>0</v>
      </c>
      <c r="BF150" s="150">
        <f t="shared" si="5"/>
        <v>0</v>
      </c>
      <c r="BG150" s="150">
        <f t="shared" si="6"/>
        <v>0</v>
      </c>
      <c r="BH150" s="150">
        <f t="shared" si="7"/>
        <v>0</v>
      </c>
      <c r="BI150" s="150">
        <f t="shared" si="8"/>
        <v>0</v>
      </c>
      <c r="BJ150" s="17" t="s">
        <v>86</v>
      </c>
      <c r="BK150" s="150">
        <f t="shared" si="9"/>
        <v>0</v>
      </c>
      <c r="BL150" s="17" t="s">
        <v>540</v>
      </c>
      <c r="BM150" s="149" t="s">
        <v>2014</v>
      </c>
    </row>
    <row r="151" spans="2:65" s="1" customFormat="1" ht="24.2" customHeight="1">
      <c r="B151" s="32"/>
      <c r="C151" s="172" t="s">
        <v>328</v>
      </c>
      <c r="D151" s="172" t="s">
        <v>194</v>
      </c>
      <c r="E151" s="173" t="s">
        <v>2015</v>
      </c>
      <c r="F151" s="174" t="s">
        <v>2016</v>
      </c>
      <c r="G151" s="175" t="s">
        <v>169</v>
      </c>
      <c r="H151" s="176">
        <v>59</v>
      </c>
      <c r="I151" s="177"/>
      <c r="J151" s="178">
        <f t="shared" si="0"/>
        <v>0</v>
      </c>
      <c r="K151" s="179"/>
      <c r="L151" s="180"/>
      <c r="M151" s="181" t="s">
        <v>1</v>
      </c>
      <c r="N151" s="182" t="s">
        <v>43</v>
      </c>
      <c r="P151" s="147">
        <f t="shared" si="1"/>
        <v>0</v>
      </c>
      <c r="Q151" s="147">
        <v>1E-4</v>
      </c>
      <c r="R151" s="147">
        <f t="shared" si="2"/>
        <v>5.8999999999999999E-3</v>
      </c>
      <c r="S151" s="147">
        <v>0</v>
      </c>
      <c r="T151" s="148">
        <f t="shared" si="3"/>
        <v>0</v>
      </c>
      <c r="AR151" s="149" t="s">
        <v>1153</v>
      </c>
      <c r="AT151" s="149" t="s">
        <v>194</v>
      </c>
      <c r="AU151" s="149" t="s">
        <v>86</v>
      </c>
      <c r="AY151" s="17" t="s">
        <v>163</v>
      </c>
      <c r="BE151" s="150">
        <f t="shared" si="4"/>
        <v>0</v>
      </c>
      <c r="BF151" s="150">
        <f t="shared" si="5"/>
        <v>0</v>
      </c>
      <c r="BG151" s="150">
        <f t="shared" si="6"/>
        <v>0</v>
      </c>
      <c r="BH151" s="150">
        <f t="shared" si="7"/>
        <v>0</v>
      </c>
      <c r="BI151" s="150">
        <f t="shared" si="8"/>
        <v>0</v>
      </c>
      <c r="BJ151" s="17" t="s">
        <v>86</v>
      </c>
      <c r="BK151" s="150">
        <f t="shared" si="9"/>
        <v>0</v>
      </c>
      <c r="BL151" s="17" t="s">
        <v>1153</v>
      </c>
      <c r="BM151" s="149" t="s">
        <v>2017</v>
      </c>
    </row>
    <row r="152" spans="2:65" s="1" customFormat="1" ht="37.9" customHeight="1">
      <c r="B152" s="32"/>
      <c r="C152" s="137" t="s">
        <v>404</v>
      </c>
      <c r="D152" s="137" t="s">
        <v>166</v>
      </c>
      <c r="E152" s="138" t="s">
        <v>2018</v>
      </c>
      <c r="F152" s="139" t="s">
        <v>2019</v>
      </c>
      <c r="G152" s="140" t="s">
        <v>169</v>
      </c>
      <c r="H152" s="141">
        <v>9</v>
      </c>
      <c r="I152" s="142"/>
      <c r="J152" s="143">
        <f t="shared" si="0"/>
        <v>0</v>
      </c>
      <c r="K152" s="144"/>
      <c r="L152" s="32"/>
      <c r="M152" s="145" t="s">
        <v>1</v>
      </c>
      <c r="N152" s="146" t="s">
        <v>43</v>
      </c>
      <c r="P152" s="147">
        <f t="shared" si="1"/>
        <v>0</v>
      </c>
      <c r="Q152" s="147">
        <v>0</v>
      </c>
      <c r="R152" s="147">
        <f t="shared" si="2"/>
        <v>0</v>
      </c>
      <c r="S152" s="147">
        <v>0</v>
      </c>
      <c r="T152" s="148">
        <f t="shared" si="3"/>
        <v>0</v>
      </c>
      <c r="AR152" s="149" t="s">
        <v>540</v>
      </c>
      <c r="AT152" s="149" t="s">
        <v>166</v>
      </c>
      <c r="AU152" s="149" t="s">
        <v>86</v>
      </c>
      <c r="AY152" s="17" t="s">
        <v>163</v>
      </c>
      <c r="BE152" s="150">
        <f t="shared" si="4"/>
        <v>0</v>
      </c>
      <c r="BF152" s="150">
        <f t="shared" si="5"/>
        <v>0</v>
      </c>
      <c r="BG152" s="150">
        <f t="shared" si="6"/>
        <v>0</v>
      </c>
      <c r="BH152" s="150">
        <f t="shared" si="7"/>
        <v>0</v>
      </c>
      <c r="BI152" s="150">
        <f t="shared" si="8"/>
        <v>0</v>
      </c>
      <c r="BJ152" s="17" t="s">
        <v>86</v>
      </c>
      <c r="BK152" s="150">
        <f t="shared" si="9"/>
        <v>0</v>
      </c>
      <c r="BL152" s="17" t="s">
        <v>540</v>
      </c>
      <c r="BM152" s="149" t="s">
        <v>2020</v>
      </c>
    </row>
    <row r="153" spans="2:65" s="1" customFormat="1" ht="33" customHeight="1">
      <c r="B153" s="32"/>
      <c r="C153" s="172" t="s">
        <v>413</v>
      </c>
      <c r="D153" s="172" t="s">
        <v>194</v>
      </c>
      <c r="E153" s="173" t="s">
        <v>2021</v>
      </c>
      <c r="F153" s="174" t="s">
        <v>2022</v>
      </c>
      <c r="G153" s="175" t="s">
        <v>169</v>
      </c>
      <c r="H153" s="176">
        <v>9</v>
      </c>
      <c r="I153" s="177"/>
      <c r="J153" s="178">
        <f t="shared" si="0"/>
        <v>0</v>
      </c>
      <c r="K153" s="179"/>
      <c r="L153" s="180"/>
      <c r="M153" s="181" t="s">
        <v>1</v>
      </c>
      <c r="N153" s="182" t="s">
        <v>43</v>
      </c>
      <c r="P153" s="147">
        <f t="shared" si="1"/>
        <v>0</v>
      </c>
      <c r="Q153" s="147">
        <v>1.3999999999999999E-4</v>
      </c>
      <c r="R153" s="147">
        <f t="shared" si="2"/>
        <v>1.2599999999999998E-3</v>
      </c>
      <c r="S153" s="147">
        <v>0</v>
      </c>
      <c r="T153" s="148">
        <f t="shared" si="3"/>
        <v>0</v>
      </c>
      <c r="AR153" s="149" t="s">
        <v>1153</v>
      </c>
      <c r="AT153" s="149" t="s">
        <v>194</v>
      </c>
      <c r="AU153" s="149" t="s">
        <v>86</v>
      </c>
      <c r="AY153" s="17" t="s">
        <v>163</v>
      </c>
      <c r="BE153" s="150">
        <f t="shared" si="4"/>
        <v>0</v>
      </c>
      <c r="BF153" s="150">
        <f t="shared" si="5"/>
        <v>0</v>
      </c>
      <c r="BG153" s="150">
        <f t="shared" si="6"/>
        <v>0</v>
      </c>
      <c r="BH153" s="150">
        <f t="shared" si="7"/>
        <v>0</v>
      </c>
      <c r="BI153" s="150">
        <f t="shared" si="8"/>
        <v>0</v>
      </c>
      <c r="BJ153" s="17" t="s">
        <v>86</v>
      </c>
      <c r="BK153" s="150">
        <f t="shared" si="9"/>
        <v>0</v>
      </c>
      <c r="BL153" s="17" t="s">
        <v>1153</v>
      </c>
      <c r="BM153" s="149" t="s">
        <v>2023</v>
      </c>
    </row>
    <row r="154" spans="2:65" s="1" customFormat="1" ht="16.5" customHeight="1">
      <c r="B154" s="32"/>
      <c r="C154" s="137" t="s">
        <v>418</v>
      </c>
      <c r="D154" s="137" t="s">
        <v>166</v>
      </c>
      <c r="E154" s="138" t="s">
        <v>2024</v>
      </c>
      <c r="F154" s="139" t="s">
        <v>2025</v>
      </c>
      <c r="G154" s="140" t="s">
        <v>169</v>
      </c>
      <c r="H154" s="141">
        <v>31</v>
      </c>
      <c r="I154" s="142"/>
      <c r="J154" s="143">
        <f t="shared" si="0"/>
        <v>0</v>
      </c>
      <c r="K154" s="144"/>
      <c r="L154" s="32"/>
      <c r="M154" s="145" t="s">
        <v>1</v>
      </c>
      <c r="N154" s="146" t="s">
        <v>43</v>
      </c>
      <c r="P154" s="147">
        <f t="shared" si="1"/>
        <v>0</v>
      </c>
      <c r="Q154" s="147">
        <v>0</v>
      </c>
      <c r="R154" s="147">
        <f t="shared" si="2"/>
        <v>0</v>
      </c>
      <c r="S154" s="147">
        <v>0</v>
      </c>
      <c r="T154" s="148">
        <f t="shared" si="3"/>
        <v>0</v>
      </c>
      <c r="AR154" s="149" t="s">
        <v>540</v>
      </c>
      <c r="AT154" s="149" t="s">
        <v>166</v>
      </c>
      <c r="AU154" s="149" t="s">
        <v>86</v>
      </c>
      <c r="AY154" s="17" t="s">
        <v>163</v>
      </c>
      <c r="BE154" s="150">
        <f t="shared" si="4"/>
        <v>0</v>
      </c>
      <c r="BF154" s="150">
        <f t="shared" si="5"/>
        <v>0</v>
      </c>
      <c r="BG154" s="150">
        <f t="shared" si="6"/>
        <v>0</v>
      </c>
      <c r="BH154" s="150">
        <f t="shared" si="7"/>
        <v>0</v>
      </c>
      <c r="BI154" s="150">
        <f t="shared" si="8"/>
        <v>0</v>
      </c>
      <c r="BJ154" s="17" t="s">
        <v>86</v>
      </c>
      <c r="BK154" s="150">
        <f t="shared" si="9"/>
        <v>0</v>
      </c>
      <c r="BL154" s="17" t="s">
        <v>540</v>
      </c>
      <c r="BM154" s="149" t="s">
        <v>2026</v>
      </c>
    </row>
    <row r="155" spans="2:65" s="1" customFormat="1" ht="24.2" customHeight="1">
      <c r="B155" s="32"/>
      <c r="C155" s="172" t="s">
        <v>424</v>
      </c>
      <c r="D155" s="172" t="s">
        <v>194</v>
      </c>
      <c r="E155" s="173" t="s">
        <v>2027</v>
      </c>
      <c r="F155" s="174" t="s">
        <v>2028</v>
      </c>
      <c r="G155" s="175" t="s">
        <v>169</v>
      </c>
      <c r="H155" s="176">
        <v>30</v>
      </c>
      <c r="I155" s="177"/>
      <c r="J155" s="178">
        <f t="shared" si="0"/>
        <v>0</v>
      </c>
      <c r="K155" s="179"/>
      <c r="L155" s="180"/>
      <c r="M155" s="181" t="s">
        <v>1</v>
      </c>
      <c r="N155" s="182" t="s">
        <v>43</v>
      </c>
      <c r="P155" s="147">
        <f t="shared" si="1"/>
        <v>0</v>
      </c>
      <c r="Q155" s="147">
        <v>9.0000000000000006E-5</v>
      </c>
      <c r="R155" s="147">
        <f t="shared" si="2"/>
        <v>2.7000000000000001E-3</v>
      </c>
      <c r="S155" s="147">
        <v>0</v>
      </c>
      <c r="T155" s="148">
        <f t="shared" si="3"/>
        <v>0</v>
      </c>
      <c r="AR155" s="149" t="s">
        <v>1153</v>
      </c>
      <c r="AT155" s="149" t="s">
        <v>194</v>
      </c>
      <c r="AU155" s="149" t="s">
        <v>86</v>
      </c>
      <c r="AY155" s="17" t="s">
        <v>163</v>
      </c>
      <c r="BE155" s="150">
        <f t="shared" si="4"/>
        <v>0</v>
      </c>
      <c r="BF155" s="150">
        <f t="shared" si="5"/>
        <v>0</v>
      </c>
      <c r="BG155" s="150">
        <f t="shared" si="6"/>
        <v>0</v>
      </c>
      <c r="BH155" s="150">
        <f t="shared" si="7"/>
        <v>0</v>
      </c>
      <c r="BI155" s="150">
        <f t="shared" si="8"/>
        <v>0</v>
      </c>
      <c r="BJ155" s="17" t="s">
        <v>86</v>
      </c>
      <c r="BK155" s="150">
        <f t="shared" si="9"/>
        <v>0</v>
      </c>
      <c r="BL155" s="17" t="s">
        <v>1153</v>
      </c>
      <c r="BM155" s="149" t="s">
        <v>2029</v>
      </c>
    </row>
    <row r="156" spans="2:65" s="1" customFormat="1" ht="24.2" customHeight="1">
      <c r="B156" s="32"/>
      <c r="C156" s="172" t="s">
        <v>428</v>
      </c>
      <c r="D156" s="172" t="s">
        <v>194</v>
      </c>
      <c r="E156" s="173" t="s">
        <v>2030</v>
      </c>
      <c r="F156" s="174" t="s">
        <v>2031</v>
      </c>
      <c r="G156" s="175" t="s">
        <v>169</v>
      </c>
      <c r="H156" s="176">
        <v>1</v>
      </c>
      <c r="I156" s="177"/>
      <c r="J156" s="178">
        <f t="shared" si="0"/>
        <v>0</v>
      </c>
      <c r="K156" s="179"/>
      <c r="L156" s="180"/>
      <c r="M156" s="181" t="s">
        <v>1</v>
      </c>
      <c r="N156" s="182" t="s">
        <v>43</v>
      </c>
      <c r="P156" s="147">
        <f t="shared" si="1"/>
        <v>0</v>
      </c>
      <c r="Q156" s="147">
        <v>1.9000000000000001E-4</v>
      </c>
      <c r="R156" s="147">
        <f t="shared" si="2"/>
        <v>1.9000000000000001E-4</v>
      </c>
      <c r="S156" s="147">
        <v>0</v>
      </c>
      <c r="T156" s="148">
        <f t="shared" si="3"/>
        <v>0</v>
      </c>
      <c r="AR156" s="149" t="s">
        <v>1153</v>
      </c>
      <c r="AT156" s="149" t="s">
        <v>194</v>
      </c>
      <c r="AU156" s="149" t="s">
        <v>86</v>
      </c>
      <c r="AY156" s="17" t="s">
        <v>163</v>
      </c>
      <c r="BE156" s="150">
        <f t="shared" si="4"/>
        <v>0</v>
      </c>
      <c r="BF156" s="150">
        <f t="shared" si="5"/>
        <v>0</v>
      </c>
      <c r="BG156" s="150">
        <f t="shared" si="6"/>
        <v>0</v>
      </c>
      <c r="BH156" s="150">
        <f t="shared" si="7"/>
        <v>0</v>
      </c>
      <c r="BI156" s="150">
        <f t="shared" si="8"/>
        <v>0</v>
      </c>
      <c r="BJ156" s="17" t="s">
        <v>86</v>
      </c>
      <c r="BK156" s="150">
        <f t="shared" si="9"/>
        <v>0</v>
      </c>
      <c r="BL156" s="17" t="s">
        <v>1153</v>
      </c>
      <c r="BM156" s="149" t="s">
        <v>2032</v>
      </c>
    </row>
    <row r="157" spans="2:65" s="1" customFormat="1" ht="21.75" customHeight="1">
      <c r="B157" s="32"/>
      <c r="C157" s="137" t="s">
        <v>432</v>
      </c>
      <c r="D157" s="137" t="s">
        <v>166</v>
      </c>
      <c r="E157" s="138" t="s">
        <v>2033</v>
      </c>
      <c r="F157" s="139" t="s">
        <v>2034</v>
      </c>
      <c r="G157" s="140" t="s">
        <v>169</v>
      </c>
      <c r="H157" s="141">
        <v>110</v>
      </c>
      <c r="I157" s="142"/>
      <c r="J157" s="143">
        <f t="shared" si="0"/>
        <v>0</v>
      </c>
      <c r="K157" s="144"/>
      <c r="L157" s="32"/>
      <c r="M157" s="145" t="s">
        <v>1</v>
      </c>
      <c r="N157" s="146" t="s">
        <v>43</v>
      </c>
      <c r="P157" s="147">
        <f t="shared" si="1"/>
        <v>0</v>
      </c>
      <c r="Q157" s="147">
        <v>0</v>
      </c>
      <c r="R157" s="147">
        <f t="shared" si="2"/>
        <v>0</v>
      </c>
      <c r="S157" s="147">
        <v>0</v>
      </c>
      <c r="T157" s="148">
        <f t="shared" si="3"/>
        <v>0</v>
      </c>
      <c r="AR157" s="149" t="s">
        <v>540</v>
      </c>
      <c r="AT157" s="149" t="s">
        <v>166</v>
      </c>
      <c r="AU157" s="149" t="s">
        <v>86</v>
      </c>
      <c r="AY157" s="17" t="s">
        <v>163</v>
      </c>
      <c r="BE157" s="150">
        <f t="shared" si="4"/>
        <v>0</v>
      </c>
      <c r="BF157" s="150">
        <f t="shared" si="5"/>
        <v>0</v>
      </c>
      <c r="BG157" s="150">
        <f t="shared" si="6"/>
        <v>0</v>
      </c>
      <c r="BH157" s="150">
        <f t="shared" si="7"/>
        <v>0</v>
      </c>
      <c r="BI157" s="150">
        <f t="shared" si="8"/>
        <v>0</v>
      </c>
      <c r="BJ157" s="17" t="s">
        <v>86</v>
      </c>
      <c r="BK157" s="150">
        <f t="shared" si="9"/>
        <v>0</v>
      </c>
      <c r="BL157" s="17" t="s">
        <v>540</v>
      </c>
      <c r="BM157" s="149" t="s">
        <v>2035</v>
      </c>
    </row>
    <row r="158" spans="2:65" s="1" customFormat="1" ht="21.75" customHeight="1">
      <c r="B158" s="32"/>
      <c r="C158" s="172" t="s">
        <v>164</v>
      </c>
      <c r="D158" s="172" t="s">
        <v>194</v>
      </c>
      <c r="E158" s="173" t="s">
        <v>2036</v>
      </c>
      <c r="F158" s="174" t="s">
        <v>2037</v>
      </c>
      <c r="G158" s="175" t="s">
        <v>169</v>
      </c>
      <c r="H158" s="176">
        <v>110</v>
      </c>
      <c r="I158" s="177"/>
      <c r="J158" s="178">
        <f t="shared" si="0"/>
        <v>0</v>
      </c>
      <c r="K158" s="179"/>
      <c r="L158" s="180"/>
      <c r="M158" s="181" t="s">
        <v>1</v>
      </c>
      <c r="N158" s="182" t="s">
        <v>43</v>
      </c>
      <c r="P158" s="147">
        <f t="shared" si="1"/>
        <v>0</v>
      </c>
      <c r="Q158" s="147">
        <v>4.0000000000000003E-5</v>
      </c>
      <c r="R158" s="147">
        <f t="shared" si="2"/>
        <v>4.4000000000000003E-3</v>
      </c>
      <c r="S158" s="147">
        <v>0</v>
      </c>
      <c r="T158" s="148">
        <f t="shared" si="3"/>
        <v>0</v>
      </c>
      <c r="AR158" s="149" t="s">
        <v>1153</v>
      </c>
      <c r="AT158" s="149" t="s">
        <v>194</v>
      </c>
      <c r="AU158" s="149" t="s">
        <v>86</v>
      </c>
      <c r="AY158" s="17" t="s">
        <v>163</v>
      </c>
      <c r="BE158" s="150">
        <f t="shared" si="4"/>
        <v>0</v>
      </c>
      <c r="BF158" s="150">
        <f t="shared" si="5"/>
        <v>0</v>
      </c>
      <c r="BG158" s="150">
        <f t="shared" si="6"/>
        <v>0</v>
      </c>
      <c r="BH158" s="150">
        <f t="shared" si="7"/>
        <v>0</v>
      </c>
      <c r="BI158" s="150">
        <f t="shared" si="8"/>
        <v>0</v>
      </c>
      <c r="BJ158" s="17" t="s">
        <v>86</v>
      </c>
      <c r="BK158" s="150">
        <f t="shared" si="9"/>
        <v>0</v>
      </c>
      <c r="BL158" s="17" t="s">
        <v>1153</v>
      </c>
      <c r="BM158" s="149" t="s">
        <v>2038</v>
      </c>
    </row>
    <row r="159" spans="2:65" s="1" customFormat="1" ht="24.2" customHeight="1">
      <c r="B159" s="32"/>
      <c r="C159" s="137" t="s">
        <v>442</v>
      </c>
      <c r="D159" s="137" t="s">
        <v>166</v>
      </c>
      <c r="E159" s="138" t="s">
        <v>2039</v>
      </c>
      <c r="F159" s="139" t="s">
        <v>2040</v>
      </c>
      <c r="G159" s="140" t="s">
        <v>169</v>
      </c>
      <c r="H159" s="141">
        <v>14</v>
      </c>
      <c r="I159" s="142"/>
      <c r="J159" s="143">
        <f t="shared" si="0"/>
        <v>0</v>
      </c>
      <c r="K159" s="144"/>
      <c r="L159" s="32"/>
      <c r="M159" s="145" t="s">
        <v>1</v>
      </c>
      <c r="N159" s="146" t="s">
        <v>43</v>
      </c>
      <c r="P159" s="147">
        <f t="shared" si="1"/>
        <v>0</v>
      </c>
      <c r="Q159" s="147">
        <v>0</v>
      </c>
      <c r="R159" s="147">
        <f t="shared" si="2"/>
        <v>0</v>
      </c>
      <c r="S159" s="147">
        <v>0</v>
      </c>
      <c r="T159" s="148">
        <f t="shared" si="3"/>
        <v>0</v>
      </c>
      <c r="AR159" s="149" t="s">
        <v>540</v>
      </c>
      <c r="AT159" s="149" t="s">
        <v>166</v>
      </c>
      <c r="AU159" s="149" t="s">
        <v>86</v>
      </c>
      <c r="AY159" s="17" t="s">
        <v>163</v>
      </c>
      <c r="BE159" s="150">
        <f t="shared" si="4"/>
        <v>0</v>
      </c>
      <c r="BF159" s="150">
        <f t="shared" si="5"/>
        <v>0</v>
      </c>
      <c r="BG159" s="150">
        <f t="shared" si="6"/>
        <v>0</v>
      </c>
      <c r="BH159" s="150">
        <f t="shared" si="7"/>
        <v>0</v>
      </c>
      <c r="BI159" s="150">
        <f t="shared" si="8"/>
        <v>0</v>
      </c>
      <c r="BJ159" s="17" t="s">
        <v>86</v>
      </c>
      <c r="BK159" s="150">
        <f t="shared" si="9"/>
        <v>0</v>
      </c>
      <c r="BL159" s="17" t="s">
        <v>540</v>
      </c>
      <c r="BM159" s="149" t="s">
        <v>2041</v>
      </c>
    </row>
    <row r="160" spans="2:65" s="1" customFormat="1" ht="24.2" customHeight="1">
      <c r="B160" s="32"/>
      <c r="C160" s="172" t="s">
        <v>450</v>
      </c>
      <c r="D160" s="172" t="s">
        <v>194</v>
      </c>
      <c r="E160" s="173" t="s">
        <v>2042</v>
      </c>
      <c r="F160" s="174" t="s">
        <v>2043</v>
      </c>
      <c r="G160" s="175" t="s">
        <v>169</v>
      </c>
      <c r="H160" s="176">
        <v>14</v>
      </c>
      <c r="I160" s="177"/>
      <c r="J160" s="178">
        <f t="shared" si="0"/>
        <v>0</v>
      </c>
      <c r="K160" s="179"/>
      <c r="L160" s="180"/>
      <c r="M160" s="181" t="s">
        <v>1</v>
      </c>
      <c r="N160" s="182" t="s">
        <v>43</v>
      </c>
      <c r="P160" s="147">
        <f t="shared" si="1"/>
        <v>0</v>
      </c>
      <c r="Q160" s="147">
        <v>9.0000000000000006E-5</v>
      </c>
      <c r="R160" s="147">
        <f t="shared" si="2"/>
        <v>1.2600000000000001E-3</v>
      </c>
      <c r="S160" s="147">
        <v>0</v>
      </c>
      <c r="T160" s="148">
        <f t="shared" si="3"/>
        <v>0</v>
      </c>
      <c r="AR160" s="149" t="s">
        <v>1153</v>
      </c>
      <c r="AT160" s="149" t="s">
        <v>194</v>
      </c>
      <c r="AU160" s="149" t="s">
        <v>86</v>
      </c>
      <c r="AY160" s="17" t="s">
        <v>163</v>
      </c>
      <c r="BE160" s="150">
        <f t="shared" si="4"/>
        <v>0</v>
      </c>
      <c r="BF160" s="150">
        <f t="shared" si="5"/>
        <v>0</v>
      </c>
      <c r="BG160" s="150">
        <f t="shared" si="6"/>
        <v>0</v>
      </c>
      <c r="BH160" s="150">
        <f t="shared" si="7"/>
        <v>0</v>
      </c>
      <c r="BI160" s="150">
        <f t="shared" si="8"/>
        <v>0</v>
      </c>
      <c r="BJ160" s="17" t="s">
        <v>86</v>
      </c>
      <c r="BK160" s="150">
        <f t="shared" si="9"/>
        <v>0</v>
      </c>
      <c r="BL160" s="17" t="s">
        <v>1153</v>
      </c>
      <c r="BM160" s="149" t="s">
        <v>2044</v>
      </c>
    </row>
    <row r="161" spans="2:65" s="1" customFormat="1" ht="24.2" customHeight="1">
      <c r="B161" s="32"/>
      <c r="C161" s="137" t="s">
        <v>201</v>
      </c>
      <c r="D161" s="137" t="s">
        <v>166</v>
      </c>
      <c r="E161" s="138" t="s">
        <v>2045</v>
      </c>
      <c r="F161" s="139" t="s">
        <v>2046</v>
      </c>
      <c r="G161" s="140" t="s">
        <v>169</v>
      </c>
      <c r="H161" s="141">
        <v>2</v>
      </c>
      <c r="I161" s="142"/>
      <c r="J161" s="143">
        <f t="shared" si="0"/>
        <v>0</v>
      </c>
      <c r="K161" s="144"/>
      <c r="L161" s="32"/>
      <c r="M161" s="145" t="s">
        <v>1</v>
      </c>
      <c r="N161" s="146" t="s">
        <v>43</v>
      </c>
      <c r="P161" s="147">
        <f t="shared" si="1"/>
        <v>0</v>
      </c>
      <c r="Q161" s="147">
        <v>0</v>
      </c>
      <c r="R161" s="147">
        <f t="shared" si="2"/>
        <v>0</v>
      </c>
      <c r="S161" s="147">
        <v>0</v>
      </c>
      <c r="T161" s="148">
        <f t="shared" si="3"/>
        <v>0</v>
      </c>
      <c r="AR161" s="149" t="s">
        <v>540</v>
      </c>
      <c r="AT161" s="149" t="s">
        <v>166</v>
      </c>
      <c r="AU161" s="149" t="s">
        <v>86</v>
      </c>
      <c r="AY161" s="17" t="s">
        <v>163</v>
      </c>
      <c r="BE161" s="150">
        <f t="shared" si="4"/>
        <v>0</v>
      </c>
      <c r="BF161" s="150">
        <f t="shared" si="5"/>
        <v>0</v>
      </c>
      <c r="BG161" s="150">
        <f t="shared" si="6"/>
        <v>0</v>
      </c>
      <c r="BH161" s="150">
        <f t="shared" si="7"/>
        <v>0</v>
      </c>
      <c r="BI161" s="150">
        <f t="shared" si="8"/>
        <v>0</v>
      </c>
      <c r="BJ161" s="17" t="s">
        <v>86</v>
      </c>
      <c r="BK161" s="150">
        <f t="shared" si="9"/>
        <v>0</v>
      </c>
      <c r="BL161" s="17" t="s">
        <v>540</v>
      </c>
      <c r="BM161" s="149" t="s">
        <v>2047</v>
      </c>
    </row>
    <row r="162" spans="2:65" s="1" customFormat="1" ht="21.75" customHeight="1">
      <c r="B162" s="32"/>
      <c r="C162" s="172" t="s">
        <v>461</v>
      </c>
      <c r="D162" s="172" t="s">
        <v>194</v>
      </c>
      <c r="E162" s="173" t="s">
        <v>2048</v>
      </c>
      <c r="F162" s="174" t="s">
        <v>2049</v>
      </c>
      <c r="G162" s="175" t="s">
        <v>169</v>
      </c>
      <c r="H162" s="176">
        <v>2</v>
      </c>
      <c r="I162" s="177"/>
      <c r="J162" s="178">
        <f t="shared" si="0"/>
        <v>0</v>
      </c>
      <c r="K162" s="179"/>
      <c r="L162" s="180"/>
      <c r="M162" s="181" t="s">
        <v>1</v>
      </c>
      <c r="N162" s="182" t="s">
        <v>43</v>
      </c>
      <c r="P162" s="147">
        <f t="shared" si="1"/>
        <v>0</v>
      </c>
      <c r="Q162" s="147">
        <v>9.0000000000000006E-5</v>
      </c>
      <c r="R162" s="147">
        <f t="shared" si="2"/>
        <v>1.8000000000000001E-4</v>
      </c>
      <c r="S162" s="147">
        <v>0</v>
      </c>
      <c r="T162" s="148">
        <f t="shared" si="3"/>
        <v>0</v>
      </c>
      <c r="AR162" s="149" t="s">
        <v>1153</v>
      </c>
      <c r="AT162" s="149" t="s">
        <v>194</v>
      </c>
      <c r="AU162" s="149" t="s">
        <v>86</v>
      </c>
      <c r="AY162" s="17" t="s">
        <v>163</v>
      </c>
      <c r="BE162" s="150">
        <f t="shared" si="4"/>
        <v>0</v>
      </c>
      <c r="BF162" s="150">
        <f t="shared" si="5"/>
        <v>0</v>
      </c>
      <c r="BG162" s="150">
        <f t="shared" si="6"/>
        <v>0</v>
      </c>
      <c r="BH162" s="150">
        <f t="shared" si="7"/>
        <v>0</v>
      </c>
      <c r="BI162" s="150">
        <f t="shared" si="8"/>
        <v>0</v>
      </c>
      <c r="BJ162" s="17" t="s">
        <v>86</v>
      </c>
      <c r="BK162" s="150">
        <f t="shared" si="9"/>
        <v>0</v>
      </c>
      <c r="BL162" s="17" t="s">
        <v>1153</v>
      </c>
      <c r="BM162" s="149" t="s">
        <v>2050</v>
      </c>
    </row>
    <row r="163" spans="2:65" s="1" customFormat="1" ht="37.9" customHeight="1">
      <c r="B163" s="32"/>
      <c r="C163" s="137" t="s">
        <v>480</v>
      </c>
      <c r="D163" s="137" t="s">
        <v>166</v>
      </c>
      <c r="E163" s="138" t="s">
        <v>2051</v>
      </c>
      <c r="F163" s="139" t="s">
        <v>2052</v>
      </c>
      <c r="G163" s="140" t="s">
        <v>169</v>
      </c>
      <c r="H163" s="141">
        <v>8</v>
      </c>
      <c r="I163" s="142"/>
      <c r="J163" s="143">
        <f t="shared" si="0"/>
        <v>0</v>
      </c>
      <c r="K163" s="144"/>
      <c r="L163" s="32"/>
      <c r="M163" s="145" t="s">
        <v>1</v>
      </c>
      <c r="N163" s="146" t="s">
        <v>43</v>
      </c>
      <c r="P163" s="147">
        <f t="shared" si="1"/>
        <v>0</v>
      </c>
      <c r="Q163" s="147">
        <v>0</v>
      </c>
      <c r="R163" s="147">
        <f t="shared" si="2"/>
        <v>0</v>
      </c>
      <c r="S163" s="147">
        <v>0</v>
      </c>
      <c r="T163" s="148">
        <f t="shared" si="3"/>
        <v>0</v>
      </c>
      <c r="AR163" s="149" t="s">
        <v>540</v>
      </c>
      <c r="AT163" s="149" t="s">
        <v>166</v>
      </c>
      <c r="AU163" s="149" t="s">
        <v>86</v>
      </c>
      <c r="AY163" s="17" t="s">
        <v>163</v>
      </c>
      <c r="BE163" s="150">
        <f t="shared" si="4"/>
        <v>0</v>
      </c>
      <c r="BF163" s="150">
        <f t="shared" si="5"/>
        <v>0</v>
      </c>
      <c r="BG163" s="150">
        <f t="shared" si="6"/>
        <v>0</v>
      </c>
      <c r="BH163" s="150">
        <f t="shared" si="7"/>
        <v>0</v>
      </c>
      <c r="BI163" s="150">
        <f t="shared" si="8"/>
        <v>0</v>
      </c>
      <c r="BJ163" s="17" t="s">
        <v>86</v>
      </c>
      <c r="BK163" s="150">
        <f t="shared" si="9"/>
        <v>0</v>
      </c>
      <c r="BL163" s="17" t="s">
        <v>540</v>
      </c>
      <c r="BM163" s="149" t="s">
        <v>2053</v>
      </c>
    </row>
    <row r="164" spans="2:65" s="1" customFormat="1" ht="24.2" customHeight="1">
      <c r="B164" s="32"/>
      <c r="C164" s="172" t="s">
        <v>486</v>
      </c>
      <c r="D164" s="172" t="s">
        <v>194</v>
      </c>
      <c r="E164" s="173" t="s">
        <v>2054</v>
      </c>
      <c r="F164" s="174" t="s">
        <v>2055</v>
      </c>
      <c r="G164" s="175" t="s">
        <v>169</v>
      </c>
      <c r="H164" s="176">
        <v>8</v>
      </c>
      <c r="I164" s="177"/>
      <c r="J164" s="178">
        <f t="shared" si="0"/>
        <v>0</v>
      </c>
      <c r="K164" s="179"/>
      <c r="L164" s="180"/>
      <c r="M164" s="181" t="s">
        <v>1</v>
      </c>
      <c r="N164" s="182" t="s">
        <v>43</v>
      </c>
      <c r="P164" s="147">
        <f t="shared" si="1"/>
        <v>0</v>
      </c>
      <c r="Q164" s="147">
        <v>9.0000000000000006E-5</v>
      </c>
      <c r="R164" s="147">
        <f t="shared" si="2"/>
        <v>7.2000000000000005E-4</v>
      </c>
      <c r="S164" s="147">
        <v>0</v>
      </c>
      <c r="T164" s="148">
        <f t="shared" si="3"/>
        <v>0</v>
      </c>
      <c r="AR164" s="149" t="s">
        <v>1153</v>
      </c>
      <c r="AT164" s="149" t="s">
        <v>194</v>
      </c>
      <c r="AU164" s="149" t="s">
        <v>86</v>
      </c>
      <c r="AY164" s="17" t="s">
        <v>163</v>
      </c>
      <c r="BE164" s="150">
        <f t="shared" si="4"/>
        <v>0</v>
      </c>
      <c r="BF164" s="150">
        <f t="shared" si="5"/>
        <v>0</v>
      </c>
      <c r="BG164" s="150">
        <f t="shared" si="6"/>
        <v>0</v>
      </c>
      <c r="BH164" s="150">
        <f t="shared" si="7"/>
        <v>0</v>
      </c>
      <c r="BI164" s="150">
        <f t="shared" si="8"/>
        <v>0</v>
      </c>
      <c r="BJ164" s="17" t="s">
        <v>86</v>
      </c>
      <c r="BK164" s="150">
        <f t="shared" si="9"/>
        <v>0</v>
      </c>
      <c r="BL164" s="17" t="s">
        <v>1153</v>
      </c>
      <c r="BM164" s="149" t="s">
        <v>2056</v>
      </c>
    </row>
    <row r="165" spans="2:65" s="1" customFormat="1" ht="24.2" customHeight="1">
      <c r="B165" s="32"/>
      <c r="C165" s="137" t="s">
        <v>491</v>
      </c>
      <c r="D165" s="137" t="s">
        <v>166</v>
      </c>
      <c r="E165" s="138" t="s">
        <v>2057</v>
      </c>
      <c r="F165" s="139" t="s">
        <v>2058</v>
      </c>
      <c r="G165" s="140" t="s">
        <v>169</v>
      </c>
      <c r="H165" s="141">
        <v>8</v>
      </c>
      <c r="I165" s="142"/>
      <c r="J165" s="143">
        <f t="shared" si="0"/>
        <v>0</v>
      </c>
      <c r="K165" s="144"/>
      <c r="L165" s="32"/>
      <c r="M165" s="145" t="s">
        <v>1</v>
      </c>
      <c r="N165" s="146" t="s">
        <v>43</v>
      </c>
      <c r="P165" s="147">
        <f t="shared" si="1"/>
        <v>0</v>
      </c>
      <c r="Q165" s="147">
        <v>0</v>
      </c>
      <c r="R165" s="147">
        <f t="shared" si="2"/>
        <v>0</v>
      </c>
      <c r="S165" s="147">
        <v>0</v>
      </c>
      <c r="T165" s="148">
        <f t="shared" si="3"/>
        <v>0</v>
      </c>
      <c r="AR165" s="149" t="s">
        <v>540</v>
      </c>
      <c r="AT165" s="149" t="s">
        <v>166</v>
      </c>
      <c r="AU165" s="149" t="s">
        <v>86</v>
      </c>
      <c r="AY165" s="17" t="s">
        <v>163</v>
      </c>
      <c r="BE165" s="150">
        <f t="shared" si="4"/>
        <v>0</v>
      </c>
      <c r="BF165" s="150">
        <f t="shared" si="5"/>
        <v>0</v>
      </c>
      <c r="BG165" s="150">
        <f t="shared" si="6"/>
        <v>0</v>
      </c>
      <c r="BH165" s="150">
        <f t="shared" si="7"/>
        <v>0</v>
      </c>
      <c r="BI165" s="150">
        <f t="shared" si="8"/>
        <v>0</v>
      </c>
      <c r="BJ165" s="17" t="s">
        <v>86</v>
      </c>
      <c r="BK165" s="150">
        <f t="shared" si="9"/>
        <v>0</v>
      </c>
      <c r="BL165" s="17" t="s">
        <v>540</v>
      </c>
      <c r="BM165" s="149" t="s">
        <v>2059</v>
      </c>
    </row>
    <row r="166" spans="2:65" s="1" customFormat="1" ht="21.75" customHeight="1">
      <c r="B166" s="32"/>
      <c r="C166" s="172" t="s">
        <v>497</v>
      </c>
      <c r="D166" s="172" t="s">
        <v>194</v>
      </c>
      <c r="E166" s="173" t="s">
        <v>2060</v>
      </c>
      <c r="F166" s="174" t="s">
        <v>2061</v>
      </c>
      <c r="G166" s="175" t="s">
        <v>169</v>
      </c>
      <c r="H166" s="176">
        <v>8</v>
      </c>
      <c r="I166" s="177"/>
      <c r="J166" s="178">
        <f t="shared" si="0"/>
        <v>0</v>
      </c>
      <c r="K166" s="179"/>
      <c r="L166" s="180"/>
      <c r="M166" s="181" t="s">
        <v>1</v>
      </c>
      <c r="N166" s="182" t="s">
        <v>43</v>
      </c>
      <c r="P166" s="147">
        <f t="shared" si="1"/>
        <v>0</v>
      </c>
      <c r="Q166" s="147">
        <v>1E-4</v>
      </c>
      <c r="R166" s="147">
        <f t="shared" si="2"/>
        <v>8.0000000000000004E-4</v>
      </c>
      <c r="S166" s="147">
        <v>0</v>
      </c>
      <c r="T166" s="148">
        <f t="shared" si="3"/>
        <v>0</v>
      </c>
      <c r="AR166" s="149" t="s">
        <v>1153</v>
      </c>
      <c r="AT166" s="149" t="s">
        <v>194</v>
      </c>
      <c r="AU166" s="149" t="s">
        <v>86</v>
      </c>
      <c r="AY166" s="17" t="s">
        <v>163</v>
      </c>
      <c r="BE166" s="150">
        <f t="shared" si="4"/>
        <v>0</v>
      </c>
      <c r="BF166" s="150">
        <f t="shared" si="5"/>
        <v>0</v>
      </c>
      <c r="BG166" s="150">
        <f t="shared" si="6"/>
        <v>0</v>
      </c>
      <c r="BH166" s="150">
        <f t="shared" si="7"/>
        <v>0</v>
      </c>
      <c r="BI166" s="150">
        <f t="shared" si="8"/>
        <v>0</v>
      </c>
      <c r="BJ166" s="17" t="s">
        <v>86</v>
      </c>
      <c r="BK166" s="150">
        <f t="shared" si="9"/>
        <v>0</v>
      </c>
      <c r="BL166" s="17" t="s">
        <v>1153</v>
      </c>
      <c r="BM166" s="149" t="s">
        <v>2062</v>
      </c>
    </row>
    <row r="167" spans="2:65" s="1" customFormat="1" ht="16.5" customHeight="1">
      <c r="B167" s="32"/>
      <c r="C167" s="172" t="s">
        <v>506</v>
      </c>
      <c r="D167" s="172" t="s">
        <v>194</v>
      </c>
      <c r="E167" s="173" t="s">
        <v>2063</v>
      </c>
      <c r="F167" s="174" t="s">
        <v>2064</v>
      </c>
      <c r="G167" s="175" t="s">
        <v>2065</v>
      </c>
      <c r="H167" s="176">
        <v>1</v>
      </c>
      <c r="I167" s="177"/>
      <c r="J167" s="178">
        <f t="shared" si="0"/>
        <v>0</v>
      </c>
      <c r="K167" s="179"/>
      <c r="L167" s="180"/>
      <c r="M167" s="181" t="s">
        <v>1</v>
      </c>
      <c r="N167" s="182" t="s">
        <v>43</v>
      </c>
      <c r="P167" s="147">
        <f t="shared" si="1"/>
        <v>0</v>
      </c>
      <c r="Q167" s="147">
        <v>0</v>
      </c>
      <c r="R167" s="147">
        <f t="shared" si="2"/>
        <v>0</v>
      </c>
      <c r="S167" s="147">
        <v>0</v>
      </c>
      <c r="T167" s="148">
        <f t="shared" si="3"/>
        <v>0</v>
      </c>
      <c r="AR167" s="149" t="s">
        <v>1153</v>
      </c>
      <c r="AT167" s="149" t="s">
        <v>194</v>
      </c>
      <c r="AU167" s="149" t="s">
        <v>86</v>
      </c>
      <c r="AY167" s="17" t="s">
        <v>163</v>
      </c>
      <c r="BE167" s="150">
        <f t="shared" si="4"/>
        <v>0</v>
      </c>
      <c r="BF167" s="150">
        <f t="shared" si="5"/>
        <v>0</v>
      </c>
      <c r="BG167" s="150">
        <f t="shared" si="6"/>
        <v>0</v>
      </c>
      <c r="BH167" s="150">
        <f t="shared" si="7"/>
        <v>0</v>
      </c>
      <c r="BI167" s="150">
        <f t="shared" si="8"/>
        <v>0</v>
      </c>
      <c r="BJ167" s="17" t="s">
        <v>86</v>
      </c>
      <c r="BK167" s="150">
        <f t="shared" si="9"/>
        <v>0</v>
      </c>
      <c r="BL167" s="17" t="s">
        <v>1153</v>
      </c>
      <c r="BM167" s="149" t="s">
        <v>2066</v>
      </c>
    </row>
    <row r="168" spans="2:65" s="13" customFormat="1" ht="11.25">
      <c r="B168" s="158"/>
      <c r="D168" s="152" t="s">
        <v>172</v>
      </c>
      <c r="E168" s="159" t="s">
        <v>1</v>
      </c>
      <c r="F168" s="160" t="s">
        <v>86</v>
      </c>
      <c r="H168" s="161">
        <v>1</v>
      </c>
      <c r="I168" s="162"/>
      <c r="L168" s="158"/>
      <c r="M168" s="163"/>
      <c r="T168" s="164"/>
      <c r="AT168" s="159" t="s">
        <v>172</v>
      </c>
      <c r="AU168" s="159" t="s">
        <v>86</v>
      </c>
      <c r="AV168" s="13" t="s">
        <v>88</v>
      </c>
      <c r="AW168" s="13" t="s">
        <v>34</v>
      </c>
      <c r="AX168" s="13" t="s">
        <v>86</v>
      </c>
      <c r="AY168" s="159" t="s">
        <v>163</v>
      </c>
    </row>
    <row r="169" spans="2:65" s="12" customFormat="1" ht="11.25">
      <c r="B169" s="151"/>
      <c r="D169" s="152" t="s">
        <v>172</v>
      </c>
      <c r="E169" s="153" t="s">
        <v>1</v>
      </c>
      <c r="F169" s="154" t="s">
        <v>2067</v>
      </c>
      <c r="H169" s="153" t="s">
        <v>1</v>
      </c>
      <c r="I169" s="155"/>
      <c r="L169" s="151"/>
      <c r="M169" s="156"/>
      <c r="T169" s="157"/>
      <c r="AT169" s="153" t="s">
        <v>172</v>
      </c>
      <c r="AU169" s="153" t="s">
        <v>86</v>
      </c>
      <c r="AV169" s="12" t="s">
        <v>86</v>
      </c>
      <c r="AW169" s="12" t="s">
        <v>34</v>
      </c>
      <c r="AX169" s="12" t="s">
        <v>78</v>
      </c>
      <c r="AY169" s="153" t="s">
        <v>163</v>
      </c>
    </row>
    <row r="170" spans="2:65" s="12" customFormat="1" ht="11.25">
      <c r="B170" s="151"/>
      <c r="D170" s="152" t="s">
        <v>172</v>
      </c>
      <c r="E170" s="153" t="s">
        <v>1</v>
      </c>
      <c r="F170" s="154" t="s">
        <v>2068</v>
      </c>
      <c r="H170" s="153" t="s">
        <v>1</v>
      </c>
      <c r="I170" s="155"/>
      <c r="L170" s="151"/>
      <c r="M170" s="156"/>
      <c r="T170" s="157"/>
      <c r="AT170" s="153" t="s">
        <v>172</v>
      </c>
      <c r="AU170" s="153" t="s">
        <v>86</v>
      </c>
      <c r="AV170" s="12" t="s">
        <v>86</v>
      </c>
      <c r="AW170" s="12" t="s">
        <v>34</v>
      </c>
      <c r="AX170" s="12" t="s">
        <v>78</v>
      </c>
      <c r="AY170" s="153" t="s">
        <v>163</v>
      </c>
    </row>
    <row r="171" spans="2:65" s="12" customFormat="1" ht="11.25">
      <c r="B171" s="151"/>
      <c r="D171" s="152" t="s">
        <v>172</v>
      </c>
      <c r="E171" s="153" t="s">
        <v>1</v>
      </c>
      <c r="F171" s="154" t="s">
        <v>2069</v>
      </c>
      <c r="H171" s="153" t="s">
        <v>1</v>
      </c>
      <c r="I171" s="155"/>
      <c r="L171" s="151"/>
      <c r="M171" s="156"/>
      <c r="T171" s="157"/>
      <c r="AT171" s="153" t="s">
        <v>172</v>
      </c>
      <c r="AU171" s="153" t="s">
        <v>86</v>
      </c>
      <c r="AV171" s="12" t="s">
        <v>86</v>
      </c>
      <c r="AW171" s="12" t="s">
        <v>34</v>
      </c>
      <c r="AX171" s="12" t="s">
        <v>78</v>
      </c>
      <c r="AY171" s="153" t="s">
        <v>163</v>
      </c>
    </row>
    <row r="172" spans="2:65" s="12" customFormat="1" ht="11.25">
      <c r="B172" s="151"/>
      <c r="D172" s="152" t="s">
        <v>172</v>
      </c>
      <c r="E172" s="153" t="s">
        <v>1</v>
      </c>
      <c r="F172" s="154" t="s">
        <v>2070</v>
      </c>
      <c r="H172" s="153" t="s">
        <v>1</v>
      </c>
      <c r="I172" s="155"/>
      <c r="L172" s="151"/>
      <c r="M172" s="156"/>
      <c r="T172" s="157"/>
      <c r="AT172" s="153" t="s">
        <v>172</v>
      </c>
      <c r="AU172" s="153" t="s">
        <v>86</v>
      </c>
      <c r="AV172" s="12" t="s">
        <v>86</v>
      </c>
      <c r="AW172" s="12" t="s">
        <v>34</v>
      </c>
      <c r="AX172" s="12" t="s">
        <v>78</v>
      </c>
      <c r="AY172" s="153" t="s">
        <v>163</v>
      </c>
    </row>
    <row r="173" spans="2:65" s="12" customFormat="1" ht="11.25">
      <c r="B173" s="151"/>
      <c r="D173" s="152" t="s">
        <v>172</v>
      </c>
      <c r="E173" s="153" t="s">
        <v>1</v>
      </c>
      <c r="F173" s="154" t="s">
        <v>2071</v>
      </c>
      <c r="H173" s="153" t="s">
        <v>1</v>
      </c>
      <c r="I173" s="155"/>
      <c r="L173" s="151"/>
      <c r="M173" s="156"/>
      <c r="T173" s="157"/>
      <c r="AT173" s="153" t="s">
        <v>172</v>
      </c>
      <c r="AU173" s="153" t="s">
        <v>86</v>
      </c>
      <c r="AV173" s="12" t="s">
        <v>86</v>
      </c>
      <c r="AW173" s="12" t="s">
        <v>34</v>
      </c>
      <c r="AX173" s="12" t="s">
        <v>78</v>
      </c>
      <c r="AY173" s="153" t="s">
        <v>163</v>
      </c>
    </row>
    <row r="174" spans="2:65" s="12" customFormat="1" ht="11.25">
      <c r="B174" s="151"/>
      <c r="D174" s="152" t="s">
        <v>172</v>
      </c>
      <c r="E174" s="153" t="s">
        <v>1</v>
      </c>
      <c r="F174" s="154" t="s">
        <v>2072</v>
      </c>
      <c r="H174" s="153" t="s">
        <v>1</v>
      </c>
      <c r="I174" s="155"/>
      <c r="L174" s="151"/>
      <c r="M174" s="156"/>
      <c r="T174" s="157"/>
      <c r="AT174" s="153" t="s">
        <v>172</v>
      </c>
      <c r="AU174" s="153" t="s">
        <v>86</v>
      </c>
      <c r="AV174" s="12" t="s">
        <v>86</v>
      </c>
      <c r="AW174" s="12" t="s">
        <v>34</v>
      </c>
      <c r="AX174" s="12" t="s">
        <v>78</v>
      </c>
      <c r="AY174" s="153" t="s">
        <v>163</v>
      </c>
    </row>
    <row r="175" spans="2:65" s="12" customFormat="1" ht="11.25">
      <c r="B175" s="151"/>
      <c r="D175" s="152" t="s">
        <v>172</v>
      </c>
      <c r="E175" s="153" t="s">
        <v>1</v>
      </c>
      <c r="F175" s="154" t="s">
        <v>2073</v>
      </c>
      <c r="H175" s="153" t="s">
        <v>1</v>
      </c>
      <c r="I175" s="155"/>
      <c r="L175" s="151"/>
      <c r="M175" s="156"/>
      <c r="T175" s="157"/>
      <c r="AT175" s="153" t="s">
        <v>172</v>
      </c>
      <c r="AU175" s="153" t="s">
        <v>86</v>
      </c>
      <c r="AV175" s="12" t="s">
        <v>86</v>
      </c>
      <c r="AW175" s="12" t="s">
        <v>34</v>
      </c>
      <c r="AX175" s="12" t="s">
        <v>78</v>
      </c>
      <c r="AY175" s="153" t="s">
        <v>163</v>
      </c>
    </row>
    <row r="176" spans="2:65" s="1" customFormat="1" ht="16.5" customHeight="1">
      <c r="B176" s="32"/>
      <c r="C176" s="137" t="s">
        <v>510</v>
      </c>
      <c r="D176" s="137" t="s">
        <v>166</v>
      </c>
      <c r="E176" s="138" t="s">
        <v>2074</v>
      </c>
      <c r="F176" s="139" t="s">
        <v>2075</v>
      </c>
      <c r="G176" s="140" t="s">
        <v>1509</v>
      </c>
      <c r="H176" s="193"/>
      <c r="I176" s="142"/>
      <c r="J176" s="143">
        <f>ROUND(I176*H176,2)</f>
        <v>0</v>
      </c>
      <c r="K176" s="144"/>
      <c r="L176" s="32"/>
      <c r="M176" s="145" t="s">
        <v>1</v>
      </c>
      <c r="N176" s="146" t="s">
        <v>43</v>
      </c>
      <c r="P176" s="147">
        <f>O176*H176</f>
        <v>0</v>
      </c>
      <c r="Q176" s="147">
        <v>0</v>
      </c>
      <c r="R176" s="147">
        <f>Q176*H176</f>
        <v>0</v>
      </c>
      <c r="S176" s="147">
        <v>0</v>
      </c>
      <c r="T176" s="148">
        <f>S176*H176</f>
        <v>0</v>
      </c>
      <c r="AR176" s="149" t="s">
        <v>1153</v>
      </c>
      <c r="AT176" s="149" t="s">
        <v>166</v>
      </c>
      <c r="AU176" s="149" t="s">
        <v>86</v>
      </c>
      <c r="AY176" s="17" t="s">
        <v>163</v>
      </c>
      <c r="BE176" s="150">
        <f>IF(N176="základní",J176,0)</f>
        <v>0</v>
      </c>
      <c r="BF176" s="150">
        <f>IF(N176="snížená",J176,0)</f>
        <v>0</v>
      </c>
      <c r="BG176" s="150">
        <f>IF(N176="zákl. přenesená",J176,0)</f>
        <v>0</v>
      </c>
      <c r="BH176" s="150">
        <f>IF(N176="sníž. přenesená",J176,0)</f>
        <v>0</v>
      </c>
      <c r="BI176" s="150">
        <f>IF(N176="nulová",J176,0)</f>
        <v>0</v>
      </c>
      <c r="BJ176" s="17" t="s">
        <v>86</v>
      </c>
      <c r="BK176" s="150">
        <f>ROUND(I176*H176,2)</f>
        <v>0</v>
      </c>
      <c r="BL176" s="17" t="s">
        <v>1153</v>
      </c>
      <c r="BM176" s="149" t="s">
        <v>2076</v>
      </c>
    </row>
    <row r="177" spans="2:65" s="1" customFormat="1" ht="16.5" customHeight="1">
      <c r="B177" s="32"/>
      <c r="C177" s="137" t="s">
        <v>516</v>
      </c>
      <c r="D177" s="137" t="s">
        <v>166</v>
      </c>
      <c r="E177" s="138" t="s">
        <v>2077</v>
      </c>
      <c r="F177" s="139" t="s">
        <v>2078</v>
      </c>
      <c r="G177" s="140" t="s">
        <v>1509</v>
      </c>
      <c r="H177" s="193"/>
      <c r="I177" s="142"/>
      <c r="J177" s="143">
        <f>ROUND(I177*H177,2)</f>
        <v>0</v>
      </c>
      <c r="K177" s="144"/>
      <c r="L177" s="32"/>
      <c r="M177" s="145" t="s">
        <v>1</v>
      </c>
      <c r="N177" s="146" t="s">
        <v>43</v>
      </c>
      <c r="P177" s="147">
        <f>O177*H177</f>
        <v>0</v>
      </c>
      <c r="Q177" s="147">
        <v>0</v>
      </c>
      <c r="R177" s="147">
        <f>Q177*H177</f>
        <v>0</v>
      </c>
      <c r="S177" s="147">
        <v>0</v>
      </c>
      <c r="T177" s="148">
        <f>S177*H177</f>
        <v>0</v>
      </c>
      <c r="AR177" s="149" t="s">
        <v>540</v>
      </c>
      <c r="AT177" s="149" t="s">
        <v>166</v>
      </c>
      <c r="AU177" s="149" t="s">
        <v>86</v>
      </c>
      <c r="AY177" s="17" t="s">
        <v>163</v>
      </c>
      <c r="BE177" s="150">
        <f>IF(N177="základní",J177,0)</f>
        <v>0</v>
      </c>
      <c r="BF177" s="150">
        <f>IF(N177="snížená",J177,0)</f>
        <v>0</v>
      </c>
      <c r="BG177" s="150">
        <f>IF(N177="zákl. přenesená",J177,0)</f>
        <v>0</v>
      </c>
      <c r="BH177" s="150">
        <f>IF(N177="sníž. přenesená",J177,0)</f>
        <v>0</v>
      </c>
      <c r="BI177" s="150">
        <f>IF(N177="nulová",J177,0)</f>
        <v>0</v>
      </c>
      <c r="BJ177" s="17" t="s">
        <v>86</v>
      </c>
      <c r="BK177" s="150">
        <f>ROUND(I177*H177,2)</f>
        <v>0</v>
      </c>
      <c r="BL177" s="17" t="s">
        <v>540</v>
      </c>
      <c r="BM177" s="149" t="s">
        <v>2079</v>
      </c>
    </row>
    <row r="178" spans="2:65" s="11" customFormat="1" ht="22.9" customHeight="1">
      <c r="B178" s="125"/>
      <c r="D178" s="126" t="s">
        <v>77</v>
      </c>
      <c r="E178" s="135" t="s">
        <v>2080</v>
      </c>
      <c r="F178" s="135" t="s">
        <v>2081</v>
      </c>
      <c r="I178" s="128"/>
      <c r="J178" s="136">
        <f>BK178</f>
        <v>0</v>
      </c>
      <c r="L178" s="125"/>
      <c r="M178" s="130"/>
      <c r="P178" s="131">
        <f>SUM(P179:P192)</f>
        <v>0</v>
      </c>
      <c r="R178" s="131">
        <f>SUM(R179:R192)</f>
        <v>0</v>
      </c>
      <c r="T178" s="132">
        <f>SUM(T179:T192)</f>
        <v>0</v>
      </c>
      <c r="AR178" s="126" t="s">
        <v>182</v>
      </c>
      <c r="AT178" s="133" t="s">
        <v>77</v>
      </c>
      <c r="AU178" s="133" t="s">
        <v>86</v>
      </c>
      <c r="AY178" s="126" t="s">
        <v>163</v>
      </c>
      <c r="BK178" s="134">
        <f>SUM(BK179:BK192)</f>
        <v>0</v>
      </c>
    </row>
    <row r="179" spans="2:65" s="1" customFormat="1" ht="33" customHeight="1">
      <c r="B179" s="32"/>
      <c r="C179" s="137" t="s">
        <v>535</v>
      </c>
      <c r="D179" s="137" t="s">
        <v>166</v>
      </c>
      <c r="E179" s="138" t="s">
        <v>2082</v>
      </c>
      <c r="F179" s="139" t="s">
        <v>2083</v>
      </c>
      <c r="G179" s="140" t="s">
        <v>169</v>
      </c>
      <c r="H179" s="141">
        <v>51</v>
      </c>
      <c r="I179" s="142"/>
      <c r="J179" s="143">
        <f t="shared" ref="J179:J189" si="10">ROUND(I179*H179,2)</f>
        <v>0</v>
      </c>
      <c r="K179" s="144"/>
      <c r="L179" s="32"/>
      <c r="M179" s="145" t="s">
        <v>1</v>
      </c>
      <c r="N179" s="146" t="s">
        <v>43</v>
      </c>
      <c r="P179" s="147">
        <f t="shared" ref="P179:P189" si="11">O179*H179</f>
        <v>0</v>
      </c>
      <c r="Q179" s="147">
        <v>0</v>
      </c>
      <c r="R179" s="147">
        <f t="shared" ref="R179:R189" si="12">Q179*H179</f>
        <v>0</v>
      </c>
      <c r="S179" s="147">
        <v>0</v>
      </c>
      <c r="T179" s="148">
        <f t="shared" ref="T179:T189" si="13">S179*H179</f>
        <v>0</v>
      </c>
      <c r="AR179" s="149" t="s">
        <v>540</v>
      </c>
      <c r="AT179" s="149" t="s">
        <v>166</v>
      </c>
      <c r="AU179" s="149" t="s">
        <v>88</v>
      </c>
      <c r="AY179" s="17" t="s">
        <v>163</v>
      </c>
      <c r="BE179" s="150">
        <f t="shared" ref="BE179:BE189" si="14">IF(N179="základní",J179,0)</f>
        <v>0</v>
      </c>
      <c r="BF179" s="150">
        <f t="shared" ref="BF179:BF189" si="15">IF(N179="snížená",J179,0)</f>
        <v>0</v>
      </c>
      <c r="BG179" s="150">
        <f t="shared" ref="BG179:BG189" si="16">IF(N179="zákl. přenesená",J179,0)</f>
        <v>0</v>
      </c>
      <c r="BH179" s="150">
        <f t="shared" ref="BH179:BH189" si="17">IF(N179="sníž. přenesená",J179,0)</f>
        <v>0</v>
      </c>
      <c r="BI179" s="150">
        <f t="shared" ref="BI179:BI189" si="18">IF(N179="nulová",J179,0)</f>
        <v>0</v>
      </c>
      <c r="BJ179" s="17" t="s">
        <v>86</v>
      </c>
      <c r="BK179" s="150">
        <f t="shared" ref="BK179:BK189" si="19">ROUND(I179*H179,2)</f>
        <v>0</v>
      </c>
      <c r="BL179" s="17" t="s">
        <v>540</v>
      </c>
      <c r="BM179" s="149" t="s">
        <v>2084</v>
      </c>
    </row>
    <row r="180" spans="2:65" s="1" customFormat="1" ht="24.2" customHeight="1">
      <c r="B180" s="32"/>
      <c r="C180" s="172" t="s">
        <v>542</v>
      </c>
      <c r="D180" s="172" t="s">
        <v>194</v>
      </c>
      <c r="E180" s="173" t="s">
        <v>2085</v>
      </c>
      <c r="F180" s="174" t="s">
        <v>2086</v>
      </c>
      <c r="G180" s="175" t="s">
        <v>1156</v>
      </c>
      <c r="H180" s="176">
        <v>2</v>
      </c>
      <c r="I180" s="177"/>
      <c r="J180" s="178">
        <f t="shared" si="10"/>
        <v>0</v>
      </c>
      <c r="K180" s="179"/>
      <c r="L180" s="180"/>
      <c r="M180" s="181" t="s">
        <v>1</v>
      </c>
      <c r="N180" s="182" t="s">
        <v>43</v>
      </c>
      <c r="P180" s="147">
        <f t="shared" si="11"/>
        <v>0</v>
      </c>
      <c r="Q180" s="147">
        <v>0</v>
      </c>
      <c r="R180" s="147">
        <f t="shared" si="12"/>
        <v>0</v>
      </c>
      <c r="S180" s="147">
        <v>0</v>
      </c>
      <c r="T180" s="148">
        <f t="shared" si="13"/>
        <v>0</v>
      </c>
      <c r="AR180" s="149" t="s">
        <v>1153</v>
      </c>
      <c r="AT180" s="149" t="s">
        <v>194</v>
      </c>
      <c r="AU180" s="149" t="s">
        <v>88</v>
      </c>
      <c r="AY180" s="17" t="s">
        <v>163</v>
      </c>
      <c r="BE180" s="150">
        <f t="shared" si="14"/>
        <v>0</v>
      </c>
      <c r="BF180" s="150">
        <f t="shared" si="15"/>
        <v>0</v>
      </c>
      <c r="BG180" s="150">
        <f t="shared" si="16"/>
        <v>0</v>
      </c>
      <c r="BH180" s="150">
        <f t="shared" si="17"/>
        <v>0</v>
      </c>
      <c r="BI180" s="150">
        <f t="shared" si="18"/>
        <v>0</v>
      </c>
      <c r="BJ180" s="17" t="s">
        <v>86</v>
      </c>
      <c r="BK180" s="150">
        <f t="shared" si="19"/>
        <v>0</v>
      </c>
      <c r="BL180" s="17" t="s">
        <v>1153</v>
      </c>
      <c r="BM180" s="149" t="s">
        <v>2087</v>
      </c>
    </row>
    <row r="181" spans="2:65" s="1" customFormat="1" ht="24.2" customHeight="1">
      <c r="B181" s="32"/>
      <c r="C181" s="172" t="s">
        <v>554</v>
      </c>
      <c r="D181" s="172" t="s">
        <v>194</v>
      </c>
      <c r="E181" s="173" t="s">
        <v>2088</v>
      </c>
      <c r="F181" s="174" t="s">
        <v>2089</v>
      </c>
      <c r="G181" s="175" t="s">
        <v>1156</v>
      </c>
      <c r="H181" s="176">
        <v>49</v>
      </c>
      <c r="I181" s="177"/>
      <c r="J181" s="178">
        <f t="shared" si="10"/>
        <v>0</v>
      </c>
      <c r="K181" s="179"/>
      <c r="L181" s="180"/>
      <c r="M181" s="181" t="s">
        <v>1</v>
      </c>
      <c r="N181" s="182" t="s">
        <v>43</v>
      </c>
      <c r="P181" s="147">
        <f t="shared" si="11"/>
        <v>0</v>
      </c>
      <c r="Q181" s="147">
        <v>0</v>
      </c>
      <c r="R181" s="147">
        <f t="shared" si="12"/>
        <v>0</v>
      </c>
      <c r="S181" s="147">
        <v>0</v>
      </c>
      <c r="T181" s="148">
        <f t="shared" si="13"/>
        <v>0</v>
      </c>
      <c r="AR181" s="149" t="s">
        <v>1153</v>
      </c>
      <c r="AT181" s="149" t="s">
        <v>194</v>
      </c>
      <c r="AU181" s="149" t="s">
        <v>88</v>
      </c>
      <c r="AY181" s="17" t="s">
        <v>163</v>
      </c>
      <c r="BE181" s="150">
        <f t="shared" si="14"/>
        <v>0</v>
      </c>
      <c r="BF181" s="150">
        <f t="shared" si="15"/>
        <v>0</v>
      </c>
      <c r="BG181" s="150">
        <f t="shared" si="16"/>
        <v>0</v>
      </c>
      <c r="BH181" s="150">
        <f t="shared" si="17"/>
        <v>0</v>
      </c>
      <c r="BI181" s="150">
        <f t="shared" si="18"/>
        <v>0</v>
      </c>
      <c r="BJ181" s="17" t="s">
        <v>86</v>
      </c>
      <c r="BK181" s="150">
        <f t="shared" si="19"/>
        <v>0</v>
      </c>
      <c r="BL181" s="17" t="s">
        <v>1153</v>
      </c>
      <c r="BM181" s="149" t="s">
        <v>2090</v>
      </c>
    </row>
    <row r="182" spans="2:65" s="1" customFormat="1" ht="24.2" customHeight="1">
      <c r="B182" s="32"/>
      <c r="C182" s="172" t="s">
        <v>560</v>
      </c>
      <c r="D182" s="172" t="s">
        <v>194</v>
      </c>
      <c r="E182" s="173" t="s">
        <v>2091</v>
      </c>
      <c r="F182" s="174" t="s">
        <v>2092</v>
      </c>
      <c r="G182" s="175" t="s">
        <v>1156</v>
      </c>
      <c r="H182" s="176">
        <v>2</v>
      </c>
      <c r="I182" s="177"/>
      <c r="J182" s="178">
        <f t="shared" si="10"/>
        <v>0</v>
      </c>
      <c r="K182" s="179"/>
      <c r="L182" s="180"/>
      <c r="M182" s="181" t="s">
        <v>1</v>
      </c>
      <c r="N182" s="182" t="s">
        <v>43</v>
      </c>
      <c r="P182" s="147">
        <f t="shared" si="11"/>
        <v>0</v>
      </c>
      <c r="Q182" s="147">
        <v>0</v>
      </c>
      <c r="R182" s="147">
        <f t="shared" si="12"/>
        <v>0</v>
      </c>
      <c r="S182" s="147">
        <v>0</v>
      </c>
      <c r="T182" s="148">
        <f t="shared" si="13"/>
        <v>0</v>
      </c>
      <c r="AR182" s="149" t="s">
        <v>1153</v>
      </c>
      <c r="AT182" s="149" t="s">
        <v>194</v>
      </c>
      <c r="AU182" s="149" t="s">
        <v>88</v>
      </c>
      <c r="AY182" s="17" t="s">
        <v>163</v>
      </c>
      <c r="BE182" s="150">
        <f t="shared" si="14"/>
        <v>0</v>
      </c>
      <c r="BF182" s="150">
        <f t="shared" si="15"/>
        <v>0</v>
      </c>
      <c r="BG182" s="150">
        <f t="shared" si="16"/>
        <v>0</v>
      </c>
      <c r="BH182" s="150">
        <f t="shared" si="17"/>
        <v>0</v>
      </c>
      <c r="BI182" s="150">
        <f t="shared" si="18"/>
        <v>0</v>
      </c>
      <c r="BJ182" s="17" t="s">
        <v>86</v>
      </c>
      <c r="BK182" s="150">
        <f t="shared" si="19"/>
        <v>0</v>
      </c>
      <c r="BL182" s="17" t="s">
        <v>1153</v>
      </c>
      <c r="BM182" s="149" t="s">
        <v>2093</v>
      </c>
    </row>
    <row r="183" spans="2:65" s="1" customFormat="1" ht="33" customHeight="1">
      <c r="B183" s="32"/>
      <c r="C183" s="172" t="s">
        <v>580</v>
      </c>
      <c r="D183" s="172" t="s">
        <v>194</v>
      </c>
      <c r="E183" s="173" t="s">
        <v>2094</v>
      </c>
      <c r="F183" s="174" t="s">
        <v>2095</v>
      </c>
      <c r="G183" s="175" t="s">
        <v>1156</v>
      </c>
      <c r="H183" s="176">
        <v>8</v>
      </c>
      <c r="I183" s="177"/>
      <c r="J183" s="178">
        <f t="shared" si="10"/>
        <v>0</v>
      </c>
      <c r="K183" s="179"/>
      <c r="L183" s="180"/>
      <c r="M183" s="181" t="s">
        <v>1</v>
      </c>
      <c r="N183" s="182" t="s">
        <v>43</v>
      </c>
      <c r="P183" s="147">
        <f t="shared" si="11"/>
        <v>0</v>
      </c>
      <c r="Q183" s="147">
        <v>0</v>
      </c>
      <c r="R183" s="147">
        <f t="shared" si="12"/>
        <v>0</v>
      </c>
      <c r="S183" s="147">
        <v>0</v>
      </c>
      <c r="T183" s="148">
        <f t="shared" si="13"/>
        <v>0</v>
      </c>
      <c r="AR183" s="149" t="s">
        <v>1153</v>
      </c>
      <c r="AT183" s="149" t="s">
        <v>194</v>
      </c>
      <c r="AU183" s="149" t="s">
        <v>88</v>
      </c>
      <c r="AY183" s="17" t="s">
        <v>163</v>
      </c>
      <c r="BE183" s="150">
        <f t="shared" si="14"/>
        <v>0</v>
      </c>
      <c r="BF183" s="150">
        <f t="shared" si="15"/>
        <v>0</v>
      </c>
      <c r="BG183" s="150">
        <f t="shared" si="16"/>
        <v>0</v>
      </c>
      <c r="BH183" s="150">
        <f t="shared" si="17"/>
        <v>0</v>
      </c>
      <c r="BI183" s="150">
        <f t="shared" si="18"/>
        <v>0</v>
      </c>
      <c r="BJ183" s="17" t="s">
        <v>86</v>
      </c>
      <c r="BK183" s="150">
        <f t="shared" si="19"/>
        <v>0</v>
      </c>
      <c r="BL183" s="17" t="s">
        <v>1153</v>
      </c>
      <c r="BM183" s="149" t="s">
        <v>2096</v>
      </c>
    </row>
    <row r="184" spans="2:65" s="1" customFormat="1" ht="21.75" customHeight="1">
      <c r="B184" s="32"/>
      <c r="C184" s="137" t="s">
        <v>586</v>
      </c>
      <c r="D184" s="137" t="s">
        <v>166</v>
      </c>
      <c r="E184" s="138" t="s">
        <v>2097</v>
      </c>
      <c r="F184" s="139" t="s">
        <v>2098</v>
      </c>
      <c r="G184" s="140" t="s">
        <v>169</v>
      </c>
      <c r="H184" s="141">
        <v>7</v>
      </c>
      <c r="I184" s="142"/>
      <c r="J184" s="143">
        <f t="shared" si="10"/>
        <v>0</v>
      </c>
      <c r="K184" s="144"/>
      <c r="L184" s="32"/>
      <c r="M184" s="145" t="s">
        <v>1</v>
      </c>
      <c r="N184" s="146" t="s">
        <v>43</v>
      </c>
      <c r="P184" s="147">
        <f t="shared" si="11"/>
        <v>0</v>
      </c>
      <c r="Q184" s="147">
        <v>0</v>
      </c>
      <c r="R184" s="147">
        <f t="shared" si="12"/>
        <v>0</v>
      </c>
      <c r="S184" s="147">
        <v>0</v>
      </c>
      <c r="T184" s="148">
        <f t="shared" si="13"/>
        <v>0</v>
      </c>
      <c r="AR184" s="149" t="s">
        <v>540</v>
      </c>
      <c r="AT184" s="149" t="s">
        <v>166</v>
      </c>
      <c r="AU184" s="149" t="s">
        <v>88</v>
      </c>
      <c r="AY184" s="17" t="s">
        <v>163</v>
      </c>
      <c r="BE184" s="150">
        <f t="shared" si="14"/>
        <v>0</v>
      </c>
      <c r="BF184" s="150">
        <f t="shared" si="15"/>
        <v>0</v>
      </c>
      <c r="BG184" s="150">
        <f t="shared" si="16"/>
        <v>0</v>
      </c>
      <c r="BH184" s="150">
        <f t="shared" si="17"/>
        <v>0</v>
      </c>
      <c r="BI184" s="150">
        <f t="shared" si="18"/>
        <v>0</v>
      </c>
      <c r="BJ184" s="17" t="s">
        <v>86</v>
      </c>
      <c r="BK184" s="150">
        <f t="shared" si="19"/>
        <v>0</v>
      </c>
      <c r="BL184" s="17" t="s">
        <v>540</v>
      </c>
      <c r="BM184" s="149" t="s">
        <v>2099</v>
      </c>
    </row>
    <row r="185" spans="2:65" s="1" customFormat="1" ht="16.5" customHeight="1">
      <c r="B185" s="32"/>
      <c r="C185" s="172" t="s">
        <v>592</v>
      </c>
      <c r="D185" s="172" t="s">
        <v>194</v>
      </c>
      <c r="E185" s="173" t="s">
        <v>2100</v>
      </c>
      <c r="F185" s="174" t="s">
        <v>2101</v>
      </c>
      <c r="G185" s="175" t="s">
        <v>1156</v>
      </c>
      <c r="H185" s="176">
        <v>3</v>
      </c>
      <c r="I185" s="177"/>
      <c r="J185" s="178">
        <f t="shared" si="10"/>
        <v>0</v>
      </c>
      <c r="K185" s="179"/>
      <c r="L185" s="180"/>
      <c r="M185" s="181" t="s">
        <v>1</v>
      </c>
      <c r="N185" s="182" t="s">
        <v>43</v>
      </c>
      <c r="P185" s="147">
        <f t="shared" si="11"/>
        <v>0</v>
      </c>
      <c r="Q185" s="147">
        <v>0</v>
      </c>
      <c r="R185" s="147">
        <f t="shared" si="12"/>
        <v>0</v>
      </c>
      <c r="S185" s="147">
        <v>0</v>
      </c>
      <c r="T185" s="148">
        <f t="shared" si="13"/>
        <v>0</v>
      </c>
      <c r="AR185" s="149" t="s">
        <v>1153</v>
      </c>
      <c r="AT185" s="149" t="s">
        <v>194</v>
      </c>
      <c r="AU185" s="149" t="s">
        <v>88</v>
      </c>
      <c r="AY185" s="17" t="s">
        <v>163</v>
      </c>
      <c r="BE185" s="150">
        <f t="shared" si="14"/>
        <v>0</v>
      </c>
      <c r="BF185" s="150">
        <f t="shared" si="15"/>
        <v>0</v>
      </c>
      <c r="BG185" s="150">
        <f t="shared" si="16"/>
        <v>0</v>
      </c>
      <c r="BH185" s="150">
        <f t="shared" si="17"/>
        <v>0</v>
      </c>
      <c r="BI185" s="150">
        <f t="shared" si="18"/>
        <v>0</v>
      </c>
      <c r="BJ185" s="17" t="s">
        <v>86</v>
      </c>
      <c r="BK185" s="150">
        <f t="shared" si="19"/>
        <v>0</v>
      </c>
      <c r="BL185" s="17" t="s">
        <v>1153</v>
      </c>
      <c r="BM185" s="149" t="s">
        <v>2102</v>
      </c>
    </row>
    <row r="186" spans="2:65" s="1" customFormat="1" ht="16.5" customHeight="1">
      <c r="B186" s="32"/>
      <c r="C186" s="172" t="s">
        <v>602</v>
      </c>
      <c r="D186" s="172" t="s">
        <v>194</v>
      </c>
      <c r="E186" s="173" t="s">
        <v>2103</v>
      </c>
      <c r="F186" s="174" t="s">
        <v>2104</v>
      </c>
      <c r="G186" s="175" t="s">
        <v>1156</v>
      </c>
      <c r="H186" s="176">
        <v>3</v>
      </c>
      <c r="I186" s="177"/>
      <c r="J186" s="178">
        <f t="shared" si="10"/>
        <v>0</v>
      </c>
      <c r="K186" s="179"/>
      <c r="L186" s="180"/>
      <c r="M186" s="181" t="s">
        <v>1</v>
      </c>
      <c r="N186" s="182" t="s">
        <v>43</v>
      </c>
      <c r="P186" s="147">
        <f t="shared" si="11"/>
        <v>0</v>
      </c>
      <c r="Q186" s="147">
        <v>0</v>
      </c>
      <c r="R186" s="147">
        <f t="shared" si="12"/>
        <v>0</v>
      </c>
      <c r="S186" s="147">
        <v>0</v>
      </c>
      <c r="T186" s="148">
        <f t="shared" si="13"/>
        <v>0</v>
      </c>
      <c r="AR186" s="149" t="s">
        <v>1153</v>
      </c>
      <c r="AT186" s="149" t="s">
        <v>194</v>
      </c>
      <c r="AU186" s="149" t="s">
        <v>88</v>
      </c>
      <c r="AY186" s="17" t="s">
        <v>163</v>
      </c>
      <c r="BE186" s="150">
        <f t="shared" si="14"/>
        <v>0</v>
      </c>
      <c r="BF186" s="150">
        <f t="shared" si="15"/>
        <v>0</v>
      </c>
      <c r="BG186" s="150">
        <f t="shared" si="16"/>
        <v>0</v>
      </c>
      <c r="BH186" s="150">
        <f t="shared" si="17"/>
        <v>0</v>
      </c>
      <c r="BI186" s="150">
        <f t="shared" si="18"/>
        <v>0</v>
      </c>
      <c r="BJ186" s="17" t="s">
        <v>86</v>
      </c>
      <c r="BK186" s="150">
        <f t="shared" si="19"/>
        <v>0</v>
      </c>
      <c r="BL186" s="17" t="s">
        <v>1153</v>
      </c>
      <c r="BM186" s="149" t="s">
        <v>2105</v>
      </c>
    </row>
    <row r="187" spans="2:65" s="1" customFormat="1" ht="24.2" customHeight="1">
      <c r="B187" s="32"/>
      <c r="C187" s="172" t="s">
        <v>606</v>
      </c>
      <c r="D187" s="172" t="s">
        <v>194</v>
      </c>
      <c r="E187" s="173" t="s">
        <v>2106</v>
      </c>
      <c r="F187" s="174" t="s">
        <v>2107</v>
      </c>
      <c r="G187" s="175" t="s">
        <v>1156</v>
      </c>
      <c r="H187" s="176">
        <v>1</v>
      </c>
      <c r="I187" s="177"/>
      <c r="J187" s="178">
        <f t="shared" si="10"/>
        <v>0</v>
      </c>
      <c r="K187" s="179"/>
      <c r="L187" s="180"/>
      <c r="M187" s="181" t="s">
        <v>1</v>
      </c>
      <c r="N187" s="182" t="s">
        <v>43</v>
      </c>
      <c r="P187" s="147">
        <f t="shared" si="11"/>
        <v>0</v>
      </c>
      <c r="Q187" s="147">
        <v>0</v>
      </c>
      <c r="R187" s="147">
        <f t="shared" si="12"/>
        <v>0</v>
      </c>
      <c r="S187" s="147">
        <v>0</v>
      </c>
      <c r="T187" s="148">
        <f t="shared" si="13"/>
        <v>0</v>
      </c>
      <c r="AR187" s="149" t="s">
        <v>1153</v>
      </c>
      <c r="AT187" s="149" t="s">
        <v>194</v>
      </c>
      <c r="AU187" s="149" t="s">
        <v>88</v>
      </c>
      <c r="AY187" s="17" t="s">
        <v>163</v>
      </c>
      <c r="BE187" s="150">
        <f t="shared" si="14"/>
        <v>0</v>
      </c>
      <c r="BF187" s="150">
        <f t="shared" si="15"/>
        <v>0</v>
      </c>
      <c r="BG187" s="150">
        <f t="shared" si="16"/>
        <v>0</v>
      </c>
      <c r="BH187" s="150">
        <f t="shared" si="17"/>
        <v>0</v>
      </c>
      <c r="BI187" s="150">
        <f t="shared" si="18"/>
        <v>0</v>
      </c>
      <c r="BJ187" s="17" t="s">
        <v>86</v>
      </c>
      <c r="BK187" s="150">
        <f t="shared" si="19"/>
        <v>0</v>
      </c>
      <c r="BL187" s="17" t="s">
        <v>1153</v>
      </c>
      <c r="BM187" s="149" t="s">
        <v>2108</v>
      </c>
    </row>
    <row r="188" spans="2:65" s="1" customFormat="1" ht="24.2" customHeight="1">
      <c r="B188" s="32"/>
      <c r="C188" s="137" t="s">
        <v>613</v>
      </c>
      <c r="D188" s="137" t="s">
        <v>166</v>
      </c>
      <c r="E188" s="138" t="s">
        <v>2109</v>
      </c>
      <c r="F188" s="139" t="s">
        <v>2110</v>
      </c>
      <c r="G188" s="140" t="s">
        <v>251</v>
      </c>
      <c r="H188" s="141">
        <v>13</v>
      </c>
      <c r="I188" s="142"/>
      <c r="J188" s="143">
        <f t="shared" si="10"/>
        <v>0</v>
      </c>
      <c r="K188" s="144"/>
      <c r="L188" s="32"/>
      <c r="M188" s="145" t="s">
        <v>1</v>
      </c>
      <c r="N188" s="146" t="s">
        <v>43</v>
      </c>
      <c r="P188" s="147">
        <f t="shared" si="11"/>
        <v>0</v>
      </c>
      <c r="Q188" s="147">
        <v>0</v>
      </c>
      <c r="R188" s="147">
        <f t="shared" si="12"/>
        <v>0</v>
      </c>
      <c r="S188" s="147">
        <v>0</v>
      </c>
      <c r="T188" s="148">
        <f t="shared" si="13"/>
        <v>0</v>
      </c>
      <c r="AR188" s="149" t="s">
        <v>540</v>
      </c>
      <c r="AT188" s="149" t="s">
        <v>166</v>
      </c>
      <c r="AU188" s="149" t="s">
        <v>88</v>
      </c>
      <c r="AY188" s="17" t="s">
        <v>163</v>
      </c>
      <c r="BE188" s="150">
        <f t="shared" si="14"/>
        <v>0</v>
      </c>
      <c r="BF188" s="150">
        <f t="shared" si="15"/>
        <v>0</v>
      </c>
      <c r="BG188" s="150">
        <f t="shared" si="16"/>
        <v>0</v>
      </c>
      <c r="BH188" s="150">
        <f t="shared" si="17"/>
        <v>0</v>
      </c>
      <c r="BI188" s="150">
        <f t="shared" si="18"/>
        <v>0</v>
      </c>
      <c r="BJ188" s="17" t="s">
        <v>86</v>
      </c>
      <c r="BK188" s="150">
        <f t="shared" si="19"/>
        <v>0</v>
      </c>
      <c r="BL188" s="17" t="s">
        <v>540</v>
      </c>
      <c r="BM188" s="149" t="s">
        <v>2111</v>
      </c>
    </row>
    <row r="189" spans="2:65" s="1" customFormat="1" ht="21.75" customHeight="1">
      <c r="B189" s="32"/>
      <c r="C189" s="172" t="s">
        <v>620</v>
      </c>
      <c r="D189" s="172" t="s">
        <v>194</v>
      </c>
      <c r="E189" s="173" t="s">
        <v>2112</v>
      </c>
      <c r="F189" s="174" t="s">
        <v>2113</v>
      </c>
      <c r="G189" s="175" t="s">
        <v>251</v>
      </c>
      <c r="H189" s="176">
        <v>14.04</v>
      </c>
      <c r="I189" s="177"/>
      <c r="J189" s="178">
        <f t="shared" si="10"/>
        <v>0</v>
      </c>
      <c r="K189" s="179"/>
      <c r="L189" s="180"/>
      <c r="M189" s="181" t="s">
        <v>1</v>
      </c>
      <c r="N189" s="182" t="s">
        <v>43</v>
      </c>
      <c r="P189" s="147">
        <f t="shared" si="11"/>
        <v>0</v>
      </c>
      <c r="Q189" s="147">
        <v>0</v>
      </c>
      <c r="R189" s="147">
        <f t="shared" si="12"/>
        <v>0</v>
      </c>
      <c r="S189" s="147">
        <v>0</v>
      </c>
      <c r="T189" s="148">
        <f t="shared" si="13"/>
        <v>0</v>
      </c>
      <c r="AR189" s="149" t="s">
        <v>1153</v>
      </c>
      <c r="AT189" s="149" t="s">
        <v>194</v>
      </c>
      <c r="AU189" s="149" t="s">
        <v>88</v>
      </c>
      <c r="AY189" s="17" t="s">
        <v>163</v>
      </c>
      <c r="BE189" s="150">
        <f t="shared" si="14"/>
        <v>0</v>
      </c>
      <c r="BF189" s="150">
        <f t="shared" si="15"/>
        <v>0</v>
      </c>
      <c r="BG189" s="150">
        <f t="shared" si="16"/>
        <v>0</v>
      </c>
      <c r="BH189" s="150">
        <f t="shared" si="17"/>
        <v>0</v>
      </c>
      <c r="BI189" s="150">
        <f t="shared" si="18"/>
        <v>0</v>
      </c>
      <c r="BJ189" s="17" t="s">
        <v>86</v>
      </c>
      <c r="BK189" s="150">
        <f t="shared" si="19"/>
        <v>0</v>
      </c>
      <c r="BL189" s="17" t="s">
        <v>1153</v>
      </c>
      <c r="BM189" s="149" t="s">
        <v>2114</v>
      </c>
    </row>
    <row r="190" spans="2:65" s="13" customFormat="1" ht="11.25">
      <c r="B190" s="158"/>
      <c r="D190" s="152" t="s">
        <v>172</v>
      </c>
      <c r="F190" s="160" t="s">
        <v>2115</v>
      </c>
      <c r="H190" s="161">
        <v>14.04</v>
      </c>
      <c r="I190" s="162"/>
      <c r="L190" s="158"/>
      <c r="M190" s="163"/>
      <c r="T190" s="164"/>
      <c r="AT190" s="159" t="s">
        <v>172</v>
      </c>
      <c r="AU190" s="159" t="s">
        <v>88</v>
      </c>
      <c r="AV190" s="13" t="s">
        <v>88</v>
      </c>
      <c r="AW190" s="13" t="s">
        <v>4</v>
      </c>
      <c r="AX190" s="13" t="s">
        <v>86</v>
      </c>
      <c r="AY190" s="159" t="s">
        <v>163</v>
      </c>
    </row>
    <row r="191" spans="2:65" s="1" customFormat="1" ht="16.5" customHeight="1">
      <c r="B191" s="32"/>
      <c r="C191" s="137" t="s">
        <v>626</v>
      </c>
      <c r="D191" s="137" t="s">
        <v>166</v>
      </c>
      <c r="E191" s="138" t="s">
        <v>2074</v>
      </c>
      <c r="F191" s="139" t="s">
        <v>2075</v>
      </c>
      <c r="G191" s="140" t="s">
        <v>1509</v>
      </c>
      <c r="H191" s="193"/>
      <c r="I191" s="142"/>
      <c r="J191" s="143">
        <f>ROUND(I191*H191,2)</f>
        <v>0</v>
      </c>
      <c r="K191" s="144"/>
      <c r="L191" s="32"/>
      <c r="M191" s="145" t="s">
        <v>1</v>
      </c>
      <c r="N191" s="146" t="s">
        <v>43</v>
      </c>
      <c r="P191" s="147">
        <f>O191*H191</f>
        <v>0</v>
      </c>
      <c r="Q191" s="147">
        <v>0</v>
      </c>
      <c r="R191" s="147">
        <f>Q191*H191</f>
        <v>0</v>
      </c>
      <c r="S191" s="147">
        <v>0</v>
      </c>
      <c r="T191" s="148">
        <f>S191*H191</f>
        <v>0</v>
      </c>
      <c r="AR191" s="149" t="s">
        <v>1153</v>
      </c>
      <c r="AT191" s="149" t="s">
        <v>166</v>
      </c>
      <c r="AU191" s="149" t="s">
        <v>88</v>
      </c>
      <c r="AY191" s="17" t="s">
        <v>163</v>
      </c>
      <c r="BE191" s="150">
        <f>IF(N191="základní",J191,0)</f>
        <v>0</v>
      </c>
      <c r="BF191" s="150">
        <f>IF(N191="snížená",J191,0)</f>
        <v>0</v>
      </c>
      <c r="BG191" s="150">
        <f>IF(N191="zákl. přenesená",J191,0)</f>
        <v>0</v>
      </c>
      <c r="BH191" s="150">
        <f>IF(N191="sníž. přenesená",J191,0)</f>
        <v>0</v>
      </c>
      <c r="BI191" s="150">
        <f>IF(N191="nulová",J191,0)</f>
        <v>0</v>
      </c>
      <c r="BJ191" s="17" t="s">
        <v>86</v>
      </c>
      <c r="BK191" s="150">
        <f>ROUND(I191*H191,2)</f>
        <v>0</v>
      </c>
      <c r="BL191" s="17" t="s">
        <v>1153</v>
      </c>
      <c r="BM191" s="149" t="s">
        <v>2116</v>
      </c>
    </row>
    <row r="192" spans="2:65" s="1" customFormat="1" ht="16.5" customHeight="1">
      <c r="B192" s="32"/>
      <c r="C192" s="137" t="s">
        <v>634</v>
      </c>
      <c r="D192" s="137" t="s">
        <v>166</v>
      </c>
      <c r="E192" s="138" t="s">
        <v>2077</v>
      </c>
      <c r="F192" s="139" t="s">
        <v>2078</v>
      </c>
      <c r="G192" s="140" t="s">
        <v>1509</v>
      </c>
      <c r="H192" s="193"/>
      <c r="I192" s="142"/>
      <c r="J192" s="143">
        <f>ROUND(I192*H192,2)</f>
        <v>0</v>
      </c>
      <c r="K192" s="144"/>
      <c r="L192" s="32"/>
      <c r="M192" s="145" t="s">
        <v>1</v>
      </c>
      <c r="N192" s="146" t="s">
        <v>43</v>
      </c>
      <c r="P192" s="147">
        <f>O192*H192</f>
        <v>0</v>
      </c>
      <c r="Q192" s="147">
        <v>0</v>
      </c>
      <c r="R192" s="147">
        <f>Q192*H192</f>
        <v>0</v>
      </c>
      <c r="S192" s="147">
        <v>0</v>
      </c>
      <c r="T192" s="148">
        <f>S192*H192</f>
        <v>0</v>
      </c>
      <c r="AR192" s="149" t="s">
        <v>540</v>
      </c>
      <c r="AT192" s="149" t="s">
        <v>166</v>
      </c>
      <c r="AU192" s="149" t="s">
        <v>88</v>
      </c>
      <c r="AY192" s="17" t="s">
        <v>163</v>
      </c>
      <c r="BE192" s="150">
        <f>IF(N192="základní",J192,0)</f>
        <v>0</v>
      </c>
      <c r="BF192" s="150">
        <f>IF(N192="snížená",J192,0)</f>
        <v>0</v>
      </c>
      <c r="BG192" s="150">
        <f>IF(N192="zákl. přenesená",J192,0)</f>
        <v>0</v>
      </c>
      <c r="BH192" s="150">
        <f>IF(N192="sníž. přenesená",J192,0)</f>
        <v>0</v>
      </c>
      <c r="BI192" s="150">
        <f>IF(N192="nulová",J192,0)</f>
        <v>0</v>
      </c>
      <c r="BJ192" s="17" t="s">
        <v>86</v>
      </c>
      <c r="BK192" s="150">
        <f>ROUND(I192*H192,2)</f>
        <v>0</v>
      </c>
      <c r="BL192" s="17" t="s">
        <v>540</v>
      </c>
      <c r="BM192" s="149" t="s">
        <v>2117</v>
      </c>
    </row>
    <row r="193" spans="2:65" s="11" customFormat="1" ht="22.9" customHeight="1">
      <c r="B193" s="125"/>
      <c r="D193" s="126" t="s">
        <v>77</v>
      </c>
      <c r="E193" s="135" t="s">
        <v>2118</v>
      </c>
      <c r="F193" s="135" t="s">
        <v>2119</v>
      </c>
      <c r="I193" s="128"/>
      <c r="J193" s="136">
        <f>BK193</f>
        <v>0</v>
      </c>
      <c r="L193" s="125"/>
      <c r="M193" s="130"/>
      <c r="P193" s="131">
        <f>SUM(P194:P201)</f>
        <v>0</v>
      </c>
      <c r="R193" s="131">
        <f>SUM(R194:R201)</f>
        <v>1.6619999999999999E-2</v>
      </c>
      <c r="T193" s="132">
        <f>SUM(T194:T201)</f>
        <v>0.21879999999999999</v>
      </c>
      <c r="AR193" s="126" t="s">
        <v>182</v>
      </c>
      <c r="AT193" s="133" t="s">
        <v>77</v>
      </c>
      <c r="AU193" s="133" t="s">
        <v>86</v>
      </c>
      <c r="AY193" s="126" t="s">
        <v>163</v>
      </c>
      <c r="BK193" s="134">
        <f>SUM(BK194:BK201)</f>
        <v>0</v>
      </c>
    </row>
    <row r="194" spans="2:65" s="1" customFormat="1" ht="24.2" customHeight="1">
      <c r="B194" s="32"/>
      <c r="C194" s="137" t="s">
        <v>644</v>
      </c>
      <c r="D194" s="137" t="s">
        <v>166</v>
      </c>
      <c r="E194" s="138" t="s">
        <v>2120</v>
      </c>
      <c r="F194" s="139" t="s">
        <v>2121</v>
      </c>
      <c r="G194" s="140" t="s">
        <v>251</v>
      </c>
      <c r="H194" s="141">
        <v>85</v>
      </c>
      <c r="I194" s="142"/>
      <c r="J194" s="143">
        <f t="shared" ref="J194:J201" si="20">ROUND(I194*H194,2)</f>
        <v>0</v>
      </c>
      <c r="K194" s="144"/>
      <c r="L194" s="32"/>
      <c r="M194" s="145" t="s">
        <v>1</v>
      </c>
      <c r="N194" s="146" t="s">
        <v>43</v>
      </c>
      <c r="P194" s="147">
        <f t="shared" ref="P194:P201" si="21">O194*H194</f>
        <v>0</v>
      </c>
      <c r="Q194" s="147">
        <v>0</v>
      </c>
      <c r="R194" s="147">
        <f t="shared" ref="R194:R201" si="22">Q194*H194</f>
        <v>0</v>
      </c>
      <c r="S194" s="147">
        <v>2E-3</v>
      </c>
      <c r="T194" s="148">
        <f t="shared" ref="T194:T201" si="23">S194*H194</f>
        <v>0.17</v>
      </c>
      <c r="AR194" s="149" t="s">
        <v>540</v>
      </c>
      <c r="AT194" s="149" t="s">
        <v>166</v>
      </c>
      <c r="AU194" s="149" t="s">
        <v>88</v>
      </c>
      <c r="AY194" s="17" t="s">
        <v>163</v>
      </c>
      <c r="BE194" s="150">
        <f t="shared" ref="BE194:BE201" si="24">IF(N194="základní",J194,0)</f>
        <v>0</v>
      </c>
      <c r="BF194" s="150">
        <f t="shared" ref="BF194:BF201" si="25">IF(N194="snížená",J194,0)</f>
        <v>0</v>
      </c>
      <c r="BG194" s="150">
        <f t="shared" ref="BG194:BG201" si="26">IF(N194="zákl. přenesená",J194,0)</f>
        <v>0</v>
      </c>
      <c r="BH194" s="150">
        <f t="shared" ref="BH194:BH201" si="27">IF(N194="sníž. přenesená",J194,0)</f>
        <v>0</v>
      </c>
      <c r="BI194" s="150">
        <f t="shared" ref="BI194:BI201" si="28">IF(N194="nulová",J194,0)</f>
        <v>0</v>
      </c>
      <c r="BJ194" s="17" t="s">
        <v>86</v>
      </c>
      <c r="BK194" s="150">
        <f t="shared" ref="BK194:BK201" si="29">ROUND(I194*H194,2)</f>
        <v>0</v>
      </c>
      <c r="BL194" s="17" t="s">
        <v>540</v>
      </c>
      <c r="BM194" s="149" t="s">
        <v>2122</v>
      </c>
    </row>
    <row r="195" spans="2:65" s="1" customFormat="1" ht="33" customHeight="1">
      <c r="B195" s="32"/>
      <c r="C195" s="137" t="s">
        <v>663</v>
      </c>
      <c r="D195" s="137" t="s">
        <v>166</v>
      </c>
      <c r="E195" s="138" t="s">
        <v>2123</v>
      </c>
      <c r="F195" s="139" t="s">
        <v>2124</v>
      </c>
      <c r="G195" s="140" t="s">
        <v>251</v>
      </c>
      <c r="H195" s="141">
        <v>6</v>
      </c>
      <c r="I195" s="142"/>
      <c r="J195" s="143">
        <f t="shared" si="20"/>
        <v>0</v>
      </c>
      <c r="K195" s="144"/>
      <c r="L195" s="32"/>
      <c r="M195" s="145" t="s">
        <v>1</v>
      </c>
      <c r="N195" s="146" t="s">
        <v>43</v>
      </c>
      <c r="P195" s="147">
        <f t="shared" si="21"/>
        <v>0</v>
      </c>
      <c r="Q195" s="147">
        <v>0</v>
      </c>
      <c r="R195" s="147">
        <f t="shared" si="22"/>
        <v>0</v>
      </c>
      <c r="S195" s="147">
        <v>3.0000000000000001E-3</v>
      </c>
      <c r="T195" s="148">
        <f t="shared" si="23"/>
        <v>1.8000000000000002E-2</v>
      </c>
      <c r="AR195" s="149" t="s">
        <v>540</v>
      </c>
      <c r="AT195" s="149" t="s">
        <v>166</v>
      </c>
      <c r="AU195" s="149" t="s">
        <v>88</v>
      </c>
      <c r="AY195" s="17" t="s">
        <v>163</v>
      </c>
      <c r="BE195" s="150">
        <f t="shared" si="24"/>
        <v>0</v>
      </c>
      <c r="BF195" s="150">
        <f t="shared" si="25"/>
        <v>0</v>
      </c>
      <c r="BG195" s="150">
        <f t="shared" si="26"/>
        <v>0</v>
      </c>
      <c r="BH195" s="150">
        <f t="shared" si="27"/>
        <v>0</v>
      </c>
      <c r="BI195" s="150">
        <f t="shared" si="28"/>
        <v>0</v>
      </c>
      <c r="BJ195" s="17" t="s">
        <v>86</v>
      </c>
      <c r="BK195" s="150">
        <f t="shared" si="29"/>
        <v>0</v>
      </c>
      <c r="BL195" s="17" t="s">
        <v>540</v>
      </c>
      <c r="BM195" s="149" t="s">
        <v>2125</v>
      </c>
    </row>
    <row r="196" spans="2:65" s="1" customFormat="1" ht="33" customHeight="1">
      <c r="B196" s="32"/>
      <c r="C196" s="137" t="s">
        <v>676</v>
      </c>
      <c r="D196" s="137" t="s">
        <v>166</v>
      </c>
      <c r="E196" s="138" t="s">
        <v>2126</v>
      </c>
      <c r="F196" s="139" t="s">
        <v>2127</v>
      </c>
      <c r="G196" s="140" t="s">
        <v>251</v>
      </c>
      <c r="H196" s="141">
        <v>3</v>
      </c>
      <c r="I196" s="142"/>
      <c r="J196" s="143">
        <f t="shared" si="20"/>
        <v>0</v>
      </c>
      <c r="K196" s="144"/>
      <c r="L196" s="32"/>
      <c r="M196" s="145" t="s">
        <v>1</v>
      </c>
      <c r="N196" s="146" t="s">
        <v>43</v>
      </c>
      <c r="P196" s="147">
        <f t="shared" si="21"/>
        <v>0</v>
      </c>
      <c r="Q196" s="147">
        <v>0</v>
      </c>
      <c r="R196" s="147">
        <f t="shared" si="22"/>
        <v>0</v>
      </c>
      <c r="S196" s="147">
        <v>8.0000000000000002E-3</v>
      </c>
      <c r="T196" s="148">
        <f t="shared" si="23"/>
        <v>2.4E-2</v>
      </c>
      <c r="AR196" s="149" t="s">
        <v>540</v>
      </c>
      <c r="AT196" s="149" t="s">
        <v>166</v>
      </c>
      <c r="AU196" s="149" t="s">
        <v>88</v>
      </c>
      <c r="AY196" s="17" t="s">
        <v>163</v>
      </c>
      <c r="BE196" s="150">
        <f t="shared" si="24"/>
        <v>0</v>
      </c>
      <c r="BF196" s="150">
        <f t="shared" si="25"/>
        <v>0</v>
      </c>
      <c r="BG196" s="150">
        <f t="shared" si="26"/>
        <v>0</v>
      </c>
      <c r="BH196" s="150">
        <f t="shared" si="27"/>
        <v>0</v>
      </c>
      <c r="BI196" s="150">
        <f t="shared" si="28"/>
        <v>0</v>
      </c>
      <c r="BJ196" s="17" t="s">
        <v>86</v>
      </c>
      <c r="BK196" s="150">
        <f t="shared" si="29"/>
        <v>0</v>
      </c>
      <c r="BL196" s="17" t="s">
        <v>540</v>
      </c>
      <c r="BM196" s="149" t="s">
        <v>2128</v>
      </c>
    </row>
    <row r="197" spans="2:65" s="1" customFormat="1" ht="24.2" customHeight="1">
      <c r="B197" s="32"/>
      <c r="C197" s="137" t="s">
        <v>684</v>
      </c>
      <c r="D197" s="137" t="s">
        <v>166</v>
      </c>
      <c r="E197" s="138" t="s">
        <v>2129</v>
      </c>
      <c r="F197" s="139" t="s">
        <v>2130</v>
      </c>
      <c r="G197" s="140" t="s">
        <v>251</v>
      </c>
      <c r="H197" s="141">
        <v>85</v>
      </c>
      <c r="I197" s="142"/>
      <c r="J197" s="143">
        <f t="shared" si="20"/>
        <v>0</v>
      </c>
      <c r="K197" s="144"/>
      <c r="L197" s="32"/>
      <c r="M197" s="145" t="s">
        <v>1</v>
      </c>
      <c r="N197" s="146" t="s">
        <v>43</v>
      </c>
      <c r="P197" s="147">
        <f t="shared" si="21"/>
        <v>0</v>
      </c>
      <c r="Q197" s="147">
        <v>1.4999999999999999E-4</v>
      </c>
      <c r="R197" s="147">
        <f t="shared" si="22"/>
        <v>1.2749999999999999E-2</v>
      </c>
      <c r="S197" s="147">
        <v>0</v>
      </c>
      <c r="T197" s="148">
        <f t="shared" si="23"/>
        <v>0</v>
      </c>
      <c r="AR197" s="149" t="s">
        <v>540</v>
      </c>
      <c r="AT197" s="149" t="s">
        <v>166</v>
      </c>
      <c r="AU197" s="149" t="s">
        <v>88</v>
      </c>
      <c r="AY197" s="17" t="s">
        <v>163</v>
      </c>
      <c r="BE197" s="150">
        <f t="shared" si="24"/>
        <v>0</v>
      </c>
      <c r="BF197" s="150">
        <f t="shared" si="25"/>
        <v>0</v>
      </c>
      <c r="BG197" s="150">
        <f t="shared" si="26"/>
        <v>0</v>
      </c>
      <c r="BH197" s="150">
        <f t="shared" si="27"/>
        <v>0</v>
      </c>
      <c r="BI197" s="150">
        <f t="shared" si="28"/>
        <v>0</v>
      </c>
      <c r="BJ197" s="17" t="s">
        <v>86</v>
      </c>
      <c r="BK197" s="150">
        <f t="shared" si="29"/>
        <v>0</v>
      </c>
      <c r="BL197" s="17" t="s">
        <v>540</v>
      </c>
      <c r="BM197" s="149" t="s">
        <v>2131</v>
      </c>
    </row>
    <row r="198" spans="2:65" s="1" customFormat="1" ht="24.2" customHeight="1">
      <c r="B198" s="32"/>
      <c r="C198" s="137" t="s">
        <v>688</v>
      </c>
      <c r="D198" s="137" t="s">
        <v>166</v>
      </c>
      <c r="E198" s="138" t="s">
        <v>2132</v>
      </c>
      <c r="F198" s="139" t="s">
        <v>2133</v>
      </c>
      <c r="G198" s="140" t="s">
        <v>251</v>
      </c>
      <c r="H198" s="141">
        <v>6</v>
      </c>
      <c r="I198" s="142"/>
      <c r="J198" s="143">
        <f t="shared" si="20"/>
        <v>0</v>
      </c>
      <c r="K198" s="144"/>
      <c r="L198" s="32"/>
      <c r="M198" s="145" t="s">
        <v>1</v>
      </c>
      <c r="N198" s="146" t="s">
        <v>43</v>
      </c>
      <c r="P198" s="147">
        <f t="shared" si="21"/>
        <v>0</v>
      </c>
      <c r="Q198" s="147">
        <v>2.5999999999999998E-4</v>
      </c>
      <c r="R198" s="147">
        <f t="shared" si="22"/>
        <v>1.5599999999999998E-3</v>
      </c>
      <c r="S198" s="147">
        <v>0</v>
      </c>
      <c r="T198" s="148">
        <f t="shared" si="23"/>
        <v>0</v>
      </c>
      <c r="AR198" s="149" t="s">
        <v>540</v>
      </c>
      <c r="AT198" s="149" t="s">
        <v>166</v>
      </c>
      <c r="AU198" s="149" t="s">
        <v>88</v>
      </c>
      <c r="AY198" s="17" t="s">
        <v>163</v>
      </c>
      <c r="BE198" s="150">
        <f t="shared" si="24"/>
        <v>0</v>
      </c>
      <c r="BF198" s="150">
        <f t="shared" si="25"/>
        <v>0</v>
      </c>
      <c r="BG198" s="150">
        <f t="shared" si="26"/>
        <v>0</v>
      </c>
      <c r="BH198" s="150">
        <f t="shared" si="27"/>
        <v>0</v>
      </c>
      <c r="BI198" s="150">
        <f t="shared" si="28"/>
        <v>0</v>
      </c>
      <c r="BJ198" s="17" t="s">
        <v>86</v>
      </c>
      <c r="BK198" s="150">
        <f t="shared" si="29"/>
        <v>0</v>
      </c>
      <c r="BL198" s="17" t="s">
        <v>540</v>
      </c>
      <c r="BM198" s="149" t="s">
        <v>2134</v>
      </c>
    </row>
    <row r="199" spans="2:65" s="1" customFormat="1" ht="24.2" customHeight="1">
      <c r="B199" s="32"/>
      <c r="C199" s="137" t="s">
        <v>299</v>
      </c>
      <c r="D199" s="137" t="s">
        <v>166</v>
      </c>
      <c r="E199" s="138" t="s">
        <v>2135</v>
      </c>
      <c r="F199" s="139" t="s">
        <v>2136</v>
      </c>
      <c r="G199" s="140" t="s">
        <v>251</v>
      </c>
      <c r="H199" s="141">
        <v>3</v>
      </c>
      <c r="I199" s="142"/>
      <c r="J199" s="143">
        <f t="shared" si="20"/>
        <v>0</v>
      </c>
      <c r="K199" s="144"/>
      <c r="L199" s="32"/>
      <c r="M199" s="145" t="s">
        <v>1</v>
      </c>
      <c r="N199" s="146" t="s">
        <v>43</v>
      </c>
      <c r="P199" s="147">
        <f t="shared" si="21"/>
        <v>0</v>
      </c>
      <c r="Q199" s="147">
        <v>7.6999999999999996E-4</v>
      </c>
      <c r="R199" s="147">
        <f t="shared" si="22"/>
        <v>2.31E-3</v>
      </c>
      <c r="S199" s="147">
        <v>0</v>
      </c>
      <c r="T199" s="148">
        <f t="shared" si="23"/>
        <v>0</v>
      </c>
      <c r="AR199" s="149" t="s">
        <v>540</v>
      </c>
      <c r="AT199" s="149" t="s">
        <v>166</v>
      </c>
      <c r="AU199" s="149" t="s">
        <v>88</v>
      </c>
      <c r="AY199" s="17" t="s">
        <v>163</v>
      </c>
      <c r="BE199" s="150">
        <f t="shared" si="24"/>
        <v>0</v>
      </c>
      <c r="BF199" s="150">
        <f t="shared" si="25"/>
        <v>0</v>
      </c>
      <c r="BG199" s="150">
        <f t="shared" si="26"/>
        <v>0</v>
      </c>
      <c r="BH199" s="150">
        <f t="shared" si="27"/>
        <v>0</v>
      </c>
      <c r="BI199" s="150">
        <f t="shared" si="28"/>
        <v>0</v>
      </c>
      <c r="BJ199" s="17" t="s">
        <v>86</v>
      </c>
      <c r="BK199" s="150">
        <f t="shared" si="29"/>
        <v>0</v>
      </c>
      <c r="BL199" s="17" t="s">
        <v>540</v>
      </c>
      <c r="BM199" s="149" t="s">
        <v>2137</v>
      </c>
    </row>
    <row r="200" spans="2:65" s="1" customFormat="1" ht="24.2" customHeight="1">
      <c r="B200" s="32"/>
      <c r="C200" s="137" t="s">
        <v>698</v>
      </c>
      <c r="D200" s="137" t="s">
        <v>166</v>
      </c>
      <c r="E200" s="138" t="s">
        <v>2138</v>
      </c>
      <c r="F200" s="139" t="s">
        <v>2139</v>
      </c>
      <c r="G200" s="140" t="s">
        <v>169</v>
      </c>
      <c r="H200" s="141">
        <v>136</v>
      </c>
      <c r="I200" s="142"/>
      <c r="J200" s="143">
        <f t="shared" si="20"/>
        <v>0</v>
      </c>
      <c r="K200" s="144"/>
      <c r="L200" s="32"/>
      <c r="M200" s="145" t="s">
        <v>1</v>
      </c>
      <c r="N200" s="146" t="s">
        <v>43</v>
      </c>
      <c r="P200" s="147">
        <f t="shared" si="21"/>
        <v>0</v>
      </c>
      <c r="Q200" s="147">
        <v>0</v>
      </c>
      <c r="R200" s="147">
        <f t="shared" si="22"/>
        <v>0</v>
      </c>
      <c r="S200" s="147">
        <v>5.0000000000000002E-5</v>
      </c>
      <c r="T200" s="148">
        <f t="shared" si="23"/>
        <v>6.8000000000000005E-3</v>
      </c>
      <c r="AR200" s="149" t="s">
        <v>540</v>
      </c>
      <c r="AT200" s="149" t="s">
        <v>166</v>
      </c>
      <c r="AU200" s="149" t="s">
        <v>88</v>
      </c>
      <c r="AY200" s="17" t="s">
        <v>163</v>
      </c>
      <c r="BE200" s="150">
        <f t="shared" si="24"/>
        <v>0</v>
      </c>
      <c r="BF200" s="150">
        <f t="shared" si="25"/>
        <v>0</v>
      </c>
      <c r="BG200" s="150">
        <f t="shared" si="26"/>
        <v>0</v>
      </c>
      <c r="BH200" s="150">
        <f t="shared" si="27"/>
        <v>0</v>
      </c>
      <c r="BI200" s="150">
        <f t="shared" si="28"/>
        <v>0</v>
      </c>
      <c r="BJ200" s="17" t="s">
        <v>86</v>
      </c>
      <c r="BK200" s="150">
        <f t="shared" si="29"/>
        <v>0</v>
      </c>
      <c r="BL200" s="17" t="s">
        <v>540</v>
      </c>
      <c r="BM200" s="149" t="s">
        <v>2140</v>
      </c>
    </row>
    <row r="201" spans="2:65" s="1" customFormat="1" ht="16.5" customHeight="1">
      <c r="B201" s="32"/>
      <c r="C201" s="137" t="s">
        <v>495</v>
      </c>
      <c r="D201" s="137" t="s">
        <v>166</v>
      </c>
      <c r="E201" s="138" t="s">
        <v>2077</v>
      </c>
      <c r="F201" s="139" t="s">
        <v>2078</v>
      </c>
      <c r="G201" s="140" t="s">
        <v>1509</v>
      </c>
      <c r="H201" s="193"/>
      <c r="I201" s="142"/>
      <c r="J201" s="143">
        <f t="shared" si="20"/>
        <v>0</v>
      </c>
      <c r="K201" s="144"/>
      <c r="L201" s="32"/>
      <c r="M201" s="145" t="s">
        <v>1</v>
      </c>
      <c r="N201" s="146" t="s">
        <v>43</v>
      </c>
      <c r="P201" s="147">
        <f t="shared" si="21"/>
        <v>0</v>
      </c>
      <c r="Q201" s="147">
        <v>0</v>
      </c>
      <c r="R201" s="147">
        <f t="shared" si="22"/>
        <v>0</v>
      </c>
      <c r="S201" s="147">
        <v>0</v>
      </c>
      <c r="T201" s="148">
        <f t="shared" si="23"/>
        <v>0</v>
      </c>
      <c r="AR201" s="149" t="s">
        <v>540</v>
      </c>
      <c r="AT201" s="149" t="s">
        <v>166</v>
      </c>
      <c r="AU201" s="149" t="s">
        <v>88</v>
      </c>
      <c r="AY201" s="17" t="s">
        <v>163</v>
      </c>
      <c r="BE201" s="150">
        <f t="shared" si="24"/>
        <v>0</v>
      </c>
      <c r="BF201" s="150">
        <f t="shared" si="25"/>
        <v>0</v>
      </c>
      <c r="BG201" s="150">
        <f t="shared" si="26"/>
        <v>0</v>
      </c>
      <c r="BH201" s="150">
        <f t="shared" si="27"/>
        <v>0</v>
      </c>
      <c r="BI201" s="150">
        <f t="shared" si="28"/>
        <v>0</v>
      </c>
      <c r="BJ201" s="17" t="s">
        <v>86</v>
      </c>
      <c r="BK201" s="150">
        <f t="shared" si="29"/>
        <v>0</v>
      </c>
      <c r="BL201" s="17" t="s">
        <v>540</v>
      </c>
      <c r="BM201" s="149" t="s">
        <v>2141</v>
      </c>
    </row>
    <row r="202" spans="2:65" s="11" customFormat="1" ht="22.9" customHeight="1">
      <c r="B202" s="125"/>
      <c r="D202" s="126" t="s">
        <v>77</v>
      </c>
      <c r="E202" s="135" t="s">
        <v>2142</v>
      </c>
      <c r="F202" s="135" t="s">
        <v>2143</v>
      </c>
      <c r="I202" s="128"/>
      <c r="J202" s="136">
        <f>BK202</f>
        <v>0</v>
      </c>
      <c r="L202" s="125"/>
      <c r="M202" s="130"/>
      <c r="P202" s="131">
        <f>SUM(P203:P206)</f>
        <v>0</v>
      </c>
      <c r="R202" s="131">
        <f>SUM(R203:R206)</f>
        <v>0</v>
      </c>
      <c r="T202" s="132">
        <f>SUM(T203:T206)</f>
        <v>0</v>
      </c>
      <c r="AR202" s="126" t="s">
        <v>170</v>
      </c>
      <c r="AT202" s="133" t="s">
        <v>77</v>
      </c>
      <c r="AU202" s="133" t="s">
        <v>86</v>
      </c>
      <c r="AY202" s="126" t="s">
        <v>163</v>
      </c>
      <c r="BK202" s="134">
        <f>SUM(BK203:BK206)</f>
        <v>0</v>
      </c>
    </row>
    <row r="203" spans="2:65" s="1" customFormat="1" ht="24.2" customHeight="1">
      <c r="B203" s="32"/>
      <c r="C203" s="137" t="s">
        <v>540</v>
      </c>
      <c r="D203" s="137" t="s">
        <v>166</v>
      </c>
      <c r="E203" s="138" t="s">
        <v>2144</v>
      </c>
      <c r="F203" s="139" t="s">
        <v>2145</v>
      </c>
      <c r="G203" s="140" t="s">
        <v>2146</v>
      </c>
      <c r="H203" s="141">
        <v>80</v>
      </c>
      <c r="I203" s="142"/>
      <c r="J203" s="143">
        <f>ROUND(I203*H203,2)</f>
        <v>0</v>
      </c>
      <c r="K203" s="144"/>
      <c r="L203" s="32"/>
      <c r="M203" s="145" t="s">
        <v>1</v>
      </c>
      <c r="N203" s="146" t="s">
        <v>43</v>
      </c>
      <c r="P203" s="147">
        <f>O203*H203</f>
        <v>0</v>
      </c>
      <c r="Q203" s="147">
        <v>0</v>
      </c>
      <c r="R203" s="147">
        <f>Q203*H203</f>
        <v>0</v>
      </c>
      <c r="S203" s="147">
        <v>0</v>
      </c>
      <c r="T203" s="148">
        <f>S203*H203</f>
        <v>0</v>
      </c>
      <c r="AR203" s="149" t="s">
        <v>1484</v>
      </c>
      <c r="AT203" s="149" t="s">
        <v>166</v>
      </c>
      <c r="AU203" s="149" t="s">
        <v>88</v>
      </c>
      <c r="AY203" s="17" t="s">
        <v>163</v>
      </c>
      <c r="BE203" s="150">
        <f>IF(N203="základní",J203,0)</f>
        <v>0</v>
      </c>
      <c r="BF203" s="150">
        <f>IF(N203="snížená",J203,0)</f>
        <v>0</v>
      </c>
      <c r="BG203" s="150">
        <f>IF(N203="zákl. přenesená",J203,0)</f>
        <v>0</v>
      </c>
      <c r="BH203" s="150">
        <f>IF(N203="sníž. přenesená",J203,0)</f>
        <v>0</v>
      </c>
      <c r="BI203" s="150">
        <f>IF(N203="nulová",J203,0)</f>
        <v>0</v>
      </c>
      <c r="BJ203" s="17" t="s">
        <v>86</v>
      </c>
      <c r="BK203" s="150">
        <f>ROUND(I203*H203,2)</f>
        <v>0</v>
      </c>
      <c r="BL203" s="17" t="s">
        <v>1484</v>
      </c>
      <c r="BM203" s="149" t="s">
        <v>2147</v>
      </c>
    </row>
    <row r="204" spans="2:65" s="1" customFormat="1" ht="21.75" customHeight="1">
      <c r="B204" s="32"/>
      <c r="C204" s="137" t="s">
        <v>712</v>
      </c>
      <c r="D204" s="137" t="s">
        <v>166</v>
      </c>
      <c r="E204" s="138" t="s">
        <v>2148</v>
      </c>
      <c r="F204" s="139" t="s">
        <v>2149</v>
      </c>
      <c r="G204" s="140" t="s">
        <v>2146</v>
      </c>
      <c r="H204" s="141">
        <v>8</v>
      </c>
      <c r="I204" s="142"/>
      <c r="J204" s="143">
        <f>ROUND(I204*H204,2)</f>
        <v>0</v>
      </c>
      <c r="K204" s="144"/>
      <c r="L204" s="32"/>
      <c r="M204" s="145" t="s">
        <v>1</v>
      </c>
      <c r="N204" s="146" t="s">
        <v>43</v>
      </c>
      <c r="P204" s="147">
        <f>O204*H204</f>
        <v>0</v>
      </c>
      <c r="Q204" s="147">
        <v>0</v>
      </c>
      <c r="R204" s="147">
        <f>Q204*H204</f>
        <v>0</v>
      </c>
      <c r="S204" s="147">
        <v>0</v>
      </c>
      <c r="T204" s="148">
        <f>S204*H204</f>
        <v>0</v>
      </c>
      <c r="AR204" s="149" t="s">
        <v>1484</v>
      </c>
      <c r="AT204" s="149" t="s">
        <v>166</v>
      </c>
      <c r="AU204" s="149" t="s">
        <v>88</v>
      </c>
      <c r="AY204" s="17" t="s">
        <v>163</v>
      </c>
      <c r="BE204" s="150">
        <f>IF(N204="základní",J204,0)</f>
        <v>0</v>
      </c>
      <c r="BF204" s="150">
        <f>IF(N204="snížená",J204,0)</f>
        <v>0</v>
      </c>
      <c r="BG204" s="150">
        <f>IF(N204="zákl. přenesená",J204,0)</f>
        <v>0</v>
      </c>
      <c r="BH204" s="150">
        <f>IF(N204="sníž. přenesená",J204,0)</f>
        <v>0</v>
      </c>
      <c r="BI204" s="150">
        <f>IF(N204="nulová",J204,0)</f>
        <v>0</v>
      </c>
      <c r="BJ204" s="17" t="s">
        <v>86</v>
      </c>
      <c r="BK204" s="150">
        <f>ROUND(I204*H204,2)</f>
        <v>0</v>
      </c>
      <c r="BL204" s="17" t="s">
        <v>1484</v>
      </c>
      <c r="BM204" s="149" t="s">
        <v>2150</v>
      </c>
    </row>
    <row r="205" spans="2:65" s="1" customFormat="1" ht="16.5" customHeight="1">
      <c r="B205" s="32"/>
      <c r="C205" s="137" t="s">
        <v>720</v>
      </c>
      <c r="D205" s="137" t="s">
        <v>166</v>
      </c>
      <c r="E205" s="138" t="s">
        <v>2151</v>
      </c>
      <c r="F205" s="139" t="s">
        <v>2152</v>
      </c>
      <c r="G205" s="140" t="s">
        <v>2146</v>
      </c>
      <c r="H205" s="141">
        <v>10</v>
      </c>
      <c r="I205" s="142"/>
      <c r="J205" s="143">
        <f>ROUND(I205*H205,2)</f>
        <v>0</v>
      </c>
      <c r="K205" s="144"/>
      <c r="L205" s="32"/>
      <c r="M205" s="145" t="s">
        <v>1</v>
      </c>
      <c r="N205" s="146" t="s">
        <v>43</v>
      </c>
      <c r="P205" s="147">
        <f>O205*H205</f>
        <v>0</v>
      </c>
      <c r="Q205" s="147">
        <v>0</v>
      </c>
      <c r="R205" s="147">
        <f>Q205*H205</f>
        <v>0</v>
      </c>
      <c r="S205" s="147">
        <v>0</v>
      </c>
      <c r="T205" s="148">
        <f>S205*H205</f>
        <v>0</v>
      </c>
      <c r="AR205" s="149" t="s">
        <v>1484</v>
      </c>
      <c r="AT205" s="149" t="s">
        <v>166</v>
      </c>
      <c r="AU205" s="149" t="s">
        <v>88</v>
      </c>
      <c r="AY205" s="17" t="s">
        <v>163</v>
      </c>
      <c r="BE205" s="150">
        <f>IF(N205="základní",J205,0)</f>
        <v>0</v>
      </c>
      <c r="BF205" s="150">
        <f>IF(N205="snížená",J205,0)</f>
        <v>0</v>
      </c>
      <c r="BG205" s="150">
        <f>IF(N205="zákl. přenesená",J205,0)</f>
        <v>0</v>
      </c>
      <c r="BH205" s="150">
        <f>IF(N205="sníž. přenesená",J205,0)</f>
        <v>0</v>
      </c>
      <c r="BI205" s="150">
        <f>IF(N205="nulová",J205,0)</f>
        <v>0</v>
      </c>
      <c r="BJ205" s="17" t="s">
        <v>86</v>
      </c>
      <c r="BK205" s="150">
        <f>ROUND(I205*H205,2)</f>
        <v>0</v>
      </c>
      <c r="BL205" s="17" t="s">
        <v>1484</v>
      </c>
      <c r="BM205" s="149" t="s">
        <v>2153</v>
      </c>
    </row>
    <row r="206" spans="2:65" s="1" customFormat="1" ht="16.5" customHeight="1">
      <c r="B206" s="32"/>
      <c r="C206" s="137" t="s">
        <v>726</v>
      </c>
      <c r="D206" s="137" t="s">
        <v>166</v>
      </c>
      <c r="E206" s="138" t="s">
        <v>2154</v>
      </c>
      <c r="F206" s="139" t="s">
        <v>2155</v>
      </c>
      <c r="G206" s="140" t="s">
        <v>2146</v>
      </c>
      <c r="H206" s="141">
        <v>16</v>
      </c>
      <c r="I206" s="142"/>
      <c r="J206" s="143">
        <f>ROUND(I206*H206,2)</f>
        <v>0</v>
      </c>
      <c r="K206" s="144"/>
      <c r="L206" s="32"/>
      <c r="M206" s="194" t="s">
        <v>1</v>
      </c>
      <c r="N206" s="195" t="s">
        <v>43</v>
      </c>
      <c r="O206" s="196"/>
      <c r="P206" s="197">
        <f>O206*H206</f>
        <v>0</v>
      </c>
      <c r="Q206" s="197">
        <v>0</v>
      </c>
      <c r="R206" s="197">
        <f>Q206*H206</f>
        <v>0</v>
      </c>
      <c r="S206" s="197">
        <v>0</v>
      </c>
      <c r="T206" s="198">
        <f>S206*H206</f>
        <v>0</v>
      </c>
      <c r="AR206" s="149" t="s">
        <v>2156</v>
      </c>
      <c r="AT206" s="149" t="s">
        <v>166</v>
      </c>
      <c r="AU206" s="149" t="s">
        <v>88</v>
      </c>
      <c r="AY206" s="17" t="s">
        <v>163</v>
      </c>
      <c r="BE206" s="150">
        <f>IF(N206="základní",J206,0)</f>
        <v>0</v>
      </c>
      <c r="BF206" s="150">
        <f>IF(N206="snížená",J206,0)</f>
        <v>0</v>
      </c>
      <c r="BG206" s="150">
        <f>IF(N206="zákl. přenesená",J206,0)</f>
        <v>0</v>
      </c>
      <c r="BH206" s="150">
        <f>IF(N206="sníž. přenesená",J206,0)</f>
        <v>0</v>
      </c>
      <c r="BI206" s="150">
        <f>IF(N206="nulová",J206,0)</f>
        <v>0</v>
      </c>
      <c r="BJ206" s="17" t="s">
        <v>86</v>
      </c>
      <c r="BK206" s="150">
        <f>ROUND(I206*H206,2)</f>
        <v>0</v>
      </c>
      <c r="BL206" s="17" t="s">
        <v>2156</v>
      </c>
      <c r="BM206" s="149" t="s">
        <v>2157</v>
      </c>
    </row>
    <row r="207" spans="2:65" s="1" customFormat="1" ht="6.95" customHeight="1">
      <c r="B207" s="44"/>
      <c r="C207" s="45"/>
      <c r="D207" s="45"/>
      <c r="E207" s="45"/>
      <c r="F207" s="45"/>
      <c r="G207" s="45"/>
      <c r="H207" s="45"/>
      <c r="I207" s="45"/>
      <c r="J207" s="45"/>
      <c r="K207" s="45"/>
      <c r="L207" s="32"/>
    </row>
  </sheetData>
  <sheetProtection algorithmName="SHA-512" hashValue="SFaEP9XC42OLnv9wnZx4pVOZZrllv3XI5e28kJ31M4wkkntsYhLwDGcMaXgn2VoSJuKJ+O9PZxbb5bX1b7f8aQ==" saltValue="wK6oqw91wguM4mwTZJj1Bmry9db/trdFQoHv7ARXSrajHqcSmOdb95kyffnjBvxcSMY+jkKD7CG9wRH2D2TlFA==" spinCount="100000" sheet="1" objects="1" scenarios="1" formatColumns="0" formatRows="0" autoFilter="0"/>
  <autoFilter ref="C119:K206" xr:uid="{00000000-0009-0000-0000-000005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42"/>
  <sheetViews>
    <sheetView showGridLines="0" topLeftCell="A156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7" t="s">
        <v>103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>
      <c r="B4" s="20"/>
      <c r="D4" s="21" t="s">
        <v>117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Pdf Žižkovo nám.5 rekonstrukce části 1.PP</v>
      </c>
      <c r="F7" s="242"/>
      <c r="G7" s="242"/>
      <c r="H7" s="242"/>
      <c r="L7" s="20"/>
    </row>
    <row r="8" spans="2:46" s="1" customFormat="1" ht="12" customHeight="1">
      <c r="B8" s="32"/>
      <c r="D8" s="27" t="s">
        <v>118</v>
      </c>
      <c r="L8" s="32"/>
    </row>
    <row r="9" spans="2:46" s="1" customFormat="1" ht="16.5" customHeight="1">
      <c r="B9" s="32"/>
      <c r="E9" s="204" t="s">
        <v>2158</v>
      </c>
      <c r="F9" s="243"/>
      <c r="G9" s="243"/>
      <c r="H9" s="243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21. 5. 2024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4" t="str">
        <f>'Rekapitulace stavby'!E14</f>
        <v>Vyplň údaj</v>
      </c>
      <c r="F18" s="209"/>
      <c r="G18" s="209"/>
      <c r="H18" s="209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33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94"/>
      <c r="E27" s="214" t="s">
        <v>1</v>
      </c>
      <c r="F27" s="214"/>
      <c r="G27" s="214"/>
      <c r="H27" s="214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38</v>
      </c>
      <c r="J30" s="66">
        <f>ROUND(J118,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>
      <c r="B33" s="32"/>
      <c r="D33" s="55" t="s">
        <v>42</v>
      </c>
      <c r="E33" s="27" t="s">
        <v>43</v>
      </c>
      <c r="F33" s="86">
        <f>ROUND((SUM(BE118:BE141)),  2)</f>
        <v>0</v>
      </c>
      <c r="I33" s="96">
        <v>0.21</v>
      </c>
      <c r="J33" s="86">
        <f>ROUND(((SUM(BE118:BE141))*I33),  2)</f>
        <v>0</v>
      </c>
      <c r="L33" s="32"/>
    </row>
    <row r="34" spans="2:12" s="1" customFormat="1" ht="14.45" customHeight="1">
      <c r="B34" s="32"/>
      <c r="E34" s="27" t="s">
        <v>44</v>
      </c>
      <c r="F34" s="86">
        <f>ROUND((SUM(BF118:BF141)),  2)</f>
        <v>0</v>
      </c>
      <c r="I34" s="96">
        <v>0.12</v>
      </c>
      <c r="J34" s="86">
        <f>ROUND(((SUM(BF118:BF141))*I34),  2)</f>
        <v>0</v>
      </c>
      <c r="L34" s="32"/>
    </row>
    <row r="35" spans="2:12" s="1" customFormat="1" ht="14.45" hidden="1" customHeight="1">
      <c r="B35" s="32"/>
      <c r="E35" s="27" t="s">
        <v>45</v>
      </c>
      <c r="F35" s="86">
        <f>ROUND((SUM(BG118:BG141)),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46</v>
      </c>
      <c r="F36" s="86">
        <f>ROUND((SUM(BH118:BH141)),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47</v>
      </c>
      <c r="F37" s="86">
        <f>ROUND((SUM(BI118:BI141)),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48</v>
      </c>
      <c r="E39" s="57"/>
      <c r="F39" s="57"/>
      <c r="G39" s="99" t="s">
        <v>49</v>
      </c>
      <c r="H39" s="100" t="s">
        <v>50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53</v>
      </c>
      <c r="E61" s="34"/>
      <c r="F61" s="103" t="s">
        <v>54</v>
      </c>
      <c r="G61" s="43" t="s">
        <v>53</v>
      </c>
      <c r="H61" s="34"/>
      <c r="I61" s="34"/>
      <c r="J61" s="104" t="s">
        <v>54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53</v>
      </c>
      <c r="E76" s="34"/>
      <c r="F76" s="103" t="s">
        <v>54</v>
      </c>
      <c r="G76" s="43" t="s">
        <v>53</v>
      </c>
      <c r="H76" s="34"/>
      <c r="I76" s="34"/>
      <c r="J76" s="104" t="s">
        <v>54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120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1" t="str">
        <f>E7</f>
        <v>Pdf Žižkovo nám.5 rekonstrukce části 1.PP</v>
      </c>
      <c r="F85" s="242"/>
      <c r="G85" s="242"/>
      <c r="H85" s="242"/>
      <c r="L85" s="32"/>
    </row>
    <row r="86" spans="2:47" s="1" customFormat="1" ht="12" customHeight="1">
      <c r="B86" s="32"/>
      <c r="C86" s="27" t="s">
        <v>118</v>
      </c>
      <c r="L86" s="32"/>
    </row>
    <row r="87" spans="2:47" s="1" customFormat="1" ht="16.5" customHeight="1">
      <c r="B87" s="32"/>
      <c r="E87" s="204" t="str">
        <f>E9</f>
        <v>D.1.1.4.5 - Zařízení slaboproudé elektrotechniky</v>
      </c>
      <c r="F87" s="243"/>
      <c r="G87" s="243"/>
      <c r="H87" s="243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Žižkovské nám.5, Olomouc</v>
      </c>
      <c r="I89" s="27" t="s">
        <v>22</v>
      </c>
      <c r="J89" s="52" t="str">
        <f>IF(J12="","",J12)</f>
        <v>21. 5. 2024</v>
      </c>
      <c r="L89" s="32"/>
    </row>
    <row r="90" spans="2:47" s="1" customFormat="1" ht="6.95" customHeight="1">
      <c r="B90" s="32"/>
      <c r="L90" s="32"/>
    </row>
    <row r="91" spans="2:47" s="1" customFormat="1" ht="40.15" customHeight="1">
      <c r="B91" s="32"/>
      <c r="C91" s="27" t="s">
        <v>24</v>
      </c>
      <c r="F91" s="25" t="str">
        <f>E15</f>
        <v>Univerzita Palackého Olomouc</v>
      </c>
      <c r="I91" s="27" t="s">
        <v>30</v>
      </c>
      <c r="J91" s="30" t="str">
        <f>E21</f>
        <v>Alfaprojekt Olomouc a.s., 17.listopadu 2a,Olomouc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121</v>
      </c>
      <c r="D94" s="97"/>
      <c r="E94" s="97"/>
      <c r="F94" s="97"/>
      <c r="G94" s="97"/>
      <c r="H94" s="97"/>
      <c r="I94" s="97"/>
      <c r="J94" s="106" t="s">
        <v>122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123</v>
      </c>
      <c r="J96" s="66">
        <f>J118</f>
        <v>0</v>
      </c>
      <c r="L96" s="32"/>
      <c r="AU96" s="17" t="s">
        <v>124</v>
      </c>
    </row>
    <row r="97" spans="2:12" s="8" customFormat="1" ht="24.95" customHeight="1">
      <c r="B97" s="108"/>
      <c r="D97" s="109" t="s">
        <v>2159</v>
      </c>
      <c r="E97" s="110"/>
      <c r="F97" s="110"/>
      <c r="G97" s="110"/>
      <c r="H97" s="110"/>
      <c r="I97" s="110"/>
      <c r="J97" s="111">
        <f>J119</f>
        <v>0</v>
      </c>
      <c r="L97" s="108"/>
    </row>
    <row r="98" spans="2:12" s="8" customFormat="1" ht="24.95" customHeight="1">
      <c r="B98" s="108"/>
      <c r="D98" s="109" t="s">
        <v>2160</v>
      </c>
      <c r="E98" s="110"/>
      <c r="F98" s="110"/>
      <c r="G98" s="110"/>
      <c r="H98" s="110"/>
      <c r="I98" s="110"/>
      <c r="J98" s="111">
        <f>J138</f>
        <v>0</v>
      </c>
      <c r="L98" s="108"/>
    </row>
    <row r="99" spans="2:12" s="1" customFormat="1" ht="21.75" customHeight="1">
      <c r="B99" s="32"/>
      <c r="L99" s="32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5" customHeight="1">
      <c r="B105" s="32"/>
      <c r="C105" s="21" t="s">
        <v>148</v>
      </c>
      <c r="L105" s="32"/>
    </row>
    <row r="106" spans="2:12" s="1" customFormat="1" ht="6.95" customHeight="1">
      <c r="B106" s="32"/>
      <c r="L106" s="32"/>
    </row>
    <row r="107" spans="2:12" s="1" customFormat="1" ht="12" customHeight="1">
      <c r="B107" s="32"/>
      <c r="C107" s="27" t="s">
        <v>16</v>
      </c>
      <c r="L107" s="32"/>
    </row>
    <row r="108" spans="2:12" s="1" customFormat="1" ht="16.5" customHeight="1">
      <c r="B108" s="32"/>
      <c r="E108" s="241" t="str">
        <f>E7</f>
        <v>Pdf Žižkovo nám.5 rekonstrukce části 1.PP</v>
      </c>
      <c r="F108" s="242"/>
      <c r="G108" s="242"/>
      <c r="H108" s="242"/>
      <c r="L108" s="32"/>
    </row>
    <row r="109" spans="2:12" s="1" customFormat="1" ht="12" customHeight="1">
      <c r="B109" s="32"/>
      <c r="C109" s="27" t="s">
        <v>118</v>
      </c>
      <c r="L109" s="32"/>
    </row>
    <row r="110" spans="2:12" s="1" customFormat="1" ht="16.5" customHeight="1">
      <c r="B110" s="32"/>
      <c r="E110" s="204" t="str">
        <f>E9</f>
        <v>D.1.1.4.5 - Zařízení slaboproudé elektrotechniky</v>
      </c>
      <c r="F110" s="243"/>
      <c r="G110" s="243"/>
      <c r="H110" s="243"/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20</v>
      </c>
      <c r="F112" s="25" t="str">
        <f>F12</f>
        <v>Žižkovské nám.5, Olomouc</v>
      </c>
      <c r="I112" s="27" t="s">
        <v>22</v>
      </c>
      <c r="J112" s="52" t="str">
        <f>IF(J12="","",J12)</f>
        <v>21. 5. 2024</v>
      </c>
      <c r="L112" s="32"/>
    </row>
    <row r="113" spans="2:65" s="1" customFormat="1" ht="6.95" customHeight="1">
      <c r="B113" s="32"/>
      <c r="L113" s="32"/>
    </row>
    <row r="114" spans="2:65" s="1" customFormat="1" ht="40.15" customHeight="1">
      <c r="B114" s="32"/>
      <c r="C114" s="27" t="s">
        <v>24</v>
      </c>
      <c r="F114" s="25" t="str">
        <f>E15</f>
        <v>Univerzita Palackého Olomouc</v>
      </c>
      <c r="I114" s="27" t="s">
        <v>30</v>
      </c>
      <c r="J114" s="30" t="str">
        <f>E21</f>
        <v>Alfaprojekt Olomouc a.s., 17.listopadu 2a,Olomouc</v>
      </c>
      <c r="L114" s="32"/>
    </row>
    <row r="115" spans="2:65" s="1" customFormat="1" ht="15.2" customHeight="1">
      <c r="B115" s="32"/>
      <c r="C115" s="27" t="s">
        <v>28</v>
      </c>
      <c r="F115" s="25" t="str">
        <f>IF(E18="","",E18)</f>
        <v>Vyplň údaj</v>
      </c>
      <c r="I115" s="27" t="s">
        <v>35</v>
      </c>
      <c r="J115" s="30" t="str">
        <f>E24</f>
        <v xml:space="preserve"> </v>
      </c>
      <c r="L115" s="32"/>
    </row>
    <row r="116" spans="2:65" s="1" customFormat="1" ht="10.35" customHeight="1">
      <c r="B116" s="32"/>
      <c r="L116" s="32"/>
    </row>
    <row r="117" spans="2:65" s="10" customFormat="1" ht="29.25" customHeight="1">
      <c r="B117" s="116"/>
      <c r="C117" s="117" t="s">
        <v>149</v>
      </c>
      <c r="D117" s="118" t="s">
        <v>63</v>
      </c>
      <c r="E117" s="118" t="s">
        <v>59</v>
      </c>
      <c r="F117" s="118" t="s">
        <v>60</v>
      </c>
      <c r="G117" s="118" t="s">
        <v>150</v>
      </c>
      <c r="H117" s="118" t="s">
        <v>151</v>
      </c>
      <c r="I117" s="118" t="s">
        <v>152</v>
      </c>
      <c r="J117" s="119" t="s">
        <v>122</v>
      </c>
      <c r="K117" s="120" t="s">
        <v>153</v>
      </c>
      <c r="L117" s="116"/>
      <c r="M117" s="59" t="s">
        <v>1</v>
      </c>
      <c r="N117" s="60" t="s">
        <v>42</v>
      </c>
      <c r="O117" s="60" t="s">
        <v>154</v>
      </c>
      <c r="P117" s="60" t="s">
        <v>155</v>
      </c>
      <c r="Q117" s="60" t="s">
        <v>156</v>
      </c>
      <c r="R117" s="60" t="s">
        <v>157</v>
      </c>
      <c r="S117" s="60" t="s">
        <v>158</v>
      </c>
      <c r="T117" s="61" t="s">
        <v>159</v>
      </c>
    </row>
    <row r="118" spans="2:65" s="1" customFormat="1" ht="22.9" customHeight="1">
      <c r="B118" s="32"/>
      <c r="C118" s="64" t="s">
        <v>160</v>
      </c>
      <c r="J118" s="121">
        <f>BK118</f>
        <v>0</v>
      </c>
      <c r="L118" s="32"/>
      <c r="M118" s="62"/>
      <c r="N118" s="53"/>
      <c r="O118" s="53"/>
      <c r="P118" s="122">
        <f>P119+P138</f>
        <v>0</v>
      </c>
      <c r="Q118" s="53"/>
      <c r="R118" s="122">
        <f>R119+R138</f>
        <v>0.30873</v>
      </c>
      <c r="S118" s="53"/>
      <c r="T118" s="123">
        <f>T119+T138</f>
        <v>0.13602</v>
      </c>
      <c r="AT118" s="17" t="s">
        <v>77</v>
      </c>
      <c r="AU118" s="17" t="s">
        <v>124</v>
      </c>
      <c r="BK118" s="124">
        <f>BK119+BK138</f>
        <v>0</v>
      </c>
    </row>
    <row r="119" spans="2:65" s="11" customFormat="1" ht="25.9" customHeight="1">
      <c r="B119" s="125"/>
      <c r="D119" s="126" t="s">
        <v>77</v>
      </c>
      <c r="E119" s="127" t="s">
        <v>2161</v>
      </c>
      <c r="F119" s="127" t="s">
        <v>2162</v>
      </c>
      <c r="I119" s="128"/>
      <c r="J119" s="129">
        <f>BK119</f>
        <v>0</v>
      </c>
      <c r="L119" s="125"/>
      <c r="M119" s="130"/>
      <c r="P119" s="131">
        <f>SUM(P120:P137)</f>
        <v>0</v>
      </c>
      <c r="R119" s="131">
        <f>SUM(R120:R137)</f>
        <v>0.29613</v>
      </c>
      <c r="T119" s="132">
        <f>SUM(T120:T137)</f>
        <v>0</v>
      </c>
      <c r="AR119" s="126" t="s">
        <v>182</v>
      </c>
      <c r="AT119" s="133" t="s">
        <v>77</v>
      </c>
      <c r="AU119" s="133" t="s">
        <v>78</v>
      </c>
      <c r="AY119" s="126" t="s">
        <v>163</v>
      </c>
      <c r="BK119" s="134">
        <f>SUM(BK120:BK137)</f>
        <v>0</v>
      </c>
    </row>
    <row r="120" spans="2:65" s="1" customFormat="1" ht="24.2" customHeight="1">
      <c r="B120" s="32"/>
      <c r="C120" s="137" t="s">
        <v>86</v>
      </c>
      <c r="D120" s="137" t="s">
        <v>166</v>
      </c>
      <c r="E120" s="138" t="s">
        <v>2163</v>
      </c>
      <c r="F120" s="139" t="s">
        <v>2164</v>
      </c>
      <c r="G120" s="140" t="s">
        <v>251</v>
      </c>
      <c r="H120" s="141">
        <v>5</v>
      </c>
      <c r="I120" s="142"/>
      <c r="J120" s="143">
        <f t="shared" ref="J120:J130" si="0">ROUND(I120*H120,2)</f>
        <v>0</v>
      </c>
      <c r="K120" s="144"/>
      <c r="L120" s="32"/>
      <c r="M120" s="145" t="s">
        <v>1</v>
      </c>
      <c r="N120" s="146" t="s">
        <v>43</v>
      </c>
      <c r="P120" s="147">
        <f t="shared" ref="P120:P130" si="1">O120*H120</f>
        <v>0</v>
      </c>
      <c r="Q120" s="147">
        <v>0</v>
      </c>
      <c r="R120" s="147">
        <f t="shared" ref="R120:R130" si="2">Q120*H120</f>
        <v>0</v>
      </c>
      <c r="S120" s="147">
        <v>0</v>
      </c>
      <c r="T120" s="148">
        <f t="shared" ref="T120:T130" si="3">S120*H120</f>
        <v>0</v>
      </c>
      <c r="AR120" s="149" t="s">
        <v>540</v>
      </c>
      <c r="AT120" s="149" t="s">
        <v>166</v>
      </c>
      <c r="AU120" s="149" t="s">
        <v>86</v>
      </c>
      <c r="AY120" s="17" t="s">
        <v>163</v>
      </c>
      <c r="BE120" s="150">
        <f t="shared" ref="BE120:BE130" si="4">IF(N120="základní",J120,0)</f>
        <v>0</v>
      </c>
      <c r="BF120" s="150">
        <f t="shared" ref="BF120:BF130" si="5">IF(N120="snížená",J120,0)</f>
        <v>0</v>
      </c>
      <c r="BG120" s="150">
        <f t="shared" ref="BG120:BG130" si="6">IF(N120="zákl. přenesená",J120,0)</f>
        <v>0</v>
      </c>
      <c r="BH120" s="150">
        <f t="shared" ref="BH120:BH130" si="7">IF(N120="sníž. přenesená",J120,0)</f>
        <v>0</v>
      </c>
      <c r="BI120" s="150">
        <f t="shared" ref="BI120:BI130" si="8">IF(N120="nulová",J120,0)</f>
        <v>0</v>
      </c>
      <c r="BJ120" s="17" t="s">
        <v>86</v>
      </c>
      <c r="BK120" s="150">
        <f t="shared" ref="BK120:BK130" si="9">ROUND(I120*H120,2)</f>
        <v>0</v>
      </c>
      <c r="BL120" s="17" t="s">
        <v>540</v>
      </c>
      <c r="BM120" s="149" t="s">
        <v>2165</v>
      </c>
    </row>
    <row r="121" spans="2:65" s="1" customFormat="1" ht="16.5" customHeight="1">
      <c r="B121" s="32"/>
      <c r="C121" s="172" t="s">
        <v>88</v>
      </c>
      <c r="D121" s="172" t="s">
        <v>194</v>
      </c>
      <c r="E121" s="173" t="s">
        <v>2166</v>
      </c>
      <c r="F121" s="174" t="s">
        <v>2167</v>
      </c>
      <c r="G121" s="175" t="s">
        <v>251</v>
      </c>
      <c r="H121" s="176">
        <v>5</v>
      </c>
      <c r="I121" s="177"/>
      <c r="J121" s="178">
        <f t="shared" si="0"/>
        <v>0</v>
      </c>
      <c r="K121" s="179"/>
      <c r="L121" s="180"/>
      <c r="M121" s="181" t="s">
        <v>1</v>
      </c>
      <c r="N121" s="182" t="s">
        <v>43</v>
      </c>
      <c r="P121" s="147">
        <f t="shared" si="1"/>
        <v>0</v>
      </c>
      <c r="Q121" s="147">
        <v>2.2499999999999998E-3</v>
      </c>
      <c r="R121" s="147">
        <f t="shared" si="2"/>
        <v>1.125E-2</v>
      </c>
      <c r="S121" s="147">
        <v>0</v>
      </c>
      <c r="T121" s="148">
        <f t="shared" si="3"/>
        <v>0</v>
      </c>
      <c r="AR121" s="149" t="s">
        <v>1153</v>
      </c>
      <c r="AT121" s="149" t="s">
        <v>194</v>
      </c>
      <c r="AU121" s="149" t="s">
        <v>86</v>
      </c>
      <c r="AY121" s="17" t="s">
        <v>163</v>
      </c>
      <c r="BE121" s="150">
        <f t="shared" si="4"/>
        <v>0</v>
      </c>
      <c r="BF121" s="150">
        <f t="shared" si="5"/>
        <v>0</v>
      </c>
      <c r="BG121" s="150">
        <f t="shared" si="6"/>
        <v>0</v>
      </c>
      <c r="BH121" s="150">
        <f t="shared" si="7"/>
        <v>0</v>
      </c>
      <c r="BI121" s="150">
        <f t="shared" si="8"/>
        <v>0</v>
      </c>
      <c r="BJ121" s="17" t="s">
        <v>86</v>
      </c>
      <c r="BK121" s="150">
        <f t="shared" si="9"/>
        <v>0</v>
      </c>
      <c r="BL121" s="17" t="s">
        <v>1153</v>
      </c>
      <c r="BM121" s="149" t="s">
        <v>2168</v>
      </c>
    </row>
    <row r="122" spans="2:65" s="1" customFormat="1" ht="24.2" customHeight="1">
      <c r="B122" s="32"/>
      <c r="C122" s="137" t="s">
        <v>182</v>
      </c>
      <c r="D122" s="137" t="s">
        <v>166</v>
      </c>
      <c r="E122" s="138" t="s">
        <v>2169</v>
      </c>
      <c r="F122" s="139" t="s">
        <v>2170</v>
      </c>
      <c r="G122" s="140" t="s">
        <v>251</v>
      </c>
      <c r="H122" s="141">
        <v>14</v>
      </c>
      <c r="I122" s="142"/>
      <c r="J122" s="143">
        <f t="shared" si="0"/>
        <v>0</v>
      </c>
      <c r="K122" s="144"/>
      <c r="L122" s="32"/>
      <c r="M122" s="145" t="s">
        <v>1</v>
      </c>
      <c r="N122" s="146" t="s">
        <v>43</v>
      </c>
      <c r="P122" s="147">
        <f t="shared" si="1"/>
        <v>0</v>
      </c>
      <c r="Q122" s="147">
        <v>0</v>
      </c>
      <c r="R122" s="147">
        <f t="shared" si="2"/>
        <v>0</v>
      </c>
      <c r="S122" s="147">
        <v>0</v>
      </c>
      <c r="T122" s="148">
        <f t="shared" si="3"/>
        <v>0</v>
      </c>
      <c r="AR122" s="149" t="s">
        <v>540</v>
      </c>
      <c r="AT122" s="149" t="s">
        <v>166</v>
      </c>
      <c r="AU122" s="149" t="s">
        <v>86</v>
      </c>
      <c r="AY122" s="17" t="s">
        <v>163</v>
      </c>
      <c r="BE122" s="150">
        <f t="shared" si="4"/>
        <v>0</v>
      </c>
      <c r="BF122" s="150">
        <f t="shared" si="5"/>
        <v>0</v>
      </c>
      <c r="BG122" s="150">
        <f t="shared" si="6"/>
        <v>0</v>
      </c>
      <c r="BH122" s="150">
        <f t="shared" si="7"/>
        <v>0</v>
      </c>
      <c r="BI122" s="150">
        <f t="shared" si="8"/>
        <v>0</v>
      </c>
      <c r="BJ122" s="17" t="s">
        <v>86</v>
      </c>
      <c r="BK122" s="150">
        <f t="shared" si="9"/>
        <v>0</v>
      </c>
      <c r="BL122" s="17" t="s">
        <v>540</v>
      </c>
      <c r="BM122" s="149" t="s">
        <v>2171</v>
      </c>
    </row>
    <row r="123" spans="2:65" s="1" customFormat="1" ht="21.75" customHeight="1">
      <c r="B123" s="32"/>
      <c r="C123" s="172" t="s">
        <v>170</v>
      </c>
      <c r="D123" s="172" t="s">
        <v>194</v>
      </c>
      <c r="E123" s="173" t="s">
        <v>2172</v>
      </c>
      <c r="F123" s="174" t="s">
        <v>2173</v>
      </c>
      <c r="G123" s="175" t="s">
        <v>251</v>
      </c>
      <c r="H123" s="176">
        <v>14</v>
      </c>
      <c r="I123" s="177"/>
      <c r="J123" s="178">
        <f t="shared" si="0"/>
        <v>0</v>
      </c>
      <c r="K123" s="179"/>
      <c r="L123" s="180"/>
      <c r="M123" s="181" t="s">
        <v>1</v>
      </c>
      <c r="N123" s="182" t="s">
        <v>43</v>
      </c>
      <c r="P123" s="147">
        <f t="shared" si="1"/>
        <v>0</v>
      </c>
      <c r="Q123" s="147">
        <v>1.9E-3</v>
      </c>
      <c r="R123" s="147">
        <f t="shared" si="2"/>
        <v>2.6599999999999999E-2</v>
      </c>
      <c r="S123" s="147">
        <v>0</v>
      </c>
      <c r="T123" s="148">
        <f t="shared" si="3"/>
        <v>0</v>
      </c>
      <c r="AR123" s="149" t="s">
        <v>1153</v>
      </c>
      <c r="AT123" s="149" t="s">
        <v>194</v>
      </c>
      <c r="AU123" s="149" t="s">
        <v>86</v>
      </c>
      <c r="AY123" s="17" t="s">
        <v>163</v>
      </c>
      <c r="BE123" s="150">
        <f t="shared" si="4"/>
        <v>0</v>
      </c>
      <c r="BF123" s="150">
        <f t="shared" si="5"/>
        <v>0</v>
      </c>
      <c r="BG123" s="150">
        <f t="shared" si="6"/>
        <v>0</v>
      </c>
      <c r="BH123" s="150">
        <f t="shared" si="7"/>
        <v>0</v>
      </c>
      <c r="BI123" s="150">
        <f t="shared" si="8"/>
        <v>0</v>
      </c>
      <c r="BJ123" s="17" t="s">
        <v>86</v>
      </c>
      <c r="BK123" s="150">
        <f t="shared" si="9"/>
        <v>0</v>
      </c>
      <c r="BL123" s="17" t="s">
        <v>1153</v>
      </c>
      <c r="BM123" s="149" t="s">
        <v>2174</v>
      </c>
    </row>
    <row r="124" spans="2:65" s="1" customFormat="1" ht="24.2" customHeight="1">
      <c r="B124" s="32"/>
      <c r="C124" s="137" t="s">
        <v>193</v>
      </c>
      <c r="D124" s="137" t="s">
        <v>166</v>
      </c>
      <c r="E124" s="138" t="s">
        <v>2175</v>
      </c>
      <c r="F124" s="139" t="s">
        <v>2176</v>
      </c>
      <c r="G124" s="140" t="s">
        <v>169</v>
      </c>
      <c r="H124" s="141">
        <v>10</v>
      </c>
      <c r="I124" s="142"/>
      <c r="J124" s="143">
        <f t="shared" si="0"/>
        <v>0</v>
      </c>
      <c r="K124" s="144"/>
      <c r="L124" s="32"/>
      <c r="M124" s="145" t="s">
        <v>1</v>
      </c>
      <c r="N124" s="146" t="s">
        <v>43</v>
      </c>
      <c r="P124" s="147">
        <f t="shared" si="1"/>
        <v>0</v>
      </c>
      <c r="Q124" s="147">
        <v>0</v>
      </c>
      <c r="R124" s="147">
        <f t="shared" si="2"/>
        <v>0</v>
      </c>
      <c r="S124" s="147">
        <v>0</v>
      </c>
      <c r="T124" s="148">
        <f t="shared" si="3"/>
        <v>0</v>
      </c>
      <c r="AR124" s="149" t="s">
        <v>540</v>
      </c>
      <c r="AT124" s="149" t="s">
        <v>166</v>
      </c>
      <c r="AU124" s="149" t="s">
        <v>86</v>
      </c>
      <c r="AY124" s="17" t="s">
        <v>163</v>
      </c>
      <c r="BE124" s="150">
        <f t="shared" si="4"/>
        <v>0</v>
      </c>
      <c r="BF124" s="150">
        <f t="shared" si="5"/>
        <v>0</v>
      </c>
      <c r="BG124" s="150">
        <f t="shared" si="6"/>
        <v>0</v>
      </c>
      <c r="BH124" s="150">
        <f t="shared" si="7"/>
        <v>0</v>
      </c>
      <c r="BI124" s="150">
        <f t="shared" si="8"/>
        <v>0</v>
      </c>
      <c r="BJ124" s="17" t="s">
        <v>86</v>
      </c>
      <c r="BK124" s="150">
        <f t="shared" si="9"/>
        <v>0</v>
      </c>
      <c r="BL124" s="17" t="s">
        <v>540</v>
      </c>
      <c r="BM124" s="149" t="s">
        <v>2177</v>
      </c>
    </row>
    <row r="125" spans="2:65" s="1" customFormat="1" ht="24.2" customHeight="1">
      <c r="B125" s="32"/>
      <c r="C125" s="172" t="s">
        <v>203</v>
      </c>
      <c r="D125" s="172" t="s">
        <v>194</v>
      </c>
      <c r="E125" s="173" t="s">
        <v>2178</v>
      </c>
      <c r="F125" s="174" t="s">
        <v>2179</v>
      </c>
      <c r="G125" s="175" t="s">
        <v>169</v>
      </c>
      <c r="H125" s="176">
        <v>10</v>
      </c>
      <c r="I125" s="177"/>
      <c r="J125" s="178">
        <f t="shared" si="0"/>
        <v>0</v>
      </c>
      <c r="K125" s="179"/>
      <c r="L125" s="180"/>
      <c r="M125" s="181" t="s">
        <v>1</v>
      </c>
      <c r="N125" s="182" t="s">
        <v>43</v>
      </c>
      <c r="P125" s="147">
        <f t="shared" si="1"/>
        <v>0</v>
      </c>
      <c r="Q125" s="147">
        <v>2.4000000000000001E-4</v>
      </c>
      <c r="R125" s="147">
        <f t="shared" si="2"/>
        <v>2.4000000000000002E-3</v>
      </c>
      <c r="S125" s="147">
        <v>0</v>
      </c>
      <c r="T125" s="148">
        <f t="shared" si="3"/>
        <v>0</v>
      </c>
      <c r="AR125" s="149" t="s">
        <v>1153</v>
      </c>
      <c r="AT125" s="149" t="s">
        <v>194</v>
      </c>
      <c r="AU125" s="149" t="s">
        <v>86</v>
      </c>
      <c r="AY125" s="17" t="s">
        <v>163</v>
      </c>
      <c r="BE125" s="150">
        <f t="shared" si="4"/>
        <v>0</v>
      </c>
      <c r="BF125" s="150">
        <f t="shared" si="5"/>
        <v>0</v>
      </c>
      <c r="BG125" s="150">
        <f t="shared" si="6"/>
        <v>0</v>
      </c>
      <c r="BH125" s="150">
        <f t="shared" si="7"/>
        <v>0</v>
      </c>
      <c r="BI125" s="150">
        <f t="shared" si="8"/>
        <v>0</v>
      </c>
      <c r="BJ125" s="17" t="s">
        <v>86</v>
      </c>
      <c r="BK125" s="150">
        <f t="shared" si="9"/>
        <v>0</v>
      </c>
      <c r="BL125" s="17" t="s">
        <v>1153</v>
      </c>
      <c r="BM125" s="149" t="s">
        <v>2180</v>
      </c>
    </row>
    <row r="126" spans="2:65" s="1" customFormat="1" ht="33" customHeight="1">
      <c r="B126" s="32"/>
      <c r="C126" s="137" t="s">
        <v>212</v>
      </c>
      <c r="D126" s="137" t="s">
        <v>166</v>
      </c>
      <c r="E126" s="138" t="s">
        <v>2181</v>
      </c>
      <c r="F126" s="139" t="s">
        <v>2182</v>
      </c>
      <c r="G126" s="140" t="s">
        <v>169</v>
      </c>
      <c r="H126" s="141">
        <v>28</v>
      </c>
      <c r="I126" s="142"/>
      <c r="J126" s="143">
        <f t="shared" si="0"/>
        <v>0</v>
      </c>
      <c r="K126" s="144"/>
      <c r="L126" s="32"/>
      <c r="M126" s="145" t="s">
        <v>1</v>
      </c>
      <c r="N126" s="146" t="s">
        <v>43</v>
      </c>
      <c r="P126" s="147">
        <f t="shared" si="1"/>
        <v>0</v>
      </c>
      <c r="Q126" s="147">
        <v>0</v>
      </c>
      <c r="R126" s="147">
        <f t="shared" si="2"/>
        <v>0</v>
      </c>
      <c r="S126" s="147">
        <v>0</v>
      </c>
      <c r="T126" s="148">
        <f t="shared" si="3"/>
        <v>0</v>
      </c>
      <c r="AR126" s="149" t="s">
        <v>540</v>
      </c>
      <c r="AT126" s="149" t="s">
        <v>166</v>
      </c>
      <c r="AU126" s="149" t="s">
        <v>86</v>
      </c>
      <c r="AY126" s="17" t="s">
        <v>163</v>
      </c>
      <c r="BE126" s="150">
        <f t="shared" si="4"/>
        <v>0</v>
      </c>
      <c r="BF126" s="150">
        <f t="shared" si="5"/>
        <v>0</v>
      </c>
      <c r="BG126" s="150">
        <f t="shared" si="6"/>
        <v>0</v>
      </c>
      <c r="BH126" s="150">
        <f t="shared" si="7"/>
        <v>0</v>
      </c>
      <c r="BI126" s="150">
        <f t="shared" si="8"/>
        <v>0</v>
      </c>
      <c r="BJ126" s="17" t="s">
        <v>86</v>
      </c>
      <c r="BK126" s="150">
        <f t="shared" si="9"/>
        <v>0</v>
      </c>
      <c r="BL126" s="17" t="s">
        <v>540</v>
      </c>
      <c r="BM126" s="149" t="s">
        <v>2183</v>
      </c>
    </row>
    <row r="127" spans="2:65" s="1" customFormat="1" ht="24.2" customHeight="1">
      <c r="B127" s="32"/>
      <c r="C127" s="172" t="s">
        <v>197</v>
      </c>
      <c r="D127" s="172" t="s">
        <v>194</v>
      </c>
      <c r="E127" s="173" t="s">
        <v>2184</v>
      </c>
      <c r="F127" s="174" t="s">
        <v>2185</v>
      </c>
      <c r="G127" s="175" t="s">
        <v>169</v>
      </c>
      <c r="H127" s="176">
        <v>28</v>
      </c>
      <c r="I127" s="177"/>
      <c r="J127" s="178">
        <f t="shared" si="0"/>
        <v>0</v>
      </c>
      <c r="K127" s="179"/>
      <c r="L127" s="180"/>
      <c r="M127" s="181" t="s">
        <v>1</v>
      </c>
      <c r="N127" s="182" t="s">
        <v>43</v>
      </c>
      <c r="P127" s="147">
        <f t="shared" si="1"/>
        <v>0</v>
      </c>
      <c r="Q127" s="147">
        <v>4.4999999999999999E-4</v>
      </c>
      <c r="R127" s="147">
        <f t="shared" si="2"/>
        <v>1.26E-2</v>
      </c>
      <c r="S127" s="147">
        <v>0</v>
      </c>
      <c r="T127" s="148">
        <f t="shared" si="3"/>
        <v>0</v>
      </c>
      <c r="AR127" s="149" t="s">
        <v>1153</v>
      </c>
      <c r="AT127" s="149" t="s">
        <v>194</v>
      </c>
      <c r="AU127" s="149" t="s">
        <v>86</v>
      </c>
      <c r="AY127" s="17" t="s">
        <v>163</v>
      </c>
      <c r="BE127" s="150">
        <f t="shared" si="4"/>
        <v>0</v>
      </c>
      <c r="BF127" s="150">
        <f t="shared" si="5"/>
        <v>0</v>
      </c>
      <c r="BG127" s="150">
        <f t="shared" si="6"/>
        <v>0</v>
      </c>
      <c r="BH127" s="150">
        <f t="shared" si="7"/>
        <v>0</v>
      </c>
      <c r="BI127" s="150">
        <f t="shared" si="8"/>
        <v>0</v>
      </c>
      <c r="BJ127" s="17" t="s">
        <v>86</v>
      </c>
      <c r="BK127" s="150">
        <f t="shared" si="9"/>
        <v>0</v>
      </c>
      <c r="BL127" s="17" t="s">
        <v>1153</v>
      </c>
      <c r="BM127" s="149" t="s">
        <v>2186</v>
      </c>
    </row>
    <row r="128" spans="2:65" s="1" customFormat="1" ht="16.5" customHeight="1">
      <c r="B128" s="32"/>
      <c r="C128" s="172" t="s">
        <v>226</v>
      </c>
      <c r="D128" s="172" t="s">
        <v>194</v>
      </c>
      <c r="E128" s="173" t="s">
        <v>2187</v>
      </c>
      <c r="F128" s="174" t="s">
        <v>2188</v>
      </c>
      <c r="G128" s="175" t="s">
        <v>2065</v>
      </c>
      <c r="H128" s="176">
        <v>1</v>
      </c>
      <c r="I128" s="177"/>
      <c r="J128" s="178">
        <f t="shared" si="0"/>
        <v>0</v>
      </c>
      <c r="K128" s="179"/>
      <c r="L128" s="180"/>
      <c r="M128" s="181" t="s">
        <v>1</v>
      </c>
      <c r="N128" s="182" t="s">
        <v>43</v>
      </c>
      <c r="P128" s="147">
        <f t="shared" si="1"/>
        <v>0</v>
      </c>
      <c r="Q128" s="147">
        <v>0</v>
      </c>
      <c r="R128" s="147">
        <f t="shared" si="2"/>
        <v>0</v>
      </c>
      <c r="S128" s="147">
        <v>0</v>
      </c>
      <c r="T128" s="148">
        <f t="shared" si="3"/>
        <v>0</v>
      </c>
      <c r="AR128" s="149" t="s">
        <v>1153</v>
      </c>
      <c r="AT128" s="149" t="s">
        <v>194</v>
      </c>
      <c r="AU128" s="149" t="s">
        <v>86</v>
      </c>
      <c r="AY128" s="17" t="s">
        <v>163</v>
      </c>
      <c r="BE128" s="150">
        <f t="shared" si="4"/>
        <v>0</v>
      </c>
      <c r="BF128" s="150">
        <f t="shared" si="5"/>
        <v>0</v>
      </c>
      <c r="BG128" s="150">
        <f t="shared" si="6"/>
        <v>0</v>
      </c>
      <c r="BH128" s="150">
        <f t="shared" si="7"/>
        <v>0</v>
      </c>
      <c r="BI128" s="150">
        <f t="shared" si="8"/>
        <v>0</v>
      </c>
      <c r="BJ128" s="17" t="s">
        <v>86</v>
      </c>
      <c r="BK128" s="150">
        <f t="shared" si="9"/>
        <v>0</v>
      </c>
      <c r="BL128" s="17" t="s">
        <v>1153</v>
      </c>
      <c r="BM128" s="149" t="s">
        <v>2189</v>
      </c>
    </row>
    <row r="129" spans="2:65" s="1" customFormat="1" ht="24.2" customHeight="1">
      <c r="B129" s="32"/>
      <c r="C129" s="137" t="s">
        <v>232</v>
      </c>
      <c r="D129" s="137" t="s">
        <v>166</v>
      </c>
      <c r="E129" s="138" t="s">
        <v>2190</v>
      </c>
      <c r="F129" s="139" t="s">
        <v>2191</v>
      </c>
      <c r="G129" s="140" t="s">
        <v>251</v>
      </c>
      <c r="H129" s="141">
        <v>5040</v>
      </c>
      <c r="I129" s="142"/>
      <c r="J129" s="143">
        <f t="shared" si="0"/>
        <v>0</v>
      </c>
      <c r="K129" s="144"/>
      <c r="L129" s="32"/>
      <c r="M129" s="145" t="s">
        <v>1</v>
      </c>
      <c r="N129" s="146" t="s">
        <v>43</v>
      </c>
      <c r="P129" s="147">
        <f t="shared" si="1"/>
        <v>0</v>
      </c>
      <c r="Q129" s="147">
        <v>0</v>
      </c>
      <c r="R129" s="147">
        <f t="shared" si="2"/>
        <v>0</v>
      </c>
      <c r="S129" s="147">
        <v>0</v>
      </c>
      <c r="T129" s="148">
        <f t="shared" si="3"/>
        <v>0</v>
      </c>
      <c r="AR129" s="149" t="s">
        <v>540</v>
      </c>
      <c r="AT129" s="149" t="s">
        <v>166</v>
      </c>
      <c r="AU129" s="149" t="s">
        <v>86</v>
      </c>
      <c r="AY129" s="17" t="s">
        <v>163</v>
      </c>
      <c r="BE129" s="150">
        <f t="shared" si="4"/>
        <v>0</v>
      </c>
      <c r="BF129" s="150">
        <f t="shared" si="5"/>
        <v>0</v>
      </c>
      <c r="BG129" s="150">
        <f t="shared" si="6"/>
        <v>0</v>
      </c>
      <c r="BH129" s="150">
        <f t="shared" si="7"/>
        <v>0</v>
      </c>
      <c r="BI129" s="150">
        <f t="shared" si="8"/>
        <v>0</v>
      </c>
      <c r="BJ129" s="17" t="s">
        <v>86</v>
      </c>
      <c r="BK129" s="150">
        <f t="shared" si="9"/>
        <v>0</v>
      </c>
      <c r="BL129" s="17" t="s">
        <v>540</v>
      </c>
      <c r="BM129" s="149" t="s">
        <v>2192</v>
      </c>
    </row>
    <row r="130" spans="2:65" s="1" customFormat="1" ht="24.2" customHeight="1">
      <c r="B130" s="32"/>
      <c r="C130" s="172" t="s">
        <v>242</v>
      </c>
      <c r="D130" s="172" t="s">
        <v>194</v>
      </c>
      <c r="E130" s="173" t="s">
        <v>2193</v>
      </c>
      <c r="F130" s="174" t="s">
        <v>2194</v>
      </c>
      <c r="G130" s="175" t="s">
        <v>251</v>
      </c>
      <c r="H130" s="176">
        <v>6048</v>
      </c>
      <c r="I130" s="177"/>
      <c r="J130" s="178">
        <f t="shared" si="0"/>
        <v>0</v>
      </c>
      <c r="K130" s="179"/>
      <c r="L130" s="180"/>
      <c r="M130" s="181" t="s">
        <v>1</v>
      </c>
      <c r="N130" s="182" t="s">
        <v>43</v>
      </c>
      <c r="P130" s="147">
        <f t="shared" si="1"/>
        <v>0</v>
      </c>
      <c r="Q130" s="147">
        <v>4.0000000000000003E-5</v>
      </c>
      <c r="R130" s="147">
        <f t="shared" si="2"/>
        <v>0.24192000000000002</v>
      </c>
      <c r="S130" s="147">
        <v>0</v>
      </c>
      <c r="T130" s="148">
        <f t="shared" si="3"/>
        <v>0</v>
      </c>
      <c r="AR130" s="149" t="s">
        <v>1153</v>
      </c>
      <c r="AT130" s="149" t="s">
        <v>194</v>
      </c>
      <c r="AU130" s="149" t="s">
        <v>86</v>
      </c>
      <c r="AY130" s="17" t="s">
        <v>163</v>
      </c>
      <c r="BE130" s="150">
        <f t="shared" si="4"/>
        <v>0</v>
      </c>
      <c r="BF130" s="150">
        <f t="shared" si="5"/>
        <v>0</v>
      </c>
      <c r="BG130" s="150">
        <f t="shared" si="6"/>
        <v>0</v>
      </c>
      <c r="BH130" s="150">
        <f t="shared" si="7"/>
        <v>0</v>
      </c>
      <c r="BI130" s="150">
        <f t="shared" si="8"/>
        <v>0</v>
      </c>
      <c r="BJ130" s="17" t="s">
        <v>86</v>
      </c>
      <c r="BK130" s="150">
        <f t="shared" si="9"/>
        <v>0</v>
      </c>
      <c r="BL130" s="17" t="s">
        <v>1153</v>
      </c>
      <c r="BM130" s="149" t="s">
        <v>2195</v>
      </c>
    </row>
    <row r="131" spans="2:65" s="13" customFormat="1" ht="11.25">
      <c r="B131" s="158"/>
      <c r="D131" s="152" t="s">
        <v>172</v>
      </c>
      <c r="F131" s="160" t="s">
        <v>2196</v>
      </c>
      <c r="H131" s="161">
        <v>6048</v>
      </c>
      <c r="I131" s="162"/>
      <c r="L131" s="158"/>
      <c r="M131" s="163"/>
      <c r="T131" s="164"/>
      <c r="AT131" s="159" t="s">
        <v>172</v>
      </c>
      <c r="AU131" s="159" t="s">
        <v>86</v>
      </c>
      <c r="AV131" s="13" t="s">
        <v>88</v>
      </c>
      <c r="AW131" s="13" t="s">
        <v>4</v>
      </c>
      <c r="AX131" s="13" t="s">
        <v>86</v>
      </c>
      <c r="AY131" s="159" t="s">
        <v>163</v>
      </c>
    </row>
    <row r="132" spans="2:65" s="1" customFormat="1" ht="21.75" customHeight="1">
      <c r="B132" s="32"/>
      <c r="C132" s="137" t="s">
        <v>8</v>
      </c>
      <c r="D132" s="137" t="s">
        <v>166</v>
      </c>
      <c r="E132" s="138" t="s">
        <v>2033</v>
      </c>
      <c r="F132" s="139" t="s">
        <v>2034</v>
      </c>
      <c r="G132" s="140" t="s">
        <v>169</v>
      </c>
      <c r="H132" s="141">
        <v>34</v>
      </c>
      <c r="I132" s="142"/>
      <c r="J132" s="143">
        <f t="shared" ref="J132:J137" si="10">ROUND(I132*H132,2)</f>
        <v>0</v>
      </c>
      <c r="K132" s="144"/>
      <c r="L132" s="32"/>
      <c r="M132" s="145" t="s">
        <v>1</v>
      </c>
      <c r="N132" s="146" t="s">
        <v>43</v>
      </c>
      <c r="P132" s="147">
        <f t="shared" ref="P132:P137" si="11">O132*H132</f>
        <v>0</v>
      </c>
      <c r="Q132" s="147">
        <v>0</v>
      </c>
      <c r="R132" s="147">
        <f t="shared" ref="R132:R137" si="12">Q132*H132</f>
        <v>0</v>
      </c>
      <c r="S132" s="147">
        <v>0</v>
      </c>
      <c r="T132" s="148">
        <f t="shared" ref="T132:T137" si="13">S132*H132</f>
        <v>0</v>
      </c>
      <c r="AR132" s="149" t="s">
        <v>540</v>
      </c>
      <c r="AT132" s="149" t="s">
        <v>166</v>
      </c>
      <c r="AU132" s="149" t="s">
        <v>86</v>
      </c>
      <c r="AY132" s="17" t="s">
        <v>163</v>
      </c>
      <c r="BE132" s="150">
        <f t="shared" ref="BE132:BE137" si="14">IF(N132="základní",J132,0)</f>
        <v>0</v>
      </c>
      <c r="BF132" s="150">
        <f t="shared" ref="BF132:BF137" si="15">IF(N132="snížená",J132,0)</f>
        <v>0</v>
      </c>
      <c r="BG132" s="150">
        <f t="shared" ref="BG132:BG137" si="16">IF(N132="zákl. přenesená",J132,0)</f>
        <v>0</v>
      </c>
      <c r="BH132" s="150">
        <f t="shared" ref="BH132:BH137" si="17">IF(N132="sníž. přenesená",J132,0)</f>
        <v>0</v>
      </c>
      <c r="BI132" s="150">
        <f t="shared" ref="BI132:BI137" si="18">IF(N132="nulová",J132,0)</f>
        <v>0</v>
      </c>
      <c r="BJ132" s="17" t="s">
        <v>86</v>
      </c>
      <c r="BK132" s="150">
        <f t="shared" ref="BK132:BK137" si="19">ROUND(I132*H132,2)</f>
        <v>0</v>
      </c>
      <c r="BL132" s="17" t="s">
        <v>540</v>
      </c>
      <c r="BM132" s="149" t="s">
        <v>2197</v>
      </c>
    </row>
    <row r="133" spans="2:65" s="1" customFormat="1" ht="21.75" customHeight="1">
      <c r="B133" s="32"/>
      <c r="C133" s="172" t="s">
        <v>256</v>
      </c>
      <c r="D133" s="172" t="s">
        <v>194</v>
      </c>
      <c r="E133" s="173" t="s">
        <v>2036</v>
      </c>
      <c r="F133" s="174" t="s">
        <v>2037</v>
      </c>
      <c r="G133" s="175" t="s">
        <v>169</v>
      </c>
      <c r="H133" s="176">
        <v>34</v>
      </c>
      <c r="I133" s="177"/>
      <c r="J133" s="178">
        <f t="shared" si="10"/>
        <v>0</v>
      </c>
      <c r="K133" s="179"/>
      <c r="L133" s="180"/>
      <c r="M133" s="181" t="s">
        <v>1</v>
      </c>
      <c r="N133" s="182" t="s">
        <v>43</v>
      </c>
      <c r="P133" s="147">
        <f t="shared" si="11"/>
        <v>0</v>
      </c>
      <c r="Q133" s="147">
        <v>4.0000000000000003E-5</v>
      </c>
      <c r="R133" s="147">
        <f t="shared" si="12"/>
        <v>1.3600000000000001E-3</v>
      </c>
      <c r="S133" s="147">
        <v>0</v>
      </c>
      <c r="T133" s="148">
        <f t="shared" si="13"/>
        <v>0</v>
      </c>
      <c r="AR133" s="149" t="s">
        <v>1153</v>
      </c>
      <c r="AT133" s="149" t="s">
        <v>194</v>
      </c>
      <c r="AU133" s="149" t="s">
        <v>86</v>
      </c>
      <c r="AY133" s="17" t="s">
        <v>163</v>
      </c>
      <c r="BE133" s="150">
        <f t="shared" si="14"/>
        <v>0</v>
      </c>
      <c r="BF133" s="150">
        <f t="shared" si="15"/>
        <v>0</v>
      </c>
      <c r="BG133" s="150">
        <f t="shared" si="16"/>
        <v>0</v>
      </c>
      <c r="BH133" s="150">
        <f t="shared" si="17"/>
        <v>0</v>
      </c>
      <c r="BI133" s="150">
        <f t="shared" si="18"/>
        <v>0</v>
      </c>
      <c r="BJ133" s="17" t="s">
        <v>86</v>
      </c>
      <c r="BK133" s="150">
        <f t="shared" si="19"/>
        <v>0</v>
      </c>
      <c r="BL133" s="17" t="s">
        <v>1153</v>
      </c>
      <c r="BM133" s="149" t="s">
        <v>2198</v>
      </c>
    </row>
    <row r="134" spans="2:65" s="1" customFormat="1" ht="16.5" customHeight="1">
      <c r="B134" s="32"/>
      <c r="C134" s="137" t="s">
        <v>301</v>
      </c>
      <c r="D134" s="137" t="s">
        <v>166</v>
      </c>
      <c r="E134" s="138" t="s">
        <v>2074</v>
      </c>
      <c r="F134" s="139" t="s">
        <v>2075</v>
      </c>
      <c r="G134" s="140" t="s">
        <v>1509</v>
      </c>
      <c r="H134" s="193"/>
      <c r="I134" s="142"/>
      <c r="J134" s="143">
        <f t="shared" si="10"/>
        <v>0</v>
      </c>
      <c r="K134" s="144"/>
      <c r="L134" s="32"/>
      <c r="M134" s="145" t="s">
        <v>1</v>
      </c>
      <c r="N134" s="146" t="s">
        <v>43</v>
      </c>
      <c r="P134" s="147">
        <f t="shared" si="11"/>
        <v>0</v>
      </c>
      <c r="Q134" s="147">
        <v>0</v>
      </c>
      <c r="R134" s="147">
        <f t="shared" si="12"/>
        <v>0</v>
      </c>
      <c r="S134" s="147">
        <v>0</v>
      </c>
      <c r="T134" s="148">
        <f t="shared" si="13"/>
        <v>0</v>
      </c>
      <c r="AR134" s="149" t="s">
        <v>1153</v>
      </c>
      <c r="AT134" s="149" t="s">
        <v>166</v>
      </c>
      <c r="AU134" s="149" t="s">
        <v>86</v>
      </c>
      <c r="AY134" s="17" t="s">
        <v>163</v>
      </c>
      <c r="BE134" s="150">
        <f t="shared" si="14"/>
        <v>0</v>
      </c>
      <c r="BF134" s="150">
        <f t="shared" si="15"/>
        <v>0</v>
      </c>
      <c r="BG134" s="150">
        <f t="shared" si="16"/>
        <v>0</v>
      </c>
      <c r="BH134" s="150">
        <f t="shared" si="17"/>
        <v>0</v>
      </c>
      <c r="BI134" s="150">
        <f t="shared" si="18"/>
        <v>0</v>
      </c>
      <c r="BJ134" s="17" t="s">
        <v>86</v>
      </c>
      <c r="BK134" s="150">
        <f t="shared" si="19"/>
        <v>0</v>
      </c>
      <c r="BL134" s="17" t="s">
        <v>1153</v>
      </c>
      <c r="BM134" s="149" t="s">
        <v>2199</v>
      </c>
    </row>
    <row r="135" spans="2:65" s="1" customFormat="1" ht="16.5" customHeight="1">
      <c r="B135" s="32"/>
      <c r="C135" s="137" t="s">
        <v>7</v>
      </c>
      <c r="D135" s="137" t="s">
        <v>166</v>
      </c>
      <c r="E135" s="138" t="s">
        <v>2077</v>
      </c>
      <c r="F135" s="139" t="s">
        <v>2078</v>
      </c>
      <c r="G135" s="140" t="s">
        <v>1509</v>
      </c>
      <c r="H135" s="193"/>
      <c r="I135" s="142"/>
      <c r="J135" s="143">
        <f t="shared" si="10"/>
        <v>0</v>
      </c>
      <c r="K135" s="144"/>
      <c r="L135" s="32"/>
      <c r="M135" s="145" t="s">
        <v>1</v>
      </c>
      <c r="N135" s="146" t="s">
        <v>43</v>
      </c>
      <c r="P135" s="147">
        <f t="shared" si="11"/>
        <v>0</v>
      </c>
      <c r="Q135" s="147">
        <v>0</v>
      </c>
      <c r="R135" s="147">
        <f t="shared" si="12"/>
        <v>0</v>
      </c>
      <c r="S135" s="147">
        <v>0</v>
      </c>
      <c r="T135" s="148">
        <f t="shared" si="13"/>
        <v>0</v>
      </c>
      <c r="AR135" s="149" t="s">
        <v>540</v>
      </c>
      <c r="AT135" s="149" t="s">
        <v>166</v>
      </c>
      <c r="AU135" s="149" t="s">
        <v>86</v>
      </c>
      <c r="AY135" s="17" t="s">
        <v>163</v>
      </c>
      <c r="BE135" s="150">
        <f t="shared" si="14"/>
        <v>0</v>
      </c>
      <c r="BF135" s="150">
        <f t="shared" si="15"/>
        <v>0</v>
      </c>
      <c r="BG135" s="150">
        <f t="shared" si="16"/>
        <v>0</v>
      </c>
      <c r="BH135" s="150">
        <f t="shared" si="17"/>
        <v>0</v>
      </c>
      <c r="BI135" s="150">
        <f t="shared" si="18"/>
        <v>0</v>
      </c>
      <c r="BJ135" s="17" t="s">
        <v>86</v>
      </c>
      <c r="BK135" s="150">
        <f t="shared" si="19"/>
        <v>0</v>
      </c>
      <c r="BL135" s="17" t="s">
        <v>540</v>
      </c>
      <c r="BM135" s="149" t="s">
        <v>2200</v>
      </c>
    </row>
    <row r="136" spans="2:65" s="1" customFormat="1" ht="24.2" customHeight="1">
      <c r="B136" s="32"/>
      <c r="C136" s="137" t="s">
        <v>262</v>
      </c>
      <c r="D136" s="137" t="s">
        <v>166</v>
      </c>
      <c r="E136" s="138" t="s">
        <v>2201</v>
      </c>
      <c r="F136" s="139" t="s">
        <v>2202</v>
      </c>
      <c r="G136" s="140" t="s">
        <v>1156</v>
      </c>
      <c r="H136" s="141">
        <v>34</v>
      </c>
      <c r="I136" s="142"/>
      <c r="J136" s="143">
        <f t="shared" si="10"/>
        <v>0</v>
      </c>
      <c r="K136" s="144"/>
      <c r="L136" s="32"/>
      <c r="M136" s="145" t="s">
        <v>1</v>
      </c>
      <c r="N136" s="146" t="s">
        <v>43</v>
      </c>
      <c r="P136" s="147">
        <f t="shared" si="11"/>
        <v>0</v>
      </c>
      <c r="Q136" s="147">
        <v>0</v>
      </c>
      <c r="R136" s="147">
        <f t="shared" si="12"/>
        <v>0</v>
      </c>
      <c r="S136" s="147">
        <v>0</v>
      </c>
      <c r="T136" s="148">
        <f t="shared" si="13"/>
        <v>0</v>
      </c>
      <c r="AR136" s="149" t="s">
        <v>540</v>
      </c>
      <c r="AT136" s="149" t="s">
        <v>166</v>
      </c>
      <c r="AU136" s="149" t="s">
        <v>86</v>
      </c>
      <c r="AY136" s="17" t="s">
        <v>163</v>
      </c>
      <c r="BE136" s="150">
        <f t="shared" si="14"/>
        <v>0</v>
      </c>
      <c r="BF136" s="150">
        <f t="shared" si="15"/>
        <v>0</v>
      </c>
      <c r="BG136" s="150">
        <f t="shared" si="16"/>
        <v>0</v>
      </c>
      <c r="BH136" s="150">
        <f t="shared" si="17"/>
        <v>0</v>
      </c>
      <c r="BI136" s="150">
        <f t="shared" si="18"/>
        <v>0</v>
      </c>
      <c r="BJ136" s="17" t="s">
        <v>86</v>
      </c>
      <c r="BK136" s="150">
        <f t="shared" si="19"/>
        <v>0</v>
      </c>
      <c r="BL136" s="17" t="s">
        <v>540</v>
      </c>
      <c r="BM136" s="149" t="s">
        <v>2203</v>
      </c>
    </row>
    <row r="137" spans="2:65" s="1" customFormat="1" ht="24.2" customHeight="1">
      <c r="B137" s="32"/>
      <c r="C137" s="172" t="s">
        <v>267</v>
      </c>
      <c r="D137" s="172" t="s">
        <v>194</v>
      </c>
      <c r="E137" s="173" t="s">
        <v>2204</v>
      </c>
      <c r="F137" s="174" t="s">
        <v>2205</v>
      </c>
      <c r="G137" s="175" t="s">
        <v>1156</v>
      </c>
      <c r="H137" s="176">
        <v>34</v>
      </c>
      <c r="I137" s="177"/>
      <c r="J137" s="178">
        <f t="shared" si="10"/>
        <v>0</v>
      </c>
      <c r="K137" s="179"/>
      <c r="L137" s="180"/>
      <c r="M137" s="181" t="s">
        <v>1</v>
      </c>
      <c r="N137" s="182" t="s">
        <v>43</v>
      </c>
      <c r="P137" s="147">
        <f t="shared" si="11"/>
        <v>0</v>
      </c>
      <c r="Q137" s="147">
        <v>0</v>
      </c>
      <c r="R137" s="147">
        <f t="shared" si="12"/>
        <v>0</v>
      </c>
      <c r="S137" s="147">
        <v>0</v>
      </c>
      <c r="T137" s="148">
        <f t="shared" si="13"/>
        <v>0</v>
      </c>
      <c r="AR137" s="149" t="s">
        <v>1153</v>
      </c>
      <c r="AT137" s="149" t="s">
        <v>194</v>
      </c>
      <c r="AU137" s="149" t="s">
        <v>86</v>
      </c>
      <c r="AY137" s="17" t="s">
        <v>163</v>
      </c>
      <c r="BE137" s="150">
        <f t="shared" si="14"/>
        <v>0</v>
      </c>
      <c r="BF137" s="150">
        <f t="shared" si="15"/>
        <v>0</v>
      </c>
      <c r="BG137" s="150">
        <f t="shared" si="16"/>
        <v>0</v>
      </c>
      <c r="BH137" s="150">
        <f t="shared" si="17"/>
        <v>0</v>
      </c>
      <c r="BI137" s="150">
        <f t="shared" si="18"/>
        <v>0</v>
      </c>
      <c r="BJ137" s="17" t="s">
        <v>86</v>
      </c>
      <c r="BK137" s="150">
        <f t="shared" si="19"/>
        <v>0</v>
      </c>
      <c r="BL137" s="17" t="s">
        <v>1153</v>
      </c>
      <c r="BM137" s="149" t="s">
        <v>2206</v>
      </c>
    </row>
    <row r="138" spans="2:65" s="11" customFormat="1" ht="25.9" customHeight="1">
      <c r="B138" s="125"/>
      <c r="D138" s="126" t="s">
        <v>77</v>
      </c>
      <c r="E138" s="127" t="s">
        <v>2207</v>
      </c>
      <c r="F138" s="127" t="s">
        <v>2208</v>
      </c>
      <c r="I138" s="128"/>
      <c r="J138" s="129">
        <f>BK138</f>
        <v>0</v>
      </c>
      <c r="L138" s="125"/>
      <c r="M138" s="130"/>
      <c r="P138" s="131">
        <f>SUM(P139:P141)</f>
        <v>0</v>
      </c>
      <c r="R138" s="131">
        <f>SUM(R139:R141)</f>
        <v>1.2599999999999998E-2</v>
      </c>
      <c r="T138" s="132">
        <f>SUM(T139:T141)</f>
        <v>0.13602</v>
      </c>
      <c r="AR138" s="126" t="s">
        <v>88</v>
      </c>
      <c r="AT138" s="133" t="s">
        <v>77</v>
      </c>
      <c r="AU138" s="133" t="s">
        <v>78</v>
      </c>
      <c r="AY138" s="126" t="s">
        <v>163</v>
      </c>
      <c r="BK138" s="134">
        <f>SUM(BK139:BK141)</f>
        <v>0</v>
      </c>
    </row>
    <row r="139" spans="2:65" s="1" customFormat="1" ht="24.2" customHeight="1">
      <c r="B139" s="32"/>
      <c r="C139" s="137" t="s">
        <v>273</v>
      </c>
      <c r="D139" s="137" t="s">
        <v>166</v>
      </c>
      <c r="E139" s="138" t="s">
        <v>2209</v>
      </c>
      <c r="F139" s="139" t="s">
        <v>2210</v>
      </c>
      <c r="G139" s="140" t="s">
        <v>251</v>
      </c>
      <c r="H139" s="141">
        <v>45</v>
      </c>
      <c r="I139" s="142"/>
      <c r="J139" s="143">
        <f>ROUND(I139*H139,2)</f>
        <v>0</v>
      </c>
      <c r="K139" s="144"/>
      <c r="L139" s="32"/>
      <c r="M139" s="145" t="s">
        <v>1</v>
      </c>
      <c r="N139" s="146" t="s">
        <v>43</v>
      </c>
      <c r="P139" s="147">
        <f>O139*H139</f>
        <v>0</v>
      </c>
      <c r="Q139" s="147">
        <v>2.0000000000000002E-5</v>
      </c>
      <c r="R139" s="147">
        <f>Q139*H139</f>
        <v>9.0000000000000008E-4</v>
      </c>
      <c r="S139" s="147">
        <v>3.0000000000000001E-3</v>
      </c>
      <c r="T139" s="148">
        <f>S139*H139</f>
        <v>0.13500000000000001</v>
      </c>
      <c r="AR139" s="149" t="s">
        <v>540</v>
      </c>
      <c r="AT139" s="149" t="s">
        <v>166</v>
      </c>
      <c r="AU139" s="149" t="s">
        <v>86</v>
      </c>
      <c r="AY139" s="17" t="s">
        <v>163</v>
      </c>
      <c r="BE139" s="150">
        <f>IF(N139="základní",J139,0)</f>
        <v>0</v>
      </c>
      <c r="BF139" s="150">
        <f>IF(N139="snížená",J139,0)</f>
        <v>0</v>
      </c>
      <c r="BG139" s="150">
        <f>IF(N139="zákl. přenesená",J139,0)</f>
        <v>0</v>
      </c>
      <c r="BH139" s="150">
        <f>IF(N139="sníž. přenesená",J139,0)</f>
        <v>0</v>
      </c>
      <c r="BI139" s="150">
        <f>IF(N139="nulová",J139,0)</f>
        <v>0</v>
      </c>
      <c r="BJ139" s="17" t="s">
        <v>86</v>
      </c>
      <c r="BK139" s="150">
        <f>ROUND(I139*H139,2)</f>
        <v>0</v>
      </c>
      <c r="BL139" s="17" t="s">
        <v>540</v>
      </c>
      <c r="BM139" s="149" t="s">
        <v>2211</v>
      </c>
    </row>
    <row r="140" spans="2:65" s="1" customFormat="1" ht="24.2" customHeight="1">
      <c r="B140" s="32"/>
      <c r="C140" s="137" t="s">
        <v>279</v>
      </c>
      <c r="D140" s="137" t="s">
        <v>166</v>
      </c>
      <c r="E140" s="138" t="s">
        <v>2132</v>
      </c>
      <c r="F140" s="139" t="s">
        <v>2133</v>
      </c>
      <c r="G140" s="140" t="s">
        <v>251</v>
      </c>
      <c r="H140" s="141">
        <v>45</v>
      </c>
      <c r="I140" s="142"/>
      <c r="J140" s="143">
        <f>ROUND(I140*H140,2)</f>
        <v>0</v>
      </c>
      <c r="K140" s="144"/>
      <c r="L140" s="32"/>
      <c r="M140" s="145" t="s">
        <v>1</v>
      </c>
      <c r="N140" s="146" t="s">
        <v>43</v>
      </c>
      <c r="P140" s="147">
        <f>O140*H140</f>
        <v>0</v>
      </c>
      <c r="Q140" s="147">
        <v>2.5999999999999998E-4</v>
      </c>
      <c r="R140" s="147">
        <f>Q140*H140</f>
        <v>1.1699999999999999E-2</v>
      </c>
      <c r="S140" s="147">
        <v>0</v>
      </c>
      <c r="T140" s="148">
        <f>S140*H140</f>
        <v>0</v>
      </c>
      <c r="AR140" s="149" t="s">
        <v>540</v>
      </c>
      <c r="AT140" s="149" t="s">
        <v>166</v>
      </c>
      <c r="AU140" s="149" t="s">
        <v>86</v>
      </c>
      <c r="AY140" s="17" t="s">
        <v>163</v>
      </c>
      <c r="BE140" s="150">
        <f>IF(N140="základní",J140,0)</f>
        <v>0</v>
      </c>
      <c r="BF140" s="150">
        <f>IF(N140="snížená",J140,0)</f>
        <v>0</v>
      </c>
      <c r="BG140" s="150">
        <f>IF(N140="zákl. přenesená",J140,0)</f>
        <v>0</v>
      </c>
      <c r="BH140" s="150">
        <f>IF(N140="sníž. přenesená",J140,0)</f>
        <v>0</v>
      </c>
      <c r="BI140" s="150">
        <f>IF(N140="nulová",J140,0)</f>
        <v>0</v>
      </c>
      <c r="BJ140" s="17" t="s">
        <v>86</v>
      </c>
      <c r="BK140" s="150">
        <f>ROUND(I140*H140,2)</f>
        <v>0</v>
      </c>
      <c r="BL140" s="17" t="s">
        <v>540</v>
      </c>
      <c r="BM140" s="149" t="s">
        <v>2212</v>
      </c>
    </row>
    <row r="141" spans="2:65" s="1" customFormat="1" ht="33" customHeight="1">
      <c r="B141" s="32"/>
      <c r="C141" s="137" t="s">
        <v>285</v>
      </c>
      <c r="D141" s="137" t="s">
        <v>166</v>
      </c>
      <c r="E141" s="138" t="s">
        <v>2213</v>
      </c>
      <c r="F141" s="139" t="s">
        <v>2214</v>
      </c>
      <c r="G141" s="140" t="s">
        <v>169</v>
      </c>
      <c r="H141" s="141">
        <v>34</v>
      </c>
      <c r="I141" s="142"/>
      <c r="J141" s="143">
        <f>ROUND(I141*H141,2)</f>
        <v>0</v>
      </c>
      <c r="K141" s="144"/>
      <c r="L141" s="32"/>
      <c r="M141" s="194" t="s">
        <v>1</v>
      </c>
      <c r="N141" s="195" t="s">
        <v>43</v>
      </c>
      <c r="O141" s="196"/>
      <c r="P141" s="197">
        <f>O141*H141</f>
        <v>0</v>
      </c>
      <c r="Q141" s="197">
        <v>0</v>
      </c>
      <c r="R141" s="197">
        <f>Q141*H141</f>
        <v>0</v>
      </c>
      <c r="S141" s="197">
        <v>3.0000000000000001E-5</v>
      </c>
      <c r="T141" s="198">
        <f>S141*H141</f>
        <v>1.0200000000000001E-3</v>
      </c>
      <c r="AR141" s="149" t="s">
        <v>540</v>
      </c>
      <c r="AT141" s="149" t="s">
        <v>166</v>
      </c>
      <c r="AU141" s="149" t="s">
        <v>86</v>
      </c>
      <c r="AY141" s="17" t="s">
        <v>163</v>
      </c>
      <c r="BE141" s="150">
        <f>IF(N141="základní",J141,0)</f>
        <v>0</v>
      </c>
      <c r="BF141" s="150">
        <f>IF(N141="snížená",J141,0)</f>
        <v>0</v>
      </c>
      <c r="BG141" s="150">
        <f>IF(N141="zákl. přenesená",J141,0)</f>
        <v>0</v>
      </c>
      <c r="BH141" s="150">
        <f>IF(N141="sníž. přenesená",J141,0)</f>
        <v>0</v>
      </c>
      <c r="BI141" s="150">
        <f>IF(N141="nulová",J141,0)</f>
        <v>0</v>
      </c>
      <c r="BJ141" s="17" t="s">
        <v>86</v>
      </c>
      <c r="BK141" s="150">
        <f>ROUND(I141*H141,2)</f>
        <v>0</v>
      </c>
      <c r="BL141" s="17" t="s">
        <v>540</v>
      </c>
      <c r="BM141" s="149" t="s">
        <v>2215</v>
      </c>
    </row>
    <row r="142" spans="2:65" s="1" customFormat="1" ht="6.95" customHeight="1"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32"/>
    </row>
  </sheetData>
  <sheetProtection algorithmName="SHA-512" hashValue="FU9bSkAfigK9Xqenj4hDMj/kA7hLrg0m9wEqXtMFalv8ckmmLgehBbFWUJMNiFWHnB0kSv3YrkjKa6JGK170yQ==" saltValue="lr5HtG5kvrs7yexv6myKjl8Jjk/jqKf4NEaVk0mNvU6LrE3Pyh/Mb5w5ovVHqjl0PunOZJLp7Hrax432XUtANw==" spinCount="100000" sheet="1" objects="1" scenarios="1" formatColumns="0" formatRows="0" autoFilter="0"/>
  <autoFilter ref="C117:K141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08"/>
  <sheetViews>
    <sheetView showGridLines="0" topLeftCell="A166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7" t="s">
        <v>110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>
      <c r="B4" s="20"/>
      <c r="D4" s="21" t="s">
        <v>117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Pdf Žižkovo nám.5 rekonstrukce části 1.PP</v>
      </c>
      <c r="F7" s="242"/>
      <c r="G7" s="242"/>
      <c r="H7" s="242"/>
      <c r="L7" s="20"/>
    </row>
    <row r="8" spans="2:46" ht="12" customHeight="1">
      <c r="B8" s="20"/>
      <c r="D8" s="27" t="s">
        <v>118</v>
      </c>
      <c r="L8" s="20"/>
    </row>
    <row r="9" spans="2:46" s="1" customFormat="1" ht="16.5" customHeight="1">
      <c r="B9" s="32"/>
      <c r="E9" s="241" t="s">
        <v>2216</v>
      </c>
      <c r="F9" s="243"/>
      <c r="G9" s="243"/>
      <c r="H9" s="243"/>
      <c r="L9" s="32"/>
    </row>
    <row r="10" spans="2:46" s="1" customFormat="1" ht="12" customHeight="1">
      <c r="B10" s="32"/>
      <c r="D10" s="27" t="s">
        <v>2217</v>
      </c>
      <c r="L10" s="32"/>
    </row>
    <row r="11" spans="2:46" s="1" customFormat="1" ht="16.5" customHeight="1">
      <c r="B11" s="32"/>
      <c r="E11" s="204" t="s">
        <v>2218</v>
      </c>
      <c r="F11" s="243"/>
      <c r="G11" s="243"/>
      <c r="H11" s="243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21. 5. 2024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tr">
        <f>IF('Rekapitulace stavby'!AN10="","",'Rekapitulace stavby'!AN10)</f>
        <v/>
      </c>
      <c r="L16" s="32"/>
    </row>
    <row r="17" spans="2:12" s="1" customFormat="1" ht="18" customHeight="1">
      <c r="B17" s="32"/>
      <c r="E17" s="25" t="str">
        <f>IF('Rekapitulace stavby'!E11="","",'Rekapitulace stavby'!E11)</f>
        <v>Univerzita Palackého Olomouc</v>
      </c>
      <c r="I17" s="27" t="s">
        <v>27</v>
      </c>
      <c r="J17" s="25" t="str">
        <f>IF('Rekapitulace stavby'!AN11="","",'Rekapitulace stavby'!AN11)</f>
        <v/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4" t="str">
        <f>'Rekapitulace stavby'!E14</f>
        <v>Vyplň údaj</v>
      </c>
      <c r="F20" s="209"/>
      <c r="G20" s="209"/>
      <c r="H20" s="209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31</v>
      </c>
      <c r="L22" s="32"/>
    </row>
    <row r="23" spans="2:12" s="1" customFormat="1" ht="18" customHeight="1">
      <c r="B23" s="32"/>
      <c r="E23" s="25" t="s">
        <v>32</v>
      </c>
      <c r="I23" s="27" t="s">
        <v>27</v>
      </c>
      <c r="J23" s="25" t="s">
        <v>33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35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27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37</v>
      </c>
      <c r="L28" s="32"/>
    </row>
    <row r="29" spans="2:12" s="7" customFormat="1" ht="16.5" customHeight="1">
      <c r="B29" s="94"/>
      <c r="E29" s="214" t="s">
        <v>1</v>
      </c>
      <c r="F29" s="214"/>
      <c r="G29" s="214"/>
      <c r="H29" s="214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38</v>
      </c>
      <c r="J32" s="66">
        <f>ROUND(J121,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40</v>
      </c>
      <c r="I34" s="35" t="s">
        <v>39</v>
      </c>
      <c r="J34" s="35" t="s">
        <v>41</v>
      </c>
      <c r="L34" s="32"/>
    </row>
    <row r="35" spans="2:12" s="1" customFormat="1" ht="14.45" customHeight="1">
      <c r="B35" s="32"/>
      <c r="D35" s="55" t="s">
        <v>42</v>
      </c>
      <c r="E35" s="27" t="s">
        <v>43</v>
      </c>
      <c r="F35" s="86">
        <f>ROUND((SUM(BE121:BE207)),  2)</f>
        <v>0</v>
      </c>
      <c r="I35" s="96">
        <v>0.21</v>
      </c>
      <c r="J35" s="86">
        <f>ROUND(((SUM(BE121:BE207))*I35),  2)</f>
        <v>0</v>
      </c>
      <c r="L35" s="32"/>
    </row>
    <row r="36" spans="2:12" s="1" customFormat="1" ht="14.45" customHeight="1">
      <c r="B36" s="32"/>
      <c r="E36" s="27" t="s">
        <v>44</v>
      </c>
      <c r="F36" s="86">
        <f>ROUND((SUM(BF121:BF207)),  2)</f>
        <v>0</v>
      </c>
      <c r="I36" s="96">
        <v>0.12</v>
      </c>
      <c r="J36" s="86">
        <f>ROUND(((SUM(BF121:BF207))*I36),  2)</f>
        <v>0</v>
      </c>
      <c r="L36" s="32"/>
    </row>
    <row r="37" spans="2:12" s="1" customFormat="1" ht="14.45" hidden="1" customHeight="1">
      <c r="B37" s="32"/>
      <c r="E37" s="27" t="s">
        <v>45</v>
      </c>
      <c r="F37" s="86">
        <f>ROUND((SUM(BG121:BG207)),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46</v>
      </c>
      <c r="F38" s="86">
        <f>ROUND((SUM(BH121:BH207)),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47</v>
      </c>
      <c r="F39" s="86">
        <f>ROUND((SUM(BI121:BI207)),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48</v>
      </c>
      <c r="E41" s="57"/>
      <c r="F41" s="57"/>
      <c r="G41" s="99" t="s">
        <v>49</v>
      </c>
      <c r="H41" s="100" t="s">
        <v>50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53</v>
      </c>
      <c r="E61" s="34"/>
      <c r="F61" s="103" t="s">
        <v>54</v>
      </c>
      <c r="G61" s="43" t="s">
        <v>53</v>
      </c>
      <c r="H61" s="34"/>
      <c r="I61" s="34"/>
      <c r="J61" s="104" t="s">
        <v>54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53</v>
      </c>
      <c r="E76" s="34"/>
      <c r="F76" s="103" t="s">
        <v>54</v>
      </c>
      <c r="G76" s="43" t="s">
        <v>53</v>
      </c>
      <c r="H76" s="34"/>
      <c r="I76" s="34"/>
      <c r="J76" s="104" t="s">
        <v>54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120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1" t="str">
        <f>E7</f>
        <v>Pdf Žižkovo nám.5 rekonstrukce části 1.PP</v>
      </c>
      <c r="F85" s="242"/>
      <c r="G85" s="242"/>
      <c r="H85" s="242"/>
      <c r="L85" s="32"/>
    </row>
    <row r="86" spans="2:12" ht="12" customHeight="1">
      <c r="B86" s="20"/>
      <c r="C86" s="27" t="s">
        <v>118</v>
      </c>
      <c r="L86" s="20"/>
    </row>
    <row r="87" spans="2:12" s="1" customFormat="1" ht="16.5" customHeight="1">
      <c r="B87" s="32"/>
      <c r="E87" s="241" t="s">
        <v>2216</v>
      </c>
      <c r="F87" s="243"/>
      <c r="G87" s="243"/>
      <c r="H87" s="243"/>
      <c r="L87" s="32"/>
    </row>
    <row r="88" spans="2:12" s="1" customFormat="1" ht="12" customHeight="1">
      <c r="B88" s="32"/>
      <c r="C88" s="27" t="s">
        <v>2217</v>
      </c>
      <c r="L88" s="32"/>
    </row>
    <row r="89" spans="2:12" s="1" customFormat="1" ht="16.5" customHeight="1">
      <c r="B89" s="32"/>
      <c r="E89" s="204" t="str">
        <f>E11</f>
        <v>01 - Elektrická požární signalizace</v>
      </c>
      <c r="F89" s="243"/>
      <c r="G89" s="243"/>
      <c r="H89" s="24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Žižkovské nám.5, Olomouc</v>
      </c>
      <c r="I91" s="27" t="s">
        <v>22</v>
      </c>
      <c r="J91" s="52" t="str">
        <f>IF(J14="","",J14)</f>
        <v>21. 5. 2024</v>
      </c>
      <c r="L91" s="32"/>
    </row>
    <row r="92" spans="2:12" s="1" customFormat="1" ht="6.95" customHeight="1">
      <c r="B92" s="32"/>
      <c r="L92" s="32"/>
    </row>
    <row r="93" spans="2:12" s="1" customFormat="1" ht="40.15" customHeight="1">
      <c r="B93" s="32"/>
      <c r="C93" s="27" t="s">
        <v>24</v>
      </c>
      <c r="F93" s="25" t="str">
        <f>E17</f>
        <v>Univerzita Palackého Olomouc</v>
      </c>
      <c r="I93" s="27" t="s">
        <v>30</v>
      </c>
      <c r="J93" s="30" t="str">
        <f>E23</f>
        <v>Alfaprojekt Olomouc a.s., 17.listopadu 2a,Olomouc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35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121</v>
      </c>
      <c r="D96" s="97"/>
      <c r="E96" s="97"/>
      <c r="F96" s="97"/>
      <c r="G96" s="97"/>
      <c r="H96" s="97"/>
      <c r="I96" s="97"/>
      <c r="J96" s="106" t="s">
        <v>122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123</v>
      </c>
      <c r="J98" s="66">
        <f>J121</f>
        <v>0</v>
      </c>
      <c r="L98" s="32"/>
      <c r="AU98" s="17" t="s">
        <v>124</v>
      </c>
    </row>
    <row r="99" spans="2:47" s="8" customFormat="1" ht="24.95" customHeight="1">
      <c r="B99" s="108"/>
      <c r="D99" s="109" t="s">
        <v>2219</v>
      </c>
      <c r="E99" s="110"/>
      <c r="F99" s="110"/>
      <c r="G99" s="110"/>
      <c r="H99" s="110"/>
      <c r="I99" s="110"/>
      <c r="J99" s="111">
        <f>J122</f>
        <v>0</v>
      </c>
      <c r="L99" s="108"/>
    </row>
    <row r="100" spans="2:47" s="1" customFormat="1" ht="21.75" customHeight="1">
      <c r="B100" s="32"/>
      <c r="L100" s="32"/>
    </row>
    <row r="101" spans="2:47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2"/>
    </row>
    <row r="105" spans="2:47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6" spans="2:47" s="1" customFormat="1" ht="24.95" customHeight="1">
      <c r="B106" s="32"/>
      <c r="C106" s="21" t="s">
        <v>148</v>
      </c>
      <c r="L106" s="32"/>
    </row>
    <row r="107" spans="2:47" s="1" customFormat="1" ht="6.95" customHeight="1">
      <c r="B107" s="32"/>
      <c r="L107" s="32"/>
    </row>
    <row r="108" spans="2:47" s="1" customFormat="1" ht="12" customHeight="1">
      <c r="B108" s="32"/>
      <c r="C108" s="27" t="s">
        <v>16</v>
      </c>
      <c r="L108" s="32"/>
    </row>
    <row r="109" spans="2:47" s="1" customFormat="1" ht="16.5" customHeight="1">
      <c r="B109" s="32"/>
      <c r="E109" s="241" t="str">
        <f>E7</f>
        <v>Pdf Žižkovo nám.5 rekonstrukce části 1.PP</v>
      </c>
      <c r="F109" s="242"/>
      <c r="G109" s="242"/>
      <c r="H109" s="242"/>
      <c r="L109" s="32"/>
    </row>
    <row r="110" spans="2:47" ht="12" customHeight="1">
      <c r="B110" s="20"/>
      <c r="C110" s="27" t="s">
        <v>118</v>
      </c>
      <c r="L110" s="20"/>
    </row>
    <row r="111" spans="2:47" s="1" customFormat="1" ht="16.5" customHeight="1">
      <c r="B111" s="32"/>
      <c r="E111" s="241" t="s">
        <v>2216</v>
      </c>
      <c r="F111" s="243"/>
      <c r="G111" s="243"/>
      <c r="H111" s="243"/>
      <c r="L111" s="32"/>
    </row>
    <row r="112" spans="2:47" s="1" customFormat="1" ht="12" customHeight="1">
      <c r="B112" s="32"/>
      <c r="C112" s="27" t="s">
        <v>2217</v>
      </c>
      <c r="L112" s="32"/>
    </row>
    <row r="113" spans="2:65" s="1" customFormat="1" ht="16.5" customHeight="1">
      <c r="B113" s="32"/>
      <c r="E113" s="204" t="str">
        <f>E11</f>
        <v>01 - Elektrická požární signalizace</v>
      </c>
      <c r="F113" s="243"/>
      <c r="G113" s="243"/>
      <c r="H113" s="243"/>
      <c r="L113" s="32"/>
    </row>
    <row r="114" spans="2:65" s="1" customFormat="1" ht="6.95" customHeight="1">
      <c r="B114" s="32"/>
      <c r="L114" s="32"/>
    </row>
    <row r="115" spans="2:65" s="1" customFormat="1" ht="12" customHeight="1">
      <c r="B115" s="32"/>
      <c r="C115" s="27" t="s">
        <v>20</v>
      </c>
      <c r="F115" s="25" t="str">
        <f>F14</f>
        <v>Žižkovské nám.5, Olomouc</v>
      </c>
      <c r="I115" s="27" t="s">
        <v>22</v>
      </c>
      <c r="J115" s="52" t="str">
        <f>IF(J14="","",J14)</f>
        <v>21. 5. 2024</v>
      </c>
      <c r="L115" s="32"/>
    </row>
    <row r="116" spans="2:65" s="1" customFormat="1" ht="6.95" customHeight="1">
      <c r="B116" s="32"/>
      <c r="L116" s="32"/>
    </row>
    <row r="117" spans="2:65" s="1" customFormat="1" ht="40.15" customHeight="1">
      <c r="B117" s="32"/>
      <c r="C117" s="27" t="s">
        <v>24</v>
      </c>
      <c r="F117" s="25" t="str">
        <f>E17</f>
        <v>Univerzita Palackého Olomouc</v>
      </c>
      <c r="I117" s="27" t="s">
        <v>30</v>
      </c>
      <c r="J117" s="30" t="str">
        <f>E23</f>
        <v>Alfaprojekt Olomouc a.s., 17.listopadu 2a,Olomouc</v>
      </c>
      <c r="L117" s="32"/>
    </row>
    <row r="118" spans="2:65" s="1" customFormat="1" ht="15.2" customHeight="1">
      <c r="B118" s="32"/>
      <c r="C118" s="27" t="s">
        <v>28</v>
      </c>
      <c r="F118" s="25" t="str">
        <f>IF(E20="","",E20)</f>
        <v>Vyplň údaj</v>
      </c>
      <c r="I118" s="27" t="s">
        <v>35</v>
      </c>
      <c r="J118" s="30" t="str">
        <f>E26</f>
        <v xml:space="preserve"> </v>
      </c>
      <c r="L118" s="32"/>
    </row>
    <row r="119" spans="2:65" s="1" customFormat="1" ht="10.35" customHeight="1">
      <c r="B119" s="32"/>
      <c r="L119" s="32"/>
    </row>
    <row r="120" spans="2:65" s="10" customFormat="1" ht="29.25" customHeight="1">
      <c r="B120" s="116"/>
      <c r="C120" s="117" t="s">
        <v>149</v>
      </c>
      <c r="D120" s="118" t="s">
        <v>63</v>
      </c>
      <c r="E120" s="118" t="s">
        <v>59</v>
      </c>
      <c r="F120" s="118" t="s">
        <v>60</v>
      </c>
      <c r="G120" s="118" t="s">
        <v>150</v>
      </c>
      <c r="H120" s="118" t="s">
        <v>151</v>
      </c>
      <c r="I120" s="118" t="s">
        <v>152</v>
      </c>
      <c r="J120" s="119" t="s">
        <v>122</v>
      </c>
      <c r="K120" s="120" t="s">
        <v>153</v>
      </c>
      <c r="L120" s="116"/>
      <c r="M120" s="59" t="s">
        <v>1</v>
      </c>
      <c r="N120" s="60" t="s">
        <v>42</v>
      </c>
      <c r="O120" s="60" t="s">
        <v>154</v>
      </c>
      <c r="P120" s="60" t="s">
        <v>155</v>
      </c>
      <c r="Q120" s="60" t="s">
        <v>156</v>
      </c>
      <c r="R120" s="60" t="s">
        <v>157</v>
      </c>
      <c r="S120" s="60" t="s">
        <v>158</v>
      </c>
      <c r="T120" s="61" t="s">
        <v>159</v>
      </c>
    </row>
    <row r="121" spans="2:65" s="1" customFormat="1" ht="22.9" customHeight="1">
      <c r="B121" s="32"/>
      <c r="C121" s="64" t="s">
        <v>160</v>
      </c>
      <c r="J121" s="121">
        <f>BK121</f>
        <v>0</v>
      </c>
      <c r="L121" s="32"/>
      <c r="M121" s="62"/>
      <c r="N121" s="53"/>
      <c r="O121" s="53"/>
      <c r="P121" s="122">
        <f>P122</f>
        <v>0</v>
      </c>
      <c r="Q121" s="53"/>
      <c r="R121" s="122">
        <f>R122</f>
        <v>0</v>
      </c>
      <c r="S121" s="53"/>
      <c r="T121" s="123">
        <f>T122</f>
        <v>0</v>
      </c>
      <c r="AT121" s="17" t="s">
        <v>77</v>
      </c>
      <c r="AU121" s="17" t="s">
        <v>124</v>
      </c>
      <c r="BK121" s="124">
        <f>BK122</f>
        <v>0</v>
      </c>
    </row>
    <row r="122" spans="2:65" s="11" customFormat="1" ht="25.9" customHeight="1">
      <c r="B122" s="125"/>
      <c r="D122" s="126" t="s">
        <v>77</v>
      </c>
      <c r="E122" s="127" t="s">
        <v>2220</v>
      </c>
      <c r="F122" s="127" t="s">
        <v>2221</v>
      </c>
      <c r="I122" s="128"/>
      <c r="J122" s="129">
        <f>BK122</f>
        <v>0</v>
      </c>
      <c r="L122" s="125"/>
      <c r="M122" s="130"/>
      <c r="P122" s="131">
        <f>SUM(P123:P207)</f>
        <v>0</v>
      </c>
      <c r="R122" s="131">
        <f>SUM(R123:R207)</f>
        <v>0</v>
      </c>
      <c r="T122" s="132">
        <f>SUM(T123:T207)</f>
        <v>0</v>
      </c>
      <c r="AR122" s="126" t="s">
        <v>86</v>
      </c>
      <c r="AT122" s="133" t="s">
        <v>77</v>
      </c>
      <c r="AU122" s="133" t="s">
        <v>78</v>
      </c>
      <c r="AY122" s="126" t="s">
        <v>163</v>
      </c>
      <c r="BK122" s="134">
        <f>SUM(BK123:BK207)</f>
        <v>0</v>
      </c>
    </row>
    <row r="123" spans="2:65" s="1" customFormat="1" ht="24.2" customHeight="1">
      <c r="B123" s="32"/>
      <c r="C123" s="137" t="s">
        <v>86</v>
      </c>
      <c r="D123" s="137" t="s">
        <v>166</v>
      </c>
      <c r="E123" s="138" t="s">
        <v>2222</v>
      </c>
      <c r="F123" s="139" t="s">
        <v>2223</v>
      </c>
      <c r="G123" s="140" t="s">
        <v>1156</v>
      </c>
      <c r="H123" s="141">
        <v>23</v>
      </c>
      <c r="I123" s="142"/>
      <c r="J123" s="143">
        <f>ROUND(I123*H123,2)</f>
        <v>0</v>
      </c>
      <c r="K123" s="144"/>
      <c r="L123" s="32"/>
      <c r="M123" s="145" t="s">
        <v>1</v>
      </c>
      <c r="N123" s="146" t="s">
        <v>43</v>
      </c>
      <c r="P123" s="147">
        <f>O123*H123</f>
        <v>0</v>
      </c>
      <c r="Q123" s="147">
        <v>0</v>
      </c>
      <c r="R123" s="147">
        <f>Q123*H123</f>
        <v>0</v>
      </c>
      <c r="S123" s="147">
        <v>0</v>
      </c>
      <c r="T123" s="148">
        <f>S123*H123</f>
        <v>0</v>
      </c>
      <c r="AR123" s="149" t="s">
        <v>170</v>
      </c>
      <c r="AT123" s="149" t="s">
        <v>166</v>
      </c>
      <c r="AU123" s="149" t="s">
        <v>86</v>
      </c>
      <c r="AY123" s="17" t="s">
        <v>163</v>
      </c>
      <c r="BE123" s="150">
        <f>IF(N123="základní",J123,0)</f>
        <v>0</v>
      </c>
      <c r="BF123" s="150">
        <f>IF(N123="snížená",J123,0)</f>
        <v>0</v>
      </c>
      <c r="BG123" s="150">
        <f>IF(N123="zákl. přenesená",J123,0)</f>
        <v>0</v>
      </c>
      <c r="BH123" s="150">
        <f>IF(N123="sníž. přenesená",J123,0)</f>
        <v>0</v>
      </c>
      <c r="BI123" s="150">
        <f>IF(N123="nulová",J123,0)</f>
        <v>0</v>
      </c>
      <c r="BJ123" s="17" t="s">
        <v>86</v>
      </c>
      <c r="BK123" s="150">
        <f>ROUND(I123*H123,2)</f>
        <v>0</v>
      </c>
      <c r="BL123" s="17" t="s">
        <v>170</v>
      </c>
      <c r="BM123" s="149" t="s">
        <v>88</v>
      </c>
    </row>
    <row r="124" spans="2:65" s="1" customFormat="1" ht="24.2" customHeight="1">
      <c r="B124" s="32"/>
      <c r="C124" s="172" t="s">
        <v>88</v>
      </c>
      <c r="D124" s="172" t="s">
        <v>194</v>
      </c>
      <c r="E124" s="173" t="s">
        <v>2224</v>
      </c>
      <c r="F124" s="174" t="s">
        <v>2225</v>
      </c>
      <c r="G124" s="175" t="s">
        <v>1156</v>
      </c>
      <c r="H124" s="176">
        <v>23</v>
      </c>
      <c r="I124" s="177"/>
      <c r="J124" s="178">
        <f>ROUND(I124*H124,2)</f>
        <v>0</v>
      </c>
      <c r="K124" s="179"/>
      <c r="L124" s="180"/>
      <c r="M124" s="181" t="s">
        <v>1</v>
      </c>
      <c r="N124" s="182" t="s">
        <v>43</v>
      </c>
      <c r="P124" s="147">
        <f>O124*H124</f>
        <v>0</v>
      </c>
      <c r="Q124" s="147">
        <v>0</v>
      </c>
      <c r="R124" s="147">
        <f>Q124*H124</f>
        <v>0</v>
      </c>
      <c r="S124" s="147">
        <v>0</v>
      </c>
      <c r="T124" s="148">
        <f>S124*H124</f>
        <v>0</v>
      </c>
      <c r="AR124" s="149" t="s">
        <v>197</v>
      </c>
      <c r="AT124" s="149" t="s">
        <v>194</v>
      </c>
      <c r="AU124" s="149" t="s">
        <v>86</v>
      </c>
      <c r="AY124" s="17" t="s">
        <v>163</v>
      </c>
      <c r="BE124" s="150">
        <f>IF(N124="základní",J124,0)</f>
        <v>0</v>
      </c>
      <c r="BF124" s="150">
        <f>IF(N124="snížená",J124,0)</f>
        <v>0</v>
      </c>
      <c r="BG124" s="150">
        <f>IF(N124="zákl. přenesená",J124,0)</f>
        <v>0</v>
      </c>
      <c r="BH124" s="150">
        <f>IF(N124="sníž. přenesená",J124,0)</f>
        <v>0</v>
      </c>
      <c r="BI124" s="150">
        <f>IF(N124="nulová",J124,0)</f>
        <v>0</v>
      </c>
      <c r="BJ124" s="17" t="s">
        <v>86</v>
      </c>
      <c r="BK124" s="150">
        <f>ROUND(I124*H124,2)</f>
        <v>0</v>
      </c>
      <c r="BL124" s="17" t="s">
        <v>170</v>
      </c>
      <c r="BM124" s="149" t="s">
        <v>170</v>
      </c>
    </row>
    <row r="125" spans="2:65" s="12" customFormat="1" ht="11.25">
      <c r="B125" s="151"/>
      <c r="D125" s="152" t="s">
        <v>172</v>
      </c>
      <c r="E125" s="153" t="s">
        <v>1</v>
      </c>
      <c r="F125" s="154" t="s">
        <v>2226</v>
      </c>
      <c r="H125" s="153" t="s">
        <v>1</v>
      </c>
      <c r="I125" s="155"/>
      <c r="L125" s="151"/>
      <c r="M125" s="156"/>
      <c r="T125" s="157"/>
      <c r="AT125" s="153" t="s">
        <v>172</v>
      </c>
      <c r="AU125" s="153" t="s">
        <v>86</v>
      </c>
      <c r="AV125" s="12" t="s">
        <v>86</v>
      </c>
      <c r="AW125" s="12" t="s">
        <v>34</v>
      </c>
      <c r="AX125" s="12" t="s">
        <v>78</v>
      </c>
      <c r="AY125" s="153" t="s">
        <v>163</v>
      </c>
    </row>
    <row r="126" spans="2:65" s="13" customFormat="1" ht="11.25">
      <c r="B126" s="158"/>
      <c r="D126" s="152" t="s">
        <v>172</v>
      </c>
      <c r="E126" s="159" t="s">
        <v>1</v>
      </c>
      <c r="F126" s="160" t="s">
        <v>315</v>
      </c>
      <c r="H126" s="161">
        <v>23</v>
      </c>
      <c r="I126" s="162"/>
      <c r="L126" s="158"/>
      <c r="M126" s="163"/>
      <c r="T126" s="164"/>
      <c r="AT126" s="159" t="s">
        <v>172</v>
      </c>
      <c r="AU126" s="159" t="s">
        <v>86</v>
      </c>
      <c r="AV126" s="13" t="s">
        <v>88</v>
      </c>
      <c r="AW126" s="13" t="s">
        <v>34</v>
      </c>
      <c r="AX126" s="13" t="s">
        <v>78</v>
      </c>
      <c r="AY126" s="159" t="s">
        <v>163</v>
      </c>
    </row>
    <row r="127" spans="2:65" s="14" customFormat="1" ht="11.25">
      <c r="B127" s="165"/>
      <c r="D127" s="152" t="s">
        <v>172</v>
      </c>
      <c r="E127" s="166" t="s">
        <v>1</v>
      </c>
      <c r="F127" s="167" t="s">
        <v>176</v>
      </c>
      <c r="H127" s="168">
        <v>23</v>
      </c>
      <c r="I127" s="169"/>
      <c r="L127" s="165"/>
      <c r="M127" s="170"/>
      <c r="T127" s="171"/>
      <c r="AT127" s="166" t="s">
        <v>172</v>
      </c>
      <c r="AU127" s="166" t="s">
        <v>86</v>
      </c>
      <c r="AV127" s="14" t="s">
        <v>170</v>
      </c>
      <c r="AW127" s="14" t="s">
        <v>34</v>
      </c>
      <c r="AX127" s="14" t="s">
        <v>86</v>
      </c>
      <c r="AY127" s="166" t="s">
        <v>163</v>
      </c>
    </row>
    <row r="128" spans="2:65" s="1" customFormat="1" ht="16.5" customHeight="1">
      <c r="B128" s="32"/>
      <c r="C128" s="137" t="s">
        <v>182</v>
      </c>
      <c r="D128" s="137" t="s">
        <v>166</v>
      </c>
      <c r="E128" s="138" t="s">
        <v>2227</v>
      </c>
      <c r="F128" s="139" t="s">
        <v>2228</v>
      </c>
      <c r="G128" s="140" t="s">
        <v>1156</v>
      </c>
      <c r="H128" s="141">
        <v>23</v>
      </c>
      <c r="I128" s="142"/>
      <c r="J128" s="143">
        <f>ROUND(I128*H128,2)</f>
        <v>0</v>
      </c>
      <c r="K128" s="144"/>
      <c r="L128" s="32"/>
      <c r="M128" s="145" t="s">
        <v>1</v>
      </c>
      <c r="N128" s="146" t="s">
        <v>43</v>
      </c>
      <c r="P128" s="147">
        <f>O128*H128</f>
        <v>0</v>
      </c>
      <c r="Q128" s="147">
        <v>0</v>
      </c>
      <c r="R128" s="147">
        <f>Q128*H128</f>
        <v>0</v>
      </c>
      <c r="S128" s="147">
        <v>0</v>
      </c>
      <c r="T128" s="148">
        <f>S128*H128</f>
        <v>0</v>
      </c>
      <c r="AR128" s="149" t="s">
        <v>170</v>
      </c>
      <c r="AT128" s="149" t="s">
        <v>166</v>
      </c>
      <c r="AU128" s="149" t="s">
        <v>86</v>
      </c>
      <c r="AY128" s="17" t="s">
        <v>163</v>
      </c>
      <c r="BE128" s="150">
        <f>IF(N128="základní",J128,0)</f>
        <v>0</v>
      </c>
      <c r="BF128" s="150">
        <f>IF(N128="snížená",J128,0)</f>
        <v>0</v>
      </c>
      <c r="BG128" s="150">
        <f>IF(N128="zákl. přenesená",J128,0)</f>
        <v>0</v>
      </c>
      <c r="BH128" s="150">
        <f>IF(N128="sníž. přenesená",J128,0)</f>
        <v>0</v>
      </c>
      <c r="BI128" s="150">
        <f>IF(N128="nulová",J128,0)</f>
        <v>0</v>
      </c>
      <c r="BJ128" s="17" t="s">
        <v>86</v>
      </c>
      <c r="BK128" s="150">
        <f>ROUND(I128*H128,2)</f>
        <v>0</v>
      </c>
      <c r="BL128" s="17" t="s">
        <v>170</v>
      </c>
      <c r="BM128" s="149" t="s">
        <v>203</v>
      </c>
    </row>
    <row r="129" spans="2:65" s="1" customFormat="1" ht="16.5" customHeight="1">
      <c r="B129" s="32"/>
      <c r="C129" s="172" t="s">
        <v>170</v>
      </c>
      <c r="D129" s="172" t="s">
        <v>194</v>
      </c>
      <c r="E129" s="173" t="s">
        <v>2229</v>
      </c>
      <c r="F129" s="174" t="s">
        <v>2230</v>
      </c>
      <c r="G129" s="175" t="s">
        <v>1156</v>
      </c>
      <c r="H129" s="176">
        <v>23</v>
      </c>
      <c r="I129" s="177"/>
      <c r="J129" s="178">
        <f>ROUND(I129*H129,2)</f>
        <v>0</v>
      </c>
      <c r="K129" s="179"/>
      <c r="L129" s="180"/>
      <c r="M129" s="181" t="s">
        <v>1</v>
      </c>
      <c r="N129" s="182" t="s">
        <v>43</v>
      </c>
      <c r="P129" s="147">
        <f>O129*H129</f>
        <v>0</v>
      </c>
      <c r="Q129" s="147">
        <v>0</v>
      </c>
      <c r="R129" s="147">
        <f>Q129*H129</f>
        <v>0</v>
      </c>
      <c r="S129" s="147">
        <v>0</v>
      </c>
      <c r="T129" s="148">
        <f>S129*H129</f>
        <v>0</v>
      </c>
      <c r="AR129" s="149" t="s">
        <v>197</v>
      </c>
      <c r="AT129" s="149" t="s">
        <v>194</v>
      </c>
      <c r="AU129" s="149" t="s">
        <v>86</v>
      </c>
      <c r="AY129" s="17" t="s">
        <v>163</v>
      </c>
      <c r="BE129" s="150">
        <f>IF(N129="základní",J129,0)</f>
        <v>0</v>
      </c>
      <c r="BF129" s="150">
        <f>IF(N129="snížená",J129,0)</f>
        <v>0</v>
      </c>
      <c r="BG129" s="150">
        <f>IF(N129="zákl. přenesená",J129,0)</f>
        <v>0</v>
      </c>
      <c r="BH129" s="150">
        <f>IF(N129="sníž. přenesená",J129,0)</f>
        <v>0</v>
      </c>
      <c r="BI129" s="150">
        <f>IF(N129="nulová",J129,0)</f>
        <v>0</v>
      </c>
      <c r="BJ129" s="17" t="s">
        <v>86</v>
      </c>
      <c r="BK129" s="150">
        <f>ROUND(I129*H129,2)</f>
        <v>0</v>
      </c>
      <c r="BL129" s="17" t="s">
        <v>170</v>
      </c>
      <c r="BM129" s="149" t="s">
        <v>197</v>
      </c>
    </row>
    <row r="130" spans="2:65" s="12" customFormat="1" ht="11.25">
      <c r="B130" s="151"/>
      <c r="D130" s="152" t="s">
        <v>172</v>
      </c>
      <c r="E130" s="153" t="s">
        <v>1</v>
      </c>
      <c r="F130" s="154" t="s">
        <v>2226</v>
      </c>
      <c r="H130" s="153" t="s">
        <v>1</v>
      </c>
      <c r="I130" s="155"/>
      <c r="L130" s="151"/>
      <c r="M130" s="156"/>
      <c r="T130" s="157"/>
      <c r="AT130" s="153" t="s">
        <v>172</v>
      </c>
      <c r="AU130" s="153" t="s">
        <v>86</v>
      </c>
      <c r="AV130" s="12" t="s">
        <v>86</v>
      </c>
      <c r="AW130" s="12" t="s">
        <v>34</v>
      </c>
      <c r="AX130" s="12" t="s">
        <v>78</v>
      </c>
      <c r="AY130" s="153" t="s">
        <v>163</v>
      </c>
    </row>
    <row r="131" spans="2:65" s="13" customFormat="1" ht="11.25">
      <c r="B131" s="158"/>
      <c r="D131" s="152" t="s">
        <v>172</v>
      </c>
      <c r="E131" s="159" t="s">
        <v>1</v>
      </c>
      <c r="F131" s="160" t="s">
        <v>315</v>
      </c>
      <c r="H131" s="161">
        <v>23</v>
      </c>
      <c r="I131" s="162"/>
      <c r="L131" s="158"/>
      <c r="M131" s="163"/>
      <c r="T131" s="164"/>
      <c r="AT131" s="159" t="s">
        <v>172</v>
      </c>
      <c r="AU131" s="159" t="s">
        <v>86</v>
      </c>
      <c r="AV131" s="13" t="s">
        <v>88</v>
      </c>
      <c r="AW131" s="13" t="s">
        <v>34</v>
      </c>
      <c r="AX131" s="13" t="s">
        <v>78</v>
      </c>
      <c r="AY131" s="159" t="s">
        <v>163</v>
      </c>
    </row>
    <row r="132" spans="2:65" s="14" customFormat="1" ht="11.25">
      <c r="B132" s="165"/>
      <c r="D132" s="152" t="s">
        <v>172</v>
      </c>
      <c r="E132" s="166" t="s">
        <v>1</v>
      </c>
      <c r="F132" s="167" t="s">
        <v>176</v>
      </c>
      <c r="H132" s="168">
        <v>23</v>
      </c>
      <c r="I132" s="169"/>
      <c r="L132" s="165"/>
      <c r="M132" s="170"/>
      <c r="T132" s="171"/>
      <c r="AT132" s="166" t="s">
        <v>172</v>
      </c>
      <c r="AU132" s="166" t="s">
        <v>86</v>
      </c>
      <c r="AV132" s="14" t="s">
        <v>170</v>
      </c>
      <c r="AW132" s="14" t="s">
        <v>34</v>
      </c>
      <c r="AX132" s="14" t="s">
        <v>86</v>
      </c>
      <c r="AY132" s="166" t="s">
        <v>163</v>
      </c>
    </row>
    <row r="133" spans="2:65" s="1" customFormat="1" ht="16.5" customHeight="1">
      <c r="B133" s="32"/>
      <c r="C133" s="137" t="s">
        <v>193</v>
      </c>
      <c r="D133" s="137" t="s">
        <v>166</v>
      </c>
      <c r="E133" s="138" t="s">
        <v>2231</v>
      </c>
      <c r="F133" s="139" t="s">
        <v>2232</v>
      </c>
      <c r="G133" s="140" t="s">
        <v>1156</v>
      </c>
      <c r="H133" s="141">
        <v>11</v>
      </c>
      <c r="I133" s="142"/>
      <c r="J133" s="143">
        <f>ROUND(I133*H133,2)</f>
        <v>0</v>
      </c>
      <c r="K133" s="144"/>
      <c r="L133" s="32"/>
      <c r="M133" s="145" t="s">
        <v>1</v>
      </c>
      <c r="N133" s="146" t="s">
        <v>43</v>
      </c>
      <c r="P133" s="147">
        <f>O133*H133</f>
        <v>0</v>
      </c>
      <c r="Q133" s="147">
        <v>0</v>
      </c>
      <c r="R133" s="147">
        <f>Q133*H133</f>
        <v>0</v>
      </c>
      <c r="S133" s="147">
        <v>0</v>
      </c>
      <c r="T133" s="148">
        <f>S133*H133</f>
        <v>0</v>
      </c>
      <c r="AR133" s="149" t="s">
        <v>170</v>
      </c>
      <c r="AT133" s="149" t="s">
        <v>166</v>
      </c>
      <c r="AU133" s="149" t="s">
        <v>86</v>
      </c>
      <c r="AY133" s="17" t="s">
        <v>163</v>
      </c>
      <c r="BE133" s="150">
        <f>IF(N133="základní",J133,0)</f>
        <v>0</v>
      </c>
      <c r="BF133" s="150">
        <f>IF(N133="snížená",J133,0)</f>
        <v>0</v>
      </c>
      <c r="BG133" s="150">
        <f>IF(N133="zákl. přenesená",J133,0)</f>
        <v>0</v>
      </c>
      <c r="BH133" s="150">
        <f>IF(N133="sníž. přenesená",J133,0)</f>
        <v>0</v>
      </c>
      <c r="BI133" s="150">
        <f>IF(N133="nulová",J133,0)</f>
        <v>0</v>
      </c>
      <c r="BJ133" s="17" t="s">
        <v>86</v>
      </c>
      <c r="BK133" s="150">
        <f>ROUND(I133*H133,2)</f>
        <v>0</v>
      </c>
      <c r="BL133" s="17" t="s">
        <v>170</v>
      </c>
      <c r="BM133" s="149" t="s">
        <v>232</v>
      </c>
    </row>
    <row r="134" spans="2:65" s="1" customFormat="1" ht="16.5" customHeight="1">
      <c r="B134" s="32"/>
      <c r="C134" s="172" t="s">
        <v>203</v>
      </c>
      <c r="D134" s="172" t="s">
        <v>194</v>
      </c>
      <c r="E134" s="173" t="s">
        <v>2233</v>
      </c>
      <c r="F134" s="174" t="s">
        <v>2234</v>
      </c>
      <c r="G134" s="175" t="s">
        <v>1156</v>
      </c>
      <c r="H134" s="176">
        <v>11</v>
      </c>
      <c r="I134" s="177"/>
      <c r="J134" s="178">
        <f>ROUND(I134*H134,2)</f>
        <v>0</v>
      </c>
      <c r="K134" s="179"/>
      <c r="L134" s="180"/>
      <c r="M134" s="181" t="s">
        <v>1</v>
      </c>
      <c r="N134" s="182" t="s">
        <v>43</v>
      </c>
      <c r="P134" s="147">
        <f>O134*H134</f>
        <v>0</v>
      </c>
      <c r="Q134" s="147">
        <v>0</v>
      </c>
      <c r="R134" s="147">
        <f>Q134*H134</f>
        <v>0</v>
      </c>
      <c r="S134" s="147">
        <v>0</v>
      </c>
      <c r="T134" s="148">
        <f>S134*H134</f>
        <v>0</v>
      </c>
      <c r="AR134" s="149" t="s">
        <v>197</v>
      </c>
      <c r="AT134" s="149" t="s">
        <v>194</v>
      </c>
      <c r="AU134" s="149" t="s">
        <v>86</v>
      </c>
      <c r="AY134" s="17" t="s">
        <v>163</v>
      </c>
      <c r="BE134" s="150">
        <f>IF(N134="základní",J134,0)</f>
        <v>0</v>
      </c>
      <c r="BF134" s="150">
        <f>IF(N134="snížená",J134,0)</f>
        <v>0</v>
      </c>
      <c r="BG134" s="150">
        <f>IF(N134="zákl. přenesená",J134,0)</f>
        <v>0</v>
      </c>
      <c r="BH134" s="150">
        <f>IF(N134="sníž. přenesená",J134,0)</f>
        <v>0</v>
      </c>
      <c r="BI134" s="150">
        <f>IF(N134="nulová",J134,0)</f>
        <v>0</v>
      </c>
      <c r="BJ134" s="17" t="s">
        <v>86</v>
      </c>
      <c r="BK134" s="150">
        <f>ROUND(I134*H134,2)</f>
        <v>0</v>
      </c>
      <c r="BL134" s="17" t="s">
        <v>170</v>
      </c>
      <c r="BM134" s="149" t="s">
        <v>8</v>
      </c>
    </row>
    <row r="135" spans="2:65" s="12" customFormat="1" ht="11.25">
      <c r="B135" s="151"/>
      <c r="D135" s="152" t="s">
        <v>172</v>
      </c>
      <c r="E135" s="153" t="s">
        <v>1</v>
      </c>
      <c r="F135" s="154" t="s">
        <v>2226</v>
      </c>
      <c r="H135" s="153" t="s">
        <v>1</v>
      </c>
      <c r="I135" s="155"/>
      <c r="L135" s="151"/>
      <c r="M135" s="156"/>
      <c r="T135" s="157"/>
      <c r="AT135" s="153" t="s">
        <v>172</v>
      </c>
      <c r="AU135" s="153" t="s">
        <v>86</v>
      </c>
      <c r="AV135" s="12" t="s">
        <v>86</v>
      </c>
      <c r="AW135" s="12" t="s">
        <v>34</v>
      </c>
      <c r="AX135" s="12" t="s">
        <v>78</v>
      </c>
      <c r="AY135" s="153" t="s">
        <v>163</v>
      </c>
    </row>
    <row r="136" spans="2:65" s="13" customFormat="1" ht="11.25">
      <c r="B136" s="158"/>
      <c r="D136" s="152" t="s">
        <v>172</v>
      </c>
      <c r="E136" s="159" t="s">
        <v>1</v>
      </c>
      <c r="F136" s="160" t="s">
        <v>242</v>
      </c>
      <c r="H136" s="161">
        <v>11</v>
      </c>
      <c r="I136" s="162"/>
      <c r="L136" s="158"/>
      <c r="M136" s="163"/>
      <c r="T136" s="164"/>
      <c r="AT136" s="159" t="s">
        <v>172</v>
      </c>
      <c r="AU136" s="159" t="s">
        <v>86</v>
      </c>
      <c r="AV136" s="13" t="s">
        <v>88</v>
      </c>
      <c r="AW136" s="13" t="s">
        <v>34</v>
      </c>
      <c r="AX136" s="13" t="s">
        <v>78</v>
      </c>
      <c r="AY136" s="159" t="s">
        <v>163</v>
      </c>
    </row>
    <row r="137" spans="2:65" s="14" customFormat="1" ht="11.25">
      <c r="B137" s="165"/>
      <c r="D137" s="152" t="s">
        <v>172</v>
      </c>
      <c r="E137" s="166" t="s">
        <v>1</v>
      </c>
      <c r="F137" s="167" t="s">
        <v>176</v>
      </c>
      <c r="H137" s="168">
        <v>11</v>
      </c>
      <c r="I137" s="169"/>
      <c r="L137" s="165"/>
      <c r="M137" s="170"/>
      <c r="T137" s="171"/>
      <c r="AT137" s="166" t="s">
        <v>172</v>
      </c>
      <c r="AU137" s="166" t="s">
        <v>86</v>
      </c>
      <c r="AV137" s="14" t="s">
        <v>170</v>
      </c>
      <c r="AW137" s="14" t="s">
        <v>34</v>
      </c>
      <c r="AX137" s="14" t="s">
        <v>86</v>
      </c>
      <c r="AY137" s="166" t="s">
        <v>163</v>
      </c>
    </row>
    <row r="138" spans="2:65" s="1" customFormat="1" ht="16.5" customHeight="1">
      <c r="B138" s="32"/>
      <c r="C138" s="137" t="s">
        <v>212</v>
      </c>
      <c r="D138" s="137" t="s">
        <v>166</v>
      </c>
      <c r="E138" s="138" t="s">
        <v>2235</v>
      </c>
      <c r="F138" s="139" t="s">
        <v>2236</v>
      </c>
      <c r="G138" s="140" t="s">
        <v>1156</v>
      </c>
      <c r="H138" s="141">
        <v>11</v>
      </c>
      <c r="I138" s="142"/>
      <c r="J138" s="143">
        <f>ROUND(I138*H138,2)</f>
        <v>0</v>
      </c>
      <c r="K138" s="144"/>
      <c r="L138" s="32"/>
      <c r="M138" s="145" t="s">
        <v>1</v>
      </c>
      <c r="N138" s="146" t="s">
        <v>43</v>
      </c>
      <c r="P138" s="147">
        <f>O138*H138</f>
        <v>0</v>
      </c>
      <c r="Q138" s="147">
        <v>0</v>
      </c>
      <c r="R138" s="147">
        <f>Q138*H138</f>
        <v>0</v>
      </c>
      <c r="S138" s="147">
        <v>0</v>
      </c>
      <c r="T138" s="148">
        <f>S138*H138</f>
        <v>0</v>
      </c>
      <c r="AR138" s="149" t="s">
        <v>170</v>
      </c>
      <c r="AT138" s="149" t="s">
        <v>166</v>
      </c>
      <c r="AU138" s="149" t="s">
        <v>86</v>
      </c>
      <c r="AY138" s="17" t="s">
        <v>163</v>
      </c>
      <c r="BE138" s="150">
        <f>IF(N138="základní",J138,0)</f>
        <v>0</v>
      </c>
      <c r="BF138" s="150">
        <f>IF(N138="snížená",J138,0)</f>
        <v>0</v>
      </c>
      <c r="BG138" s="150">
        <f>IF(N138="zákl. přenesená",J138,0)</f>
        <v>0</v>
      </c>
      <c r="BH138" s="150">
        <f>IF(N138="sníž. přenesená",J138,0)</f>
        <v>0</v>
      </c>
      <c r="BI138" s="150">
        <f>IF(N138="nulová",J138,0)</f>
        <v>0</v>
      </c>
      <c r="BJ138" s="17" t="s">
        <v>86</v>
      </c>
      <c r="BK138" s="150">
        <f>ROUND(I138*H138,2)</f>
        <v>0</v>
      </c>
      <c r="BL138" s="17" t="s">
        <v>170</v>
      </c>
      <c r="BM138" s="149" t="s">
        <v>262</v>
      </c>
    </row>
    <row r="139" spans="2:65" s="1" customFormat="1" ht="16.5" customHeight="1">
      <c r="B139" s="32"/>
      <c r="C139" s="172" t="s">
        <v>197</v>
      </c>
      <c r="D139" s="172" t="s">
        <v>194</v>
      </c>
      <c r="E139" s="173" t="s">
        <v>2237</v>
      </c>
      <c r="F139" s="174" t="s">
        <v>2238</v>
      </c>
      <c r="G139" s="175" t="s">
        <v>1156</v>
      </c>
      <c r="H139" s="176">
        <v>11</v>
      </c>
      <c r="I139" s="177"/>
      <c r="J139" s="178">
        <f>ROUND(I139*H139,2)</f>
        <v>0</v>
      </c>
      <c r="K139" s="179"/>
      <c r="L139" s="180"/>
      <c r="M139" s="181" t="s">
        <v>1</v>
      </c>
      <c r="N139" s="182" t="s">
        <v>43</v>
      </c>
      <c r="P139" s="147">
        <f>O139*H139</f>
        <v>0</v>
      </c>
      <c r="Q139" s="147">
        <v>0</v>
      </c>
      <c r="R139" s="147">
        <f>Q139*H139</f>
        <v>0</v>
      </c>
      <c r="S139" s="147">
        <v>0</v>
      </c>
      <c r="T139" s="148">
        <f>S139*H139</f>
        <v>0</v>
      </c>
      <c r="AR139" s="149" t="s">
        <v>197</v>
      </c>
      <c r="AT139" s="149" t="s">
        <v>194</v>
      </c>
      <c r="AU139" s="149" t="s">
        <v>86</v>
      </c>
      <c r="AY139" s="17" t="s">
        <v>163</v>
      </c>
      <c r="BE139" s="150">
        <f>IF(N139="základní",J139,0)</f>
        <v>0</v>
      </c>
      <c r="BF139" s="150">
        <f>IF(N139="snížená",J139,0)</f>
        <v>0</v>
      </c>
      <c r="BG139" s="150">
        <f>IF(N139="zákl. přenesená",J139,0)</f>
        <v>0</v>
      </c>
      <c r="BH139" s="150">
        <f>IF(N139="sníž. přenesená",J139,0)</f>
        <v>0</v>
      </c>
      <c r="BI139" s="150">
        <f>IF(N139="nulová",J139,0)</f>
        <v>0</v>
      </c>
      <c r="BJ139" s="17" t="s">
        <v>86</v>
      </c>
      <c r="BK139" s="150">
        <f>ROUND(I139*H139,2)</f>
        <v>0</v>
      </c>
      <c r="BL139" s="17" t="s">
        <v>170</v>
      </c>
      <c r="BM139" s="149" t="s">
        <v>273</v>
      </c>
    </row>
    <row r="140" spans="2:65" s="12" customFormat="1" ht="11.25">
      <c r="B140" s="151"/>
      <c r="D140" s="152" t="s">
        <v>172</v>
      </c>
      <c r="E140" s="153" t="s">
        <v>1</v>
      </c>
      <c r="F140" s="154" t="s">
        <v>2226</v>
      </c>
      <c r="H140" s="153" t="s">
        <v>1</v>
      </c>
      <c r="I140" s="155"/>
      <c r="L140" s="151"/>
      <c r="M140" s="156"/>
      <c r="T140" s="157"/>
      <c r="AT140" s="153" t="s">
        <v>172</v>
      </c>
      <c r="AU140" s="153" t="s">
        <v>86</v>
      </c>
      <c r="AV140" s="12" t="s">
        <v>86</v>
      </c>
      <c r="AW140" s="12" t="s">
        <v>34</v>
      </c>
      <c r="AX140" s="12" t="s">
        <v>78</v>
      </c>
      <c r="AY140" s="153" t="s">
        <v>163</v>
      </c>
    </row>
    <row r="141" spans="2:65" s="13" customFormat="1" ht="11.25">
      <c r="B141" s="158"/>
      <c r="D141" s="152" t="s">
        <v>172</v>
      </c>
      <c r="E141" s="159" t="s">
        <v>1</v>
      </c>
      <c r="F141" s="160" t="s">
        <v>242</v>
      </c>
      <c r="H141" s="161">
        <v>11</v>
      </c>
      <c r="I141" s="162"/>
      <c r="L141" s="158"/>
      <c r="M141" s="163"/>
      <c r="T141" s="164"/>
      <c r="AT141" s="159" t="s">
        <v>172</v>
      </c>
      <c r="AU141" s="159" t="s">
        <v>86</v>
      </c>
      <c r="AV141" s="13" t="s">
        <v>88</v>
      </c>
      <c r="AW141" s="13" t="s">
        <v>34</v>
      </c>
      <c r="AX141" s="13" t="s">
        <v>78</v>
      </c>
      <c r="AY141" s="159" t="s">
        <v>163</v>
      </c>
    </row>
    <row r="142" spans="2:65" s="14" customFormat="1" ht="11.25">
      <c r="B142" s="165"/>
      <c r="D142" s="152" t="s">
        <v>172</v>
      </c>
      <c r="E142" s="166" t="s">
        <v>1</v>
      </c>
      <c r="F142" s="167" t="s">
        <v>176</v>
      </c>
      <c r="H142" s="168">
        <v>11</v>
      </c>
      <c r="I142" s="169"/>
      <c r="L142" s="165"/>
      <c r="M142" s="170"/>
      <c r="T142" s="171"/>
      <c r="AT142" s="166" t="s">
        <v>172</v>
      </c>
      <c r="AU142" s="166" t="s">
        <v>86</v>
      </c>
      <c r="AV142" s="14" t="s">
        <v>170</v>
      </c>
      <c r="AW142" s="14" t="s">
        <v>34</v>
      </c>
      <c r="AX142" s="14" t="s">
        <v>86</v>
      </c>
      <c r="AY142" s="166" t="s">
        <v>163</v>
      </c>
    </row>
    <row r="143" spans="2:65" s="1" customFormat="1" ht="33" customHeight="1">
      <c r="B143" s="32"/>
      <c r="C143" s="137" t="s">
        <v>226</v>
      </c>
      <c r="D143" s="137" t="s">
        <v>166</v>
      </c>
      <c r="E143" s="138" t="s">
        <v>2239</v>
      </c>
      <c r="F143" s="139" t="s">
        <v>2240</v>
      </c>
      <c r="G143" s="140" t="s">
        <v>1156</v>
      </c>
      <c r="H143" s="141">
        <v>3</v>
      </c>
      <c r="I143" s="142"/>
      <c r="J143" s="143">
        <f>ROUND(I143*H143,2)</f>
        <v>0</v>
      </c>
      <c r="K143" s="144"/>
      <c r="L143" s="32"/>
      <c r="M143" s="145" t="s">
        <v>1</v>
      </c>
      <c r="N143" s="146" t="s">
        <v>43</v>
      </c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8">
        <f>S143*H143</f>
        <v>0</v>
      </c>
      <c r="AR143" s="149" t="s">
        <v>170</v>
      </c>
      <c r="AT143" s="149" t="s">
        <v>166</v>
      </c>
      <c r="AU143" s="149" t="s">
        <v>86</v>
      </c>
      <c r="AY143" s="17" t="s">
        <v>163</v>
      </c>
      <c r="BE143" s="150">
        <f>IF(N143="základní",J143,0)</f>
        <v>0</v>
      </c>
      <c r="BF143" s="150">
        <f>IF(N143="snížená",J143,0)</f>
        <v>0</v>
      </c>
      <c r="BG143" s="150">
        <f>IF(N143="zákl. přenesená",J143,0)</f>
        <v>0</v>
      </c>
      <c r="BH143" s="150">
        <f>IF(N143="sníž. přenesená",J143,0)</f>
        <v>0</v>
      </c>
      <c r="BI143" s="150">
        <f>IF(N143="nulová",J143,0)</f>
        <v>0</v>
      </c>
      <c r="BJ143" s="17" t="s">
        <v>86</v>
      </c>
      <c r="BK143" s="150">
        <f>ROUND(I143*H143,2)</f>
        <v>0</v>
      </c>
      <c r="BL143" s="17" t="s">
        <v>170</v>
      </c>
      <c r="BM143" s="149" t="s">
        <v>285</v>
      </c>
    </row>
    <row r="144" spans="2:65" s="1" customFormat="1" ht="37.9" customHeight="1">
      <c r="B144" s="32"/>
      <c r="C144" s="172" t="s">
        <v>232</v>
      </c>
      <c r="D144" s="172" t="s">
        <v>194</v>
      </c>
      <c r="E144" s="173" t="s">
        <v>2241</v>
      </c>
      <c r="F144" s="174" t="s">
        <v>2242</v>
      </c>
      <c r="G144" s="175" t="s">
        <v>1156</v>
      </c>
      <c r="H144" s="176">
        <v>3</v>
      </c>
      <c r="I144" s="177"/>
      <c r="J144" s="178">
        <f>ROUND(I144*H144,2)</f>
        <v>0</v>
      </c>
      <c r="K144" s="179"/>
      <c r="L144" s="180"/>
      <c r="M144" s="181" t="s">
        <v>1</v>
      </c>
      <c r="N144" s="182" t="s">
        <v>43</v>
      </c>
      <c r="P144" s="147">
        <f>O144*H144</f>
        <v>0</v>
      </c>
      <c r="Q144" s="147">
        <v>0</v>
      </c>
      <c r="R144" s="147">
        <f>Q144*H144</f>
        <v>0</v>
      </c>
      <c r="S144" s="147">
        <v>0</v>
      </c>
      <c r="T144" s="148">
        <f>S144*H144</f>
        <v>0</v>
      </c>
      <c r="AR144" s="149" t="s">
        <v>197</v>
      </c>
      <c r="AT144" s="149" t="s">
        <v>194</v>
      </c>
      <c r="AU144" s="149" t="s">
        <v>86</v>
      </c>
      <c r="AY144" s="17" t="s">
        <v>163</v>
      </c>
      <c r="BE144" s="150">
        <f>IF(N144="základní",J144,0)</f>
        <v>0</v>
      </c>
      <c r="BF144" s="150">
        <f>IF(N144="snížená",J144,0)</f>
        <v>0</v>
      </c>
      <c r="BG144" s="150">
        <f>IF(N144="zákl. přenesená",J144,0)</f>
        <v>0</v>
      </c>
      <c r="BH144" s="150">
        <f>IF(N144="sníž. přenesená",J144,0)</f>
        <v>0</v>
      </c>
      <c r="BI144" s="150">
        <f>IF(N144="nulová",J144,0)</f>
        <v>0</v>
      </c>
      <c r="BJ144" s="17" t="s">
        <v>86</v>
      </c>
      <c r="BK144" s="150">
        <f>ROUND(I144*H144,2)</f>
        <v>0</v>
      </c>
      <c r="BL144" s="17" t="s">
        <v>170</v>
      </c>
      <c r="BM144" s="149" t="s">
        <v>301</v>
      </c>
    </row>
    <row r="145" spans="2:65" s="12" customFormat="1" ht="11.25">
      <c r="B145" s="151"/>
      <c r="D145" s="152" t="s">
        <v>172</v>
      </c>
      <c r="E145" s="153" t="s">
        <v>1</v>
      </c>
      <c r="F145" s="154" t="s">
        <v>2226</v>
      </c>
      <c r="H145" s="153" t="s">
        <v>1</v>
      </c>
      <c r="I145" s="155"/>
      <c r="L145" s="151"/>
      <c r="M145" s="156"/>
      <c r="T145" s="157"/>
      <c r="AT145" s="153" t="s">
        <v>172</v>
      </c>
      <c r="AU145" s="153" t="s">
        <v>86</v>
      </c>
      <c r="AV145" s="12" t="s">
        <v>86</v>
      </c>
      <c r="AW145" s="12" t="s">
        <v>34</v>
      </c>
      <c r="AX145" s="12" t="s">
        <v>78</v>
      </c>
      <c r="AY145" s="153" t="s">
        <v>163</v>
      </c>
    </row>
    <row r="146" spans="2:65" s="13" customFormat="1" ht="11.25">
      <c r="B146" s="158"/>
      <c r="D146" s="152" t="s">
        <v>172</v>
      </c>
      <c r="E146" s="159" t="s">
        <v>1</v>
      </c>
      <c r="F146" s="160" t="s">
        <v>182</v>
      </c>
      <c r="H146" s="161">
        <v>3</v>
      </c>
      <c r="I146" s="162"/>
      <c r="L146" s="158"/>
      <c r="M146" s="163"/>
      <c r="T146" s="164"/>
      <c r="AT146" s="159" t="s">
        <v>172</v>
      </c>
      <c r="AU146" s="159" t="s">
        <v>86</v>
      </c>
      <c r="AV146" s="13" t="s">
        <v>88</v>
      </c>
      <c r="AW146" s="13" t="s">
        <v>34</v>
      </c>
      <c r="AX146" s="13" t="s">
        <v>78</v>
      </c>
      <c r="AY146" s="159" t="s">
        <v>163</v>
      </c>
    </row>
    <row r="147" spans="2:65" s="14" customFormat="1" ht="11.25">
      <c r="B147" s="165"/>
      <c r="D147" s="152" t="s">
        <v>172</v>
      </c>
      <c r="E147" s="166" t="s">
        <v>1</v>
      </c>
      <c r="F147" s="167" t="s">
        <v>176</v>
      </c>
      <c r="H147" s="168">
        <v>3</v>
      </c>
      <c r="I147" s="169"/>
      <c r="L147" s="165"/>
      <c r="M147" s="170"/>
      <c r="T147" s="171"/>
      <c r="AT147" s="166" t="s">
        <v>172</v>
      </c>
      <c r="AU147" s="166" t="s">
        <v>86</v>
      </c>
      <c r="AV147" s="14" t="s">
        <v>170</v>
      </c>
      <c r="AW147" s="14" t="s">
        <v>34</v>
      </c>
      <c r="AX147" s="14" t="s">
        <v>86</v>
      </c>
      <c r="AY147" s="166" t="s">
        <v>163</v>
      </c>
    </row>
    <row r="148" spans="2:65" s="1" customFormat="1" ht="16.5" customHeight="1">
      <c r="B148" s="32"/>
      <c r="C148" s="137" t="s">
        <v>242</v>
      </c>
      <c r="D148" s="137" t="s">
        <v>166</v>
      </c>
      <c r="E148" s="138" t="s">
        <v>2243</v>
      </c>
      <c r="F148" s="139" t="s">
        <v>2244</v>
      </c>
      <c r="G148" s="140" t="s">
        <v>251</v>
      </c>
      <c r="H148" s="141">
        <v>145</v>
      </c>
      <c r="I148" s="142"/>
      <c r="J148" s="143">
        <f>ROUND(I148*H148,2)</f>
        <v>0</v>
      </c>
      <c r="K148" s="144"/>
      <c r="L148" s="32"/>
      <c r="M148" s="145" t="s">
        <v>1</v>
      </c>
      <c r="N148" s="146" t="s">
        <v>43</v>
      </c>
      <c r="P148" s="147">
        <f>O148*H148</f>
        <v>0</v>
      </c>
      <c r="Q148" s="147">
        <v>0</v>
      </c>
      <c r="R148" s="147">
        <f>Q148*H148</f>
        <v>0</v>
      </c>
      <c r="S148" s="147">
        <v>0</v>
      </c>
      <c r="T148" s="148">
        <f>S148*H148</f>
        <v>0</v>
      </c>
      <c r="AR148" s="149" t="s">
        <v>170</v>
      </c>
      <c r="AT148" s="149" t="s">
        <v>166</v>
      </c>
      <c r="AU148" s="149" t="s">
        <v>86</v>
      </c>
      <c r="AY148" s="17" t="s">
        <v>163</v>
      </c>
      <c r="BE148" s="150">
        <f>IF(N148="základní",J148,0)</f>
        <v>0</v>
      </c>
      <c r="BF148" s="150">
        <f>IF(N148="snížená",J148,0)</f>
        <v>0</v>
      </c>
      <c r="BG148" s="150">
        <f>IF(N148="zákl. přenesená",J148,0)</f>
        <v>0</v>
      </c>
      <c r="BH148" s="150">
        <f>IF(N148="sníž. přenesená",J148,0)</f>
        <v>0</v>
      </c>
      <c r="BI148" s="150">
        <f>IF(N148="nulová",J148,0)</f>
        <v>0</v>
      </c>
      <c r="BJ148" s="17" t="s">
        <v>86</v>
      </c>
      <c r="BK148" s="150">
        <f>ROUND(I148*H148,2)</f>
        <v>0</v>
      </c>
      <c r="BL148" s="17" t="s">
        <v>170</v>
      </c>
      <c r="BM148" s="149" t="s">
        <v>311</v>
      </c>
    </row>
    <row r="149" spans="2:65" s="1" customFormat="1" ht="21.75" customHeight="1">
      <c r="B149" s="32"/>
      <c r="C149" s="172" t="s">
        <v>8</v>
      </c>
      <c r="D149" s="172" t="s">
        <v>194</v>
      </c>
      <c r="E149" s="173" t="s">
        <v>2245</v>
      </c>
      <c r="F149" s="174" t="s">
        <v>2246</v>
      </c>
      <c r="G149" s="175" t="s">
        <v>251</v>
      </c>
      <c r="H149" s="176">
        <v>145</v>
      </c>
      <c r="I149" s="177"/>
      <c r="J149" s="178">
        <f>ROUND(I149*H149,2)</f>
        <v>0</v>
      </c>
      <c r="K149" s="179"/>
      <c r="L149" s="180"/>
      <c r="M149" s="181" t="s">
        <v>1</v>
      </c>
      <c r="N149" s="182" t="s">
        <v>43</v>
      </c>
      <c r="P149" s="147">
        <f>O149*H149</f>
        <v>0</v>
      </c>
      <c r="Q149" s="147">
        <v>0</v>
      </c>
      <c r="R149" s="147">
        <f>Q149*H149</f>
        <v>0</v>
      </c>
      <c r="S149" s="147">
        <v>0</v>
      </c>
      <c r="T149" s="148">
        <f>S149*H149</f>
        <v>0</v>
      </c>
      <c r="AR149" s="149" t="s">
        <v>197</v>
      </c>
      <c r="AT149" s="149" t="s">
        <v>194</v>
      </c>
      <c r="AU149" s="149" t="s">
        <v>86</v>
      </c>
      <c r="AY149" s="17" t="s">
        <v>163</v>
      </c>
      <c r="BE149" s="150">
        <f>IF(N149="základní",J149,0)</f>
        <v>0</v>
      </c>
      <c r="BF149" s="150">
        <f>IF(N149="snížená",J149,0)</f>
        <v>0</v>
      </c>
      <c r="BG149" s="150">
        <f>IF(N149="zákl. přenesená",J149,0)</f>
        <v>0</v>
      </c>
      <c r="BH149" s="150">
        <f>IF(N149="sníž. přenesená",J149,0)</f>
        <v>0</v>
      </c>
      <c r="BI149" s="150">
        <f>IF(N149="nulová",J149,0)</f>
        <v>0</v>
      </c>
      <c r="BJ149" s="17" t="s">
        <v>86</v>
      </c>
      <c r="BK149" s="150">
        <f>ROUND(I149*H149,2)</f>
        <v>0</v>
      </c>
      <c r="BL149" s="17" t="s">
        <v>170</v>
      </c>
      <c r="BM149" s="149" t="s">
        <v>328</v>
      </c>
    </row>
    <row r="150" spans="2:65" s="12" customFormat="1" ht="11.25">
      <c r="B150" s="151"/>
      <c r="D150" s="152" t="s">
        <v>172</v>
      </c>
      <c r="E150" s="153" t="s">
        <v>1</v>
      </c>
      <c r="F150" s="154" t="s">
        <v>2226</v>
      </c>
      <c r="H150" s="153" t="s">
        <v>1</v>
      </c>
      <c r="I150" s="155"/>
      <c r="L150" s="151"/>
      <c r="M150" s="156"/>
      <c r="T150" s="157"/>
      <c r="AT150" s="153" t="s">
        <v>172</v>
      </c>
      <c r="AU150" s="153" t="s">
        <v>86</v>
      </c>
      <c r="AV150" s="12" t="s">
        <v>86</v>
      </c>
      <c r="AW150" s="12" t="s">
        <v>34</v>
      </c>
      <c r="AX150" s="12" t="s">
        <v>78</v>
      </c>
      <c r="AY150" s="153" t="s">
        <v>163</v>
      </c>
    </row>
    <row r="151" spans="2:65" s="13" customFormat="1" ht="11.25">
      <c r="B151" s="158"/>
      <c r="D151" s="152" t="s">
        <v>172</v>
      </c>
      <c r="E151" s="159" t="s">
        <v>1</v>
      </c>
      <c r="F151" s="160" t="s">
        <v>1281</v>
      </c>
      <c r="H151" s="161">
        <v>145</v>
      </c>
      <c r="I151" s="162"/>
      <c r="L151" s="158"/>
      <c r="M151" s="163"/>
      <c r="T151" s="164"/>
      <c r="AT151" s="159" t="s">
        <v>172</v>
      </c>
      <c r="AU151" s="159" t="s">
        <v>86</v>
      </c>
      <c r="AV151" s="13" t="s">
        <v>88</v>
      </c>
      <c r="AW151" s="13" t="s">
        <v>34</v>
      </c>
      <c r="AX151" s="13" t="s">
        <v>78</v>
      </c>
      <c r="AY151" s="159" t="s">
        <v>163</v>
      </c>
    </row>
    <row r="152" spans="2:65" s="14" customFormat="1" ht="11.25">
      <c r="B152" s="165"/>
      <c r="D152" s="152" t="s">
        <v>172</v>
      </c>
      <c r="E152" s="166" t="s">
        <v>1</v>
      </c>
      <c r="F152" s="167" t="s">
        <v>176</v>
      </c>
      <c r="H152" s="168">
        <v>145</v>
      </c>
      <c r="I152" s="169"/>
      <c r="L152" s="165"/>
      <c r="M152" s="170"/>
      <c r="T152" s="171"/>
      <c r="AT152" s="166" t="s">
        <v>172</v>
      </c>
      <c r="AU152" s="166" t="s">
        <v>86</v>
      </c>
      <c r="AV152" s="14" t="s">
        <v>170</v>
      </c>
      <c r="AW152" s="14" t="s">
        <v>34</v>
      </c>
      <c r="AX152" s="14" t="s">
        <v>86</v>
      </c>
      <c r="AY152" s="166" t="s">
        <v>163</v>
      </c>
    </row>
    <row r="153" spans="2:65" s="1" customFormat="1" ht="24.2" customHeight="1">
      <c r="B153" s="32"/>
      <c r="C153" s="137" t="s">
        <v>256</v>
      </c>
      <c r="D153" s="137" t="s">
        <v>166</v>
      </c>
      <c r="E153" s="138" t="s">
        <v>2247</v>
      </c>
      <c r="F153" s="139" t="s">
        <v>2248</v>
      </c>
      <c r="G153" s="140" t="s">
        <v>1156</v>
      </c>
      <c r="H153" s="141">
        <v>166</v>
      </c>
      <c r="I153" s="142"/>
      <c r="J153" s="143">
        <f>ROUND(I153*H153,2)</f>
        <v>0</v>
      </c>
      <c r="K153" s="144"/>
      <c r="L153" s="32"/>
      <c r="M153" s="145" t="s">
        <v>1</v>
      </c>
      <c r="N153" s="146" t="s">
        <v>43</v>
      </c>
      <c r="P153" s="147">
        <f>O153*H153</f>
        <v>0</v>
      </c>
      <c r="Q153" s="147">
        <v>0</v>
      </c>
      <c r="R153" s="147">
        <f>Q153*H153</f>
        <v>0</v>
      </c>
      <c r="S153" s="147">
        <v>0</v>
      </c>
      <c r="T153" s="148">
        <f>S153*H153</f>
        <v>0</v>
      </c>
      <c r="AR153" s="149" t="s">
        <v>170</v>
      </c>
      <c r="AT153" s="149" t="s">
        <v>166</v>
      </c>
      <c r="AU153" s="149" t="s">
        <v>86</v>
      </c>
      <c r="AY153" s="17" t="s">
        <v>163</v>
      </c>
      <c r="BE153" s="150">
        <f>IF(N153="základní",J153,0)</f>
        <v>0</v>
      </c>
      <c r="BF153" s="150">
        <f>IF(N153="snížená",J153,0)</f>
        <v>0</v>
      </c>
      <c r="BG153" s="150">
        <f>IF(N153="zákl. přenesená",J153,0)</f>
        <v>0</v>
      </c>
      <c r="BH153" s="150">
        <f>IF(N153="sníž. přenesená",J153,0)</f>
        <v>0</v>
      </c>
      <c r="BI153" s="150">
        <f>IF(N153="nulová",J153,0)</f>
        <v>0</v>
      </c>
      <c r="BJ153" s="17" t="s">
        <v>86</v>
      </c>
      <c r="BK153" s="150">
        <f>ROUND(I153*H153,2)</f>
        <v>0</v>
      </c>
      <c r="BL153" s="17" t="s">
        <v>170</v>
      </c>
      <c r="BM153" s="149" t="s">
        <v>413</v>
      </c>
    </row>
    <row r="154" spans="2:65" s="1" customFormat="1" ht="24.2" customHeight="1">
      <c r="B154" s="32"/>
      <c r="C154" s="172" t="s">
        <v>262</v>
      </c>
      <c r="D154" s="172" t="s">
        <v>194</v>
      </c>
      <c r="E154" s="173" t="s">
        <v>2249</v>
      </c>
      <c r="F154" s="174" t="s">
        <v>2250</v>
      </c>
      <c r="G154" s="175" t="s">
        <v>1156</v>
      </c>
      <c r="H154" s="176">
        <v>166</v>
      </c>
      <c r="I154" s="177"/>
      <c r="J154" s="178">
        <f>ROUND(I154*H154,2)</f>
        <v>0</v>
      </c>
      <c r="K154" s="179"/>
      <c r="L154" s="180"/>
      <c r="M154" s="181" t="s">
        <v>1</v>
      </c>
      <c r="N154" s="182" t="s">
        <v>43</v>
      </c>
      <c r="P154" s="147">
        <f>O154*H154</f>
        <v>0</v>
      </c>
      <c r="Q154" s="147">
        <v>0</v>
      </c>
      <c r="R154" s="147">
        <f>Q154*H154</f>
        <v>0</v>
      </c>
      <c r="S154" s="147">
        <v>0</v>
      </c>
      <c r="T154" s="148">
        <f>S154*H154</f>
        <v>0</v>
      </c>
      <c r="AR154" s="149" t="s">
        <v>197</v>
      </c>
      <c r="AT154" s="149" t="s">
        <v>194</v>
      </c>
      <c r="AU154" s="149" t="s">
        <v>86</v>
      </c>
      <c r="AY154" s="17" t="s">
        <v>163</v>
      </c>
      <c r="BE154" s="150">
        <f>IF(N154="základní",J154,0)</f>
        <v>0</v>
      </c>
      <c r="BF154" s="150">
        <f>IF(N154="snížená",J154,0)</f>
        <v>0</v>
      </c>
      <c r="BG154" s="150">
        <f>IF(N154="zákl. přenesená",J154,0)</f>
        <v>0</v>
      </c>
      <c r="BH154" s="150">
        <f>IF(N154="sníž. přenesená",J154,0)</f>
        <v>0</v>
      </c>
      <c r="BI154" s="150">
        <f>IF(N154="nulová",J154,0)</f>
        <v>0</v>
      </c>
      <c r="BJ154" s="17" t="s">
        <v>86</v>
      </c>
      <c r="BK154" s="150">
        <f>ROUND(I154*H154,2)</f>
        <v>0</v>
      </c>
      <c r="BL154" s="17" t="s">
        <v>170</v>
      </c>
      <c r="BM154" s="149" t="s">
        <v>424</v>
      </c>
    </row>
    <row r="155" spans="2:65" s="12" customFormat="1" ht="11.25">
      <c r="B155" s="151"/>
      <c r="D155" s="152" t="s">
        <v>172</v>
      </c>
      <c r="E155" s="153" t="s">
        <v>1</v>
      </c>
      <c r="F155" s="154" t="s">
        <v>2226</v>
      </c>
      <c r="H155" s="153" t="s">
        <v>1</v>
      </c>
      <c r="I155" s="155"/>
      <c r="L155" s="151"/>
      <c r="M155" s="156"/>
      <c r="T155" s="157"/>
      <c r="AT155" s="153" t="s">
        <v>172</v>
      </c>
      <c r="AU155" s="153" t="s">
        <v>86</v>
      </c>
      <c r="AV155" s="12" t="s">
        <v>86</v>
      </c>
      <c r="AW155" s="12" t="s">
        <v>34</v>
      </c>
      <c r="AX155" s="12" t="s">
        <v>78</v>
      </c>
      <c r="AY155" s="153" t="s">
        <v>163</v>
      </c>
    </row>
    <row r="156" spans="2:65" s="13" customFormat="1" ht="11.25">
      <c r="B156" s="158"/>
      <c r="D156" s="152" t="s">
        <v>172</v>
      </c>
      <c r="E156" s="159" t="s">
        <v>1</v>
      </c>
      <c r="F156" s="160" t="s">
        <v>1399</v>
      </c>
      <c r="H156" s="161">
        <v>166</v>
      </c>
      <c r="I156" s="162"/>
      <c r="L156" s="158"/>
      <c r="M156" s="163"/>
      <c r="T156" s="164"/>
      <c r="AT156" s="159" t="s">
        <v>172</v>
      </c>
      <c r="AU156" s="159" t="s">
        <v>86</v>
      </c>
      <c r="AV156" s="13" t="s">
        <v>88</v>
      </c>
      <c r="AW156" s="13" t="s">
        <v>34</v>
      </c>
      <c r="AX156" s="13" t="s">
        <v>78</v>
      </c>
      <c r="AY156" s="159" t="s">
        <v>163</v>
      </c>
    </row>
    <row r="157" spans="2:65" s="14" customFormat="1" ht="11.25">
      <c r="B157" s="165"/>
      <c r="D157" s="152" t="s">
        <v>172</v>
      </c>
      <c r="E157" s="166" t="s">
        <v>1</v>
      </c>
      <c r="F157" s="167" t="s">
        <v>176</v>
      </c>
      <c r="H157" s="168">
        <v>166</v>
      </c>
      <c r="I157" s="169"/>
      <c r="L157" s="165"/>
      <c r="M157" s="170"/>
      <c r="T157" s="171"/>
      <c r="AT157" s="166" t="s">
        <v>172</v>
      </c>
      <c r="AU157" s="166" t="s">
        <v>86</v>
      </c>
      <c r="AV157" s="14" t="s">
        <v>170</v>
      </c>
      <c r="AW157" s="14" t="s">
        <v>34</v>
      </c>
      <c r="AX157" s="14" t="s">
        <v>86</v>
      </c>
      <c r="AY157" s="166" t="s">
        <v>163</v>
      </c>
    </row>
    <row r="158" spans="2:65" s="1" customFormat="1" ht="24.2" customHeight="1">
      <c r="B158" s="32"/>
      <c r="C158" s="137" t="s">
        <v>267</v>
      </c>
      <c r="D158" s="137" t="s">
        <v>166</v>
      </c>
      <c r="E158" s="138" t="s">
        <v>2251</v>
      </c>
      <c r="F158" s="139" t="s">
        <v>2252</v>
      </c>
      <c r="G158" s="140" t="s">
        <v>251</v>
      </c>
      <c r="H158" s="141">
        <v>24</v>
      </c>
      <c r="I158" s="142"/>
      <c r="J158" s="143">
        <f>ROUND(I158*H158,2)</f>
        <v>0</v>
      </c>
      <c r="K158" s="144"/>
      <c r="L158" s="32"/>
      <c r="M158" s="145" t="s">
        <v>1</v>
      </c>
      <c r="N158" s="146" t="s">
        <v>43</v>
      </c>
      <c r="P158" s="147">
        <f>O158*H158</f>
        <v>0</v>
      </c>
      <c r="Q158" s="147">
        <v>0</v>
      </c>
      <c r="R158" s="147">
        <f>Q158*H158</f>
        <v>0</v>
      </c>
      <c r="S158" s="147">
        <v>0</v>
      </c>
      <c r="T158" s="148">
        <f>S158*H158</f>
        <v>0</v>
      </c>
      <c r="AR158" s="149" t="s">
        <v>170</v>
      </c>
      <c r="AT158" s="149" t="s">
        <v>166</v>
      </c>
      <c r="AU158" s="149" t="s">
        <v>86</v>
      </c>
      <c r="AY158" s="17" t="s">
        <v>163</v>
      </c>
      <c r="BE158" s="150">
        <f>IF(N158="základní",J158,0)</f>
        <v>0</v>
      </c>
      <c r="BF158" s="150">
        <f>IF(N158="snížená",J158,0)</f>
        <v>0</v>
      </c>
      <c r="BG158" s="150">
        <f>IF(N158="zákl. přenesená",J158,0)</f>
        <v>0</v>
      </c>
      <c r="BH158" s="150">
        <f>IF(N158="sníž. přenesená",J158,0)</f>
        <v>0</v>
      </c>
      <c r="BI158" s="150">
        <f>IF(N158="nulová",J158,0)</f>
        <v>0</v>
      </c>
      <c r="BJ158" s="17" t="s">
        <v>86</v>
      </c>
      <c r="BK158" s="150">
        <f>ROUND(I158*H158,2)</f>
        <v>0</v>
      </c>
      <c r="BL158" s="17" t="s">
        <v>170</v>
      </c>
      <c r="BM158" s="149" t="s">
        <v>432</v>
      </c>
    </row>
    <row r="159" spans="2:65" s="1" customFormat="1" ht="24.2" customHeight="1">
      <c r="B159" s="32"/>
      <c r="C159" s="172" t="s">
        <v>273</v>
      </c>
      <c r="D159" s="172" t="s">
        <v>194</v>
      </c>
      <c r="E159" s="173" t="s">
        <v>2253</v>
      </c>
      <c r="F159" s="174" t="s">
        <v>2254</v>
      </c>
      <c r="G159" s="175" t="s">
        <v>251</v>
      </c>
      <c r="H159" s="176">
        <v>24</v>
      </c>
      <c r="I159" s="177"/>
      <c r="J159" s="178">
        <f>ROUND(I159*H159,2)</f>
        <v>0</v>
      </c>
      <c r="K159" s="179"/>
      <c r="L159" s="180"/>
      <c r="M159" s="181" t="s">
        <v>1</v>
      </c>
      <c r="N159" s="182" t="s">
        <v>43</v>
      </c>
      <c r="P159" s="147">
        <f>O159*H159</f>
        <v>0</v>
      </c>
      <c r="Q159" s="147">
        <v>0</v>
      </c>
      <c r="R159" s="147">
        <f>Q159*H159</f>
        <v>0</v>
      </c>
      <c r="S159" s="147">
        <v>0</v>
      </c>
      <c r="T159" s="148">
        <f>S159*H159</f>
        <v>0</v>
      </c>
      <c r="AR159" s="149" t="s">
        <v>197</v>
      </c>
      <c r="AT159" s="149" t="s">
        <v>194</v>
      </c>
      <c r="AU159" s="149" t="s">
        <v>86</v>
      </c>
      <c r="AY159" s="17" t="s">
        <v>163</v>
      </c>
      <c r="BE159" s="150">
        <f>IF(N159="základní",J159,0)</f>
        <v>0</v>
      </c>
      <c r="BF159" s="150">
        <f>IF(N159="snížená",J159,0)</f>
        <v>0</v>
      </c>
      <c r="BG159" s="150">
        <f>IF(N159="zákl. přenesená",J159,0)</f>
        <v>0</v>
      </c>
      <c r="BH159" s="150">
        <f>IF(N159="sníž. přenesená",J159,0)</f>
        <v>0</v>
      </c>
      <c r="BI159" s="150">
        <f>IF(N159="nulová",J159,0)</f>
        <v>0</v>
      </c>
      <c r="BJ159" s="17" t="s">
        <v>86</v>
      </c>
      <c r="BK159" s="150">
        <f>ROUND(I159*H159,2)</f>
        <v>0</v>
      </c>
      <c r="BL159" s="17" t="s">
        <v>170</v>
      </c>
      <c r="BM159" s="149" t="s">
        <v>442</v>
      </c>
    </row>
    <row r="160" spans="2:65" s="12" customFormat="1" ht="11.25">
      <c r="B160" s="151"/>
      <c r="D160" s="152" t="s">
        <v>172</v>
      </c>
      <c r="E160" s="153" t="s">
        <v>1</v>
      </c>
      <c r="F160" s="154" t="s">
        <v>2226</v>
      </c>
      <c r="H160" s="153" t="s">
        <v>1</v>
      </c>
      <c r="I160" s="155"/>
      <c r="L160" s="151"/>
      <c r="M160" s="156"/>
      <c r="T160" s="157"/>
      <c r="AT160" s="153" t="s">
        <v>172</v>
      </c>
      <c r="AU160" s="153" t="s">
        <v>86</v>
      </c>
      <c r="AV160" s="12" t="s">
        <v>86</v>
      </c>
      <c r="AW160" s="12" t="s">
        <v>34</v>
      </c>
      <c r="AX160" s="12" t="s">
        <v>78</v>
      </c>
      <c r="AY160" s="153" t="s">
        <v>163</v>
      </c>
    </row>
    <row r="161" spans="2:65" s="13" customFormat="1" ht="11.25">
      <c r="B161" s="158"/>
      <c r="D161" s="152" t="s">
        <v>172</v>
      </c>
      <c r="E161" s="159" t="s">
        <v>1</v>
      </c>
      <c r="F161" s="160" t="s">
        <v>328</v>
      </c>
      <c r="H161" s="161">
        <v>24</v>
      </c>
      <c r="I161" s="162"/>
      <c r="L161" s="158"/>
      <c r="M161" s="163"/>
      <c r="T161" s="164"/>
      <c r="AT161" s="159" t="s">
        <v>172</v>
      </c>
      <c r="AU161" s="159" t="s">
        <v>86</v>
      </c>
      <c r="AV161" s="13" t="s">
        <v>88</v>
      </c>
      <c r="AW161" s="13" t="s">
        <v>34</v>
      </c>
      <c r="AX161" s="13" t="s">
        <v>78</v>
      </c>
      <c r="AY161" s="159" t="s">
        <v>163</v>
      </c>
    </row>
    <row r="162" spans="2:65" s="14" customFormat="1" ht="11.25">
      <c r="B162" s="165"/>
      <c r="D162" s="152" t="s">
        <v>172</v>
      </c>
      <c r="E162" s="166" t="s">
        <v>1</v>
      </c>
      <c r="F162" s="167" t="s">
        <v>176</v>
      </c>
      <c r="H162" s="168">
        <v>24</v>
      </c>
      <c r="I162" s="169"/>
      <c r="L162" s="165"/>
      <c r="M162" s="170"/>
      <c r="T162" s="171"/>
      <c r="AT162" s="166" t="s">
        <v>172</v>
      </c>
      <c r="AU162" s="166" t="s">
        <v>86</v>
      </c>
      <c r="AV162" s="14" t="s">
        <v>170</v>
      </c>
      <c r="AW162" s="14" t="s">
        <v>34</v>
      </c>
      <c r="AX162" s="14" t="s">
        <v>86</v>
      </c>
      <c r="AY162" s="166" t="s">
        <v>163</v>
      </c>
    </row>
    <row r="163" spans="2:65" s="1" customFormat="1" ht="21.75" customHeight="1">
      <c r="B163" s="32"/>
      <c r="C163" s="137" t="s">
        <v>279</v>
      </c>
      <c r="D163" s="137" t="s">
        <v>166</v>
      </c>
      <c r="E163" s="138" t="s">
        <v>2255</v>
      </c>
      <c r="F163" s="139" t="s">
        <v>2256</v>
      </c>
      <c r="G163" s="140" t="s">
        <v>251</v>
      </c>
      <c r="H163" s="141">
        <v>24</v>
      </c>
      <c r="I163" s="142"/>
      <c r="J163" s="143">
        <f>ROUND(I163*H163,2)</f>
        <v>0</v>
      </c>
      <c r="K163" s="144"/>
      <c r="L163" s="32"/>
      <c r="M163" s="145" t="s">
        <v>1</v>
      </c>
      <c r="N163" s="146" t="s">
        <v>43</v>
      </c>
      <c r="P163" s="147">
        <f>O163*H163</f>
        <v>0</v>
      </c>
      <c r="Q163" s="147">
        <v>0</v>
      </c>
      <c r="R163" s="147">
        <f>Q163*H163</f>
        <v>0</v>
      </c>
      <c r="S163" s="147">
        <v>0</v>
      </c>
      <c r="T163" s="148">
        <f>S163*H163</f>
        <v>0</v>
      </c>
      <c r="AR163" s="149" t="s">
        <v>170</v>
      </c>
      <c r="AT163" s="149" t="s">
        <v>166</v>
      </c>
      <c r="AU163" s="149" t="s">
        <v>86</v>
      </c>
      <c r="AY163" s="17" t="s">
        <v>163</v>
      </c>
      <c r="BE163" s="150">
        <f>IF(N163="základní",J163,0)</f>
        <v>0</v>
      </c>
      <c r="BF163" s="150">
        <f>IF(N163="snížená",J163,0)</f>
        <v>0</v>
      </c>
      <c r="BG163" s="150">
        <f>IF(N163="zákl. přenesená",J163,0)</f>
        <v>0</v>
      </c>
      <c r="BH163" s="150">
        <f>IF(N163="sníž. přenesená",J163,0)</f>
        <v>0</v>
      </c>
      <c r="BI163" s="150">
        <f>IF(N163="nulová",J163,0)</f>
        <v>0</v>
      </c>
      <c r="BJ163" s="17" t="s">
        <v>86</v>
      </c>
      <c r="BK163" s="150">
        <f>ROUND(I163*H163,2)</f>
        <v>0</v>
      </c>
      <c r="BL163" s="17" t="s">
        <v>170</v>
      </c>
      <c r="BM163" s="149" t="s">
        <v>201</v>
      </c>
    </row>
    <row r="164" spans="2:65" s="12" customFormat="1" ht="11.25">
      <c r="B164" s="151"/>
      <c r="D164" s="152" t="s">
        <v>172</v>
      </c>
      <c r="E164" s="153" t="s">
        <v>1</v>
      </c>
      <c r="F164" s="154" t="s">
        <v>2226</v>
      </c>
      <c r="H164" s="153" t="s">
        <v>1</v>
      </c>
      <c r="I164" s="155"/>
      <c r="L164" s="151"/>
      <c r="M164" s="156"/>
      <c r="T164" s="157"/>
      <c r="AT164" s="153" t="s">
        <v>172</v>
      </c>
      <c r="AU164" s="153" t="s">
        <v>86</v>
      </c>
      <c r="AV164" s="12" t="s">
        <v>86</v>
      </c>
      <c r="AW164" s="12" t="s">
        <v>34</v>
      </c>
      <c r="AX164" s="12" t="s">
        <v>78</v>
      </c>
      <c r="AY164" s="153" t="s">
        <v>163</v>
      </c>
    </row>
    <row r="165" spans="2:65" s="13" customFormat="1" ht="11.25">
      <c r="B165" s="158"/>
      <c r="D165" s="152" t="s">
        <v>172</v>
      </c>
      <c r="E165" s="159" t="s">
        <v>1</v>
      </c>
      <c r="F165" s="160" t="s">
        <v>328</v>
      </c>
      <c r="H165" s="161">
        <v>24</v>
      </c>
      <c r="I165" s="162"/>
      <c r="L165" s="158"/>
      <c r="M165" s="163"/>
      <c r="T165" s="164"/>
      <c r="AT165" s="159" t="s">
        <v>172</v>
      </c>
      <c r="AU165" s="159" t="s">
        <v>86</v>
      </c>
      <c r="AV165" s="13" t="s">
        <v>88</v>
      </c>
      <c r="AW165" s="13" t="s">
        <v>34</v>
      </c>
      <c r="AX165" s="13" t="s">
        <v>78</v>
      </c>
      <c r="AY165" s="159" t="s">
        <v>163</v>
      </c>
    </row>
    <row r="166" spans="2:65" s="14" customFormat="1" ht="11.25">
      <c r="B166" s="165"/>
      <c r="D166" s="152" t="s">
        <v>172</v>
      </c>
      <c r="E166" s="166" t="s">
        <v>1</v>
      </c>
      <c r="F166" s="167" t="s">
        <v>176</v>
      </c>
      <c r="H166" s="168">
        <v>24</v>
      </c>
      <c r="I166" s="169"/>
      <c r="L166" s="165"/>
      <c r="M166" s="170"/>
      <c r="T166" s="171"/>
      <c r="AT166" s="166" t="s">
        <v>172</v>
      </c>
      <c r="AU166" s="166" t="s">
        <v>86</v>
      </c>
      <c r="AV166" s="14" t="s">
        <v>170</v>
      </c>
      <c r="AW166" s="14" t="s">
        <v>34</v>
      </c>
      <c r="AX166" s="14" t="s">
        <v>86</v>
      </c>
      <c r="AY166" s="166" t="s">
        <v>163</v>
      </c>
    </row>
    <row r="167" spans="2:65" s="1" customFormat="1" ht="24.2" customHeight="1">
      <c r="B167" s="32"/>
      <c r="C167" s="137" t="s">
        <v>285</v>
      </c>
      <c r="D167" s="137" t="s">
        <v>166</v>
      </c>
      <c r="E167" s="138" t="s">
        <v>2257</v>
      </c>
      <c r="F167" s="139" t="s">
        <v>2258</v>
      </c>
      <c r="G167" s="140" t="s">
        <v>251</v>
      </c>
      <c r="H167" s="141">
        <v>24</v>
      </c>
      <c r="I167" s="142"/>
      <c r="J167" s="143">
        <f>ROUND(I167*H167,2)</f>
        <v>0</v>
      </c>
      <c r="K167" s="144"/>
      <c r="L167" s="32"/>
      <c r="M167" s="145" t="s">
        <v>1</v>
      </c>
      <c r="N167" s="146" t="s">
        <v>43</v>
      </c>
      <c r="P167" s="147">
        <f>O167*H167</f>
        <v>0</v>
      </c>
      <c r="Q167" s="147">
        <v>0</v>
      </c>
      <c r="R167" s="147">
        <f>Q167*H167</f>
        <v>0</v>
      </c>
      <c r="S167" s="147">
        <v>0</v>
      </c>
      <c r="T167" s="148">
        <f>S167*H167</f>
        <v>0</v>
      </c>
      <c r="AR167" s="149" t="s">
        <v>170</v>
      </c>
      <c r="AT167" s="149" t="s">
        <v>166</v>
      </c>
      <c r="AU167" s="149" t="s">
        <v>86</v>
      </c>
      <c r="AY167" s="17" t="s">
        <v>163</v>
      </c>
      <c r="BE167" s="150">
        <f>IF(N167="základní",J167,0)</f>
        <v>0</v>
      </c>
      <c r="BF167" s="150">
        <f>IF(N167="snížená",J167,0)</f>
        <v>0</v>
      </c>
      <c r="BG167" s="150">
        <f>IF(N167="zákl. přenesená",J167,0)</f>
        <v>0</v>
      </c>
      <c r="BH167" s="150">
        <f>IF(N167="sníž. přenesená",J167,0)</f>
        <v>0</v>
      </c>
      <c r="BI167" s="150">
        <f>IF(N167="nulová",J167,0)</f>
        <v>0</v>
      </c>
      <c r="BJ167" s="17" t="s">
        <v>86</v>
      </c>
      <c r="BK167" s="150">
        <f>ROUND(I167*H167,2)</f>
        <v>0</v>
      </c>
      <c r="BL167" s="17" t="s">
        <v>170</v>
      </c>
      <c r="BM167" s="149" t="s">
        <v>480</v>
      </c>
    </row>
    <row r="168" spans="2:65" s="12" customFormat="1" ht="11.25">
      <c r="B168" s="151"/>
      <c r="D168" s="152" t="s">
        <v>172</v>
      </c>
      <c r="E168" s="153" t="s">
        <v>1</v>
      </c>
      <c r="F168" s="154" t="s">
        <v>2226</v>
      </c>
      <c r="H168" s="153" t="s">
        <v>1</v>
      </c>
      <c r="I168" s="155"/>
      <c r="L168" s="151"/>
      <c r="M168" s="156"/>
      <c r="T168" s="157"/>
      <c r="AT168" s="153" t="s">
        <v>172</v>
      </c>
      <c r="AU168" s="153" t="s">
        <v>86</v>
      </c>
      <c r="AV168" s="12" t="s">
        <v>86</v>
      </c>
      <c r="AW168" s="12" t="s">
        <v>34</v>
      </c>
      <c r="AX168" s="12" t="s">
        <v>78</v>
      </c>
      <c r="AY168" s="153" t="s">
        <v>163</v>
      </c>
    </row>
    <row r="169" spans="2:65" s="13" customFormat="1" ht="11.25">
      <c r="B169" s="158"/>
      <c r="D169" s="152" t="s">
        <v>172</v>
      </c>
      <c r="E169" s="159" t="s">
        <v>1</v>
      </c>
      <c r="F169" s="160" t="s">
        <v>328</v>
      </c>
      <c r="H169" s="161">
        <v>24</v>
      </c>
      <c r="I169" s="162"/>
      <c r="L169" s="158"/>
      <c r="M169" s="163"/>
      <c r="T169" s="164"/>
      <c r="AT169" s="159" t="s">
        <v>172</v>
      </c>
      <c r="AU169" s="159" t="s">
        <v>86</v>
      </c>
      <c r="AV169" s="13" t="s">
        <v>88</v>
      </c>
      <c r="AW169" s="13" t="s">
        <v>34</v>
      </c>
      <c r="AX169" s="13" t="s">
        <v>78</v>
      </c>
      <c r="AY169" s="159" t="s">
        <v>163</v>
      </c>
    </row>
    <row r="170" spans="2:65" s="14" customFormat="1" ht="11.25">
      <c r="B170" s="165"/>
      <c r="D170" s="152" t="s">
        <v>172</v>
      </c>
      <c r="E170" s="166" t="s">
        <v>1</v>
      </c>
      <c r="F170" s="167" t="s">
        <v>176</v>
      </c>
      <c r="H170" s="168">
        <v>24</v>
      </c>
      <c r="I170" s="169"/>
      <c r="L170" s="165"/>
      <c r="M170" s="170"/>
      <c r="T170" s="171"/>
      <c r="AT170" s="166" t="s">
        <v>172</v>
      </c>
      <c r="AU170" s="166" t="s">
        <v>86</v>
      </c>
      <c r="AV170" s="14" t="s">
        <v>170</v>
      </c>
      <c r="AW170" s="14" t="s">
        <v>34</v>
      </c>
      <c r="AX170" s="14" t="s">
        <v>86</v>
      </c>
      <c r="AY170" s="166" t="s">
        <v>163</v>
      </c>
    </row>
    <row r="171" spans="2:65" s="1" customFormat="1" ht="16.5" customHeight="1">
      <c r="B171" s="32"/>
      <c r="C171" s="137" t="s">
        <v>285</v>
      </c>
      <c r="D171" s="137" t="s">
        <v>166</v>
      </c>
      <c r="E171" s="138" t="s">
        <v>2259</v>
      </c>
      <c r="F171" s="139" t="s">
        <v>2260</v>
      </c>
      <c r="G171" s="140" t="s">
        <v>1156</v>
      </c>
      <c r="H171" s="141">
        <v>8</v>
      </c>
      <c r="I171" s="142"/>
      <c r="J171" s="143">
        <f>ROUND(I171*H171,2)</f>
        <v>0</v>
      </c>
      <c r="K171" s="144"/>
      <c r="L171" s="32"/>
      <c r="M171" s="145" t="s">
        <v>1</v>
      </c>
      <c r="N171" s="146" t="s">
        <v>43</v>
      </c>
      <c r="P171" s="147">
        <f>O171*H171</f>
        <v>0</v>
      </c>
      <c r="Q171" s="147">
        <v>0</v>
      </c>
      <c r="R171" s="147">
        <f>Q171*H171</f>
        <v>0</v>
      </c>
      <c r="S171" s="147">
        <v>0</v>
      </c>
      <c r="T171" s="148">
        <f>S171*H171</f>
        <v>0</v>
      </c>
      <c r="AR171" s="149" t="s">
        <v>170</v>
      </c>
      <c r="AT171" s="149" t="s">
        <v>166</v>
      </c>
      <c r="AU171" s="149" t="s">
        <v>86</v>
      </c>
      <c r="AY171" s="17" t="s">
        <v>163</v>
      </c>
      <c r="BE171" s="150">
        <f>IF(N171="základní",J171,0)</f>
        <v>0</v>
      </c>
      <c r="BF171" s="150">
        <f>IF(N171="snížená",J171,0)</f>
        <v>0</v>
      </c>
      <c r="BG171" s="150">
        <f>IF(N171="zákl. přenesená",J171,0)</f>
        <v>0</v>
      </c>
      <c r="BH171" s="150">
        <f>IF(N171="sníž. přenesená",J171,0)</f>
        <v>0</v>
      </c>
      <c r="BI171" s="150">
        <f>IF(N171="nulová",J171,0)</f>
        <v>0</v>
      </c>
      <c r="BJ171" s="17" t="s">
        <v>86</v>
      </c>
      <c r="BK171" s="150">
        <f>ROUND(I171*H171,2)</f>
        <v>0</v>
      </c>
      <c r="BL171" s="17" t="s">
        <v>170</v>
      </c>
      <c r="BM171" s="149" t="s">
        <v>491</v>
      </c>
    </row>
    <row r="172" spans="2:65" s="12" customFormat="1" ht="11.25">
      <c r="B172" s="151"/>
      <c r="D172" s="152" t="s">
        <v>172</v>
      </c>
      <c r="E172" s="153" t="s">
        <v>1</v>
      </c>
      <c r="F172" s="154" t="s">
        <v>2226</v>
      </c>
      <c r="H172" s="153" t="s">
        <v>1</v>
      </c>
      <c r="I172" s="155"/>
      <c r="L172" s="151"/>
      <c r="M172" s="156"/>
      <c r="T172" s="157"/>
      <c r="AT172" s="153" t="s">
        <v>172</v>
      </c>
      <c r="AU172" s="153" t="s">
        <v>86</v>
      </c>
      <c r="AV172" s="12" t="s">
        <v>86</v>
      </c>
      <c r="AW172" s="12" t="s">
        <v>34</v>
      </c>
      <c r="AX172" s="12" t="s">
        <v>78</v>
      </c>
      <c r="AY172" s="153" t="s">
        <v>163</v>
      </c>
    </row>
    <row r="173" spans="2:65" s="13" customFormat="1" ht="11.25">
      <c r="B173" s="158"/>
      <c r="D173" s="152" t="s">
        <v>172</v>
      </c>
      <c r="E173" s="159" t="s">
        <v>1</v>
      </c>
      <c r="F173" s="160" t="s">
        <v>197</v>
      </c>
      <c r="H173" s="161">
        <v>8</v>
      </c>
      <c r="I173" s="162"/>
      <c r="L173" s="158"/>
      <c r="M173" s="163"/>
      <c r="T173" s="164"/>
      <c r="AT173" s="159" t="s">
        <v>172</v>
      </c>
      <c r="AU173" s="159" t="s">
        <v>86</v>
      </c>
      <c r="AV173" s="13" t="s">
        <v>88</v>
      </c>
      <c r="AW173" s="13" t="s">
        <v>34</v>
      </c>
      <c r="AX173" s="13" t="s">
        <v>78</v>
      </c>
      <c r="AY173" s="159" t="s">
        <v>163</v>
      </c>
    </row>
    <row r="174" spans="2:65" s="14" customFormat="1" ht="11.25">
      <c r="B174" s="165"/>
      <c r="D174" s="152" t="s">
        <v>172</v>
      </c>
      <c r="E174" s="166" t="s">
        <v>1</v>
      </c>
      <c r="F174" s="167" t="s">
        <v>176</v>
      </c>
      <c r="H174" s="168">
        <v>8</v>
      </c>
      <c r="I174" s="169"/>
      <c r="L174" s="165"/>
      <c r="M174" s="170"/>
      <c r="T174" s="171"/>
      <c r="AT174" s="166" t="s">
        <v>172</v>
      </c>
      <c r="AU174" s="166" t="s">
        <v>86</v>
      </c>
      <c r="AV174" s="14" t="s">
        <v>170</v>
      </c>
      <c r="AW174" s="14" t="s">
        <v>34</v>
      </c>
      <c r="AX174" s="14" t="s">
        <v>86</v>
      </c>
      <c r="AY174" s="166" t="s">
        <v>163</v>
      </c>
    </row>
    <row r="175" spans="2:65" s="1" customFormat="1" ht="16.5" customHeight="1">
      <c r="B175" s="32"/>
      <c r="C175" s="137" t="s">
        <v>292</v>
      </c>
      <c r="D175" s="137" t="s">
        <v>166</v>
      </c>
      <c r="E175" s="138" t="s">
        <v>2261</v>
      </c>
      <c r="F175" s="139" t="s">
        <v>2262</v>
      </c>
      <c r="G175" s="140" t="s">
        <v>1156</v>
      </c>
      <c r="H175" s="141">
        <v>5</v>
      </c>
      <c r="I175" s="142"/>
      <c r="J175" s="143">
        <f>ROUND(I175*H175,2)</f>
        <v>0</v>
      </c>
      <c r="K175" s="144"/>
      <c r="L175" s="32"/>
      <c r="M175" s="145" t="s">
        <v>1</v>
      </c>
      <c r="N175" s="146" t="s">
        <v>43</v>
      </c>
      <c r="P175" s="147">
        <f>O175*H175</f>
        <v>0</v>
      </c>
      <c r="Q175" s="147">
        <v>0</v>
      </c>
      <c r="R175" s="147">
        <f>Q175*H175</f>
        <v>0</v>
      </c>
      <c r="S175" s="147">
        <v>0</v>
      </c>
      <c r="T175" s="148">
        <f>S175*H175</f>
        <v>0</v>
      </c>
      <c r="AR175" s="149" t="s">
        <v>170</v>
      </c>
      <c r="AT175" s="149" t="s">
        <v>166</v>
      </c>
      <c r="AU175" s="149" t="s">
        <v>86</v>
      </c>
      <c r="AY175" s="17" t="s">
        <v>163</v>
      </c>
      <c r="BE175" s="150">
        <f>IF(N175="základní",J175,0)</f>
        <v>0</v>
      </c>
      <c r="BF175" s="150">
        <f>IF(N175="snížená",J175,0)</f>
        <v>0</v>
      </c>
      <c r="BG175" s="150">
        <f>IF(N175="zákl. přenesená",J175,0)</f>
        <v>0</v>
      </c>
      <c r="BH175" s="150">
        <f>IF(N175="sníž. přenesená",J175,0)</f>
        <v>0</v>
      </c>
      <c r="BI175" s="150">
        <f>IF(N175="nulová",J175,0)</f>
        <v>0</v>
      </c>
      <c r="BJ175" s="17" t="s">
        <v>86</v>
      </c>
      <c r="BK175" s="150">
        <f>ROUND(I175*H175,2)</f>
        <v>0</v>
      </c>
      <c r="BL175" s="17" t="s">
        <v>170</v>
      </c>
      <c r="BM175" s="149" t="s">
        <v>506</v>
      </c>
    </row>
    <row r="176" spans="2:65" s="12" customFormat="1" ht="11.25">
      <c r="B176" s="151"/>
      <c r="D176" s="152" t="s">
        <v>172</v>
      </c>
      <c r="E176" s="153" t="s">
        <v>1</v>
      </c>
      <c r="F176" s="154" t="s">
        <v>2226</v>
      </c>
      <c r="H176" s="153" t="s">
        <v>1</v>
      </c>
      <c r="I176" s="155"/>
      <c r="L176" s="151"/>
      <c r="M176" s="156"/>
      <c r="T176" s="157"/>
      <c r="AT176" s="153" t="s">
        <v>172</v>
      </c>
      <c r="AU176" s="153" t="s">
        <v>86</v>
      </c>
      <c r="AV176" s="12" t="s">
        <v>86</v>
      </c>
      <c r="AW176" s="12" t="s">
        <v>34</v>
      </c>
      <c r="AX176" s="12" t="s">
        <v>78</v>
      </c>
      <c r="AY176" s="153" t="s">
        <v>163</v>
      </c>
    </row>
    <row r="177" spans="2:65" s="13" customFormat="1" ht="11.25">
      <c r="B177" s="158"/>
      <c r="D177" s="152" t="s">
        <v>172</v>
      </c>
      <c r="E177" s="159" t="s">
        <v>1</v>
      </c>
      <c r="F177" s="160" t="s">
        <v>193</v>
      </c>
      <c r="H177" s="161">
        <v>5</v>
      </c>
      <c r="I177" s="162"/>
      <c r="L177" s="158"/>
      <c r="M177" s="163"/>
      <c r="T177" s="164"/>
      <c r="AT177" s="159" t="s">
        <v>172</v>
      </c>
      <c r="AU177" s="159" t="s">
        <v>86</v>
      </c>
      <c r="AV177" s="13" t="s">
        <v>88</v>
      </c>
      <c r="AW177" s="13" t="s">
        <v>34</v>
      </c>
      <c r="AX177" s="13" t="s">
        <v>78</v>
      </c>
      <c r="AY177" s="159" t="s">
        <v>163</v>
      </c>
    </row>
    <row r="178" spans="2:65" s="14" customFormat="1" ht="11.25">
      <c r="B178" s="165"/>
      <c r="D178" s="152" t="s">
        <v>172</v>
      </c>
      <c r="E178" s="166" t="s">
        <v>1</v>
      </c>
      <c r="F178" s="167" t="s">
        <v>176</v>
      </c>
      <c r="H178" s="168">
        <v>5</v>
      </c>
      <c r="I178" s="169"/>
      <c r="L178" s="165"/>
      <c r="M178" s="170"/>
      <c r="T178" s="171"/>
      <c r="AT178" s="166" t="s">
        <v>172</v>
      </c>
      <c r="AU178" s="166" t="s">
        <v>86</v>
      </c>
      <c r="AV178" s="14" t="s">
        <v>170</v>
      </c>
      <c r="AW178" s="14" t="s">
        <v>34</v>
      </c>
      <c r="AX178" s="14" t="s">
        <v>86</v>
      </c>
      <c r="AY178" s="166" t="s">
        <v>163</v>
      </c>
    </row>
    <row r="179" spans="2:65" s="1" customFormat="1" ht="24.2" customHeight="1">
      <c r="B179" s="32"/>
      <c r="C179" s="137" t="s">
        <v>301</v>
      </c>
      <c r="D179" s="137" t="s">
        <v>166</v>
      </c>
      <c r="E179" s="138" t="s">
        <v>2263</v>
      </c>
      <c r="F179" s="139" t="s">
        <v>2264</v>
      </c>
      <c r="G179" s="140" t="s">
        <v>2265</v>
      </c>
      <c r="H179" s="141">
        <v>1</v>
      </c>
      <c r="I179" s="142"/>
      <c r="J179" s="143">
        <f>ROUND(I179*H179,2)</f>
        <v>0</v>
      </c>
      <c r="K179" s="144"/>
      <c r="L179" s="32"/>
      <c r="M179" s="145" t="s">
        <v>1</v>
      </c>
      <c r="N179" s="146" t="s">
        <v>43</v>
      </c>
      <c r="P179" s="147">
        <f>O179*H179</f>
        <v>0</v>
      </c>
      <c r="Q179" s="147">
        <v>0</v>
      </c>
      <c r="R179" s="147">
        <f>Q179*H179</f>
        <v>0</v>
      </c>
      <c r="S179" s="147">
        <v>0</v>
      </c>
      <c r="T179" s="148">
        <f>S179*H179</f>
        <v>0</v>
      </c>
      <c r="AR179" s="149" t="s">
        <v>170</v>
      </c>
      <c r="AT179" s="149" t="s">
        <v>166</v>
      </c>
      <c r="AU179" s="149" t="s">
        <v>86</v>
      </c>
      <c r="AY179" s="17" t="s">
        <v>163</v>
      </c>
      <c r="BE179" s="150">
        <f>IF(N179="základní",J179,0)</f>
        <v>0</v>
      </c>
      <c r="BF179" s="150">
        <f>IF(N179="snížená",J179,0)</f>
        <v>0</v>
      </c>
      <c r="BG179" s="150">
        <f>IF(N179="zákl. přenesená",J179,0)</f>
        <v>0</v>
      </c>
      <c r="BH179" s="150">
        <f>IF(N179="sníž. přenesená",J179,0)</f>
        <v>0</v>
      </c>
      <c r="BI179" s="150">
        <f>IF(N179="nulová",J179,0)</f>
        <v>0</v>
      </c>
      <c r="BJ179" s="17" t="s">
        <v>86</v>
      </c>
      <c r="BK179" s="150">
        <f>ROUND(I179*H179,2)</f>
        <v>0</v>
      </c>
      <c r="BL179" s="17" t="s">
        <v>170</v>
      </c>
      <c r="BM179" s="149" t="s">
        <v>516</v>
      </c>
    </row>
    <row r="180" spans="2:65" s="1" customFormat="1" ht="24.2" customHeight="1">
      <c r="B180" s="32"/>
      <c r="C180" s="172" t="s">
        <v>7</v>
      </c>
      <c r="D180" s="172" t="s">
        <v>194</v>
      </c>
      <c r="E180" s="173" t="s">
        <v>2266</v>
      </c>
      <c r="F180" s="174" t="s">
        <v>2267</v>
      </c>
      <c r="G180" s="175" t="s">
        <v>2265</v>
      </c>
      <c r="H180" s="176">
        <v>1</v>
      </c>
      <c r="I180" s="177"/>
      <c r="J180" s="178">
        <f>ROUND(I180*H180,2)</f>
        <v>0</v>
      </c>
      <c r="K180" s="179"/>
      <c r="L180" s="180"/>
      <c r="M180" s="181" t="s">
        <v>1</v>
      </c>
      <c r="N180" s="182" t="s">
        <v>43</v>
      </c>
      <c r="P180" s="147">
        <f>O180*H180</f>
        <v>0</v>
      </c>
      <c r="Q180" s="147">
        <v>0</v>
      </c>
      <c r="R180" s="147">
        <f>Q180*H180</f>
        <v>0</v>
      </c>
      <c r="S180" s="147">
        <v>0</v>
      </c>
      <c r="T180" s="148">
        <f>S180*H180</f>
        <v>0</v>
      </c>
      <c r="AR180" s="149" t="s">
        <v>197</v>
      </c>
      <c r="AT180" s="149" t="s">
        <v>194</v>
      </c>
      <c r="AU180" s="149" t="s">
        <v>86</v>
      </c>
      <c r="AY180" s="17" t="s">
        <v>163</v>
      </c>
      <c r="BE180" s="150">
        <f>IF(N180="základní",J180,0)</f>
        <v>0</v>
      </c>
      <c r="BF180" s="150">
        <f>IF(N180="snížená",J180,0)</f>
        <v>0</v>
      </c>
      <c r="BG180" s="150">
        <f>IF(N180="zákl. přenesená",J180,0)</f>
        <v>0</v>
      </c>
      <c r="BH180" s="150">
        <f>IF(N180="sníž. přenesená",J180,0)</f>
        <v>0</v>
      </c>
      <c r="BI180" s="150">
        <f>IF(N180="nulová",J180,0)</f>
        <v>0</v>
      </c>
      <c r="BJ180" s="17" t="s">
        <v>86</v>
      </c>
      <c r="BK180" s="150">
        <f>ROUND(I180*H180,2)</f>
        <v>0</v>
      </c>
      <c r="BL180" s="17" t="s">
        <v>170</v>
      </c>
      <c r="BM180" s="149" t="s">
        <v>542</v>
      </c>
    </row>
    <row r="181" spans="2:65" s="12" customFormat="1" ht="11.25">
      <c r="B181" s="151"/>
      <c r="D181" s="152" t="s">
        <v>172</v>
      </c>
      <c r="E181" s="153" t="s">
        <v>1</v>
      </c>
      <c r="F181" s="154" t="s">
        <v>2226</v>
      </c>
      <c r="H181" s="153" t="s">
        <v>1</v>
      </c>
      <c r="I181" s="155"/>
      <c r="L181" s="151"/>
      <c r="M181" s="156"/>
      <c r="T181" s="157"/>
      <c r="AT181" s="153" t="s">
        <v>172</v>
      </c>
      <c r="AU181" s="153" t="s">
        <v>86</v>
      </c>
      <c r="AV181" s="12" t="s">
        <v>86</v>
      </c>
      <c r="AW181" s="12" t="s">
        <v>34</v>
      </c>
      <c r="AX181" s="12" t="s">
        <v>78</v>
      </c>
      <c r="AY181" s="153" t="s">
        <v>163</v>
      </c>
    </row>
    <row r="182" spans="2:65" s="13" customFormat="1" ht="11.25">
      <c r="B182" s="158"/>
      <c r="D182" s="152" t="s">
        <v>172</v>
      </c>
      <c r="E182" s="159" t="s">
        <v>1</v>
      </c>
      <c r="F182" s="160" t="s">
        <v>86</v>
      </c>
      <c r="H182" s="161">
        <v>1</v>
      </c>
      <c r="I182" s="162"/>
      <c r="L182" s="158"/>
      <c r="M182" s="163"/>
      <c r="T182" s="164"/>
      <c r="AT182" s="159" t="s">
        <v>172</v>
      </c>
      <c r="AU182" s="159" t="s">
        <v>86</v>
      </c>
      <c r="AV182" s="13" t="s">
        <v>88</v>
      </c>
      <c r="AW182" s="13" t="s">
        <v>34</v>
      </c>
      <c r="AX182" s="13" t="s">
        <v>78</v>
      </c>
      <c r="AY182" s="159" t="s">
        <v>163</v>
      </c>
    </row>
    <row r="183" spans="2:65" s="14" customFormat="1" ht="11.25">
      <c r="B183" s="165"/>
      <c r="D183" s="152" t="s">
        <v>172</v>
      </c>
      <c r="E183" s="166" t="s">
        <v>1</v>
      </c>
      <c r="F183" s="167" t="s">
        <v>176</v>
      </c>
      <c r="H183" s="168">
        <v>1</v>
      </c>
      <c r="I183" s="169"/>
      <c r="L183" s="165"/>
      <c r="M183" s="170"/>
      <c r="T183" s="171"/>
      <c r="AT183" s="166" t="s">
        <v>172</v>
      </c>
      <c r="AU183" s="166" t="s">
        <v>86</v>
      </c>
      <c r="AV183" s="14" t="s">
        <v>170</v>
      </c>
      <c r="AW183" s="14" t="s">
        <v>34</v>
      </c>
      <c r="AX183" s="14" t="s">
        <v>86</v>
      </c>
      <c r="AY183" s="166" t="s">
        <v>163</v>
      </c>
    </row>
    <row r="184" spans="2:65" s="1" customFormat="1" ht="33" customHeight="1">
      <c r="B184" s="32"/>
      <c r="C184" s="172" t="s">
        <v>311</v>
      </c>
      <c r="D184" s="172" t="s">
        <v>194</v>
      </c>
      <c r="E184" s="173" t="s">
        <v>2268</v>
      </c>
      <c r="F184" s="174" t="s">
        <v>2269</v>
      </c>
      <c r="G184" s="175" t="s">
        <v>2265</v>
      </c>
      <c r="H184" s="176">
        <v>1</v>
      </c>
      <c r="I184" s="177"/>
      <c r="J184" s="178">
        <f>ROUND(I184*H184,2)</f>
        <v>0</v>
      </c>
      <c r="K184" s="179"/>
      <c r="L184" s="180"/>
      <c r="M184" s="181" t="s">
        <v>1</v>
      </c>
      <c r="N184" s="182" t="s">
        <v>43</v>
      </c>
      <c r="P184" s="147">
        <f>O184*H184</f>
        <v>0</v>
      </c>
      <c r="Q184" s="147">
        <v>0</v>
      </c>
      <c r="R184" s="147">
        <f>Q184*H184</f>
        <v>0</v>
      </c>
      <c r="S184" s="147">
        <v>0</v>
      </c>
      <c r="T184" s="148">
        <f>S184*H184</f>
        <v>0</v>
      </c>
      <c r="AR184" s="149" t="s">
        <v>197</v>
      </c>
      <c r="AT184" s="149" t="s">
        <v>194</v>
      </c>
      <c r="AU184" s="149" t="s">
        <v>86</v>
      </c>
      <c r="AY184" s="17" t="s">
        <v>163</v>
      </c>
      <c r="BE184" s="150">
        <f>IF(N184="základní",J184,0)</f>
        <v>0</v>
      </c>
      <c r="BF184" s="150">
        <f>IF(N184="snížená",J184,0)</f>
        <v>0</v>
      </c>
      <c r="BG184" s="150">
        <f>IF(N184="zákl. přenesená",J184,0)</f>
        <v>0</v>
      </c>
      <c r="BH184" s="150">
        <f>IF(N184="sníž. přenesená",J184,0)</f>
        <v>0</v>
      </c>
      <c r="BI184" s="150">
        <f>IF(N184="nulová",J184,0)</f>
        <v>0</v>
      </c>
      <c r="BJ184" s="17" t="s">
        <v>86</v>
      </c>
      <c r="BK184" s="150">
        <f>ROUND(I184*H184,2)</f>
        <v>0</v>
      </c>
      <c r="BL184" s="17" t="s">
        <v>170</v>
      </c>
      <c r="BM184" s="149" t="s">
        <v>560</v>
      </c>
    </row>
    <row r="185" spans="2:65" s="12" customFormat="1" ht="11.25">
      <c r="B185" s="151"/>
      <c r="D185" s="152" t="s">
        <v>172</v>
      </c>
      <c r="E185" s="153" t="s">
        <v>1</v>
      </c>
      <c r="F185" s="154" t="s">
        <v>2226</v>
      </c>
      <c r="H185" s="153" t="s">
        <v>1</v>
      </c>
      <c r="I185" s="155"/>
      <c r="L185" s="151"/>
      <c r="M185" s="156"/>
      <c r="T185" s="157"/>
      <c r="AT185" s="153" t="s">
        <v>172</v>
      </c>
      <c r="AU185" s="153" t="s">
        <v>86</v>
      </c>
      <c r="AV185" s="12" t="s">
        <v>86</v>
      </c>
      <c r="AW185" s="12" t="s">
        <v>34</v>
      </c>
      <c r="AX185" s="12" t="s">
        <v>78</v>
      </c>
      <c r="AY185" s="153" t="s">
        <v>163</v>
      </c>
    </row>
    <row r="186" spans="2:65" s="13" customFormat="1" ht="11.25">
      <c r="B186" s="158"/>
      <c r="D186" s="152" t="s">
        <v>172</v>
      </c>
      <c r="E186" s="159" t="s">
        <v>1</v>
      </c>
      <c r="F186" s="160" t="s">
        <v>86</v>
      </c>
      <c r="H186" s="161">
        <v>1</v>
      </c>
      <c r="I186" s="162"/>
      <c r="L186" s="158"/>
      <c r="M186" s="163"/>
      <c r="T186" s="164"/>
      <c r="AT186" s="159" t="s">
        <v>172</v>
      </c>
      <c r="AU186" s="159" t="s">
        <v>86</v>
      </c>
      <c r="AV186" s="13" t="s">
        <v>88</v>
      </c>
      <c r="AW186" s="13" t="s">
        <v>34</v>
      </c>
      <c r="AX186" s="13" t="s">
        <v>78</v>
      </c>
      <c r="AY186" s="159" t="s">
        <v>163</v>
      </c>
    </row>
    <row r="187" spans="2:65" s="14" customFormat="1" ht="11.25">
      <c r="B187" s="165"/>
      <c r="D187" s="152" t="s">
        <v>172</v>
      </c>
      <c r="E187" s="166" t="s">
        <v>1</v>
      </c>
      <c r="F187" s="167" t="s">
        <v>176</v>
      </c>
      <c r="H187" s="168">
        <v>1</v>
      </c>
      <c r="I187" s="169"/>
      <c r="L187" s="165"/>
      <c r="M187" s="170"/>
      <c r="T187" s="171"/>
      <c r="AT187" s="166" t="s">
        <v>172</v>
      </c>
      <c r="AU187" s="166" t="s">
        <v>86</v>
      </c>
      <c r="AV187" s="14" t="s">
        <v>170</v>
      </c>
      <c r="AW187" s="14" t="s">
        <v>34</v>
      </c>
      <c r="AX187" s="14" t="s">
        <v>86</v>
      </c>
      <c r="AY187" s="166" t="s">
        <v>163</v>
      </c>
    </row>
    <row r="188" spans="2:65" s="1" customFormat="1" ht="16.5" customHeight="1">
      <c r="B188" s="32"/>
      <c r="C188" s="137" t="s">
        <v>315</v>
      </c>
      <c r="D188" s="137" t="s">
        <v>166</v>
      </c>
      <c r="E188" s="138" t="s">
        <v>2270</v>
      </c>
      <c r="F188" s="139" t="s">
        <v>2271</v>
      </c>
      <c r="G188" s="140" t="s">
        <v>884</v>
      </c>
      <c r="H188" s="141">
        <v>6</v>
      </c>
      <c r="I188" s="142"/>
      <c r="J188" s="143">
        <f>ROUND(I188*H188,2)</f>
        <v>0</v>
      </c>
      <c r="K188" s="144"/>
      <c r="L188" s="32"/>
      <c r="M188" s="145" t="s">
        <v>1</v>
      </c>
      <c r="N188" s="146" t="s">
        <v>43</v>
      </c>
      <c r="P188" s="147">
        <f>O188*H188</f>
        <v>0</v>
      </c>
      <c r="Q188" s="147">
        <v>0</v>
      </c>
      <c r="R188" s="147">
        <f>Q188*H188</f>
        <v>0</v>
      </c>
      <c r="S188" s="147">
        <v>0</v>
      </c>
      <c r="T188" s="148">
        <f>S188*H188</f>
        <v>0</v>
      </c>
      <c r="AR188" s="149" t="s">
        <v>170</v>
      </c>
      <c r="AT188" s="149" t="s">
        <v>166</v>
      </c>
      <c r="AU188" s="149" t="s">
        <v>86</v>
      </c>
      <c r="AY188" s="17" t="s">
        <v>163</v>
      </c>
      <c r="BE188" s="150">
        <f>IF(N188="základní",J188,0)</f>
        <v>0</v>
      </c>
      <c r="BF188" s="150">
        <f>IF(N188="snížená",J188,0)</f>
        <v>0</v>
      </c>
      <c r="BG188" s="150">
        <f>IF(N188="zákl. přenesená",J188,0)</f>
        <v>0</v>
      </c>
      <c r="BH188" s="150">
        <f>IF(N188="sníž. přenesená",J188,0)</f>
        <v>0</v>
      </c>
      <c r="BI188" s="150">
        <f>IF(N188="nulová",J188,0)</f>
        <v>0</v>
      </c>
      <c r="BJ188" s="17" t="s">
        <v>86</v>
      </c>
      <c r="BK188" s="150">
        <f>ROUND(I188*H188,2)</f>
        <v>0</v>
      </c>
      <c r="BL188" s="17" t="s">
        <v>170</v>
      </c>
      <c r="BM188" s="149" t="s">
        <v>586</v>
      </c>
    </row>
    <row r="189" spans="2:65" s="12" customFormat="1" ht="11.25">
      <c r="B189" s="151"/>
      <c r="D189" s="152" t="s">
        <v>172</v>
      </c>
      <c r="E189" s="153" t="s">
        <v>1</v>
      </c>
      <c r="F189" s="154" t="s">
        <v>2226</v>
      </c>
      <c r="H189" s="153" t="s">
        <v>1</v>
      </c>
      <c r="I189" s="155"/>
      <c r="L189" s="151"/>
      <c r="M189" s="156"/>
      <c r="T189" s="157"/>
      <c r="AT189" s="153" t="s">
        <v>172</v>
      </c>
      <c r="AU189" s="153" t="s">
        <v>86</v>
      </c>
      <c r="AV189" s="12" t="s">
        <v>86</v>
      </c>
      <c r="AW189" s="12" t="s">
        <v>34</v>
      </c>
      <c r="AX189" s="12" t="s">
        <v>78</v>
      </c>
      <c r="AY189" s="153" t="s">
        <v>163</v>
      </c>
    </row>
    <row r="190" spans="2:65" s="13" customFormat="1" ht="11.25">
      <c r="B190" s="158"/>
      <c r="D190" s="152" t="s">
        <v>172</v>
      </c>
      <c r="E190" s="159" t="s">
        <v>1</v>
      </c>
      <c r="F190" s="160" t="s">
        <v>203</v>
      </c>
      <c r="H190" s="161">
        <v>6</v>
      </c>
      <c r="I190" s="162"/>
      <c r="L190" s="158"/>
      <c r="M190" s="163"/>
      <c r="T190" s="164"/>
      <c r="AT190" s="159" t="s">
        <v>172</v>
      </c>
      <c r="AU190" s="159" t="s">
        <v>86</v>
      </c>
      <c r="AV190" s="13" t="s">
        <v>88</v>
      </c>
      <c r="AW190" s="13" t="s">
        <v>34</v>
      </c>
      <c r="AX190" s="13" t="s">
        <v>78</v>
      </c>
      <c r="AY190" s="159" t="s">
        <v>163</v>
      </c>
    </row>
    <row r="191" spans="2:65" s="14" customFormat="1" ht="11.25">
      <c r="B191" s="165"/>
      <c r="D191" s="152" t="s">
        <v>172</v>
      </c>
      <c r="E191" s="166" t="s">
        <v>1</v>
      </c>
      <c r="F191" s="167" t="s">
        <v>176</v>
      </c>
      <c r="H191" s="168">
        <v>6</v>
      </c>
      <c r="I191" s="169"/>
      <c r="L191" s="165"/>
      <c r="M191" s="170"/>
      <c r="T191" s="171"/>
      <c r="AT191" s="166" t="s">
        <v>172</v>
      </c>
      <c r="AU191" s="166" t="s">
        <v>86</v>
      </c>
      <c r="AV191" s="14" t="s">
        <v>170</v>
      </c>
      <c r="AW191" s="14" t="s">
        <v>34</v>
      </c>
      <c r="AX191" s="14" t="s">
        <v>86</v>
      </c>
      <c r="AY191" s="166" t="s">
        <v>163</v>
      </c>
    </row>
    <row r="192" spans="2:65" s="1" customFormat="1" ht="16.5" customHeight="1">
      <c r="B192" s="32"/>
      <c r="C192" s="137" t="s">
        <v>328</v>
      </c>
      <c r="D192" s="137" t="s">
        <v>166</v>
      </c>
      <c r="E192" s="138" t="s">
        <v>2272</v>
      </c>
      <c r="F192" s="139" t="s">
        <v>2273</v>
      </c>
      <c r="G192" s="140" t="s">
        <v>884</v>
      </c>
      <c r="H192" s="141">
        <v>8</v>
      </c>
      <c r="I192" s="142"/>
      <c r="J192" s="143">
        <f>ROUND(I192*H192,2)</f>
        <v>0</v>
      </c>
      <c r="K192" s="144"/>
      <c r="L192" s="32"/>
      <c r="M192" s="145" t="s">
        <v>1</v>
      </c>
      <c r="N192" s="146" t="s">
        <v>43</v>
      </c>
      <c r="P192" s="147">
        <f>O192*H192</f>
        <v>0</v>
      </c>
      <c r="Q192" s="147">
        <v>0</v>
      </c>
      <c r="R192" s="147">
        <f>Q192*H192</f>
        <v>0</v>
      </c>
      <c r="S192" s="147">
        <v>0</v>
      </c>
      <c r="T192" s="148">
        <f>S192*H192</f>
        <v>0</v>
      </c>
      <c r="AR192" s="149" t="s">
        <v>170</v>
      </c>
      <c r="AT192" s="149" t="s">
        <v>166</v>
      </c>
      <c r="AU192" s="149" t="s">
        <v>86</v>
      </c>
      <c r="AY192" s="17" t="s">
        <v>163</v>
      </c>
      <c r="BE192" s="150">
        <f>IF(N192="základní",J192,0)</f>
        <v>0</v>
      </c>
      <c r="BF192" s="150">
        <f>IF(N192="snížená",J192,0)</f>
        <v>0</v>
      </c>
      <c r="BG192" s="150">
        <f>IF(N192="zákl. přenesená",J192,0)</f>
        <v>0</v>
      </c>
      <c r="BH192" s="150">
        <f>IF(N192="sníž. přenesená",J192,0)</f>
        <v>0</v>
      </c>
      <c r="BI192" s="150">
        <f>IF(N192="nulová",J192,0)</f>
        <v>0</v>
      </c>
      <c r="BJ192" s="17" t="s">
        <v>86</v>
      </c>
      <c r="BK192" s="150">
        <f>ROUND(I192*H192,2)</f>
        <v>0</v>
      </c>
      <c r="BL192" s="17" t="s">
        <v>170</v>
      </c>
      <c r="BM192" s="149" t="s">
        <v>602</v>
      </c>
    </row>
    <row r="193" spans="2:65" s="12" customFormat="1" ht="11.25">
      <c r="B193" s="151"/>
      <c r="D193" s="152" t="s">
        <v>172</v>
      </c>
      <c r="E193" s="153" t="s">
        <v>1</v>
      </c>
      <c r="F193" s="154" t="s">
        <v>2226</v>
      </c>
      <c r="H193" s="153" t="s">
        <v>1</v>
      </c>
      <c r="I193" s="155"/>
      <c r="L193" s="151"/>
      <c r="M193" s="156"/>
      <c r="T193" s="157"/>
      <c r="AT193" s="153" t="s">
        <v>172</v>
      </c>
      <c r="AU193" s="153" t="s">
        <v>86</v>
      </c>
      <c r="AV193" s="12" t="s">
        <v>86</v>
      </c>
      <c r="AW193" s="12" t="s">
        <v>34</v>
      </c>
      <c r="AX193" s="12" t="s">
        <v>78</v>
      </c>
      <c r="AY193" s="153" t="s">
        <v>163</v>
      </c>
    </row>
    <row r="194" spans="2:65" s="13" customFormat="1" ht="11.25">
      <c r="B194" s="158"/>
      <c r="D194" s="152" t="s">
        <v>172</v>
      </c>
      <c r="E194" s="159" t="s">
        <v>1</v>
      </c>
      <c r="F194" s="160" t="s">
        <v>197</v>
      </c>
      <c r="H194" s="161">
        <v>8</v>
      </c>
      <c r="I194" s="162"/>
      <c r="L194" s="158"/>
      <c r="M194" s="163"/>
      <c r="T194" s="164"/>
      <c r="AT194" s="159" t="s">
        <v>172</v>
      </c>
      <c r="AU194" s="159" t="s">
        <v>86</v>
      </c>
      <c r="AV194" s="13" t="s">
        <v>88</v>
      </c>
      <c r="AW194" s="13" t="s">
        <v>34</v>
      </c>
      <c r="AX194" s="13" t="s">
        <v>78</v>
      </c>
      <c r="AY194" s="159" t="s">
        <v>163</v>
      </c>
    </row>
    <row r="195" spans="2:65" s="14" customFormat="1" ht="11.25">
      <c r="B195" s="165"/>
      <c r="D195" s="152" t="s">
        <v>172</v>
      </c>
      <c r="E195" s="166" t="s">
        <v>1</v>
      </c>
      <c r="F195" s="167" t="s">
        <v>176</v>
      </c>
      <c r="H195" s="168">
        <v>8</v>
      </c>
      <c r="I195" s="169"/>
      <c r="L195" s="165"/>
      <c r="M195" s="170"/>
      <c r="T195" s="171"/>
      <c r="AT195" s="166" t="s">
        <v>172</v>
      </c>
      <c r="AU195" s="166" t="s">
        <v>86</v>
      </c>
      <c r="AV195" s="14" t="s">
        <v>170</v>
      </c>
      <c r="AW195" s="14" t="s">
        <v>34</v>
      </c>
      <c r="AX195" s="14" t="s">
        <v>86</v>
      </c>
      <c r="AY195" s="166" t="s">
        <v>163</v>
      </c>
    </row>
    <row r="196" spans="2:65" s="1" customFormat="1" ht="16.5" customHeight="1">
      <c r="B196" s="32"/>
      <c r="C196" s="137" t="s">
        <v>404</v>
      </c>
      <c r="D196" s="137" t="s">
        <v>166</v>
      </c>
      <c r="E196" s="138" t="s">
        <v>2274</v>
      </c>
      <c r="F196" s="139" t="s">
        <v>2275</v>
      </c>
      <c r="G196" s="140" t="s">
        <v>884</v>
      </c>
      <c r="H196" s="141">
        <v>8</v>
      </c>
      <c r="I196" s="142"/>
      <c r="J196" s="143">
        <f>ROUND(I196*H196,2)</f>
        <v>0</v>
      </c>
      <c r="K196" s="144"/>
      <c r="L196" s="32"/>
      <c r="M196" s="145" t="s">
        <v>1</v>
      </c>
      <c r="N196" s="146" t="s">
        <v>43</v>
      </c>
      <c r="P196" s="147">
        <f>O196*H196</f>
        <v>0</v>
      </c>
      <c r="Q196" s="147">
        <v>0</v>
      </c>
      <c r="R196" s="147">
        <f>Q196*H196</f>
        <v>0</v>
      </c>
      <c r="S196" s="147">
        <v>0</v>
      </c>
      <c r="T196" s="148">
        <f>S196*H196</f>
        <v>0</v>
      </c>
      <c r="AR196" s="149" t="s">
        <v>170</v>
      </c>
      <c r="AT196" s="149" t="s">
        <v>166</v>
      </c>
      <c r="AU196" s="149" t="s">
        <v>86</v>
      </c>
      <c r="AY196" s="17" t="s">
        <v>163</v>
      </c>
      <c r="BE196" s="150">
        <f>IF(N196="základní",J196,0)</f>
        <v>0</v>
      </c>
      <c r="BF196" s="150">
        <f>IF(N196="snížená",J196,0)</f>
        <v>0</v>
      </c>
      <c r="BG196" s="150">
        <f>IF(N196="zákl. přenesená",J196,0)</f>
        <v>0</v>
      </c>
      <c r="BH196" s="150">
        <f>IF(N196="sníž. přenesená",J196,0)</f>
        <v>0</v>
      </c>
      <c r="BI196" s="150">
        <f>IF(N196="nulová",J196,0)</f>
        <v>0</v>
      </c>
      <c r="BJ196" s="17" t="s">
        <v>86</v>
      </c>
      <c r="BK196" s="150">
        <f>ROUND(I196*H196,2)</f>
        <v>0</v>
      </c>
      <c r="BL196" s="17" t="s">
        <v>170</v>
      </c>
      <c r="BM196" s="149" t="s">
        <v>613</v>
      </c>
    </row>
    <row r="197" spans="2:65" s="12" customFormat="1" ht="11.25">
      <c r="B197" s="151"/>
      <c r="D197" s="152" t="s">
        <v>172</v>
      </c>
      <c r="E197" s="153" t="s">
        <v>1</v>
      </c>
      <c r="F197" s="154" t="s">
        <v>2226</v>
      </c>
      <c r="H197" s="153" t="s">
        <v>1</v>
      </c>
      <c r="I197" s="155"/>
      <c r="L197" s="151"/>
      <c r="M197" s="156"/>
      <c r="T197" s="157"/>
      <c r="AT197" s="153" t="s">
        <v>172</v>
      </c>
      <c r="AU197" s="153" t="s">
        <v>86</v>
      </c>
      <c r="AV197" s="12" t="s">
        <v>86</v>
      </c>
      <c r="AW197" s="12" t="s">
        <v>34</v>
      </c>
      <c r="AX197" s="12" t="s">
        <v>78</v>
      </c>
      <c r="AY197" s="153" t="s">
        <v>163</v>
      </c>
    </row>
    <row r="198" spans="2:65" s="13" customFormat="1" ht="11.25">
      <c r="B198" s="158"/>
      <c r="D198" s="152" t="s">
        <v>172</v>
      </c>
      <c r="E198" s="159" t="s">
        <v>1</v>
      </c>
      <c r="F198" s="160" t="s">
        <v>197</v>
      </c>
      <c r="H198" s="161">
        <v>8</v>
      </c>
      <c r="I198" s="162"/>
      <c r="L198" s="158"/>
      <c r="M198" s="163"/>
      <c r="T198" s="164"/>
      <c r="AT198" s="159" t="s">
        <v>172</v>
      </c>
      <c r="AU198" s="159" t="s">
        <v>86</v>
      </c>
      <c r="AV198" s="13" t="s">
        <v>88</v>
      </c>
      <c r="AW198" s="13" t="s">
        <v>34</v>
      </c>
      <c r="AX198" s="13" t="s">
        <v>78</v>
      </c>
      <c r="AY198" s="159" t="s">
        <v>163</v>
      </c>
    </row>
    <row r="199" spans="2:65" s="14" customFormat="1" ht="11.25">
      <c r="B199" s="165"/>
      <c r="D199" s="152" t="s">
        <v>172</v>
      </c>
      <c r="E199" s="166" t="s">
        <v>1</v>
      </c>
      <c r="F199" s="167" t="s">
        <v>176</v>
      </c>
      <c r="H199" s="168">
        <v>8</v>
      </c>
      <c r="I199" s="169"/>
      <c r="L199" s="165"/>
      <c r="M199" s="170"/>
      <c r="T199" s="171"/>
      <c r="AT199" s="166" t="s">
        <v>172</v>
      </c>
      <c r="AU199" s="166" t="s">
        <v>86</v>
      </c>
      <c r="AV199" s="14" t="s">
        <v>170</v>
      </c>
      <c r="AW199" s="14" t="s">
        <v>34</v>
      </c>
      <c r="AX199" s="14" t="s">
        <v>86</v>
      </c>
      <c r="AY199" s="166" t="s">
        <v>163</v>
      </c>
    </row>
    <row r="200" spans="2:65" s="1" customFormat="1" ht="16.5" customHeight="1">
      <c r="B200" s="32"/>
      <c r="C200" s="137" t="s">
        <v>418</v>
      </c>
      <c r="D200" s="137" t="s">
        <v>166</v>
      </c>
      <c r="E200" s="138" t="s">
        <v>2276</v>
      </c>
      <c r="F200" s="139" t="s">
        <v>2277</v>
      </c>
      <c r="G200" s="140" t="s">
        <v>2265</v>
      </c>
      <c r="H200" s="141">
        <v>1</v>
      </c>
      <c r="I200" s="142"/>
      <c r="J200" s="143">
        <f>ROUND(I200*H200,2)</f>
        <v>0</v>
      </c>
      <c r="K200" s="144"/>
      <c r="L200" s="32"/>
      <c r="M200" s="145" t="s">
        <v>1</v>
      </c>
      <c r="N200" s="146" t="s">
        <v>43</v>
      </c>
      <c r="P200" s="147">
        <f>O200*H200</f>
        <v>0</v>
      </c>
      <c r="Q200" s="147">
        <v>0</v>
      </c>
      <c r="R200" s="147">
        <f>Q200*H200</f>
        <v>0</v>
      </c>
      <c r="S200" s="147">
        <v>0</v>
      </c>
      <c r="T200" s="148">
        <f>S200*H200</f>
        <v>0</v>
      </c>
      <c r="AR200" s="149" t="s">
        <v>170</v>
      </c>
      <c r="AT200" s="149" t="s">
        <v>166</v>
      </c>
      <c r="AU200" s="149" t="s">
        <v>86</v>
      </c>
      <c r="AY200" s="17" t="s">
        <v>163</v>
      </c>
      <c r="BE200" s="150">
        <f>IF(N200="základní",J200,0)</f>
        <v>0</v>
      </c>
      <c r="BF200" s="150">
        <f>IF(N200="snížená",J200,0)</f>
        <v>0</v>
      </c>
      <c r="BG200" s="150">
        <f>IF(N200="zákl. přenesená",J200,0)</f>
        <v>0</v>
      </c>
      <c r="BH200" s="150">
        <f>IF(N200="sníž. přenesená",J200,0)</f>
        <v>0</v>
      </c>
      <c r="BI200" s="150">
        <f>IF(N200="nulová",J200,0)</f>
        <v>0</v>
      </c>
      <c r="BJ200" s="17" t="s">
        <v>86</v>
      </c>
      <c r="BK200" s="150">
        <f>ROUND(I200*H200,2)</f>
        <v>0</v>
      </c>
      <c r="BL200" s="17" t="s">
        <v>170</v>
      </c>
      <c r="BM200" s="149" t="s">
        <v>644</v>
      </c>
    </row>
    <row r="201" spans="2:65" s="12" customFormat="1" ht="11.25">
      <c r="B201" s="151"/>
      <c r="D201" s="152" t="s">
        <v>172</v>
      </c>
      <c r="E201" s="153" t="s">
        <v>1</v>
      </c>
      <c r="F201" s="154" t="s">
        <v>2226</v>
      </c>
      <c r="H201" s="153" t="s">
        <v>1</v>
      </c>
      <c r="I201" s="155"/>
      <c r="L201" s="151"/>
      <c r="M201" s="156"/>
      <c r="T201" s="157"/>
      <c r="AT201" s="153" t="s">
        <v>172</v>
      </c>
      <c r="AU201" s="153" t="s">
        <v>86</v>
      </c>
      <c r="AV201" s="12" t="s">
        <v>86</v>
      </c>
      <c r="AW201" s="12" t="s">
        <v>34</v>
      </c>
      <c r="AX201" s="12" t="s">
        <v>78</v>
      </c>
      <c r="AY201" s="153" t="s">
        <v>163</v>
      </c>
    </row>
    <row r="202" spans="2:65" s="13" customFormat="1" ht="11.25">
      <c r="B202" s="158"/>
      <c r="D202" s="152" t="s">
        <v>172</v>
      </c>
      <c r="E202" s="159" t="s">
        <v>1</v>
      </c>
      <c r="F202" s="160" t="s">
        <v>86</v>
      </c>
      <c r="H202" s="161">
        <v>1</v>
      </c>
      <c r="I202" s="162"/>
      <c r="L202" s="158"/>
      <c r="M202" s="163"/>
      <c r="T202" s="164"/>
      <c r="AT202" s="159" t="s">
        <v>172</v>
      </c>
      <c r="AU202" s="159" t="s">
        <v>86</v>
      </c>
      <c r="AV202" s="13" t="s">
        <v>88</v>
      </c>
      <c r="AW202" s="13" t="s">
        <v>34</v>
      </c>
      <c r="AX202" s="13" t="s">
        <v>78</v>
      </c>
      <c r="AY202" s="159" t="s">
        <v>163</v>
      </c>
    </row>
    <row r="203" spans="2:65" s="14" customFormat="1" ht="11.25">
      <c r="B203" s="165"/>
      <c r="D203" s="152" t="s">
        <v>172</v>
      </c>
      <c r="E203" s="166" t="s">
        <v>1</v>
      </c>
      <c r="F203" s="167" t="s">
        <v>176</v>
      </c>
      <c r="H203" s="168">
        <v>1</v>
      </c>
      <c r="I203" s="169"/>
      <c r="L203" s="165"/>
      <c r="M203" s="170"/>
      <c r="T203" s="171"/>
      <c r="AT203" s="166" t="s">
        <v>172</v>
      </c>
      <c r="AU203" s="166" t="s">
        <v>86</v>
      </c>
      <c r="AV203" s="14" t="s">
        <v>170</v>
      </c>
      <c r="AW203" s="14" t="s">
        <v>34</v>
      </c>
      <c r="AX203" s="14" t="s">
        <v>86</v>
      </c>
      <c r="AY203" s="166" t="s">
        <v>163</v>
      </c>
    </row>
    <row r="204" spans="2:65" s="1" customFormat="1" ht="21.75" customHeight="1">
      <c r="B204" s="32"/>
      <c r="C204" s="137" t="s">
        <v>424</v>
      </c>
      <c r="D204" s="137" t="s">
        <v>166</v>
      </c>
      <c r="E204" s="138" t="s">
        <v>2278</v>
      </c>
      <c r="F204" s="139" t="s">
        <v>2279</v>
      </c>
      <c r="G204" s="140" t="s">
        <v>2265</v>
      </c>
      <c r="H204" s="141">
        <v>1</v>
      </c>
      <c r="I204" s="142"/>
      <c r="J204" s="143">
        <f>ROUND(I204*H204,2)</f>
        <v>0</v>
      </c>
      <c r="K204" s="144"/>
      <c r="L204" s="32"/>
      <c r="M204" s="145" t="s">
        <v>1</v>
      </c>
      <c r="N204" s="146" t="s">
        <v>43</v>
      </c>
      <c r="P204" s="147">
        <f>O204*H204</f>
        <v>0</v>
      </c>
      <c r="Q204" s="147">
        <v>0</v>
      </c>
      <c r="R204" s="147">
        <f>Q204*H204</f>
        <v>0</v>
      </c>
      <c r="S204" s="147">
        <v>0</v>
      </c>
      <c r="T204" s="148">
        <f>S204*H204</f>
        <v>0</v>
      </c>
      <c r="AR204" s="149" t="s">
        <v>170</v>
      </c>
      <c r="AT204" s="149" t="s">
        <v>166</v>
      </c>
      <c r="AU204" s="149" t="s">
        <v>86</v>
      </c>
      <c r="AY204" s="17" t="s">
        <v>163</v>
      </c>
      <c r="BE204" s="150">
        <f>IF(N204="základní",J204,0)</f>
        <v>0</v>
      </c>
      <c r="BF204" s="150">
        <f>IF(N204="snížená",J204,0)</f>
        <v>0</v>
      </c>
      <c r="BG204" s="150">
        <f>IF(N204="zákl. přenesená",J204,0)</f>
        <v>0</v>
      </c>
      <c r="BH204" s="150">
        <f>IF(N204="sníž. přenesená",J204,0)</f>
        <v>0</v>
      </c>
      <c r="BI204" s="150">
        <f>IF(N204="nulová",J204,0)</f>
        <v>0</v>
      </c>
      <c r="BJ204" s="17" t="s">
        <v>86</v>
      </c>
      <c r="BK204" s="150">
        <f>ROUND(I204*H204,2)</f>
        <v>0</v>
      </c>
      <c r="BL204" s="17" t="s">
        <v>170</v>
      </c>
      <c r="BM204" s="149" t="s">
        <v>676</v>
      </c>
    </row>
    <row r="205" spans="2:65" s="12" customFormat="1" ht="11.25">
      <c r="B205" s="151"/>
      <c r="D205" s="152" t="s">
        <v>172</v>
      </c>
      <c r="E205" s="153" t="s">
        <v>1</v>
      </c>
      <c r="F205" s="154" t="s">
        <v>2226</v>
      </c>
      <c r="H205" s="153" t="s">
        <v>1</v>
      </c>
      <c r="I205" s="155"/>
      <c r="L205" s="151"/>
      <c r="M205" s="156"/>
      <c r="T205" s="157"/>
      <c r="AT205" s="153" t="s">
        <v>172</v>
      </c>
      <c r="AU205" s="153" t="s">
        <v>86</v>
      </c>
      <c r="AV205" s="12" t="s">
        <v>86</v>
      </c>
      <c r="AW205" s="12" t="s">
        <v>34</v>
      </c>
      <c r="AX205" s="12" t="s">
        <v>78</v>
      </c>
      <c r="AY205" s="153" t="s">
        <v>163</v>
      </c>
    </row>
    <row r="206" spans="2:65" s="13" customFormat="1" ht="11.25">
      <c r="B206" s="158"/>
      <c r="D206" s="152" t="s">
        <v>172</v>
      </c>
      <c r="E206" s="159" t="s">
        <v>1</v>
      </c>
      <c r="F206" s="160" t="s">
        <v>86</v>
      </c>
      <c r="H206" s="161">
        <v>1</v>
      </c>
      <c r="I206" s="162"/>
      <c r="L206" s="158"/>
      <c r="M206" s="163"/>
      <c r="T206" s="164"/>
      <c r="AT206" s="159" t="s">
        <v>172</v>
      </c>
      <c r="AU206" s="159" t="s">
        <v>86</v>
      </c>
      <c r="AV206" s="13" t="s">
        <v>88</v>
      </c>
      <c r="AW206" s="13" t="s">
        <v>34</v>
      </c>
      <c r="AX206" s="13" t="s">
        <v>78</v>
      </c>
      <c r="AY206" s="159" t="s">
        <v>163</v>
      </c>
    </row>
    <row r="207" spans="2:65" s="14" customFormat="1" ht="11.25">
      <c r="B207" s="165"/>
      <c r="D207" s="152" t="s">
        <v>172</v>
      </c>
      <c r="E207" s="166" t="s">
        <v>1</v>
      </c>
      <c r="F207" s="167" t="s">
        <v>176</v>
      </c>
      <c r="H207" s="168">
        <v>1</v>
      </c>
      <c r="I207" s="169"/>
      <c r="L207" s="165"/>
      <c r="M207" s="190"/>
      <c r="N207" s="191"/>
      <c r="O207" s="191"/>
      <c r="P207" s="191"/>
      <c r="Q207" s="191"/>
      <c r="R207" s="191"/>
      <c r="S207" s="191"/>
      <c r="T207" s="192"/>
      <c r="AT207" s="166" t="s">
        <v>172</v>
      </c>
      <c r="AU207" s="166" t="s">
        <v>86</v>
      </c>
      <c r="AV207" s="14" t="s">
        <v>170</v>
      </c>
      <c r="AW207" s="14" t="s">
        <v>34</v>
      </c>
      <c r="AX207" s="14" t="s">
        <v>86</v>
      </c>
      <c r="AY207" s="166" t="s">
        <v>163</v>
      </c>
    </row>
    <row r="208" spans="2:65" s="1" customFormat="1" ht="6.95" customHeight="1">
      <c r="B208" s="44"/>
      <c r="C208" s="45"/>
      <c r="D208" s="45"/>
      <c r="E208" s="45"/>
      <c r="F208" s="45"/>
      <c r="G208" s="45"/>
      <c r="H208" s="45"/>
      <c r="I208" s="45"/>
      <c r="J208" s="45"/>
      <c r="K208" s="45"/>
      <c r="L208" s="32"/>
    </row>
  </sheetData>
  <sheetProtection algorithmName="SHA-512" hashValue="uoBX1gLHamxwJbS/BbX/gZLwsLk3IxKhbTAfvgtQd1O6cYwOzroi69z77L9Wumkko3MYVzPqq1reQQ4esNVdow==" saltValue="f1pCVeXzcxtpPK0W3Odxrfedv13r1vZ9GAJVeV1NYiuncMmXwEUyzvW4WdFh4AZUCpR95iU/1dke93akQC0Igg==" spinCount="100000" sheet="1" objects="1" scenarios="1" formatColumns="0" formatRows="0" autoFilter="0"/>
  <autoFilter ref="C120:K207" xr:uid="{00000000-0009-0000-0000-000007000000}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67"/>
  <sheetViews>
    <sheetView showGridLines="0" tabSelected="1" topLeftCell="A57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7" t="s">
        <v>113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>
      <c r="B4" s="20"/>
      <c r="D4" s="21" t="s">
        <v>117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1" t="str">
        <f>'Rekapitulace stavby'!K6</f>
        <v>Pdf Žižkovo nám.5 rekonstrukce části 1.PP</v>
      </c>
      <c r="F7" s="242"/>
      <c r="G7" s="242"/>
      <c r="H7" s="242"/>
      <c r="L7" s="20"/>
    </row>
    <row r="8" spans="2:46" ht="12" customHeight="1">
      <c r="B8" s="20"/>
      <c r="D8" s="27" t="s">
        <v>118</v>
      </c>
      <c r="L8" s="20"/>
    </row>
    <row r="9" spans="2:46" s="1" customFormat="1" ht="16.5" customHeight="1">
      <c r="B9" s="32"/>
      <c r="E9" s="241" t="s">
        <v>2216</v>
      </c>
      <c r="F9" s="243"/>
      <c r="G9" s="243"/>
      <c r="H9" s="243"/>
      <c r="L9" s="32"/>
    </row>
    <row r="10" spans="2:46" s="1" customFormat="1" ht="12" customHeight="1">
      <c r="B10" s="32"/>
      <c r="D10" s="27" t="s">
        <v>2217</v>
      </c>
      <c r="L10" s="32"/>
    </row>
    <row r="11" spans="2:46" s="1" customFormat="1" ht="16.5" customHeight="1">
      <c r="B11" s="32"/>
      <c r="E11" s="204" t="s">
        <v>2280</v>
      </c>
      <c r="F11" s="243"/>
      <c r="G11" s="243"/>
      <c r="H11" s="243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21. 5. 2024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tr">
        <f>IF('Rekapitulace stavby'!AN10="","",'Rekapitulace stavby'!AN10)</f>
        <v/>
      </c>
      <c r="L16" s="32"/>
    </row>
    <row r="17" spans="2:12" s="1" customFormat="1" ht="18" customHeight="1">
      <c r="B17" s="32"/>
      <c r="E17" s="25" t="str">
        <f>IF('Rekapitulace stavby'!E11="","",'Rekapitulace stavby'!E11)</f>
        <v>Univerzita Palackého Olomouc</v>
      </c>
      <c r="I17" s="27" t="s">
        <v>27</v>
      </c>
      <c r="J17" s="25" t="str">
        <f>IF('Rekapitulace stavby'!AN11="","",'Rekapitulace stavby'!AN11)</f>
        <v/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4" t="str">
        <f>'Rekapitulace stavby'!E14</f>
        <v>Vyplň údaj</v>
      </c>
      <c r="F20" s="209"/>
      <c r="G20" s="209"/>
      <c r="H20" s="209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31</v>
      </c>
      <c r="L22" s="32"/>
    </row>
    <row r="23" spans="2:12" s="1" customFormat="1" ht="18" customHeight="1">
      <c r="B23" s="32"/>
      <c r="E23" s="25" t="s">
        <v>32</v>
      </c>
      <c r="I23" s="27" t="s">
        <v>27</v>
      </c>
      <c r="J23" s="25" t="s">
        <v>33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35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27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37</v>
      </c>
      <c r="L28" s="32"/>
    </row>
    <row r="29" spans="2:12" s="7" customFormat="1" ht="16.5" customHeight="1">
      <c r="B29" s="94"/>
      <c r="E29" s="214" t="s">
        <v>1</v>
      </c>
      <c r="F29" s="214"/>
      <c r="G29" s="214"/>
      <c r="H29" s="214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38</v>
      </c>
      <c r="J32" s="66">
        <f>ROUND(J121,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40</v>
      </c>
      <c r="I34" s="35" t="s">
        <v>39</v>
      </c>
      <c r="J34" s="35" t="s">
        <v>41</v>
      </c>
      <c r="L34" s="32"/>
    </row>
    <row r="35" spans="2:12" s="1" customFormat="1" ht="14.45" customHeight="1">
      <c r="B35" s="32"/>
      <c r="D35" s="55" t="s">
        <v>42</v>
      </c>
      <c r="E35" s="27" t="s">
        <v>43</v>
      </c>
      <c r="F35" s="86">
        <f>ROUND((SUM(BE121:BE166)),  2)</f>
        <v>0</v>
      </c>
      <c r="I35" s="96">
        <v>0.21</v>
      </c>
      <c r="J35" s="86">
        <f>ROUND(((SUM(BE121:BE166))*I35),  2)</f>
        <v>0</v>
      </c>
      <c r="L35" s="32"/>
    </row>
    <row r="36" spans="2:12" s="1" customFormat="1" ht="14.45" customHeight="1">
      <c r="B36" s="32"/>
      <c r="E36" s="27" t="s">
        <v>44</v>
      </c>
      <c r="F36" s="86">
        <f>ROUND((SUM(BF121:BF166)),  2)</f>
        <v>0</v>
      </c>
      <c r="I36" s="96">
        <v>0.12</v>
      </c>
      <c r="J36" s="86">
        <f>ROUND(((SUM(BF121:BF166))*I36),  2)</f>
        <v>0</v>
      </c>
      <c r="L36" s="32"/>
    </row>
    <row r="37" spans="2:12" s="1" customFormat="1" ht="14.45" hidden="1" customHeight="1">
      <c r="B37" s="32"/>
      <c r="E37" s="27" t="s">
        <v>45</v>
      </c>
      <c r="F37" s="86">
        <f>ROUND((SUM(BG121:BG166)),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46</v>
      </c>
      <c r="F38" s="86">
        <f>ROUND((SUM(BH121:BH166)),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47</v>
      </c>
      <c r="F39" s="86">
        <f>ROUND((SUM(BI121:BI166)),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48</v>
      </c>
      <c r="E41" s="57"/>
      <c r="F41" s="57"/>
      <c r="G41" s="99" t="s">
        <v>49</v>
      </c>
      <c r="H41" s="100" t="s">
        <v>50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53</v>
      </c>
      <c r="E61" s="34"/>
      <c r="F61" s="103" t="s">
        <v>54</v>
      </c>
      <c r="G61" s="43" t="s">
        <v>53</v>
      </c>
      <c r="H61" s="34"/>
      <c r="I61" s="34"/>
      <c r="J61" s="104" t="s">
        <v>54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53</v>
      </c>
      <c r="E76" s="34"/>
      <c r="F76" s="103" t="s">
        <v>54</v>
      </c>
      <c r="G76" s="43" t="s">
        <v>53</v>
      </c>
      <c r="H76" s="34"/>
      <c r="I76" s="34"/>
      <c r="J76" s="104" t="s">
        <v>54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120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1" t="str">
        <f>E7</f>
        <v>Pdf Žižkovo nám.5 rekonstrukce části 1.PP</v>
      </c>
      <c r="F85" s="242"/>
      <c r="G85" s="242"/>
      <c r="H85" s="242"/>
      <c r="L85" s="32"/>
    </row>
    <row r="86" spans="2:12" ht="12" customHeight="1">
      <c r="B86" s="20"/>
      <c r="C86" s="27" t="s">
        <v>118</v>
      </c>
      <c r="L86" s="20"/>
    </row>
    <row r="87" spans="2:12" s="1" customFormat="1" ht="16.5" customHeight="1">
      <c r="B87" s="32"/>
      <c r="E87" s="241" t="s">
        <v>2216</v>
      </c>
      <c r="F87" s="243"/>
      <c r="G87" s="243"/>
      <c r="H87" s="243"/>
      <c r="L87" s="32"/>
    </row>
    <row r="88" spans="2:12" s="1" customFormat="1" ht="12" customHeight="1">
      <c r="B88" s="32"/>
      <c r="C88" s="27" t="s">
        <v>2217</v>
      </c>
      <c r="L88" s="32"/>
    </row>
    <row r="89" spans="2:12" s="1" customFormat="1" ht="16.5" customHeight="1">
      <c r="B89" s="32"/>
      <c r="E89" s="204" t="str">
        <f>E11</f>
        <v>02 - Nouzový zvukový systém</v>
      </c>
      <c r="F89" s="243"/>
      <c r="G89" s="243"/>
      <c r="H89" s="243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Žižkovské nám.5, Olomouc</v>
      </c>
      <c r="I91" s="27" t="s">
        <v>22</v>
      </c>
      <c r="J91" s="52" t="str">
        <f>IF(J14="","",J14)</f>
        <v>21. 5. 2024</v>
      </c>
      <c r="L91" s="32"/>
    </row>
    <row r="92" spans="2:12" s="1" customFormat="1" ht="6.95" customHeight="1">
      <c r="B92" s="32"/>
      <c r="L92" s="32"/>
    </row>
    <row r="93" spans="2:12" s="1" customFormat="1" ht="40.15" customHeight="1">
      <c r="B93" s="32"/>
      <c r="C93" s="27" t="s">
        <v>24</v>
      </c>
      <c r="F93" s="25" t="str">
        <f>E17</f>
        <v>Univerzita Palackého Olomouc</v>
      </c>
      <c r="I93" s="27" t="s">
        <v>30</v>
      </c>
      <c r="J93" s="30" t="str">
        <f>E23</f>
        <v>Alfaprojekt Olomouc a.s., 17.listopadu 2a,Olomouc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35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121</v>
      </c>
      <c r="D96" s="97"/>
      <c r="E96" s="97"/>
      <c r="F96" s="97"/>
      <c r="G96" s="97"/>
      <c r="H96" s="97"/>
      <c r="I96" s="97"/>
      <c r="J96" s="106" t="s">
        <v>122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123</v>
      </c>
      <c r="J98" s="66">
        <f>J121</f>
        <v>0</v>
      </c>
      <c r="L98" s="32"/>
      <c r="AU98" s="17" t="s">
        <v>124</v>
      </c>
    </row>
    <row r="99" spans="2:47" s="8" customFormat="1" ht="24.95" customHeight="1">
      <c r="B99" s="108"/>
      <c r="D99" s="109" t="s">
        <v>2281</v>
      </c>
      <c r="E99" s="110"/>
      <c r="F99" s="110"/>
      <c r="G99" s="110"/>
      <c r="H99" s="110"/>
      <c r="I99" s="110"/>
      <c r="J99" s="111">
        <f>J122</f>
        <v>0</v>
      </c>
      <c r="L99" s="108"/>
    </row>
    <row r="100" spans="2:47" s="1" customFormat="1" ht="21.75" customHeight="1">
      <c r="B100" s="32"/>
      <c r="L100" s="32"/>
    </row>
    <row r="101" spans="2:47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2"/>
    </row>
    <row r="105" spans="2:47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2"/>
    </row>
    <row r="106" spans="2:47" s="1" customFormat="1" ht="24.95" customHeight="1">
      <c r="B106" s="32"/>
      <c r="C106" s="21" t="s">
        <v>148</v>
      </c>
      <c r="L106" s="32"/>
    </row>
    <row r="107" spans="2:47" s="1" customFormat="1" ht="6.95" customHeight="1">
      <c r="B107" s="32"/>
      <c r="L107" s="32"/>
    </row>
    <row r="108" spans="2:47" s="1" customFormat="1" ht="12" customHeight="1">
      <c r="B108" s="32"/>
      <c r="C108" s="27" t="s">
        <v>16</v>
      </c>
      <c r="L108" s="32"/>
    </row>
    <row r="109" spans="2:47" s="1" customFormat="1" ht="16.5" customHeight="1">
      <c r="B109" s="32"/>
      <c r="E109" s="241" t="str">
        <f>E7</f>
        <v>Pdf Žižkovo nám.5 rekonstrukce části 1.PP</v>
      </c>
      <c r="F109" s="242"/>
      <c r="G109" s="242"/>
      <c r="H109" s="242"/>
      <c r="L109" s="32"/>
    </row>
    <row r="110" spans="2:47" ht="12" customHeight="1">
      <c r="B110" s="20"/>
      <c r="C110" s="27" t="s">
        <v>118</v>
      </c>
      <c r="L110" s="20"/>
    </row>
    <row r="111" spans="2:47" s="1" customFormat="1" ht="16.5" customHeight="1">
      <c r="B111" s="32"/>
      <c r="E111" s="241" t="s">
        <v>2216</v>
      </c>
      <c r="F111" s="243"/>
      <c r="G111" s="243"/>
      <c r="H111" s="243"/>
      <c r="L111" s="32"/>
    </row>
    <row r="112" spans="2:47" s="1" customFormat="1" ht="12" customHeight="1">
      <c r="B112" s="32"/>
      <c r="C112" s="27" t="s">
        <v>2217</v>
      </c>
      <c r="L112" s="32"/>
    </row>
    <row r="113" spans="2:65" s="1" customFormat="1" ht="16.5" customHeight="1">
      <c r="B113" s="32"/>
      <c r="E113" s="204" t="str">
        <f>E11</f>
        <v>02 - Nouzový zvukový systém</v>
      </c>
      <c r="F113" s="243"/>
      <c r="G113" s="243"/>
      <c r="H113" s="243"/>
      <c r="L113" s="32"/>
    </row>
    <row r="114" spans="2:65" s="1" customFormat="1" ht="6.95" customHeight="1">
      <c r="B114" s="32"/>
      <c r="L114" s="32"/>
    </row>
    <row r="115" spans="2:65" s="1" customFormat="1" ht="12" customHeight="1">
      <c r="B115" s="32"/>
      <c r="C115" s="27" t="s">
        <v>20</v>
      </c>
      <c r="F115" s="25" t="str">
        <f>F14</f>
        <v>Žižkovské nám.5, Olomouc</v>
      </c>
      <c r="I115" s="27" t="s">
        <v>22</v>
      </c>
      <c r="J115" s="52" t="str">
        <f>IF(J14="","",J14)</f>
        <v>21. 5. 2024</v>
      </c>
      <c r="L115" s="32"/>
    </row>
    <row r="116" spans="2:65" s="1" customFormat="1" ht="6.95" customHeight="1">
      <c r="B116" s="32"/>
      <c r="L116" s="32"/>
    </row>
    <row r="117" spans="2:65" s="1" customFormat="1" ht="40.15" customHeight="1">
      <c r="B117" s="32"/>
      <c r="C117" s="27" t="s">
        <v>24</v>
      </c>
      <c r="F117" s="25" t="str">
        <f>E17</f>
        <v>Univerzita Palackého Olomouc</v>
      </c>
      <c r="I117" s="27" t="s">
        <v>30</v>
      </c>
      <c r="J117" s="30" t="str">
        <f>E23</f>
        <v>Alfaprojekt Olomouc a.s., 17.listopadu 2a,Olomouc</v>
      </c>
      <c r="L117" s="32"/>
    </row>
    <row r="118" spans="2:65" s="1" customFormat="1" ht="15.2" customHeight="1">
      <c r="B118" s="32"/>
      <c r="C118" s="27" t="s">
        <v>28</v>
      </c>
      <c r="F118" s="25" t="str">
        <f>IF(E20="","",E20)</f>
        <v>Vyplň údaj</v>
      </c>
      <c r="I118" s="27" t="s">
        <v>35</v>
      </c>
      <c r="J118" s="30" t="str">
        <f>E26</f>
        <v xml:space="preserve"> </v>
      </c>
      <c r="L118" s="32"/>
    </row>
    <row r="119" spans="2:65" s="1" customFormat="1" ht="10.35" customHeight="1">
      <c r="B119" s="32"/>
      <c r="L119" s="32"/>
    </row>
    <row r="120" spans="2:65" s="10" customFormat="1" ht="29.25" customHeight="1">
      <c r="B120" s="116"/>
      <c r="C120" s="117" t="s">
        <v>149</v>
      </c>
      <c r="D120" s="118" t="s">
        <v>63</v>
      </c>
      <c r="E120" s="118" t="s">
        <v>59</v>
      </c>
      <c r="F120" s="118" t="s">
        <v>60</v>
      </c>
      <c r="G120" s="118" t="s">
        <v>150</v>
      </c>
      <c r="H120" s="118" t="s">
        <v>151</v>
      </c>
      <c r="I120" s="118" t="s">
        <v>152</v>
      </c>
      <c r="J120" s="119" t="s">
        <v>122</v>
      </c>
      <c r="K120" s="120" t="s">
        <v>153</v>
      </c>
      <c r="L120" s="116"/>
      <c r="M120" s="59" t="s">
        <v>1</v>
      </c>
      <c r="N120" s="60" t="s">
        <v>42</v>
      </c>
      <c r="O120" s="60" t="s">
        <v>154</v>
      </c>
      <c r="P120" s="60" t="s">
        <v>155</v>
      </c>
      <c r="Q120" s="60" t="s">
        <v>156</v>
      </c>
      <c r="R120" s="60" t="s">
        <v>157</v>
      </c>
      <c r="S120" s="60" t="s">
        <v>158</v>
      </c>
      <c r="T120" s="61" t="s">
        <v>159</v>
      </c>
    </row>
    <row r="121" spans="2:65" s="1" customFormat="1" ht="22.9" customHeight="1">
      <c r="B121" s="32"/>
      <c r="C121" s="64" t="s">
        <v>160</v>
      </c>
      <c r="J121" s="121">
        <f>BK121</f>
        <v>0</v>
      </c>
      <c r="L121" s="32"/>
      <c r="M121" s="62"/>
      <c r="N121" s="53"/>
      <c r="O121" s="53"/>
      <c r="P121" s="122">
        <f>P122</f>
        <v>0</v>
      </c>
      <c r="Q121" s="53"/>
      <c r="R121" s="122">
        <f>R122</f>
        <v>0</v>
      </c>
      <c r="S121" s="53"/>
      <c r="T121" s="123">
        <f>T122</f>
        <v>0</v>
      </c>
      <c r="AT121" s="17" t="s">
        <v>77</v>
      </c>
      <c r="AU121" s="17" t="s">
        <v>124</v>
      </c>
      <c r="BK121" s="124">
        <f>BK122</f>
        <v>0</v>
      </c>
    </row>
    <row r="122" spans="2:65" s="11" customFormat="1" ht="25.9" customHeight="1">
      <c r="B122" s="125"/>
      <c r="D122" s="126" t="s">
        <v>77</v>
      </c>
      <c r="E122" s="127" t="s">
        <v>2282</v>
      </c>
      <c r="F122" s="127" t="s">
        <v>2283</v>
      </c>
      <c r="I122" s="128"/>
      <c r="J122" s="129">
        <f>BK122</f>
        <v>0</v>
      </c>
      <c r="L122" s="125"/>
      <c r="M122" s="130"/>
      <c r="P122" s="131">
        <f>SUM(P123:P166)</f>
        <v>0</v>
      </c>
      <c r="R122" s="131">
        <f>SUM(R123:R166)</f>
        <v>0</v>
      </c>
      <c r="T122" s="132">
        <f>SUM(T123:T166)</f>
        <v>0</v>
      </c>
      <c r="AR122" s="126" t="s">
        <v>86</v>
      </c>
      <c r="AT122" s="133" t="s">
        <v>77</v>
      </c>
      <c r="AU122" s="133" t="s">
        <v>78</v>
      </c>
      <c r="AY122" s="126" t="s">
        <v>163</v>
      </c>
      <c r="BK122" s="134">
        <f>SUM(BK123:BK166)</f>
        <v>0</v>
      </c>
    </row>
    <row r="123" spans="2:65" s="1" customFormat="1" ht="24.2" customHeight="1">
      <c r="B123" s="32"/>
      <c r="C123" s="137" t="s">
        <v>86</v>
      </c>
      <c r="D123" s="137" t="s">
        <v>166</v>
      </c>
      <c r="E123" s="138" t="s">
        <v>2284</v>
      </c>
      <c r="F123" s="139" t="s">
        <v>2285</v>
      </c>
      <c r="G123" s="140" t="s">
        <v>1156</v>
      </c>
      <c r="H123" s="141">
        <v>12</v>
      </c>
      <c r="I123" s="142"/>
      <c r="J123" s="143">
        <f>ROUND(I123*H123,2)</f>
        <v>0</v>
      </c>
      <c r="K123" s="144"/>
      <c r="L123" s="32"/>
      <c r="M123" s="145" t="s">
        <v>1</v>
      </c>
      <c r="N123" s="146" t="s">
        <v>43</v>
      </c>
      <c r="P123" s="147">
        <f>O123*H123</f>
        <v>0</v>
      </c>
      <c r="Q123" s="147">
        <v>0</v>
      </c>
      <c r="R123" s="147">
        <f>Q123*H123</f>
        <v>0</v>
      </c>
      <c r="S123" s="147">
        <v>0</v>
      </c>
      <c r="T123" s="148">
        <f>S123*H123</f>
        <v>0</v>
      </c>
      <c r="AR123" s="149" t="s">
        <v>170</v>
      </c>
      <c r="AT123" s="149" t="s">
        <v>166</v>
      </c>
      <c r="AU123" s="149" t="s">
        <v>86</v>
      </c>
      <c r="AY123" s="17" t="s">
        <v>163</v>
      </c>
      <c r="BE123" s="150">
        <f>IF(N123="základní",J123,0)</f>
        <v>0</v>
      </c>
      <c r="BF123" s="150">
        <f>IF(N123="snížená",J123,0)</f>
        <v>0</v>
      </c>
      <c r="BG123" s="150">
        <f>IF(N123="zákl. přenesená",J123,0)</f>
        <v>0</v>
      </c>
      <c r="BH123" s="150">
        <f>IF(N123="sníž. přenesená",J123,0)</f>
        <v>0</v>
      </c>
      <c r="BI123" s="150">
        <f>IF(N123="nulová",J123,0)</f>
        <v>0</v>
      </c>
      <c r="BJ123" s="17" t="s">
        <v>86</v>
      </c>
      <c r="BK123" s="150">
        <f>ROUND(I123*H123,2)</f>
        <v>0</v>
      </c>
      <c r="BL123" s="17" t="s">
        <v>170</v>
      </c>
      <c r="BM123" s="149" t="s">
        <v>88</v>
      </c>
    </row>
    <row r="124" spans="2:65" s="1" customFormat="1" ht="24.2" customHeight="1">
      <c r="B124" s="32"/>
      <c r="C124" s="172" t="s">
        <v>88</v>
      </c>
      <c r="D124" s="172" t="s">
        <v>194</v>
      </c>
      <c r="E124" s="173" t="s">
        <v>2286</v>
      </c>
      <c r="F124" s="174" t="s">
        <v>2287</v>
      </c>
      <c r="G124" s="175" t="s">
        <v>1156</v>
      </c>
      <c r="H124" s="176">
        <v>12</v>
      </c>
      <c r="I124" s="177"/>
      <c r="J124" s="178">
        <f>ROUND(I124*H124,2)</f>
        <v>0</v>
      </c>
      <c r="K124" s="179"/>
      <c r="L124" s="180"/>
      <c r="M124" s="181" t="s">
        <v>1</v>
      </c>
      <c r="N124" s="182" t="s">
        <v>43</v>
      </c>
      <c r="P124" s="147">
        <f>O124*H124</f>
        <v>0</v>
      </c>
      <c r="Q124" s="147">
        <v>0</v>
      </c>
      <c r="R124" s="147">
        <f>Q124*H124</f>
        <v>0</v>
      </c>
      <c r="S124" s="147">
        <v>0</v>
      </c>
      <c r="T124" s="148">
        <f>S124*H124</f>
        <v>0</v>
      </c>
      <c r="AR124" s="149" t="s">
        <v>197</v>
      </c>
      <c r="AT124" s="149" t="s">
        <v>194</v>
      </c>
      <c r="AU124" s="149" t="s">
        <v>86</v>
      </c>
      <c r="AY124" s="17" t="s">
        <v>163</v>
      </c>
      <c r="BE124" s="150">
        <f>IF(N124="základní",J124,0)</f>
        <v>0</v>
      </c>
      <c r="BF124" s="150">
        <f>IF(N124="snížená",J124,0)</f>
        <v>0</v>
      </c>
      <c r="BG124" s="150">
        <f>IF(N124="zákl. přenesená",J124,0)</f>
        <v>0</v>
      </c>
      <c r="BH124" s="150">
        <f>IF(N124="sníž. přenesená",J124,0)</f>
        <v>0</v>
      </c>
      <c r="BI124" s="150">
        <f>IF(N124="nulová",J124,0)</f>
        <v>0</v>
      </c>
      <c r="BJ124" s="17" t="s">
        <v>86</v>
      </c>
      <c r="BK124" s="150">
        <f>ROUND(I124*H124,2)</f>
        <v>0</v>
      </c>
      <c r="BL124" s="17" t="s">
        <v>170</v>
      </c>
      <c r="BM124" s="149" t="s">
        <v>170</v>
      </c>
    </row>
    <row r="125" spans="2:65" s="12" customFormat="1" ht="11.25">
      <c r="B125" s="151"/>
      <c r="D125" s="152" t="s">
        <v>172</v>
      </c>
      <c r="E125" s="153" t="s">
        <v>1</v>
      </c>
      <c r="F125" s="154" t="s">
        <v>2288</v>
      </c>
      <c r="H125" s="153" t="s">
        <v>1</v>
      </c>
      <c r="I125" s="155"/>
      <c r="L125" s="151"/>
      <c r="M125" s="156"/>
      <c r="T125" s="157"/>
      <c r="AT125" s="153" t="s">
        <v>172</v>
      </c>
      <c r="AU125" s="153" t="s">
        <v>86</v>
      </c>
      <c r="AV125" s="12" t="s">
        <v>86</v>
      </c>
      <c r="AW125" s="12" t="s">
        <v>34</v>
      </c>
      <c r="AX125" s="12" t="s">
        <v>78</v>
      </c>
      <c r="AY125" s="153" t="s">
        <v>163</v>
      </c>
    </row>
    <row r="126" spans="2:65" s="13" customFormat="1" ht="11.25">
      <c r="B126" s="158"/>
      <c r="D126" s="152" t="s">
        <v>172</v>
      </c>
      <c r="E126" s="159" t="s">
        <v>1</v>
      </c>
      <c r="F126" s="160" t="s">
        <v>8</v>
      </c>
      <c r="H126" s="161">
        <v>12</v>
      </c>
      <c r="I126" s="162"/>
      <c r="L126" s="158"/>
      <c r="M126" s="163"/>
      <c r="T126" s="164"/>
      <c r="AT126" s="159" t="s">
        <v>172</v>
      </c>
      <c r="AU126" s="159" t="s">
        <v>86</v>
      </c>
      <c r="AV126" s="13" t="s">
        <v>88</v>
      </c>
      <c r="AW126" s="13" t="s">
        <v>34</v>
      </c>
      <c r="AX126" s="13" t="s">
        <v>78</v>
      </c>
      <c r="AY126" s="159" t="s">
        <v>163</v>
      </c>
    </row>
    <row r="127" spans="2:65" s="14" customFormat="1" ht="11.25">
      <c r="B127" s="165"/>
      <c r="D127" s="152" t="s">
        <v>172</v>
      </c>
      <c r="E127" s="166" t="s">
        <v>1</v>
      </c>
      <c r="F127" s="167" t="s">
        <v>176</v>
      </c>
      <c r="H127" s="168">
        <v>12</v>
      </c>
      <c r="I127" s="169"/>
      <c r="L127" s="165"/>
      <c r="M127" s="170"/>
      <c r="T127" s="171"/>
      <c r="AT127" s="166" t="s">
        <v>172</v>
      </c>
      <c r="AU127" s="166" t="s">
        <v>86</v>
      </c>
      <c r="AV127" s="14" t="s">
        <v>170</v>
      </c>
      <c r="AW127" s="14" t="s">
        <v>34</v>
      </c>
      <c r="AX127" s="14" t="s">
        <v>86</v>
      </c>
      <c r="AY127" s="166" t="s">
        <v>163</v>
      </c>
    </row>
    <row r="128" spans="2:65" s="1" customFormat="1" ht="21.75" customHeight="1">
      <c r="B128" s="32"/>
      <c r="C128" s="137" t="s">
        <v>182</v>
      </c>
      <c r="D128" s="137" t="s">
        <v>166</v>
      </c>
      <c r="E128" s="138" t="s">
        <v>2289</v>
      </c>
      <c r="F128" s="139" t="s">
        <v>2290</v>
      </c>
      <c r="G128" s="140" t="s">
        <v>251</v>
      </c>
      <c r="H128" s="141">
        <v>74.5</v>
      </c>
      <c r="I128" s="142"/>
      <c r="J128" s="143">
        <f>ROUND(I128*H128,2)</f>
        <v>0</v>
      </c>
      <c r="K128" s="144"/>
      <c r="L128" s="32"/>
      <c r="M128" s="145" t="s">
        <v>1</v>
      </c>
      <c r="N128" s="146" t="s">
        <v>43</v>
      </c>
      <c r="P128" s="147">
        <f>O128*H128</f>
        <v>0</v>
      </c>
      <c r="Q128" s="147">
        <v>0</v>
      </c>
      <c r="R128" s="147">
        <f>Q128*H128</f>
        <v>0</v>
      </c>
      <c r="S128" s="147">
        <v>0</v>
      </c>
      <c r="T128" s="148">
        <f>S128*H128</f>
        <v>0</v>
      </c>
      <c r="AR128" s="149" t="s">
        <v>170</v>
      </c>
      <c r="AT128" s="149" t="s">
        <v>166</v>
      </c>
      <c r="AU128" s="149" t="s">
        <v>86</v>
      </c>
      <c r="AY128" s="17" t="s">
        <v>163</v>
      </c>
      <c r="BE128" s="150">
        <f>IF(N128="základní",J128,0)</f>
        <v>0</v>
      </c>
      <c r="BF128" s="150">
        <f>IF(N128="snížená",J128,0)</f>
        <v>0</v>
      </c>
      <c r="BG128" s="150">
        <f>IF(N128="zákl. přenesená",J128,0)</f>
        <v>0</v>
      </c>
      <c r="BH128" s="150">
        <f>IF(N128="sníž. přenesená",J128,0)</f>
        <v>0</v>
      </c>
      <c r="BI128" s="150">
        <f>IF(N128="nulová",J128,0)</f>
        <v>0</v>
      </c>
      <c r="BJ128" s="17" t="s">
        <v>86</v>
      </c>
      <c r="BK128" s="150">
        <f>ROUND(I128*H128,2)</f>
        <v>0</v>
      </c>
      <c r="BL128" s="17" t="s">
        <v>170</v>
      </c>
      <c r="BM128" s="149" t="s">
        <v>203</v>
      </c>
    </row>
    <row r="129" spans="2:65" s="1" customFormat="1" ht="21.75" customHeight="1">
      <c r="B129" s="32"/>
      <c r="C129" s="172" t="s">
        <v>170</v>
      </c>
      <c r="D129" s="172" t="s">
        <v>194</v>
      </c>
      <c r="E129" s="173" t="s">
        <v>2291</v>
      </c>
      <c r="F129" s="174" t="s">
        <v>2292</v>
      </c>
      <c r="G129" s="175" t="s">
        <v>251</v>
      </c>
      <c r="H129" s="176">
        <v>74.5</v>
      </c>
      <c r="I129" s="177"/>
      <c r="J129" s="178">
        <f>ROUND(I129*H129,2)</f>
        <v>0</v>
      </c>
      <c r="K129" s="179"/>
      <c r="L129" s="180"/>
      <c r="M129" s="181" t="s">
        <v>1</v>
      </c>
      <c r="N129" s="182" t="s">
        <v>43</v>
      </c>
      <c r="P129" s="147">
        <f>O129*H129</f>
        <v>0</v>
      </c>
      <c r="Q129" s="147">
        <v>0</v>
      </c>
      <c r="R129" s="147">
        <f>Q129*H129</f>
        <v>0</v>
      </c>
      <c r="S129" s="147">
        <v>0</v>
      </c>
      <c r="T129" s="148">
        <f>S129*H129</f>
        <v>0</v>
      </c>
      <c r="AR129" s="149" t="s">
        <v>197</v>
      </c>
      <c r="AT129" s="149" t="s">
        <v>194</v>
      </c>
      <c r="AU129" s="149" t="s">
        <v>86</v>
      </c>
      <c r="AY129" s="17" t="s">
        <v>163</v>
      </c>
      <c r="BE129" s="150">
        <f>IF(N129="základní",J129,0)</f>
        <v>0</v>
      </c>
      <c r="BF129" s="150">
        <f>IF(N129="snížená",J129,0)</f>
        <v>0</v>
      </c>
      <c r="BG129" s="150">
        <f>IF(N129="zákl. přenesená",J129,0)</f>
        <v>0</v>
      </c>
      <c r="BH129" s="150">
        <f>IF(N129="sníž. přenesená",J129,0)</f>
        <v>0</v>
      </c>
      <c r="BI129" s="150">
        <f>IF(N129="nulová",J129,0)</f>
        <v>0</v>
      </c>
      <c r="BJ129" s="17" t="s">
        <v>86</v>
      </c>
      <c r="BK129" s="150">
        <f>ROUND(I129*H129,2)</f>
        <v>0</v>
      </c>
      <c r="BL129" s="17" t="s">
        <v>170</v>
      </c>
      <c r="BM129" s="149" t="s">
        <v>197</v>
      </c>
    </row>
    <row r="130" spans="2:65" s="1" customFormat="1" ht="33" customHeight="1">
      <c r="B130" s="32"/>
      <c r="C130" s="137" t="s">
        <v>193</v>
      </c>
      <c r="D130" s="137" t="s">
        <v>166</v>
      </c>
      <c r="E130" s="138" t="s">
        <v>2293</v>
      </c>
      <c r="F130" s="139" t="s">
        <v>2294</v>
      </c>
      <c r="G130" s="140" t="s">
        <v>1156</v>
      </c>
      <c r="H130" s="141">
        <v>182</v>
      </c>
      <c r="I130" s="142"/>
      <c r="J130" s="143">
        <f>ROUND(I130*H130,2)</f>
        <v>0</v>
      </c>
      <c r="K130" s="144"/>
      <c r="L130" s="32"/>
      <c r="M130" s="145" t="s">
        <v>1</v>
      </c>
      <c r="N130" s="146" t="s">
        <v>43</v>
      </c>
      <c r="P130" s="147">
        <f>O130*H130</f>
        <v>0</v>
      </c>
      <c r="Q130" s="147">
        <v>0</v>
      </c>
      <c r="R130" s="147">
        <f>Q130*H130</f>
        <v>0</v>
      </c>
      <c r="S130" s="147">
        <v>0</v>
      </c>
      <c r="T130" s="148">
        <f>S130*H130</f>
        <v>0</v>
      </c>
      <c r="AR130" s="149" t="s">
        <v>170</v>
      </c>
      <c r="AT130" s="149" t="s">
        <v>166</v>
      </c>
      <c r="AU130" s="149" t="s">
        <v>86</v>
      </c>
      <c r="AY130" s="17" t="s">
        <v>163</v>
      </c>
      <c r="BE130" s="150">
        <f>IF(N130="základní",J130,0)</f>
        <v>0</v>
      </c>
      <c r="BF130" s="150">
        <f>IF(N130="snížená",J130,0)</f>
        <v>0</v>
      </c>
      <c r="BG130" s="150">
        <f>IF(N130="zákl. přenesená",J130,0)</f>
        <v>0</v>
      </c>
      <c r="BH130" s="150">
        <f>IF(N130="sníž. přenesená",J130,0)</f>
        <v>0</v>
      </c>
      <c r="BI130" s="150">
        <f>IF(N130="nulová",J130,0)</f>
        <v>0</v>
      </c>
      <c r="BJ130" s="17" t="s">
        <v>86</v>
      </c>
      <c r="BK130" s="150">
        <f>ROUND(I130*H130,2)</f>
        <v>0</v>
      </c>
      <c r="BL130" s="17" t="s">
        <v>170</v>
      </c>
      <c r="BM130" s="149" t="s">
        <v>232</v>
      </c>
    </row>
    <row r="131" spans="2:65" s="1" customFormat="1" ht="33" customHeight="1">
      <c r="B131" s="32"/>
      <c r="C131" s="172" t="s">
        <v>203</v>
      </c>
      <c r="D131" s="172" t="s">
        <v>194</v>
      </c>
      <c r="E131" s="173" t="s">
        <v>2295</v>
      </c>
      <c r="F131" s="174" t="s">
        <v>2296</v>
      </c>
      <c r="G131" s="175" t="s">
        <v>1156</v>
      </c>
      <c r="H131" s="176">
        <v>182</v>
      </c>
      <c r="I131" s="177"/>
      <c r="J131" s="178">
        <f>ROUND(I131*H131,2)</f>
        <v>0</v>
      </c>
      <c r="K131" s="179"/>
      <c r="L131" s="180"/>
      <c r="M131" s="181" t="s">
        <v>1</v>
      </c>
      <c r="N131" s="182" t="s">
        <v>43</v>
      </c>
      <c r="P131" s="147">
        <f>O131*H131</f>
        <v>0</v>
      </c>
      <c r="Q131" s="147">
        <v>0</v>
      </c>
      <c r="R131" s="147">
        <f>Q131*H131</f>
        <v>0</v>
      </c>
      <c r="S131" s="147">
        <v>0</v>
      </c>
      <c r="T131" s="148">
        <f>S131*H131</f>
        <v>0</v>
      </c>
      <c r="AR131" s="149" t="s">
        <v>197</v>
      </c>
      <c r="AT131" s="149" t="s">
        <v>194</v>
      </c>
      <c r="AU131" s="149" t="s">
        <v>86</v>
      </c>
      <c r="AY131" s="17" t="s">
        <v>163</v>
      </c>
      <c r="BE131" s="150">
        <f>IF(N131="základní",J131,0)</f>
        <v>0</v>
      </c>
      <c r="BF131" s="150">
        <f>IF(N131="snížená",J131,0)</f>
        <v>0</v>
      </c>
      <c r="BG131" s="150">
        <f>IF(N131="zákl. přenesená",J131,0)</f>
        <v>0</v>
      </c>
      <c r="BH131" s="150">
        <f>IF(N131="sníž. přenesená",J131,0)</f>
        <v>0</v>
      </c>
      <c r="BI131" s="150">
        <f>IF(N131="nulová",J131,0)</f>
        <v>0</v>
      </c>
      <c r="BJ131" s="17" t="s">
        <v>86</v>
      </c>
      <c r="BK131" s="150">
        <f>ROUND(I131*H131,2)</f>
        <v>0</v>
      </c>
      <c r="BL131" s="17" t="s">
        <v>170</v>
      </c>
      <c r="BM131" s="149" t="s">
        <v>8</v>
      </c>
    </row>
    <row r="132" spans="2:65" s="12" customFormat="1" ht="11.25">
      <c r="B132" s="151"/>
      <c r="D132" s="152" t="s">
        <v>172</v>
      </c>
      <c r="E132" s="153" t="s">
        <v>1</v>
      </c>
      <c r="F132" s="154" t="s">
        <v>2288</v>
      </c>
      <c r="H132" s="153" t="s">
        <v>1</v>
      </c>
      <c r="I132" s="155"/>
      <c r="L132" s="151"/>
      <c r="M132" s="156"/>
      <c r="T132" s="157"/>
      <c r="AT132" s="153" t="s">
        <v>172</v>
      </c>
      <c r="AU132" s="153" t="s">
        <v>86</v>
      </c>
      <c r="AV132" s="12" t="s">
        <v>86</v>
      </c>
      <c r="AW132" s="12" t="s">
        <v>34</v>
      </c>
      <c r="AX132" s="12" t="s">
        <v>78</v>
      </c>
      <c r="AY132" s="153" t="s">
        <v>163</v>
      </c>
    </row>
    <row r="133" spans="2:65" s="13" customFormat="1" ht="11.25">
      <c r="B133" s="158"/>
      <c r="D133" s="152" t="s">
        <v>172</v>
      </c>
      <c r="E133" s="159" t="s">
        <v>1</v>
      </c>
      <c r="F133" s="160" t="s">
        <v>2297</v>
      </c>
      <c r="H133" s="161">
        <v>182</v>
      </c>
      <c r="I133" s="162"/>
      <c r="L133" s="158"/>
      <c r="M133" s="163"/>
      <c r="T133" s="164"/>
      <c r="AT133" s="159" t="s">
        <v>172</v>
      </c>
      <c r="AU133" s="159" t="s">
        <v>86</v>
      </c>
      <c r="AV133" s="13" t="s">
        <v>88</v>
      </c>
      <c r="AW133" s="13" t="s">
        <v>34</v>
      </c>
      <c r="AX133" s="13" t="s">
        <v>78</v>
      </c>
      <c r="AY133" s="159" t="s">
        <v>163</v>
      </c>
    </row>
    <row r="134" spans="2:65" s="14" customFormat="1" ht="11.25">
      <c r="B134" s="165"/>
      <c r="D134" s="152" t="s">
        <v>172</v>
      </c>
      <c r="E134" s="166" t="s">
        <v>1</v>
      </c>
      <c r="F134" s="167" t="s">
        <v>176</v>
      </c>
      <c r="H134" s="168">
        <v>182</v>
      </c>
      <c r="I134" s="169"/>
      <c r="L134" s="165"/>
      <c r="M134" s="170"/>
      <c r="T134" s="171"/>
      <c r="AT134" s="166" t="s">
        <v>172</v>
      </c>
      <c r="AU134" s="166" t="s">
        <v>86</v>
      </c>
      <c r="AV134" s="14" t="s">
        <v>170</v>
      </c>
      <c r="AW134" s="14" t="s">
        <v>34</v>
      </c>
      <c r="AX134" s="14" t="s">
        <v>86</v>
      </c>
      <c r="AY134" s="166" t="s">
        <v>163</v>
      </c>
    </row>
    <row r="135" spans="2:65" s="1" customFormat="1" ht="16.5" customHeight="1">
      <c r="B135" s="32"/>
      <c r="C135" s="137" t="s">
        <v>212</v>
      </c>
      <c r="D135" s="137" t="s">
        <v>166</v>
      </c>
      <c r="E135" s="138" t="s">
        <v>2298</v>
      </c>
      <c r="F135" s="139" t="s">
        <v>2299</v>
      </c>
      <c r="G135" s="140" t="s">
        <v>251</v>
      </c>
      <c r="H135" s="141">
        <v>5</v>
      </c>
      <c r="I135" s="142"/>
      <c r="J135" s="143">
        <f>ROUND(I135*H135,2)</f>
        <v>0</v>
      </c>
      <c r="K135" s="144"/>
      <c r="L135" s="32"/>
      <c r="M135" s="145" t="s">
        <v>1</v>
      </c>
      <c r="N135" s="146" t="s">
        <v>43</v>
      </c>
      <c r="P135" s="147">
        <f>O135*H135</f>
        <v>0</v>
      </c>
      <c r="Q135" s="147">
        <v>0</v>
      </c>
      <c r="R135" s="147">
        <f>Q135*H135</f>
        <v>0</v>
      </c>
      <c r="S135" s="147">
        <v>0</v>
      </c>
      <c r="T135" s="148">
        <f>S135*H135</f>
        <v>0</v>
      </c>
      <c r="AR135" s="149" t="s">
        <v>170</v>
      </c>
      <c r="AT135" s="149" t="s">
        <v>166</v>
      </c>
      <c r="AU135" s="149" t="s">
        <v>86</v>
      </c>
      <c r="AY135" s="17" t="s">
        <v>163</v>
      </c>
      <c r="BE135" s="150">
        <f>IF(N135="základní",J135,0)</f>
        <v>0</v>
      </c>
      <c r="BF135" s="150">
        <f>IF(N135="snížená",J135,0)</f>
        <v>0</v>
      </c>
      <c r="BG135" s="150">
        <f>IF(N135="zákl. přenesená",J135,0)</f>
        <v>0</v>
      </c>
      <c r="BH135" s="150">
        <f>IF(N135="sníž. přenesená",J135,0)</f>
        <v>0</v>
      </c>
      <c r="BI135" s="150">
        <f>IF(N135="nulová",J135,0)</f>
        <v>0</v>
      </c>
      <c r="BJ135" s="17" t="s">
        <v>86</v>
      </c>
      <c r="BK135" s="150">
        <f>ROUND(I135*H135,2)</f>
        <v>0</v>
      </c>
      <c r="BL135" s="17" t="s">
        <v>170</v>
      </c>
      <c r="BM135" s="149" t="s">
        <v>262</v>
      </c>
    </row>
    <row r="136" spans="2:65" s="1" customFormat="1" ht="21.75" customHeight="1">
      <c r="B136" s="32"/>
      <c r="C136" s="172" t="s">
        <v>197</v>
      </c>
      <c r="D136" s="172" t="s">
        <v>194</v>
      </c>
      <c r="E136" s="173" t="s">
        <v>2300</v>
      </c>
      <c r="F136" s="174" t="s">
        <v>2301</v>
      </c>
      <c r="G136" s="175" t="s">
        <v>251</v>
      </c>
      <c r="H136" s="176">
        <v>5</v>
      </c>
      <c r="I136" s="177"/>
      <c r="J136" s="178">
        <f>ROUND(I136*H136,2)</f>
        <v>0</v>
      </c>
      <c r="K136" s="179"/>
      <c r="L136" s="180"/>
      <c r="M136" s="181" t="s">
        <v>1</v>
      </c>
      <c r="N136" s="182" t="s">
        <v>43</v>
      </c>
      <c r="P136" s="147">
        <f>O136*H136</f>
        <v>0</v>
      </c>
      <c r="Q136" s="147">
        <v>0</v>
      </c>
      <c r="R136" s="147">
        <f>Q136*H136</f>
        <v>0</v>
      </c>
      <c r="S136" s="147">
        <v>0</v>
      </c>
      <c r="T136" s="148">
        <f>S136*H136</f>
        <v>0</v>
      </c>
      <c r="AR136" s="149" t="s">
        <v>197</v>
      </c>
      <c r="AT136" s="149" t="s">
        <v>194</v>
      </c>
      <c r="AU136" s="149" t="s">
        <v>86</v>
      </c>
      <c r="AY136" s="17" t="s">
        <v>163</v>
      </c>
      <c r="BE136" s="150">
        <f>IF(N136="základní",J136,0)</f>
        <v>0</v>
      </c>
      <c r="BF136" s="150">
        <f>IF(N136="snížená",J136,0)</f>
        <v>0</v>
      </c>
      <c r="BG136" s="150">
        <f>IF(N136="zákl. přenesená",J136,0)</f>
        <v>0</v>
      </c>
      <c r="BH136" s="150">
        <f>IF(N136="sníž. přenesená",J136,0)</f>
        <v>0</v>
      </c>
      <c r="BI136" s="150">
        <f>IF(N136="nulová",J136,0)</f>
        <v>0</v>
      </c>
      <c r="BJ136" s="17" t="s">
        <v>86</v>
      </c>
      <c r="BK136" s="150">
        <f>ROUND(I136*H136,2)</f>
        <v>0</v>
      </c>
      <c r="BL136" s="17" t="s">
        <v>170</v>
      </c>
      <c r="BM136" s="149" t="s">
        <v>273</v>
      </c>
    </row>
    <row r="137" spans="2:65" s="12" customFormat="1" ht="11.25">
      <c r="B137" s="151"/>
      <c r="D137" s="152" t="s">
        <v>172</v>
      </c>
      <c r="E137" s="153" t="s">
        <v>1</v>
      </c>
      <c r="F137" s="154" t="s">
        <v>2288</v>
      </c>
      <c r="H137" s="153" t="s">
        <v>1</v>
      </c>
      <c r="I137" s="155"/>
      <c r="L137" s="151"/>
      <c r="M137" s="156"/>
      <c r="T137" s="157"/>
      <c r="AT137" s="153" t="s">
        <v>172</v>
      </c>
      <c r="AU137" s="153" t="s">
        <v>86</v>
      </c>
      <c r="AV137" s="12" t="s">
        <v>86</v>
      </c>
      <c r="AW137" s="12" t="s">
        <v>34</v>
      </c>
      <c r="AX137" s="12" t="s">
        <v>78</v>
      </c>
      <c r="AY137" s="153" t="s">
        <v>163</v>
      </c>
    </row>
    <row r="138" spans="2:65" s="13" customFormat="1" ht="11.25">
      <c r="B138" s="158"/>
      <c r="D138" s="152" t="s">
        <v>172</v>
      </c>
      <c r="E138" s="159" t="s">
        <v>1</v>
      </c>
      <c r="F138" s="160" t="s">
        <v>193</v>
      </c>
      <c r="H138" s="161">
        <v>5</v>
      </c>
      <c r="I138" s="162"/>
      <c r="L138" s="158"/>
      <c r="M138" s="163"/>
      <c r="T138" s="164"/>
      <c r="AT138" s="159" t="s">
        <v>172</v>
      </c>
      <c r="AU138" s="159" t="s">
        <v>86</v>
      </c>
      <c r="AV138" s="13" t="s">
        <v>88</v>
      </c>
      <c r="AW138" s="13" t="s">
        <v>34</v>
      </c>
      <c r="AX138" s="13" t="s">
        <v>78</v>
      </c>
      <c r="AY138" s="159" t="s">
        <v>163</v>
      </c>
    </row>
    <row r="139" spans="2:65" s="14" customFormat="1" ht="11.25">
      <c r="B139" s="165"/>
      <c r="D139" s="152" t="s">
        <v>172</v>
      </c>
      <c r="E139" s="166" t="s">
        <v>1</v>
      </c>
      <c r="F139" s="167" t="s">
        <v>176</v>
      </c>
      <c r="H139" s="168">
        <v>5</v>
      </c>
      <c r="I139" s="169"/>
      <c r="L139" s="165"/>
      <c r="M139" s="170"/>
      <c r="T139" s="171"/>
      <c r="AT139" s="166" t="s">
        <v>172</v>
      </c>
      <c r="AU139" s="166" t="s">
        <v>86</v>
      </c>
      <c r="AV139" s="14" t="s">
        <v>170</v>
      </c>
      <c r="AW139" s="14" t="s">
        <v>34</v>
      </c>
      <c r="AX139" s="14" t="s">
        <v>86</v>
      </c>
      <c r="AY139" s="166" t="s">
        <v>163</v>
      </c>
    </row>
    <row r="140" spans="2:65" s="1" customFormat="1" ht="16.5" customHeight="1">
      <c r="B140" s="32"/>
      <c r="C140" s="137" t="s">
        <v>226</v>
      </c>
      <c r="D140" s="137" t="s">
        <v>166</v>
      </c>
      <c r="E140" s="138" t="s">
        <v>2302</v>
      </c>
      <c r="F140" s="139" t="s">
        <v>2262</v>
      </c>
      <c r="G140" s="140" t="s">
        <v>1156</v>
      </c>
      <c r="H140" s="141">
        <v>1</v>
      </c>
      <c r="I140" s="142"/>
      <c r="J140" s="143">
        <f>ROUND(I140*H140,2)</f>
        <v>0</v>
      </c>
      <c r="K140" s="144"/>
      <c r="L140" s="32"/>
      <c r="M140" s="145" t="s">
        <v>1</v>
      </c>
      <c r="N140" s="146" t="s">
        <v>43</v>
      </c>
      <c r="P140" s="147">
        <f>O140*H140</f>
        <v>0</v>
      </c>
      <c r="Q140" s="147">
        <v>0</v>
      </c>
      <c r="R140" s="147">
        <f>Q140*H140</f>
        <v>0</v>
      </c>
      <c r="S140" s="147">
        <v>0</v>
      </c>
      <c r="T140" s="148">
        <f>S140*H140</f>
        <v>0</v>
      </c>
      <c r="AR140" s="149" t="s">
        <v>170</v>
      </c>
      <c r="AT140" s="149" t="s">
        <v>166</v>
      </c>
      <c r="AU140" s="149" t="s">
        <v>86</v>
      </c>
      <c r="AY140" s="17" t="s">
        <v>163</v>
      </c>
      <c r="BE140" s="150">
        <f>IF(N140="základní",J140,0)</f>
        <v>0</v>
      </c>
      <c r="BF140" s="150">
        <f>IF(N140="snížená",J140,0)</f>
        <v>0</v>
      </c>
      <c r="BG140" s="150">
        <f>IF(N140="zákl. přenesená",J140,0)</f>
        <v>0</v>
      </c>
      <c r="BH140" s="150">
        <f>IF(N140="sníž. přenesená",J140,0)</f>
        <v>0</v>
      </c>
      <c r="BI140" s="150">
        <f>IF(N140="nulová",J140,0)</f>
        <v>0</v>
      </c>
      <c r="BJ140" s="17" t="s">
        <v>86</v>
      </c>
      <c r="BK140" s="150">
        <f>ROUND(I140*H140,2)</f>
        <v>0</v>
      </c>
      <c r="BL140" s="17" t="s">
        <v>170</v>
      </c>
      <c r="BM140" s="149" t="s">
        <v>285</v>
      </c>
    </row>
    <row r="141" spans="2:65" s="12" customFormat="1" ht="11.25">
      <c r="B141" s="151"/>
      <c r="D141" s="152" t="s">
        <v>172</v>
      </c>
      <c r="E141" s="153" t="s">
        <v>1</v>
      </c>
      <c r="F141" s="154" t="s">
        <v>2288</v>
      </c>
      <c r="H141" s="153" t="s">
        <v>1</v>
      </c>
      <c r="I141" s="155"/>
      <c r="L141" s="151"/>
      <c r="M141" s="156"/>
      <c r="T141" s="157"/>
      <c r="AT141" s="153" t="s">
        <v>172</v>
      </c>
      <c r="AU141" s="153" t="s">
        <v>86</v>
      </c>
      <c r="AV141" s="12" t="s">
        <v>86</v>
      </c>
      <c r="AW141" s="12" t="s">
        <v>34</v>
      </c>
      <c r="AX141" s="12" t="s">
        <v>78</v>
      </c>
      <c r="AY141" s="153" t="s">
        <v>163</v>
      </c>
    </row>
    <row r="142" spans="2:65" s="13" customFormat="1" ht="11.25">
      <c r="B142" s="158"/>
      <c r="D142" s="152" t="s">
        <v>172</v>
      </c>
      <c r="E142" s="159" t="s">
        <v>1</v>
      </c>
      <c r="F142" s="160" t="s">
        <v>86</v>
      </c>
      <c r="H142" s="161">
        <v>1</v>
      </c>
      <c r="I142" s="162"/>
      <c r="L142" s="158"/>
      <c r="M142" s="163"/>
      <c r="T142" s="164"/>
      <c r="AT142" s="159" t="s">
        <v>172</v>
      </c>
      <c r="AU142" s="159" t="s">
        <v>86</v>
      </c>
      <c r="AV142" s="13" t="s">
        <v>88</v>
      </c>
      <c r="AW142" s="13" t="s">
        <v>34</v>
      </c>
      <c r="AX142" s="13" t="s">
        <v>78</v>
      </c>
      <c r="AY142" s="159" t="s">
        <v>163</v>
      </c>
    </row>
    <row r="143" spans="2:65" s="14" customFormat="1" ht="11.25">
      <c r="B143" s="165"/>
      <c r="D143" s="152" t="s">
        <v>172</v>
      </c>
      <c r="E143" s="166" t="s">
        <v>1</v>
      </c>
      <c r="F143" s="167" t="s">
        <v>176</v>
      </c>
      <c r="H143" s="168">
        <v>1</v>
      </c>
      <c r="I143" s="169"/>
      <c r="L143" s="165"/>
      <c r="M143" s="170"/>
      <c r="T143" s="171"/>
      <c r="AT143" s="166" t="s">
        <v>172</v>
      </c>
      <c r="AU143" s="166" t="s">
        <v>86</v>
      </c>
      <c r="AV143" s="14" t="s">
        <v>170</v>
      </c>
      <c r="AW143" s="14" t="s">
        <v>34</v>
      </c>
      <c r="AX143" s="14" t="s">
        <v>86</v>
      </c>
      <c r="AY143" s="166" t="s">
        <v>163</v>
      </c>
    </row>
    <row r="144" spans="2:65" s="1" customFormat="1" ht="24.2" customHeight="1">
      <c r="B144" s="32"/>
      <c r="C144" s="137" t="s">
        <v>232</v>
      </c>
      <c r="D144" s="137" t="s">
        <v>166</v>
      </c>
      <c r="E144" s="138" t="s">
        <v>2303</v>
      </c>
      <c r="F144" s="139" t="s">
        <v>2264</v>
      </c>
      <c r="G144" s="140" t="s">
        <v>2265</v>
      </c>
      <c r="H144" s="141">
        <v>1</v>
      </c>
      <c r="I144" s="142"/>
      <c r="J144" s="143">
        <f>ROUND(I144*H144,2)</f>
        <v>0</v>
      </c>
      <c r="K144" s="144"/>
      <c r="L144" s="32"/>
      <c r="M144" s="145" t="s">
        <v>1</v>
      </c>
      <c r="N144" s="146" t="s">
        <v>43</v>
      </c>
      <c r="P144" s="147">
        <f>O144*H144</f>
        <v>0</v>
      </c>
      <c r="Q144" s="147">
        <v>0</v>
      </c>
      <c r="R144" s="147">
        <f>Q144*H144</f>
        <v>0</v>
      </c>
      <c r="S144" s="147">
        <v>0</v>
      </c>
      <c r="T144" s="148">
        <f>S144*H144</f>
        <v>0</v>
      </c>
      <c r="AR144" s="149" t="s">
        <v>170</v>
      </c>
      <c r="AT144" s="149" t="s">
        <v>166</v>
      </c>
      <c r="AU144" s="149" t="s">
        <v>86</v>
      </c>
      <c r="AY144" s="17" t="s">
        <v>163</v>
      </c>
      <c r="BE144" s="150">
        <f>IF(N144="základní",J144,0)</f>
        <v>0</v>
      </c>
      <c r="BF144" s="150">
        <f>IF(N144="snížená",J144,0)</f>
        <v>0</v>
      </c>
      <c r="BG144" s="150">
        <f>IF(N144="zákl. přenesená",J144,0)</f>
        <v>0</v>
      </c>
      <c r="BH144" s="150">
        <f>IF(N144="sníž. přenesená",J144,0)</f>
        <v>0</v>
      </c>
      <c r="BI144" s="150">
        <f>IF(N144="nulová",J144,0)</f>
        <v>0</v>
      </c>
      <c r="BJ144" s="17" t="s">
        <v>86</v>
      </c>
      <c r="BK144" s="150">
        <f>ROUND(I144*H144,2)</f>
        <v>0</v>
      </c>
      <c r="BL144" s="17" t="s">
        <v>170</v>
      </c>
      <c r="BM144" s="149" t="s">
        <v>301</v>
      </c>
    </row>
    <row r="145" spans="2:65" s="1" customFormat="1" ht="24.2" customHeight="1">
      <c r="B145" s="32"/>
      <c r="C145" s="172" t="s">
        <v>242</v>
      </c>
      <c r="D145" s="172" t="s">
        <v>194</v>
      </c>
      <c r="E145" s="173" t="s">
        <v>2304</v>
      </c>
      <c r="F145" s="174" t="s">
        <v>2267</v>
      </c>
      <c r="G145" s="175" t="s">
        <v>2265</v>
      </c>
      <c r="H145" s="176">
        <v>1</v>
      </c>
      <c r="I145" s="177"/>
      <c r="J145" s="178">
        <f>ROUND(I145*H145,2)</f>
        <v>0</v>
      </c>
      <c r="K145" s="179"/>
      <c r="L145" s="180"/>
      <c r="M145" s="181" t="s">
        <v>1</v>
      </c>
      <c r="N145" s="182" t="s">
        <v>43</v>
      </c>
      <c r="P145" s="147">
        <f>O145*H145</f>
        <v>0</v>
      </c>
      <c r="Q145" s="147">
        <v>0</v>
      </c>
      <c r="R145" s="147">
        <f>Q145*H145</f>
        <v>0</v>
      </c>
      <c r="S145" s="147">
        <v>0</v>
      </c>
      <c r="T145" s="148">
        <f>S145*H145</f>
        <v>0</v>
      </c>
      <c r="AR145" s="149" t="s">
        <v>197</v>
      </c>
      <c r="AT145" s="149" t="s">
        <v>194</v>
      </c>
      <c r="AU145" s="149" t="s">
        <v>86</v>
      </c>
      <c r="AY145" s="17" t="s">
        <v>163</v>
      </c>
      <c r="BE145" s="150">
        <f>IF(N145="základní",J145,0)</f>
        <v>0</v>
      </c>
      <c r="BF145" s="150">
        <f>IF(N145="snížená",J145,0)</f>
        <v>0</v>
      </c>
      <c r="BG145" s="150">
        <f>IF(N145="zákl. přenesená",J145,0)</f>
        <v>0</v>
      </c>
      <c r="BH145" s="150">
        <f>IF(N145="sníž. přenesená",J145,0)</f>
        <v>0</v>
      </c>
      <c r="BI145" s="150">
        <f>IF(N145="nulová",J145,0)</f>
        <v>0</v>
      </c>
      <c r="BJ145" s="17" t="s">
        <v>86</v>
      </c>
      <c r="BK145" s="150">
        <f>ROUND(I145*H145,2)</f>
        <v>0</v>
      </c>
      <c r="BL145" s="17" t="s">
        <v>170</v>
      </c>
      <c r="BM145" s="149" t="s">
        <v>311</v>
      </c>
    </row>
    <row r="146" spans="2:65" s="12" customFormat="1" ht="11.25">
      <c r="B146" s="151"/>
      <c r="D146" s="152" t="s">
        <v>172</v>
      </c>
      <c r="E146" s="153" t="s">
        <v>1</v>
      </c>
      <c r="F146" s="154" t="s">
        <v>2288</v>
      </c>
      <c r="H146" s="153" t="s">
        <v>1</v>
      </c>
      <c r="I146" s="155"/>
      <c r="L146" s="151"/>
      <c r="M146" s="156"/>
      <c r="T146" s="157"/>
      <c r="AT146" s="153" t="s">
        <v>172</v>
      </c>
      <c r="AU146" s="153" t="s">
        <v>86</v>
      </c>
      <c r="AV146" s="12" t="s">
        <v>86</v>
      </c>
      <c r="AW146" s="12" t="s">
        <v>34</v>
      </c>
      <c r="AX146" s="12" t="s">
        <v>78</v>
      </c>
      <c r="AY146" s="153" t="s">
        <v>163</v>
      </c>
    </row>
    <row r="147" spans="2:65" s="13" customFormat="1" ht="11.25">
      <c r="B147" s="158"/>
      <c r="D147" s="152" t="s">
        <v>172</v>
      </c>
      <c r="E147" s="159" t="s">
        <v>1</v>
      </c>
      <c r="F147" s="160" t="s">
        <v>86</v>
      </c>
      <c r="H147" s="161">
        <v>1</v>
      </c>
      <c r="I147" s="162"/>
      <c r="L147" s="158"/>
      <c r="M147" s="163"/>
      <c r="T147" s="164"/>
      <c r="AT147" s="159" t="s">
        <v>172</v>
      </c>
      <c r="AU147" s="159" t="s">
        <v>86</v>
      </c>
      <c r="AV147" s="13" t="s">
        <v>88</v>
      </c>
      <c r="AW147" s="13" t="s">
        <v>34</v>
      </c>
      <c r="AX147" s="13" t="s">
        <v>78</v>
      </c>
      <c r="AY147" s="159" t="s">
        <v>163</v>
      </c>
    </row>
    <row r="148" spans="2:65" s="14" customFormat="1" ht="11.25">
      <c r="B148" s="165"/>
      <c r="D148" s="152" t="s">
        <v>172</v>
      </c>
      <c r="E148" s="166" t="s">
        <v>1</v>
      </c>
      <c r="F148" s="167" t="s">
        <v>176</v>
      </c>
      <c r="H148" s="168">
        <v>1</v>
      </c>
      <c r="I148" s="169"/>
      <c r="L148" s="165"/>
      <c r="M148" s="170"/>
      <c r="T148" s="171"/>
      <c r="AT148" s="166" t="s">
        <v>172</v>
      </c>
      <c r="AU148" s="166" t="s">
        <v>86</v>
      </c>
      <c r="AV148" s="14" t="s">
        <v>170</v>
      </c>
      <c r="AW148" s="14" t="s">
        <v>34</v>
      </c>
      <c r="AX148" s="14" t="s">
        <v>86</v>
      </c>
      <c r="AY148" s="166" t="s">
        <v>163</v>
      </c>
    </row>
    <row r="149" spans="2:65" s="1" customFormat="1" ht="33" customHeight="1">
      <c r="B149" s="32"/>
      <c r="C149" s="172" t="s">
        <v>8</v>
      </c>
      <c r="D149" s="172" t="s">
        <v>194</v>
      </c>
      <c r="E149" s="173" t="s">
        <v>2305</v>
      </c>
      <c r="F149" s="174" t="s">
        <v>2269</v>
      </c>
      <c r="G149" s="175" t="s">
        <v>2265</v>
      </c>
      <c r="H149" s="176">
        <v>1</v>
      </c>
      <c r="I149" s="177"/>
      <c r="J149" s="178">
        <f>ROUND(I149*H149,2)</f>
        <v>0</v>
      </c>
      <c r="K149" s="179"/>
      <c r="L149" s="180"/>
      <c r="M149" s="181" t="s">
        <v>1</v>
      </c>
      <c r="N149" s="182" t="s">
        <v>43</v>
      </c>
      <c r="P149" s="147">
        <f>O149*H149</f>
        <v>0</v>
      </c>
      <c r="Q149" s="147">
        <v>0</v>
      </c>
      <c r="R149" s="147">
        <f>Q149*H149</f>
        <v>0</v>
      </c>
      <c r="S149" s="147">
        <v>0</v>
      </c>
      <c r="T149" s="148">
        <f>S149*H149</f>
        <v>0</v>
      </c>
      <c r="AR149" s="149" t="s">
        <v>197</v>
      </c>
      <c r="AT149" s="149" t="s">
        <v>194</v>
      </c>
      <c r="AU149" s="149" t="s">
        <v>86</v>
      </c>
      <c r="AY149" s="17" t="s">
        <v>163</v>
      </c>
      <c r="BE149" s="150">
        <f>IF(N149="základní",J149,0)</f>
        <v>0</v>
      </c>
      <c r="BF149" s="150">
        <f>IF(N149="snížená",J149,0)</f>
        <v>0</v>
      </c>
      <c r="BG149" s="150">
        <f>IF(N149="zákl. přenesená",J149,0)</f>
        <v>0</v>
      </c>
      <c r="BH149" s="150">
        <f>IF(N149="sníž. přenesená",J149,0)</f>
        <v>0</v>
      </c>
      <c r="BI149" s="150">
        <f>IF(N149="nulová",J149,0)</f>
        <v>0</v>
      </c>
      <c r="BJ149" s="17" t="s">
        <v>86</v>
      </c>
      <c r="BK149" s="150">
        <f>ROUND(I149*H149,2)</f>
        <v>0</v>
      </c>
      <c r="BL149" s="17" t="s">
        <v>170</v>
      </c>
      <c r="BM149" s="149" t="s">
        <v>328</v>
      </c>
    </row>
    <row r="150" spans="2:65" s="12" customFormat="1" ht="11.25">
      <c r="B150" s="151"/>
      <c r="D150" s="152" t="s">
        <v>172</v>
      </c>
      <c r="E150" s="153" t="s">
        <v>1</v>
      </c>
      <c r="F150" s="154" t="s">
        <v>2288</v>
      </c>
      <c r="H150" s="153" t="s">
        <v>1</v>
      </c>
      <c r="I150" s="155"/>
      <c r="L150" s="151"/>
      <c r="M150" s="156"/>
      <c r="T150" s="157"/>
      <c r="AT150" s="153" t="s">
        <v>172</v>
      </c>
      <c r="AU150" s="153" t="s">
        <v>86</v>
      </c>
      <c r="AV150" s="12" t="s">
        <v>86</v>
      </c>
      <c r="AW150" s="12" t="s">
        <v>34</v>
      </c>
      <c r="AX150" s="12" t="s">
        <v>78</v>
      </c>
      <c r="AY150" s="153" t="s">
        <v>163</v>
      </c>
    </row>
    <row r="151" spans="2:65" s="13" customFormat="1" ht="11.25">
      <c r="B151" s="158"/>
      <c r="D151" s="152" t="s">
        <v>172</v>
      </c>
      <c r="E151" s="159" t="s">
        <v>1</v>
      </c>
      <c r="F151" s="160" t="s">
        <v>86</v>
      </c>
      <c r="H151" s="161">
        <v>1</v>
      </c>
      <c r="I151" s="162"/>
      <c r="L151" s="158"/>
      <c r="M151" s="163"/>
      <c r="T151" s="164"/>
      <c r="AT151" s="159" t="s">
        <v>172</v>
      </c>
      <c r="AU151" s="159" t="s">
        <v>86</v>
      </c>
      <c r="AV151" s="13" t="s">
        <v>88</v>
      </c>
      <c r="AW151" s="13" t="s">
        <v>34</v>
      </c>
      <c r="AX151" s="13" t="s">
        <v>78</v>
      </c>
      <c r="AY151" s="159" t="s">
        <v>163</v>
      </c>
    </row>
    <row r="152" spans="2:65" s="14" customFormat="1" ht="11.25">
      <c r="B152" s="165"/>
      <c r="D152" s="152" t="s">
        <v>172</v>
      </c>
      <c r="E152" s="166" t="s">
        <v>1</v>
      </c>
      <c r="F152" s="167" t="s">
        <v>176</v>
      </c>
      <c r="H152" s="168">
        <v>1</v>
      </c>
      <c r="I152" s="169"/>
      <c r="L152" s="165"/>
      <c r="M152" s="170"/>
      <c r="T152" s="171"/>
      <c r="AT152" s="166" t="s">
        <v>172</v>
      </c>
      <c r="AU152" s="166" t="s">
        <v>86</v>
      </c>
      <c r="AV152" s="14" t="s">
        <v>170</v>
      </c>
      <c r="AW152" s="14" t="s">
        <v>34</v>
      </c>
      <c r="AX152" s="14" t="s">
        <v>86</v>
      </c>
      <c r="AY152" s="166" t="s">
        <v>163</v>
      </c>
    </row>
    <row r="153" spans="2:65" s="1" customFormat="1" ht="16.5" customHeight="1">
      <c r="B153" s="32"/>
      <c r="C153" s="137" t="s">
        <v>256</v>
      </c>
      <c r="D153" s="137" t="s">
        <v>166</v>
      </c>
      <c r="E153" s="138" t="s">
        <v>2306</v>
      </c>
      <c r="F153" s="139" t="s">
        <v>2307</v>
      </c>
      <c r="G153" s="140" t="s">
        <v>884</v>
      </c>
      <c r="H153" s="141">
        <v>3</v>
      </c>
      <c r="I153" s="142"/>
      <c r="J153" s="143">
        <f>ROUND(I153*H153,2)</f>
        <v>0</v>
      </c>
      <c r="K153" s="144"/>
      <c r="L153" s="32"/>
      <c r="M153" s="145" t="s">
        <v>1</v>
      </c>
      <c r="N153" s="146" t="s">
        <v>43</v>
      </c>
      <c r="P153" s="147">
        <f>O153*H153</f>
        <v>0</v>
      </c>
      <c r="Q153" s="147">
        <v>0</v>
      </c>
      <c r="R153" s="147">
        <f>Q153*H153</f>
        <v>0</v>
      </c>
      <c r="S153" s="147">
        <v>0</v>
      </c>
      <c r="T153" s="148">
        <f>S153*H153</f>
        <v>0</v>
      </c>
      <c r="AR153" s="149" t="s">
        <v>170</v>
      </c>
      <c r="AT153" s="149" t="s">
        <v>166</v>
      </c>
      <c r="AU153" s="149" t="s">
        <v>86</v>
      </c>
      <c r="AY153" s="17" t="s">
        <v>163</v>
      </c>
      <c r="BE153" s="150">
        <f>IF(N153="základní",J153,0)</f>
        <v>0</v>
      </c>
      <c r="BF153" s="150">
        <f>IF(N153="snížená",J153,0)</f>
        <v>0</v>
      </c>
      <c r="BG153" s="150">
        <f>IF(N153="zákl. přenesená",J153,0)</f>
        <v>0</v>
      </c>
      <c r="BH153" s="150">
        <f>IF(N153="sníž. přenesená",J153,0)</f>
        <v>0</v>
      </c>
      <c r="BI153" s="150">
        <f>IF(N153="nulová",J153,0)</f>
        <v>0</v>
      </c>
      <c r="BJ153" s="17" t="s">
        <v>86</v>
      </c>
      <c r="BK153" s="150">
        <f>ROUND(I153*H153,2)</f>
        <v>0</v>
      </c>
      <c r="BL153" s="17" t="s">
        <v>170</v>
      </c>
      <c r="BM153" s="149" t="s">
        <v>413</v>
      </c>
    </row>
    <row r="154" spans="2:65" s="1" customFormat="1" ht="16.5" customHeight="1">
      <c r="B154" s="32"/>
      <c r="C154" s="137" t="s">
        <v>262</v>
      </c>
      <c r="D154" s="137" t="s">
        <v>166</v>
      </c>
      <c r="E154" s="138" t="s">
        <v>2308</v>
      </c>
      <c r="F154" s="139" t="s">
        <v>2309</v>
      </c>
      <c r="G154" s="140" t="s">
        <v>884</v>
      </c>
      <c r="H154" s="141">
        <v>3</v>
      </c>
      <c r="I154" s="142"/>
      <c r="J154" s="143">
        <f>ROUND(I154*H154,2)</f>
        <v>0</v>
      </c>
      <c r="K154" s="144"/>
      <c r="L154" s="32"/>
      <c r="M154" s="145" t="s">
        <v>1</v>
      </c>
      <c r="N154" s="146" t="s">
        <v>43</v>
      </c>
      <c r="P154" s="147">
        <f>O154*H154</f>
        <v>0</v>
      </c>
      <c r="Q154" s="147">
        <v>0</v>
      </c>
      <c r="R154" s="147">
        <f>Q154*H154</f>
        <v>0</v>
      </c>
      <c r="S154" s="147">
        <v>0</v>
      </c>
      <c r="T154" s="148">
        <f>S154*H154</f>
        <v>0</v>
      </c>
      <c r="AR154" s="149" t="s">
        <v>170</v>
      </c>
      <c r="AT154" s="149" t="s">
        <v>166</v>
      </c>
      <c r="AU154" s="149" t="s">
        <v>86</v>
      </c>
      <c r="AY154" s="17" t="s">
        <v>163</v>
      </c>
      <c r="BE154" s="150">
        <f>IF(N154="základní",J154,0)</f>
        <v>0</v>
      </c>
      <c r="BF154" s="150">
        <f>IF(N154="snížená",J154,0)</f>
        <v>0</v>
      </c>
      <c r="BG154" s="150">
        <f>IF(N154="zákl. přenesená",J154,0)</f>
        <v>0</v>
      </c>
      <c r="BH154" s="150">
        <f>IF(N154="sníž. přenesená",J154,0)</f>
        <v>0</v>
      </c>
      <c r="BI154" s="150">
        <f>IF(N154="nulová",J154,0)</f>
        <v>0</v>
      </c>
      <c r="BJ154" s="17" t="s">
        <v>86</v>
      </c>
      <c r="BK154" s="150">
        <f>ROUND(I154*H154,2)</f>
        <v>0</v>
      </c>
      <c r="BL154" s="17" t="s">
        <v>170</v>
      </c>
      <c r="BM154" s="149" t="s">
        <v>424</v>
      </c>
    </row>
    <row r="155" spans="2:65" s="1" customFormat="1" ht="33" customHeight="1">
      <c r="B155" s="32"/>
      <c r="C155" s="137" t="s">
        <v>267</v>
      </c>
      <c r="D155" s="137" t="s">
        <v>166</v>
      </c>
      <c r="E155" s="138" t="s">
        <v>2310</v>
      </c>
      <c r="F155" s="139" t="s">
        <v>2311</v>
      </c>
      <c r="G155" s="140" t="s">
        <v>2265</v>
      </c>
      <c r="H155" s="141">
        <v>1</v>
      </c>
      <c r="I155" s="142"/>
      <c r="J155" s="143">
        <f>ROUND(I155*H155,2)</f>
        <v>0</v>
      </c>
      <c r="K155" s="144"/>
      <c r="L155" s="32"/>
      <c r="M155" s="145" t="s">
        <v>1</v>
      </c>
      <c r="N155" s="146" t="s">
        <v>43</v>
      </c>
      <c r="P155" s="147">
        <f>O155*H155</f>
        <v>0</v>
      </c>
      <c r="Q155" s="147">
        <v>0</v>
      </c>
      <c r="R155" s="147">
        <f>Q155*H155</f>
        <v>0</v>
      </c>
      <c r="S155" s="147">
        <v>0</v>
      </c>
      <c r="T155" s="148">
        <f>S155*H155</f>
        <v>0</v>
      </c>
      <c r="AR155" s="149" t="s">
        <v>170</v>
      </c>
      <c r="AT155" s="149" t="s">
        <v>166</v>
      </c>
      <c r="AU155" s="149" t="s">
        <v>86</v>
      </c>
      <c r="AY155" s="17" t="s">
        <v>163</v>
      </c>
      <c r="BE155" s="150">
        <f>IF(N155="základní",J155,0)</f>
        <v>0</v>
      </c>
      <c r="BF155" s="150">
        <f>IF(N155="snížená",J155,0)</f>
        <v>0</v>
      </c>
      <c r="BG155" s="150">
        <f>IF(N155="zákl. přenesená",J155,0)</f>
        <v>0</v>
      </c>
      <c r="BH155" s="150">
        <f>IF(N155="sníž. přenesená",J155,0)</f>
        <v>0</v>
      </c>
      <c r="BI155" s="150">
        <f>IF(N155="nulová",J155,0)</f>
        <v>0</v>
      </c>
      <c r="BJ155" s="17" t="s">
        <v>86</v>
      </c>
      <c r="BK155" s="150">
        <f>ROUND(I155*H155,2)</f>
        <v>0</v>
      </c>
      <c r="BL155" s="17" t="s">
        <v>170</v>
      </c>
      <c r="BM155" s="149" t="s">
        <v>442</v>
      </c>
    </row>
    <row r="156" spans="2:65" s="12" customFormat="1" ht="11.25">
      <c r="B156" s="151"/>
      <c r="D156" s="152" t="s">
        <v>172</v>
      </c>
      <c r="E156" s="153" t="s">
        <v>1</v>
      </c>
      <c r="F156" s="154" t="s">
        <v>2288</v>
      </c>
      <c r="H156" s="153" t="s">
        <v>1</v>
      </c>
      <c r="I156" s="155"/>
      <c r="L156" s="151"/>
      <c r="M156" s="156"/>
      <c r="T156" s="157"/>
      <c r="AT156" s="153" t="s">
        <v>172</v>
      </c>
      <c r="AU156" s="153" t="s">
        <v>86</v>
      </c>
      <c r="AV156" s="12" t="s">
        <v>86</v>
      </c>
      <c r="AW156" s="12" t="s">
        <v>34</v>
      </c>
      <c r="AX156" s="12" t="s">
        <v>78</v>
      </c>
      <c r="AY156" s="153" t="s">
        <v>163</v>
      </c>
    </row>
    <row r="157" spans="2:65" s="13" customFormat="1" ht="11.25">
      <c r="B157" s="158"/>
      <c r="D157" s="152" t="s">
        <v>172</v>
      </c>
      <c r="E157" s="159" t="s">
        <v>1</v>
      </c>
      <c r="F157" s="160" t="s">
        <v>86</v>
      </c>
      <c r="H157" s="161">
        <v>1</v>
      </c>
      <c r="I157" s="162"/>
      <c r="L157" s="158"/>
      <c r="M157" s="163"/>
      <c r="T157" s="164"/>
      <c r="AT157" s="159" t="s">
        <v>172</v>
      </c>
      <c r="AU157" s="159" t="s">
        <v>86</v>
      </c>
      <c r="AV157" s="13" t="s">
        <v>88</v>
      </c>
      <c r="AW157" s="13" t="s">
        <v>34</v>
      </c>
      <c r="AX157" s="13" t="s">
        <v>78</v>
      </c>
      <c r="AY157" s="159" t="s">
        <v>163</v>
      </c>
    </row>
    <row r="158" spans="2:65" s="14" customFormat="1" ht="11.25">
      <c r="B158" s="165"/>
      <c r="D158" s="152" t="s">
        <v>172</v>
      </c>
      <c r="E158" s="166" t="s">
        <v>1</v>
      </c>
      <c r="F158" s="167" t="s">
        <v>176</v>
      </c>
      <c r="H158" s="168">
        <v>1</v>
      </c>
      <c r="I158" s="169"/>
      <c r="L158" s="165"/>
      <c r="M158" s="170"/>
      <c r="T158" s="171"/>
      <c r="AT158" s="166" t="s">
        <v>172</v>
      </c>
      <c r="AU158" s="166" t="s">
        <v>86</v>
      </c>
      <c r="AV158" s="14" t="s">
        <v>170</v>
      </c>
      <c r="AW158" s="14" t="s">
        <v>34</v>
      </c>
      <c r="AX158" s="14" t="s">
        <v>86</v>
      </c>
      <c r="AY158" s="166" t="s">
        <v>163</v>
      </c>
    </row>
    <row r="159" spans="2:65" s="1" customFormat="1" ht="16.5" customHeight="1">
      <c r="B159" s="32"/>
      <c r="C159" s="137" t="s">
        <v>273</v>
      </c>
      <c r="D159" s="137" t="s">
        <v>166</v>
      </c>
      <c r="E159" s="138" t="s">
        <v>2312</v>
      </c>
      <c r="F159" s="139" t="s">
        <v>2277</v>
      </c>
      <c r="G159" s="140" t="s">
        <v>2265</v>
      </c>
      <c r="H159" s="141">
        <v>1</v>
      </c>
      <c r="I159" s="142"/>
      <c r="J159" s="143">
        <f>ROUND(I159*H159,2)</f>
        <v>0</v>
      </c>
      <c r="K159" s="144"/>
      <c r="L159" s="32"/>
      <c r="M159" s="145" t="s">
        <v>1</v>
      </c>
      <c r="N159" s="146" t="s">
        <v>43</v>
      </c>
      <c r="P159" s="147">
        <f>O159*H159</f>
        <v>0</v>
      </c>
      <c r="Q159" s="147">
        <v>0</v>
      </c>
      <c r="R159" s="147">
        <f>Q159*H159</f>
        <v>0</v>
      </c>
      <c r="S159" s="147">
        <v>0</v>
      </c>
      <c r="T159" s="148">
        <f>S159*H159</f>
        <v>0</v>
      </c>
      <c r="AR159" s="149" t="s">
        <v>170</v>
      </c>
      <c r="AT159" s="149" t="s">
        <v>166</v>
      </c>
      <c r="AU159" s="149" t="s">
        <v>86</v>
      </c>
      <c r="AY159" s="17" t="s">
        <v>163</v>
      </c>
      <c r="BE159" s="150">
        <f>IF(N159="základní",J159,0)</f>
        <v>0</v>
      </c>
      <c r="BF159" s="150">
        <f>IF(N159="snížená",J159,0)</f>
        <v>0</v>
      </c>
      <c r="BG159" s="150">
        <f>IF(N159="zákl. přenesená",J159,0)</f>
        <v>0</v>
      </c>
      <c r="BH159" s="150">
        <f>IF(N159="sníž. přenesená",J159,0)</f>
        <v>0</v>
      </c>
      <c r="BI159" s="150">
        <f>IF(N159="nulová",J159,0)</f>
        <v>0</v>
      </c>
      <c r="BJ159" s="17" t="s">
        <v>86</v>
      </c>
      <c r="BK159" s="150">
        <f>ROUND(I159*H159,2)</f>
        <v>0</v>
      </c>
      <c r="BL159" s="17" t="s">
        <v>170</v>
      </c>
      <c r="BM159" s="149" t="s">
        <v>201</v>
      </c>
    </row>
    <row r="160" spans="2:65" s="12" customFormat="1" ht="11.25">
      <c r="B160" s="151"/>
      <c r="D160" s="152" t="s">
        <v>172</v>
      </c>
      <c r="E160" s="153" t="s">
        <v>1</v>
      </c>
      <c r="F160" s="154" t="s">
        <v>2288</v>
      </c>
      <c r="H160" s="153" t="s">
        <v>1</v>
      </c>
      <c r="I160" s="155"/>
      <c r="L160" s="151"/>
      <c r="M160" s="156"/>
      <c r="T160" s="157"/>
      <c r="AT160" s="153" t="s">
        <v>172</v>
      </c>
      <c r="AU160" s="153" t="s">
        <v>86</v>
      </c>
      <c r="AV160" s="12" t="s">
        <v>86</v>
      </c>
      <c r="AW160" s="12" t="s">
        <v>34</v>
      </c>
      <c r="AX160" s="12" t="s">
        <v>78</v>
      </c>
      <c r="AY160" s="153" t="s">
        <v>163</v>
      </c>
    </row>
    <row r="161" spans="2:65" s="13" customFormat="1" ht="11.25">
      <c r="B161" s="158"/>
      <c r="D161" s="152" t="s">
        <v>172</v>
      </c>
      <c r="E161" s="159" t="s">
        <v>1</v>
      </c>
      <c r="F161" s="160" t="s">
        <v>86</v>
      </c>
      <c r="H161" s="161">
        <v>1</v>
      </c>
      <c r="I161" s="162"/>
      <c r="L161" s="158"/>
      <c r="M161" s="163"/>
      <c r="T161" s="164"/>
      <c r="AT161" s="159" t="s">
        <v>172</v>
      </c>
      <c r="AU161" s="159" t="s">
        <v>86</v>
      </c>
      <c r="AV161" s="13" t="s">
        <v>88</v>
      </c>
      <c r="AW161" s="13" t="s">
        <v>34</v>
      </c>
      <c r="AX161" s="13" t="s">
        <v>78</v>
      </c>
      <c r="AY161" s="159" t="s">
        <v>163</v>
      </c>
    </row>
    <row r="162" spans="2:65" s="14" customFormat="1" ht="11.25">
      <c r="B162" s="165"/>
      <c r="D162" s="152" t="s">
        <v>172</v>
      </c>
      <c r="E162" s="166" t="s">
        <v>1</v>
      </c>
      <c r="F162" s="167" t="s">
        <v>176</v>
      </c>
      <c r="H162" s="168">
        <v>1</v>
      </c>
      <c r="I162" s="169"/>
      <c r="L162" s="165"/>
      <c r="M162" s="170"/>
      <c r="T162" s="171"/>
      <c r="AT162" s="166" t="s">
        <v>172</v>
      </c>
      <c r="AU162" s="166" t="s">
        <v>86</v>
      </c>
      <c r="AV162" s="14" t="s">
        <v>170</v>
      </c>
      <c r="AW162" s="14" t="s">
        <v>34</v>
      </c>
      <c r="AX162" s="14" t="s">
        <v>86</v>
      </c>
      <c r="AY162" s="166" t="s">
        <v>163</v>
      </c>
    </row>
    <row r="163" spans="2:65" s="1" customFormat="1" ht="21.75" customHeight="1">
      <c r="B163" s="32"/>
      <c r="C163" s="137" t="s">
        <v>279</v>
      </c>
      <c r="D163" s="137" t="s">
        <v>166</v>
      </c>
      <c r="E163" s="138" t="s">
        <v>2313</v>
      </c>
      <c r="F163" s="139" t="s">
        <v>2314</v>
      </c>
      <c r="G163" s="140" t="s">
        <v>2265</v>
      </c>
      <c r="H163" s="141">
        <v>1</v>
      </c>
      <c r="I163" s="142"/>
      <c r="J163" s="143">
        <f>ROUND(I163*H163,2)</f>
        <v>0</v>
      </c>
      <c r="K163" s="144"/>
      <c r="L163" s="32"/>
      <c r="M163" s="145" t="s">
        <v>1</v>
      </c>
      <c r="N163" s="146" t="s">
        <v>43</v>
      </c>
      <c r="P163" s="147">
        <f>O163*H163</f>
        <v>0</v>
      </c>
      <c r="Q163" s="147">
        <v>0</v>
      </c>
      <c r="R163" s="147">
        <f>Q163*H163</f>
        <v>0</v>
      </c>
      <c r="S163" s="147">
        <v>0</v>
      </c>
      <c r="T163" s="148">
        <f>S163*H163</f>
        <v>0</v>
      </c>
      <c r="AR163" s="149" t="s">
        <v>170</v>
      </c>
      <c r="AT163" s="149" t="s">
        <v>166</v>
      </c>
      <c r="AU163" s="149" t="s">
        <v>86</v>
      </c>
      <c r="AY163" s="17" t="s">
        <v>163</v>
      </c>
      <c r="BE163" s="150">
        <f>IF(N163="základní",J163,0)</f>
        <v>0</v>
      </c>
      <c r="BF163" s="150">
        <f>IF(N163="snížená",J163,0)</f>
        <v>0</v>
      </c>
      <c r="BG163" s="150">
        <f>IF(N163="zákl. přenesená",J163,0)</f>
        <v>0</v>
      </c>
      <c r="BH163" s="150">
        <f>IF(N163="sníž. přenesená",J163,0)</f>
        <v>0</v>
      </c>
      <c r="BI163" s="150">
        <f>IF(N163="nulová",J163,0)</f>
        <v>0</v>
      </c>
      <c r="BJ163" s="17" t="s">
        <v>86</v>
      </c>
      <c r="BK163" s="150">
        <f>ROUND(I163*H163,2)</f>
        <v>0</v>
      </c>
      <c r="BL163" s="17" t="s">
        <v>170</v>
      </c>
      <c r="BM163" s="149" t="s">
        <v>480</v>
      </c>
    </row>
    <row r="164" spans="2:65" s="12" customFormat="1" ht="11.25">
      <c r="B164" s="151"/>
      <c r="D164" s="152" t="s">
        <v>172</v>
      </c>
      <c r="E164" s="153" t="s">
        <v>1</v>
      </c>
      <c r="F164" s="154" t="s">
        <v>2288</v>
      </c>
      <c r="H164" s="153" t="s">
        <v>1</v>
      </c>
      <c r="I164" s="155"/>
      <c r="L164" s="151"/>
      <c r="M164" s="156"/>
      <c r="T164" s="157"/>
      <c r="AT164" s="153" t="s">
        <v>172</v>
      </c>
      <c r="AU164" s="153" t="s">
        <v>86</v>
      </c>
      <c r="AV164" s="12" t="s">
        <v>86</v>
      </c>
      <c r="AW164" s="12" t="s">
        <v>34</v>
      </c>
      <c r="AX164" s="12" t="s">
        <v>78</v>
      </c>
      <c r="AY164" s="153" t="s">
        <v>163</v>
      </c>
    </row>
    <row r="165" spans="2:65" s="13" customFormat="1" ht="11.25">
      <c r="B165" s="158"/>
      <c r="D165" s="152" t="s">
        <v>172</v>
      </c>
      <c r="E165" s="159" t="s">
        <v>1</v>
      </c>
      <c r="F165" s="160" t="s">
        <v>86</v>
      </c>
      <c r="H165" s="161">
        <v>1</v>
      </c>
      <c r="I165" s="162"/>
      <c r="L165" s="158"/>
      <c r="M165" s="163"/>
      <c r="T165" s="164"/>
      <c r="AT165" s="159" t="s">
        <v>172</v>
      </c>
      <c r="AU165" s="159" t="s">
        <v>86</v>
      </c>
      <c r="AV165" s="13" t="s">
        <v>88</v>
      </c>
      <c r="AW165" s="13" t="s">
        <v>34</v>
      </c>
      <c r="AX165" s="13" t="s">
        <v>78</v>
      </c>
      <c r="AY165" s="159" t="s">
        <v>163</v>
      </c>
    </row>
    <row r="166" spans="2:65" s="14" customFormat="1" ht="11.25">
      <c r="B166" s="165"/>
      <c r="D166" s="152" t="s">
        <v>172</v>
      </c>
      <c r="E166" s="166" t="s">
        <v>1</v>
      </c>
      <c r="F166" s="167" t="s">
        <v>176</v>
      </c>
      <c r="H166" s="168">
        <v>1</v>
      </c>
      <c r="I166" s="169"/>
      <c r="L166" s="165"/>
      <c r="M166" s="190"/>
      <c r="N166" s="191"/>
      <c r="O166" s="191"/>
      <c r="P166" s="191"/>
      <c r="Q166" s="191"/>
      <c r="R166" s="191"/>
      <c r="S166" s="191"/>
      <c r="T166" s="192"/>
      <c r="AT166" s="166" t="s">
        <v>172</v>
      </c>
      <c r="AU166" s="166" t="s">
        <v>86</v>
      </c>
      <c r="AV166" s="14" t="s">
        <v>170</v>
      </c>
      <c r="AW166" s="14" t="s">
        <v>34</v>
      </c>
      <c r="AX166" s="14" t="s">
        <v>86</v>
      </c>
      <c r="AY166" s="166" t="s">
        <v>163</v>
      </c>
    </row>
    <row r="167" spans="2:65" s="1" customFormat="1" ht="6.95" customHeight="1">
      <c r="B167" s="44"/>
      <c r="C167" s="45"/>
      <c r="D167" s="45"/>
      <c r="E167" s="45"/>
      <c r="F167" s="45"/>
      <c r="G167" s="45"/>
      <c r="H167" s="45"/>
      <c r="I167" s="45"/>
      <c r="J167" s="45"/>
      <c r="K167" s="45"/>
      <c r="L167" s="32"/>
    </row>
  </sheetData>
  <sheetProtection algorithmName="SHA-512" hashValue="23N1qXUQIRz8Sg7WJfAwGGIjuPNIownisNSzIePFY9x/d3rhDGTDdqjn9is/3/1eddxCv/mpYM6arEezq/emFg==" saltValue="fSAr5H1FYbE5xPqAgpmqEY9zkBG23B8VaclY6VhszZwe/LDQaXG0Ip8wWPYgL2RZW+YYe5t7uDDT6NoE0c+DQw==" spinCount="100000" sheet="1" objects="1" scenarios="1" formatColumns="0" formatRows="0" autoFilter="0"/>
  <autoFilter ref="C120:K166" xr:uid="{00000000-0009-0000-0000-000008000000}"/>
  <mergeCells count="12">
    <mergeCell ref="E113:H113"/>
    <mergeCell ref="L2:V2"/>
    <mergeCell ref="E85:H85"/>
    <mergeCell ref="E87:H87"/>
    <mergeCell ref="E89:H89"/>
    <mergeCell ref="E109:H109"/>
    <mergeCell ref="E111:H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20</vt:i4>
      </vt:variant>
    </vt:vector>
  </HeadingPairs>
  <TitlesOfParts>
    <vt:vector size="30" baseType="lpstr">
      <vt:lpstr>Rekapitulace stavby</vt:lpstr>
      <vt:lpstr>D.1.1. - Architektonicko ...</vt:lpstr>
      <vt:lpstr>D.1.1.4.1 - TPS - Zařízen...</vt:lpstr>
      <vt:lpstr>D.1.1.4.2 - TPS - Zařizen...</vt:lpstr>
      <vt:lpstr>D.1.1.4.3 - TPS - Zařízen...</vt:lpstr>
      <vt:lpstr>D.1.1.4.4 - Zařízení siln...</vt:lpstr>
      <vt:lpstr>D.1.1.4.5 - Zařízení slab...</vt:lpstr>
      <vt:lpstr>01 - Elektrická požární s...</vt:lpstr>
      <vt:lpstr>02 - Nouzový zvukový systém</vt:lpstr>
      <vt:lpstr>VRN-ON - Vedlejší rozpočt...</vt:lpstr>
      <vt:lpstr>'01 - Elektrická požární s...'!Názvy_tisku</vt:lpstr>
      <vt:lpstr>'02 - Nouzový zvukový systém'!Názvy_tisku</vt:lpstr>
      <vt:lpstr>'D.1.1. - Architektonicko ...'!Názvy_tisku</vt:lpstr>
      <vt:lpstr>'D.1.1.4.1 - TPS - Zařízen...'!Názvy_tisku</vt:lpstr>
      <vt:lpstr>'D.1.1.4.2 - TPS - Zařizen...'!Názvy_tisku</vt:lpstr>
      <vt:lpstr>'D.1.1.4.3 - TPS - Zařízen...'!Názvy_tisku</vt:lpstr>
      <vt:lpstr>'D.1.1.4.4 - Zařízení siln...'!Názvy_tisku</vt:lpstr>
      <vt:lpstr>'D.1.1.4.5 - Zařízení slab...'!Názvy_tisku</vt:lpstr>
      <vt:lpstr>'Rekapitulace stavby'!Názvy_tisku</vt:lpstr>
      <vt:lpstr>'VRN-ON - Vedlejší rozpočt...'!Názvy_tisku</vt:lpstr>
      <vt:lpstr>'01 - Elektrická požární s...'!Oblast_tisku</vt:lpstr>
      <vt:lpstr>'02 - Nouzový zvukový systém'!Oblast_tisku</vt:lpstr>
      <vt:lpstr>'D.1.1. - Architektonicko ...'!Oblast_tisku</vt:lpstr>
      <vt:lpstr>'D.1.1.4.1 - TPS - Zařízen...'!Oblast_tisku</vt:lpstr>
      <vt:lpstr>'D.1.1.4.2 - TPS - Zařizen...'!Oblast_tisku</vt:lpstr>
      <vt:lpstr>'D.1.1.4.3 - TPS - Zařízen...'!Oblast_tisku</vt:lpstr>
      <vt:lpstr>'D.1.1.4.4 - Zařízení siln...'!Oblast_tisku</vt:lpstr>
      <vt:lpstr>'D.1.1.4.5 - Zařízení slab...'!Oblast_tisku</vt:lpstr>
      <vt:lpstr>'Rekapitulace stavby'!Oblast_tisku</vt:lpstr>
      <vt:lpstr>'VRN-ON - Vedlejší rozpočt...'!Oblast_tisku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Růžanská</dc:creator>
  <cp:lastModifiedBy>Vopalkova Petra</cp:lastModifiedBy>
  <dcterms:created xsi:type="dcterms:W3CDTF">2025-04-14T08:55:57Z</dcterms:created>
  <dcterms:modified xsi:type="dcterms:W3CDTF">2025-04-17T10:25:16Z</dcterms:modified>
</cp:coreProperties>
</file>