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_Zalohy z D\Zakazky z S\520 - Sportovni hala Olomouc\2025-05-22 ROZPOCET - Vedeni tepla v objektu a lodenici\SOUPIS PRACI - Export z KROSu\"/>
    </mc:Choice>
  </mc:AlternateContent>
  <xr:revisionPtr revIDLastSave="0" documentId="13_ncr:1_{55A55473-C824-410F-9A95-41B426F5342A}" xr6:coauthVersionLast="47" xr6:coauthVersionMax="47" xr10:uidLastSave="{00000000-0000-0000-0000-000000000000}"/>
  <bookViews>
    <workbookView xWindow="-37200" yWindow="1335" windowWidth="37200" windowHeight="20265" xr2:uid="{00000000-000D-0000-FFFF-FFFF00000000}"/>
  </bookViews>
  <sheets>
    <sheet name="Rekapitulace stavby" sheetId="1" r:id="rId1"/>
    <sheet name="D.1.4.4.-1 - ÚPRAVA VYTÁP..." sheetId="2" r:id="rId2"/>
    <sheet name="D.1.4.4.-2 - ÚPRAVA VYTÁP..." sheetId="3" r:id="rId3"/>
    <sheet name="Pokyny pro vyplnění" sheetId="4" r:id="rId4"/>
  </sheets>
  <definedNames>
    <definedName name="_xlnm._FilterDatabase" localSheetId="1" hidden="1">'D.1.4.4.-1 - ÚPRAVA VYTÁP...'!$C$85:$K$228</definedName>
    <definedName name="_xlnm._FilterDatabase" localSheetId="2" hidden="1">'D.1.4.4.-2 - ÚPRAVA VYTÁP...'!$C$87:$K$345</definedName>
    <definedName name="_xlnm.Print_Titles" localSheetId="1">'D.1.4.4.-1 - ÚPRAVA VYTÁP...'!$85:$85</definedName>
    <definedName name="_xlnm.Print_Titles" localSheetId="2">'D.1.4.4.-2 - ÚPRAVA VYTÁP...'!$87:$87</definedName>
    <definedName name="_xlnm.Print_Titles" localSheetId="0">'Rekapitulace stavby'!$52:$52</definedName>
    <definedName name="_xlnm.Print_Area" localSheetId="1">'D.1.4.4.-1 - ÚPRAVA VYTÁP...'!$C$4:$J$39,'D.1.4.4.-1 - ÚPRAVA VYTÁP...'!$C$45:$J$67,'D.1.4.4.-1 - ÚPRAVA VYTÁP...'!$C$73:$K$228</definedName>
    <definedName name="_xlnm.Print_Area" localSheetId="2">'D.1.4.4.-2 - ÚPRAVA VYTÁP...'!$C$4:$J$39,'D.1.4.4.-2 - ÚPRAVA VYTÁP...'!$C$45:$J$69,'D.1.4.4.-2 - ÚPRAVA VYTÁP...'!$C$75:$K$345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343" i="3"/>
  <c r="BH343" i="3"/>
  <c r="BG343" i="3"/>
  <c r="BF343" i="3"/>
  <c r="T343" i="3"/>
  <c r="R343" i="3"/>
  <c r="P343" i="3"/>
  <c r="BI340" i="3"/>
  <c r="BH340" i="3"/>
  <c r="BG340" i="3"/>
  <c r="BF340" i="3"/>
  <c r="T340" i="3"/>
  <c r="R340" i="3"/>
  <c r="P340" i="3"/>
  <c r="BI337" i="3"/>
  <c r="BH337" i="3"/>
  <c r="BG337" i="3"/>
  <c r="BF337" i="3"/>
  <c r="T337" i="3"/>
  <c r="R337" i="3"/>
  <c r="P337" i="3"/>
  <c r="BI334" i="3"/>
  <c r="BH334" i="3"/>
  <c r="BG334" i="3"/>
  <c r="BF334" i="3"/>
  <c r="T334" i="3"/>
  <c r="R334" i="3"/>
  <c r="P334" i="3"/>
  <c r="BI331" i="3"/>
  <c r="BH331" i="3"/>
  <c r="BG331" i="3"/>
  <c r="BF331" i="3"/>
  <c r="T331" i="3"/>
  <c r="R331" i="3"/>
  <c r="P331" i="3"/>
  <c r="BI328" i="3"/>
  <c r="BH328" i="3"/>
  <c r="BG328" i="3"/>
  <c r="BF328" i="3"/>
  <c r="T328" i="3"/>
  <c r="R328" i="3"/>
  <c r="P328" i="3"/>
  <c r="BI325" i="3"/>
  <c r="BH325" i="3"/>
  <c r="BG325" i="3"/>
  <c r="BF325" i="3"/>
  <c r="T325" i="3"/>
  <c r="R325" i="3"/>
  <c r="P325" i="3"/>
  <c r="BI322" i="3"/>
  <c r="BH322" i="3"/>
  <c r="BG322" i="3"/>
  <c r="BF322" i="3"/>
  <c r="T322" i="3"/>
  <c r="R322" i="3"/>
  <c r="P322" i="3"/>
  <c r="BI319" i="3"/>
  <c r="BH319" i="3"/>
  <c r="BG319" i="3"/>
  <c r="BF319" i="3"/>
  <c r="T319" i="3"/>
  <c r="R319" i="3"/>
  <c r="P319" i="3"/>
  <c r="BI316" i="3"/>
  <c r="BH316" i="3"/>
  <c r="BG316" i="3"/>
  <c r="BF316" i="3"/>
  <c r="T316" i="3"/>
  <c r="R316" i="3"/>
  <c r="P316" i="3"/>
  <c r="BI313" i="3"/>
  <c r="BH313" i="3"/>
  <c r="BG313" i="3"/>
  <c r="BF313" i="3"/>
  <c r="T313" i="3"/>
  <c r="R313" i="3"/>
  <c r="P313" i="3"/>
  <c r="BI310" i="3"/>
  <c r="BH310" i="3"/>
  <c r="BG310" i="3"/>
  <c r="BF310" i="3"/>
  <c r="T310" i="3"/>
  <c r="R310" i="3"/>
  <c r="P310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R303" i="3"/>
  <c r="P303" i="3"/>
  <c r="BI300" i="3"/>
  <c r="BH300" i="3"/>
  <c r="BG300" i="3"/>
  <c r="BF300" i="3"/>
  <c r="T300" i="3"/>
  <c r="R300" i="3"/>
  <c r="P300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R269" i="3"/>
  <c r="P269" i="3"/>
  <c r="BI265" i="3"/>
  <c r="BH265" i="3"/>
  <c r="BG265" i="3"/>
  <c r="BF265" i="3"/>
  <c r="T265" i="3"/>
  <c r="R265" i="3"/>
  <c r="P265" i="3"/>
  <c r="BI262" i="3"/>
  <c r="BH262" i="3"/>
  <c r="BG262" i="3"/>
  <c r="BF262" i="3"/>
  <c r="T262" i="3"/>
  <c r="R262" i="3"/>
  <c r="P262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13" i="3"/>
  <c r="BH113" i="3"/>
  <c r="BG113" i="3"/>
  <c r="BF113" i="3"/>
  <c r="T113" i="3"/>
  <c r="R113" i="3"/>
  <c r="P113" i="3"/>
  <c r="BI110" i="3"/>
  <c r="BH110" i="3"/>
  <c r="BG110" i="3"/>
  <c r="BF110" i="3"/>
  <c r="T110" i="3"/>
  <c r="R110" i="3"/>
  <c r="P110" i="3"/>
  <c r="BI106" i="3"/>
  <c r="BH106" i="3"/>
  <c r="BG106" i="3"/>
  <c r="BF106" i="3"/>
  <c r="T106" i="3"/>
  <c r="R106" i="3"/>
  <c r="P106" i="3"/>
  <c r="BI103" i="3"/>
  <c r="BH103" i="3"/>
  <c r="BG103" i="3"/>
  <c r="BF103" i="3"/>
  <c r="T103" i="3"/>
  <c r="R103" i="3"/>
  <c r="P103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F82" i="3"/>
  <c r="E80" i="3"/>
  <c r="F52" i="3"/>
  <c r="E50" i="3"/>
  <c r="J24" i="3"/>
  <c r="E24" i="3"/>
  <c r="J85" i="3"/>
  <c r="J23" i="3"/>
  <c r="J21" i="3"/>
  <c r="E21" i="3"/>
  <c r="J54" i="3"/>
  <c r="J20" i="3"/>
  <c r="J18" i="3"/>
  <c r="E18" i="3"/>
  <c r="F85" i="3"/>
  <c r="J17" i="3"/>
  <c r="J15" i="3"/>
  <c r="E15" i="3"/>
  <c r="F84" i="3"/>
  <c r="J14" i="3"/>
  <c r="J12" i="3"/>
  <c r="J52" i="3"/>
  <c r="E7" i="3"/>
  <c r="E78" i="3"/>
  <c r="J37" i="2"/>
  <c r="J36" i="2"/>
  <c r="AY55" i="1"/>
  <c r="J35" i="2"/>
  <c r="AX55" i="1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F80" i="2"/>
  <c r="E78" i="2"/>
  <c r="F52" i="2"/>
  <c r="E50" i="2"/>
  <c r="J24" i="2"/>
  <c r="E24" i="2"/>
  <c r="J83" i="2"/>
  <c r="J23" i="2"/>
  <c r="J21" i="2"/>
  <c r="E21" i="2"/>
  <c r="J82" i="2"/>
  <c r="J20" i="2"/>
  <c r="J18" i="2"/>
  <c r="E18" i="2"/>
  <c r="F83" i="2"/>
  <c r="J17" i="2"/>
  <c r="J15" i="2"/>
  <c r="E15" i="2"/>
  <c r="F82" i="2"/>
  <c r="J14" i="2"/>
  <c r="J12" i="2"/>
  <c r="J80" i="2"/>
  <c r="E7" i="2"/>
  <c r="E76" i="2"/>
  <c r="L50" i="1"/>
  <c r="AM50" i="1"/>
  <c r="AM49" i="1"/>
  <c r="L49" i="1"/>
  <c r="AM47" i="1"/>
  <c r="L47" i="1"/>
  <c r="L45" i="1"/>
  <c r="L44" i="1"/>
  <c r="J223" i="2"/>
  <c r="BK172" i="2"/>
  <c r="J297" i="3"/>
  <c r="J328" i="3"/>
  <c r="J113" i="3"/>
  <c r="J223" i="3"/>
  <c r="J189" i="2"/>
  <c r="BK104" i="2"/>
  <c r="BK340" i="3"/>
  <c r="BK153" i="3"/>
  <c r="BK208" i="2"/>
  <c r="J158" i="2"/>
  <c r="J132" i="3"/>
  <c r="BK262" i="3"/>
  <c r="BK214" i="2"/>
  <c r="BK155" i="2"/>
  <c r="BK334" i="3"/>
  <c r="J313" i="3"/>
  <c r="J233" i="3"/>
  <c r="BK129" i="2"/>
  <c r="BK236" i="3"/>
  <c r="BK97" i="3"/>
  <c r="J325" i="3"/>
  <c r="AS54" i="1"/>
  <c r="BK272" i="3"/>
  <c r="J331" i="3"/>
  <c r="J113" i="2"/>
  <c r="BK313" i="3"/>
  <c r="J216" i="3"/>
  <c r="BK119" i="3"/>
  <c r="J168" i="3"/>
  <c r="F35" i="2"/>
  <c r="J186" i="2"/>
  <c r="BK140" i="2"/>
  <c r="J204" i="3"/>
  <c r="J294" i="3"/>
  <c r="BK135" i="3"/>
  <c r="BK158" i="2"/>
  <c r="J220" i="3"/>
  <c r="J189" i="3"/>
  <c r="J116" i="3"/>
  <c r="J220" i="2"/>
  <c r="BK143" i="2"/>
  <c r="J159" i="3"/>
  <c r="BK276" i="3"/>
  <c r="BK343" i="3"/>
  <c r="BK196" i="2"/>
  <c r="BK147" i="2"/>
  <c r="J119" i="3"/>
  <c r="J340" i="3"/>
  <c r="J144" i="3"/>
  <c r="BK107" i="2"/>
  <c r="J103" i="3"/>
  <c r="BK192" i="3"/>
  <c r="BK229" i="3"/>
  <c r="J110" i="2"/>
  <c r="BK113" i="3"/>
  <c r="J201" i="3"/>
  <c r="BK210" i="3"/>
  <c r="J140" i="2"/>
  <c r="J177" i="3"/>
  <c r="J174" i="3"/>
  <c r="BK265" i="3"/>
  <c r="J135" i="3"/>
  <c r="J136" i="2"/>
  <c r="F37" i="2"/>
  <c r="J208" i="2"/>
  <c r="J162" i="2"/>
  <c r="J269" i="3"/>
  <c r="J138" i="3"/>
  <c r="J153" i="3"/>
  <c r="BK217" i="2"/>
  <c r="J155" i="2"/>
  <c r="BK126" i="3"/>
  <c r="J334" i="3"/>
  <c r="J236" i="3"/>
  <c r="BK186" i="2"/>
  <c r="BK110" i="2"/>
  <c r="J306" i="3"/>
  <c r="J165" i="3"/>
  <c r="J257" i="3"/>
  <c r="J202" i="2"/>
  <c r="BK162" i="2"/>
  <c r="BK132" i="3"/>
  <c r="J129" i="3"/>
  <c r="J291" i="3"/>
  <c r="BK319" i="3"/>
  <c r="BK291" i="3"/>
  <c r="J156" i="3"/>
  <c r="BK147" i="3"/>
  <c r="J198" i="3"/>
  <c r="BK213" i="3"/>
  <c r="BK110" i="3"/>
  <c r="BK138" i="3"/>
  <c r="F34" i="2"/>
  <c r="J106" i="3"/>
  <c r="BK180" i="2"/>
  <c r="J129" i="2"/>
  <c r="BK144" i="3"/>
  <c r="J272" i="3"/>
  <c r="BK223" i="2"/>
  <c r="J183" i="2"/>
  <c r="J116" i="2"/>
  <c r="BK279" i="3"/>
  <c r="J279" i="3"/>
  <c r="J214" i="2"/>
  <c r="BK150" i="2"/>
  <c r="J319" i="3"/>
  <c r="J300" i="3"/>
  <c r="BK198" i="3"/>
  <c r="BK183" i="2"/>
  <c r="BK92" i="2"/>
  <c r="J195" i="3"/>
  <c r="J286" i="3"/>
  <c r="F36" i="2"/>
  <c r="BK186" i="3"/>
  <c r="J192" i="2"/>
  <c r="J107" i="2"/>
  <c r="BK103" i="3"/>
  <c r="J210" i="3"/>
  <c r="J205" i="2"/>
  <c r="J147" i="2"/>
  <c r="BK195" i="3"/>
  <c r="BK129" i="3"/>
  <c r="BK204" i="3"/>
  <c r="J226" i="2"/>
  <c r="J172" i="2"/>
  <c r="BK101" i="2"/>
  <c r="J229" i="3"/>
  <c r="J213" i="3"/>
  <c r="BK226" i="2"/>
  <c r="BK189" i="2"/>
  <c r="BK120" i="2"/>
  <c r="J192" i="3"/>
  <c r="J262" i="3"/>
  <c r="BK177" i="3"/>
  <c r="J120" i="2"/>
  <c r="BK116" i="3"/>
  <c r="BK257" i="3"/>
  <c r="BK123" i="3"/>
  <c r="J101" i="2"/>
  <c r="BK91" i="3"/>
  <c r="J303" i="3"/>
  <c r="BK250" i="3"/>
  <c r="BK159" i="3"/>
  <c r="J89" i="2"/>
  <c r="J147" i="3"/>
  <c r="J126" i="3"/>
  <c r="BK168" i="3"/>
  <c r="BK337" i="3"/>
  <c r="J126" i="2"/>
  <c r="BK286" i="3"/>
  <c r="BK180" i="3"/>
  <c r="BK226" i="3"/>
  <c r="J217" i="2"/>
  <c r="BK165" i="2"/>
  <c r="BK95" i="2"/>
  <c r="BK201" i="3"/>
  <c r="BK216" i="3"/>
  <c r="BK211" i="2"/>
  <c r="J169" i="2"/>
  <c r="J95" i="2"/>
  <c r="J183" i="3"/>
  <c r="BK316" i="3"/>
  <c r="BK192" i="2"/>
  <c r="BK126" i="2"/>
  <c r="J207" i="3"/>
  <c r="J123" i="3"/>
  <c r="BK141" i="3"/>
  <c r="BK220" i="2"/>
  <c r="BK169" i="2"/>
  <c r="BK223" i="3"/>
  <c r="BK310" i="3"/>
  <c r="J100" i="3"/>
  <c r="BK240" i="3"/>
  <c r="J150" i="3"/>
  <c r="J243" i="3"/>
  <c r="J34" i="2"/>
  <c r="BK297" i="3"/>
  <c r="BK202" i="2"/>
  <c r="J150" i="2"/>
  <c r="BK174" i="3"/>
  <c r="BK247" i="3"/>
  <c r="BK100" i="3"/>
  <c r="BK199" i="2"/>
  <c r="J177" i="2"/>
  <c r="BK269" i="3"/>
  <c r="J91" i="3"/>
  <c r="J226" i="3"/>
  <c r="J199" i="2"/>
  <c r="J165" i="2"/>
  <c r="BK283" i="3"/>
  <c r="BK306" i="3"/>
  <c r="BK303" i="3"/>
  <c r="BK205" i="2"/>
  <c r="BK136" i="2"/>
  <c r="BK294" i="3"/>
  <c r="J171" i="3"/>
  <c r="J143" i="2"/>
  <c r="BK189" i="3"/>
  <c r="J343" i="3"/>
  <c r="BK300" i="3"/>
  <c r="BK133" i="2"/>
  <c r="J316" i="3"/>
  <c r="BK162" i="3"/>
  <c r="BK183" i="3"/>
  <c r="BK123" i="2"/>
  <c r="J254" i="3"/>
  <c r="BK156" i="3"/>
  <c r="BK254" i="3"/>
  <c r="J322" i="3"/>
  <c r="J250" i="3"/>
  <c r="BK113" i="2"/>
  <c r="BK171" i="3"/>
  <c r="J247" i="3"/>
  <c r="J211" i="2"/>
  <c r="BK116" i="2"/>
  <c r="BK220" i="3"/>
  <c r="J337" i="3"/>
  <c r="J276" i="3"/>
  <c r="J196" i="2"/>
  <c r="J133" i="2"/>
  <c r="BK331" i="3"/>
  <c r="BK243" i="3"/>
  <c r="BK150" i="3"/>
  <c r="J180" i="2"/>
  <c r="BK89" i="2"/>
  <c r="J186" i="3"/>
  <c r="BK233" i="3"/>
  <c r="J97" i="3"/>
  <c r="BK177" i="2"/>
  <c r="J104" i="2"/>
  <c r="J141" i="3"/>
  <c r="BK94" i="3"/>
  <c r="J92" i="2"/>
  <c r="J180" i="3"/>
  <c r="J283" i="3"/>
  <c r="BK207" i="3"/>
  <c r="J123" i="2"/>
  <c r="BK165" i="3"/>
  <c r="BK106" i="3"/>
  <c r="J110" i="3"/>
  <c r="J240" i="3"/>
  <c r="BK98" i="2"/>
  <c r="J310" i="3"/>
  <c r="BK322" i="3"/>
  <c r="J265" i="3"/>
  <c r="J162" i="3"/>
  <c r="J98" i="2"/>
  <c r="BK328" i="3"/>
  <c r="BK325" i="3"/>
  <c r="J94" i="3"/>
  <c r="P261" i="3" l="1"/>
  <c r="P88" i="2"/>
  <c r="R132" i="2"/>
  <c r="T176" i="2"/>
  <c r="P122" i="3"/>
  <c r="P232" i="3"/>
  <c r="P119" i="2"/>
  <c r="P154" i="2"/>
  <c r="R119" i="2"/>
  <c r="BK176" i="2"/>
  <c r="J176" i="2" s="1"/>
  <c r="J65" i="2" s="1"/>
  <c r="BK90" i="3"/>
  <c r="R90" i="3"/>
  <c r="BK109" i="3"/>
  <c r="J109" i="3" s="1"/>
  <c r="J62" i="3" s="1"/>
  <c r="R109" i="3"/>
  <c r="BK219" i="3"/>
  <c r="J219" i="3"/>
  <c r="J64" i="3"/>
  <c r="T232" i="3"/>
  <c r="R290" i="3"/>
  <c r="T119" i="2"/>
  <c r="R154" i="2"/>
  <c r="BK309" i="3"/>
  <c r="J309" i="3" s="1"/>
  <c r="J68" i="3" s="1"/>
  <c r="R88" i="2"/>
  <c r="BK132" i="2"/>
  <c r="J132" i="2" s="1"/>
  <c r="J63" i="2" s="1"/>
  <c r="R176" i="2"/>
  <c r="R122" i="3"/>
  <c r="R219" i="3"/>
  <c r="BK261" i="3"/>
  <c r="J261" i="3"/>
  <c r="J66" i="3"/>
  <c r="P290" i="3"/>
  <c r="T290" i="3"/>
  <c r="BK88" i="2"/>
  <c r="J88" i="2"/>
  <c r="J61" i="2" s="1"/>
  <c r="T132" i="2"/>
  <c r="P176" i="2"/>
  <c r="P195" i="2"/>
  <c r="R195" i="2"/>
  <c r="P90" i="3"/>
  <c r="T90" i="3"/>
  <c r="P109" i="3"/>
  <c r="T109" i="3"/>
  <c r="BK232" i="3"/>
  <c r="J232" i="3"/>
  <c r="J65" i="3"/>
  <c r="R261" i="3"/>
  <c r="P309" i="3"/>
  <c r="BK119" i="2"/>
  <c r="J119" i="2"/>
  <c r="J62" i="2" s="1"/>
  <c r="BK154" i="2"/>
  <c r="J154" i="2"/>
  <c r="J64" i="2"/>
  <c r="T122" i="3"/>
  <c r="T219" i="3"/>
  <c r="T261" i="3"/>
  <c r="R309" i="3"/>
  <c r="T88" i="2"/>
  <c r="P132" i="2"/>
  <c r="T154" i="2"/>
  <c r="BK195" i="2"/>
  <c r="J195" i="2" s="1"/>
  <c r="J66" i="2" s="1"/>
  <c r="T195" i="2"/>
  <c r="BK122" i="3"/>
  <c r="J122" i="3" s="1"/>
  <c r="J63" i="3" s="1"/>
  <c r="P219" i="3"/>
  <c r="R232" i="3"/>
  <c r="BK290" i="3"/>
  <c r="J290" i="3" s="1"/>
  <c r="J67" i="3" s="1"/>
  <c r="T309" i="3"/>
  <c r="J82" i="3"/>
  <c r="BE110" i="3"/>
  <c r="BE113" i="3"/>
  <c r="BE186" i="3"/>
  <c r="BE201" i="3"/>
  <c r="BE269" i="3"/>
  <c r="BE306" i="3"/>
  <c r="BE334" i="3"/>
  <c r="BE343" i="3"/>
  <c r="E48" i="3"/>
  <c r="BE126" i="3"/>
  <c r="BE129" i="3"/>
  <c r="BE162" i="3"/>
  <c r="BE177" i="3"/>
  <c r="BE294" i="3"/>
  <c r="BE310" i="3"/>
  <c r="BE313" i="3"/>
  <c r="BE316" i="3"/>
  <c r="BE331" i="3"/>
  <c r="F55" i="3"/>
  <c r="J84" i="3"/>
  <c r="BE91" i="3"/>
  <c r="BE100" i="3"/>
  <c r="BE103" i="3"/>
  <c r="BE119" i="3"/>
  <c r="BE138" i="3"/>
  <c r="BE189" i="3"/>
  <c r="BE192" i="3"/>
  <c r="BE195" i="3"/>
  <c r="BE223" i="3"/>
  <c r="BE236" i="3"/>
  <c r="BE283" i="3"/>
  <c r="BE319" i="3"/>
  <c r="BE322" i="3"/>
  <c r="BE340" i="3"/>
  <c r="BK87" i="2"/>
  <c r="J87" i="2" s="1"/>
  <c r="J60" i="2" s="1"/>
  <c r="J55" i="3"/>
  <c r="BE123" i="3"/>
  <c r="BE132" i="3"/>
  <c r="BE150" i="3"/>
  <c r="BE156" i="3"/>
  <c r="BE159" i="3"/>
  <c r="BE220" i="3"/>
  <c r="BE226" i="3"/>
  <c r="BE297" i="3"/>
  <c r="F54" i="3"/>
  <c r="BE135" i="3"/>
  <c r="BE153" i="3"/>
  <c r="BE165" i="3"/>
  <c r="BE168" i="3"/>
  <c r="BE204" i="3"/>
  <c r="BE240" i="3"/>
  <c r="BE243" i="3"/>
  <c r="BE247" i="3"/>
  <c r="BE272" i="3"/>
  <c r="BE303" i="3"/>
  <c r="BE116" i="3"/>
  <c r="BE144" i="3"/>
  <c r="BE147" i="3"/>
  <c r="BE171" i="3"/>
  <c r="BE174" i="3"/>
  <c r="BE207" i="3"/>
  <c r="BE210" i="3"/>
  <c r="BE250" i="3"/>
  <c r="BE254" i="3"/>
  <c r="BE262" i="3"/>
  <c r="BE265" i="3"/>
  <c r="BE300" i="3"/>
  <c r="BE337" i="3"/>
  <c r="BE106" i="3"/>
  <c r="BE180" i="3"/>
  <c r="BE183" i="3"/>
  <c r="BE198" i="3"/>
  <c r="BE213" i="3"/>
  <c r="BE276" i="3"/>
  <c r="BE279" i="3"/>
  <c r="BE286" i="3"/>
  <c r="BE328" i="3"/>
  <c r="BE94" i="3"/>
  <c r="BE97" i="3"/>
  <c r="BE141" i="3"/>
  <c r="BE216" i="3"/>
  <c r="BE229" i="3"/>
  <c r="BE233" i="3"/>
  <c r="BE257" i="3"/>
  <c r="BE291" i="3"/>
  <c r="BE325" i="3"/>
  <c r="BD55" i="1"/>
  <c r="BA55" i="1"/>
  <c r="E48" i="2"/>
  <c r="J52" i="2"/>
  <c r="F54" i="2"/>
  <c r="J54" i="2"/>
  <c r="F55" i="2"/>
  <c r="J55" i="2"/>
  <c r="BE89" i="2"/>
  <c r="BE92" i="2"/>
  <c r="BE95" i="2"/>
  <c r="BE98" i="2"/>
  <c r="BE101" i="2"/>
  <c r="BE104" i="2"/>
  <c r="BE107" i="2"/>
  <c r="BE110" i="2"/>
  <c r="BE113" i="2"/>
  <c r="BE116" i="2"/>
  <c r="BE120" i="2"/>
  <c r="BE123" i="2"/>
  <c r="BE126" i="2"/>
  <c r="BE129" i="2"/>
  <c r="BE133" i="2"/>
  <c r="BE136" i="2"/>
  <c r="BE140" i="2"/>
  <c r="BE143" i="2"/>
  <c r="BE147" i="2"/>
  <c r="BE150" i="2"/>
  <c r="BE155" i="2"/>
  <c r="BE158" i="2"/>
  <c r="BE162" i="2"/>
  <c r="BE165" i="2"/>
  <c r="BE169" i="2"/>
  <c r="BE172" i="2"/>
  <c r="BE177" i="2"/>
  <c r="BE180" i="2"/>
  <c r="BE183" i="2"/>
  <c r="BE186" i="2"/>
  <c r="BE189" i="2"/>
  <c r="BE192" i="2"/>
  <c r="BE196" i="2"/>
  <c r="BE199" i="2"/>
  <c r="BE202" i="2"/>
  <c r="BE205" i="2"/>
  <c r="BE208" i="2"/>
  <c r="BE211" i="2"/>
  <c r="BE214" i="2"/>
  <c r="BE217" i="2"/>
  <c r="BE220" i="2"/>
  <c r="BE223" i="2"/>
  <c r="BE226" i="2"/>
  <c r="AW55" i="1"/>
  <c r="BB55" i="1"/>
  <c r="BC55" i="1"/>
  <c r="F37" i="3"/>
  <c r="BD56" i="1" s="1"/>
  <c r="BD54" i="1" s="1"/>
  <c r="W33" i="1" s="1"/>
  <c r="F34" i="3"/>
  <c r="BA56" i="1" s="1"/>
  <c r="BA54" i="1" s="1"/>
  <c r="W30" i="1" s="1"/>
  <c r="J34" i="3"/>
  <c r="AW56" i="1" s="1"/>
  <c r="F36" i="3"/>
  <c r="BC56" i="1" s="1"/>
  <c r="BC54" i="1" s="1"/>
  <c r="W32" i="1" s="1"/>
  <c r="F35" i="3"/>
  <c r="BB56" i="1" s="1"/>
  <c r="BB54" i="1" s="1"/>
  <c r="W31" i="1" s="1"/>
  <c r="T87" i="2" l="1"/>
  <c r="T86" i="2"/>
  <c r="P89" i="3"/>
  <c r="P88" i="3"/>
  <c r="AU56" i="1" s="1"/>
  <c r="R87" i="2"/>
  <c r="R86" i="2" s="1"/>
  <c r="T89" i="3"/>
  <c r="T88" i="3" s="1"/>
  <c r="BK89" i="3"/>
  <c r="J89" i="3" s="1"/>
  <c r="J60" i="3" s="1"/>
  <c r="R89" i="3"/>
  <c r="R88" i="3"/>
  <c r="P87" i="2"/>
  <c r="P86" i="2" s="1"/>
  <c r="AU55" i="1" s="1"/>
  <c r="J90" i="3"/>
  <c r="J61" i="3"/>
  <c r="BK86" i="2"/>
  <c r="J86" i="2" s="1"/>
  <c r="J59" i="2" s="1"/>
  <c r="F33" i="3"/>
  <c r="AZ56" i="1" s="1"/>
  <c r="J33" i="2"/>
  <c r="AV55" i="1" s="1"/>
  <c r="AT55" i="1" s="1"/>
  <c r="J33" i="3"/>
  <c r="AV56" i="1" s="1"/>
  <c r="AT56" i="1" s="1"/>
  <c r="AW54" i="1"/>
  <c r="AK30" i="1" s="1"/>
  <c r="F33" i="2"/>
  <c r="AZ55" i="1" s="1"/>
  <c r="AX54" i="1"/>
  <c r="AY54" i="1"/>
  <c r="BK88" i="3" l="1"/>
  <c r="J88" i="3"/>
  <c r="J59" i="3"/>
  <c r="AZ54" i="1"/>
  <c r="W29" i="1" s="1"/>
  <c r="J30" i="2"/>
  <c r="AG55" i="1" s="1"/>
  <c r="AU54" i="1"/>
  <c r="J39" i="2" l="1"/>
  <c r="AN55" i="1"/>
  <c r="AV54" i="1"/>
  <c r="AK29" i="1" s="1"/>
  <c r="J30" i="3"/>
  <c r="AG56" i="1" s="1"/>
  <c r="J39" i="3" l="1"/>
  <c r="AN56" i="1"/>
  <c r="AG54" i="1"/>
  <c r="AN54" i="1" s="1"/>
  <c r="AT54" i="1"/>
  <c r="AK26" i="1" l="1"/>
  <c r="AK35" i="1" s="1"/>
</calcChain>
</file>

<file path=xl/sharedStrings.xml><?xml version="1.0" encoding="utf-8"?>
<sst xmlns="http://schemas.openxmlformats.org/spreadsheetml/2006/main" count="5085" uniqueCount="786">
  <si>
    <t>Export Komplet</t>
  </si>
  <si>
    <t>VZ</t>
  </si>
  <si>
    <t>2.0</t>
  </si>
  <si>
    <t>ZAMOK</t>
  </si>
  <si>
    <t>False</t>
  </si>
  <si>
    <t>{0b23ad61-eda8-4634-9e66-95c9c537f3c5}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</si>
  <si>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</si>
  <si>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</si>
  <si>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</si>
  <si>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</si>
  <si>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</si>
  <si>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</si>
  <si>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</si>
  <si>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</si>
  <si>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520-1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</si>
  <si>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</si>
  <si>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</si>
  <si>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sportovní haly UP v Olomouci - Úprava vytápění v objektech haly a loděnice</t>
  </si>
  <si>
    <t>KSO:</t>
  </si>
  <si>
    <t/>
  </si>
  <si>
    <t>CC-CZ:</t>
  </si>
  <si>
    <t>Místo:</t>
  </si>
  <si>
    <t xml:space="preserve"> </t>
  </si>
  <si>
    <t>Datum:</t>
  </si>
  <si>
    <t>26. 5. 2025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</si>
  <si>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</si>
  <si>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</si>
  <si>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</si>
  <si>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</si>
  <si>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</si>
  <si>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</si>
  <si>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</si>
  <si>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</si>
  <si>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</si>
  <si>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</si>
  <si>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</si>
  <si>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</si>
  <si>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</si>
  <si>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</si>
  <si>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</si>
  <si>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</si>
  <si>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</si>
  <si>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</si>
  <si>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</si>
  <si>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</si>
  <si>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</si>
  <si>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</si>
  <si>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</si>
  <si>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</si>
  <si>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</si>
  <si>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</si>
  <si>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</si>
  <si>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</si>
  <si>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</si>
  <si>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</si>
  <si>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</si>
  <si>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</si>
  <si>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</si>
  <si>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</si>
  <si>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</si>
  <si>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</si>
  <si>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</si>
  <si>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</si>
  <si>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</si>
  <si>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</si>
  <si>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</si>
  <si>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</si>
  <si>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</si>
  <si>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</si>
  <si>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</si>
  <si>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</si>
  <si>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</si>
  <si>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</si>
  <si>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</si>
  <si>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D.1.4.4.-1</t>
  </si>
  <si>
    <t>ÚPRAVA VYTÁPĚNÍ V OBJEKTU LODĚNICE</t>
  </si>
  <si>
    <t>STA</t>
  </si>
  <si>
    <t>1</t>
  </si>
  <si>
    <t>{1e1b5d51-7345-49b6-b21f-ae6e2437e9ef}</t>
  </si>
  <si>
    <t>2</t>
  </si>
  <si>
    <t>D.1.4.4.-2</t>
  </si>
  <si>
    <t>ÚPRAVA VYTÁPĚNÍ V OBJEKTU SPORTOVNÍ HALY</t>
  </si>
  <si>
    <t>{e8091d39-f401-4440-90bf-9fe07f9656d8}</t>
  </si>
  <si>
    <t>KRYCÍ LIST SOUPISU PRACÍ</t>
  </si>
  <si>
    <t>Objekt:</t>
  </si>
  <si>
    <t>D.1.4.4.-1 - ÚPRAVA VYTÁPĚNÍ V OBJEKTU LODĚNICE</t>
  </si>
  <si>
    <t>Dodávka akce se předpokládá včetně kompletní montáže, dopravy, vnitrostaveništní manipulace, veškerého souvisejícího doplňkového, podružného a montážního materiálu tak, aby celé zařízení bylo funkční a splňovalo všechny předpisy, které se na ně vztahují.  V popisu položky a její jednotkové ceny za montáž jsou zahrnuty všechny úkony spojené s montáží daného zařízení potřebné pro správnou funkci toho  zařízení včetně veškerého montážního a kotevního materiálu.  Součásti ceny všech položek je vybalení veškerého dodaného materiálu včetně ekologické likvidace obalů a jejich součástí.  Při zpracování nabídky je nutné vycházet ze všech částí dokumentace (technické zprávy, všech výkresů a specifikace materiálu).  Součástí ceny musí být veškeré náklady, aby cena byla konečná a zahrnovala celou dodávku a montáž akce.  Všechny použité výrobky musí mít osvědčení o schválení k provozu v České republice.  Součástí potrubí jsou kolena, oblouky, redukce, uložení, šroubení, prostupové manžety, podpěry, konzoly a veškeré ocelové konstrukce potřebné k uložení potrubí (včetně pevných, kluzných bodů a dalších prvků zajišťující dilataci potrubí).  Potrubí bude provedeno, odzkoušeno a zdokladováno dle ČSN EN 13 480.  Přírubové a bezpřírubové armatury jsou uvažovány včetně protipřírub, těsnění, šroubů atd., závitové armatury budou osazeny včetně připojovacích šroubení.  Manometry budou použity včetně smyčky a trojcestného manometrického kohoutu, teploměry včetně návarku a jímky.  Veškerá zařízení (čerpadla, výměníky atd.) jsou uvažována včetně připojovacích protipřírub popř. šroubení.  Součástí dodávky je i propláchnutí veškerého potrubí, hydraulické zaregulování soustavy měřícím přístrojem, oživení systémů, všechny potřebné zkoušky (dle platných předpisů v ČR), zaškolení obsluhy včetně výkresů skutečného provedení a návodů k obsluze a údržbě, provozních knih a řádů.  O provedených zkouškách budou vystaveny protokoly.  Bude provedeno měření hluku pro instalovaná zařízení ve venkovním a vnitřním prostředí. O měření bude proveden protokol.  V průběhu provádění prací budou respektovány všechny příslušné platné předpisy a požadavky BOZP. Náklady vyplývající z jejich dodržení jsou součástí jednotkové ceny a nebudou zvlášť hrazeny.  Všechna strojní zařízení a rozvody budou opatřena předepsanými antihlukovými a antivibračními izolacemi ve smyslu platných předpisů. Tyto izolace jsou součástí jednotkové ceny a nebudou zvlášť hrazeny.  Tepelně neizolované části potrubí a kovové kotevní a pomocné prvky  budou opatřeny syntetickým základním a dvojnásobným konečným nátěrem. Tyto práce a dodávky jsou součástí nabídky a nebudou zvlášť hrazeny.  Tepelně izolované prvky budou opatřeny základním nátěrem.  Tepelnou izolací budou opatřena veškerá potrubí, armatury a zařízení.  Součástí díla je dodávka a provedení všech tepelných izolací v rámci jednotkové ceny. Tepelné izolace budou provedeny dle. vyhl. 193/2007 Sb.  Veškeré práce budou provedeny úhledně, řádně a kvalitně řemeslným způsobem.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</si>
  <si>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</si>
  <si>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</si>
  <si>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</si>
  <si>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</si>
  <si>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</si>
  <si>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01 - Zdroj tepla</t>
  </si>
  <si>
    <t xml:space="preserve">    07 - Vypouštění a odvzdušnění</t>
  </si>
  <si>
    <t xml:space="preserve">    08 - Potrubí</t>
  </si>
  <si>
    <t xml:space="preserve">    09 - Izolace</t>
  </si>
  <si>
    <t xml:space="preserve">    013 - Nátěry, zavěšení a oplechování potrubí</t>
  </si>
  <si>
    <t xml:space="preserve">    014 -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</si>
  <si>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</si>
  <si>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</si>
  <si>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</si>
  <si>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</si>
  <si>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</si>
  <si>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</si>
  <si>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</si>
  <si>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</si>
  <si>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</si>
  <si>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</si>
  <si>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</si>
  <si>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</si>
  <si>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</si>
  <si>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</si>
  <si>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</si>
  <si>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</si>
  <si>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01</t>
  </si>
  <si>
    <t>Zdroj tepla</t>
  </si>
  <si>
    <t>K</t>
  </si>
  <si>
    <t>731901001 SPC</t>
  </si>
  <si>
    <t>MONTÁŽ - Výměníková stanice 145kW, Modul TV 80kW, modul UT - 65kW, včetně expanzního a odvzdušňovacího zařízení, pojistných ventilů, doplňování vody do systému, rozdělovače topných okruhů, čerpadel a jednotlivých větví vybavených dle materiálového listu, který je přílohou tohoto soupisu výkonů</t>
  </si>
  <si>
    <t>kpl</t>
  </si>
  <si>
    <t>vlastní</t>
  </si>
  <si>
    <t>16</t>
  </si>
  <si>
    <t>1664454897</t>
  </si>
  <si>
    <t>VV</t>
  </si>
  <si>
    <t>" Montáž výměníkové stanice a příslušenství " (1,0)</t>
  </si>
  <si>
    <t>Součet</t>
  </si>
  <si>
    <t>4</t>
  </si>
  <si>
    <t>M</t>
  </si>
  <si>
    <t>73195101 SPC</t>
  </si>
  <si>
    <t>DODÁVKA - Výměníková stanice 145kW, Modul TV 80kW, modul UT - 65kW, včetně expanzního a odvzdušňovacího zařízení, pojistných ventilů, doplňování vody do systému, rozdělovače topných okruhů, čerpadel a jednotlivých větví vybavených dle materiálového listu, který je přílohou tohoto soupisu výkonů</t>
  </si>
  <si>
    <t>32</t>
  </si>
  <si>
    <t>766597959</t>
  </si>
  <si>
    <t>" Dodávka výměníkové stanice a příslušenství " (1,0)</t>
  </si>
  <si>
    <t>3</t>
  </si>
  <si>
    <t>731901002 SPC</t>
  </si>
  <si>
    <t>MONTÁŽ - Zásobník TV, 750 l, bez výměníků, s tepelnou izolací, průměr (pro průchod dveřmi) 750mm, průměr s TI 950 mm, výška 2035 mm, hmotnost 214 kg</t>
  </si>
  <si>
    <t>-1921933895</t>
  </si>
  <si>
    <t>" Montáž zásobníku TV " (2,0)</t>
  </si>
  <si>
    <t>73195102 SPC</t>
  </si>
  <si>
    <t>DODÁVKA - Zásobník TV, 750 l, bez výměníků, s tepelnou izolací, průměr (pro průchod dveřmi) 750mm, průměr s TI 950 mm, výška 2035 mm, hmotnost 214 kg</t>
  </si>
  <si>
    <t>-1881110117</t>
  </si>
  <si>
    <t>" Dodávka zásobníku TV " (2,0)</t>
  </si>
  <si>
    <t>5</t>
  </si>
  <si>
    <t>731901003 SPC</t>
  </si>
  <si>
    <t>MONTÁŽ - Elektrická topná patrona 16 kW do zásobníku TV, 400V</t>
  </si>
  <si>
    <t>-696650383</t>
  </si>
  <si>
    <t>" Montáž elektrické topné patrony " (2,0)</t>
  </si>
  <si>
    <t>6</t>
  </si>
  <si>
    <t>73195103 SPC</t>
  </si>
  <si>
    <t>DODÁVKA - Elektrická topná patrona 16 kW do zásobníku TV, 400V</t>
  </si>
  <si>
    <t>-1666565210</t>
  </si>
  <si>
    <t>" Dodávka elektrické topné patrony " (2,0)</t>
  </si>
  <si>
    <t>7</t>
  </si>
  <si>
    <t>731901004 SPC</t>
  </si>
  <si>
    <t>MONTÁŽ - Závitový kulový kohout DN 25</t>
  </si>
  <si>
    <t>-754467345</t>
  </si>
  <si>
    <t>" Montáž závitového kulového kohoutu " (4,0)</t>
  </si>
  <si>
    <t>8</t>
  </si>
  <si>
    <t>73195104 SPC</t>
  </si>
  <si>
    <t>DODÁVKA - Závitový kulový kohout DN 25</t>
  </si>
  <si>
    <t>958297095</t>
  </si>
  <si>
    <t>" Dodávka závitového kulového kohoutu " (4,0)</t>
  </si>
  <si>
    <t>9</t>
  </si>
  <si>
    <t>731901005 SPC</t>
  </si>
  <si>
    <t>MONTÁŽ - Ruční závitový vyvažovací ventil s měřícími vsuvkami DN 20</t>
  </si>
  <si>
    <t>-1595422489</t>
  </si>
  <si>
    <t>" Montáž ručního závitového vyvažovacího ventilu " (2,0)</t>
  </si>
  <si>
    <t>10</t>
  </si>
  <si>
    <t>73195105 SPC</t>
  </si>
  <si>
    <t>DODÁVKA - Ruční závitový vyvažovací ventil s měřícími vsuvkami DN 20</t>
  </si>
  <si>
    <t>-1402657850</t>
  </si>
  <si>
    <t>" Dodávka ručního závitového vyvažovacího ventilu " (2,0)</t>
  </si>
  <si>
    <t>07</t>
  </si>
  <si>
    <t>Vypouštění a odvzdušnění</t>
  </si>
  <si>
    <t>11</t>
  </si>
  <si>
    <t>731907001 SPC</t>
  </si>
  <si>
    <t>MONTÁŽ - Kulový vypouštěcí kohout s hadicovou vývodkou a zátkou DN 20</t>
  </si>
  <si>
    <t>-254196630</t>
  </si>
  <si>
    <t>" Montáž kulového vypouštěcího kohoutu " (1,0)</t>
  </si>
  <si>
    <t>73195701 SPC</t>
  </si>
  <si>
    <t>DODÁVKA - Kulový vypouštěcí kohout  s hadicovou vývodkou a zátkou DN 20</t>
  </si>
  <si>
    <t>-1316786706</t>
  </si>
  <si>
    <t>" Dodávka kulového vypouštěcího kohoutu " (1,0)</t>
  </si>
  <si>
    <t>13</t>
  </si>
  <si>
    <t>731907002 SPC</t>
  </si>
  <si>
    <t>MONTÁŽ - Odvzdušňovací ventil DN 20</t>
  </si>
  <si>
    <t>-119230197</t>
  </si>
  <si>
    <t>" Montáž odvzdušňovacího ventilu " (1,0)</t>
  </si>
  <si>
    <t>14</t>
  </si>
  <si>
    <t>73195702 SPC</t>
  </si>
  <si>
    <t>DODÁVKA - Odvzdušňovací ventil DN 20</t>
  </si>
  <si>
    <t>113010771</t>
  </si>
  <si>
    <t>" Dodávka odvzdušňovacího ventilu " (1,0)</t>
  </si>
  <si>
    <t>08</t>
  </si>
  <si>
    <t>Potrubí</t>
  </si>
  <si>
    <t>15</t>
  </si>
  <si>
    <t>731908001 SPC</t>
  </si>
  <si>
    <t>MONTÁŽ - Potrubí ocelové včetně tvarovek DN 25</t>
  </si>
  <si>
    <t>m</t>
  </si>
  <si>
    <t>96244431</t>
  </si>
  <si>
    <t>" Montáž ocelového potrubí vč. tvarovek a prvků " (18,0)</t>
  </si>
  <si>
    <t>73195801 SPC</t>
  </si>
  <si>
    <t>DODÁVKA - Potrubí ocelové včetně tvarovek DN 25</t>
  </si>
  <si>
    <t>1172002466</t>
  </si>
  <si>
    <t>" Dodávka ocelového potrubí vč. tvarovek a prvků " (18,0)</t>
  </si>
  <si>
    <t>" V ceně dodávky potrubí se předpokládá i veškerý pomocný materiál, tvarovky, redukce, šroubení, návarky, pevné body apod. "</t>
  </si>
  <si>
    <t>17</t>
  </si>
  <si>
    <t>731908002 SPC</t>
  </si>
  <si>
    <t>MONTÁŽ - Potrubí ocelové včetně tvarovek DN 32</t>
  </si>
  <si>
    <t>2054780647</t>
  </si>
  <si>
    <t>" Montáž ocelového potrubí vč. tvarovek a prvků " (12,0)</t>
  </si>
  <si>
    <t>18</t>
  </si>
  <si>
    <t>73195802 SPC</t>
  </si>
  <si>
    <t>DODÁVKA - Potrubí ocelové včetně tvarovek DN 32</t>
  </si>
  <si>
    <t>260114947</t>
  </si>
  <si>
    <t>" Dodávka ocelového potrubí vč. tvarovek a prvků " (12,0)</t>
  </si>
  <si>
    <t>19</t>
  </si>
  <si>
    <t>731908004 SPC</t>
  </si>
  <si>
    <t>MONTÁŽ - Potrubí ocelové včetně tvarovek DN 50</t>
  </si>
  <si>
    <t>-1165121587</t>
  </si>
  <si>
    <t>" Montáž ocelového potrubí vč. tvarovek a prvků " (88,0)</t>
  </si>
  <si>
    <t>20</t>
  </si>
  <si>
    <t>73195804 SPC</t>
  </si>
  <si>
    <t>DODÁVKA - Potrubí ocelové včetně tvarovek DN 50</t>
  </si>
  <si>
    <t>-751064850</t>
  </si>
  <si>
    <t>" Dodávka ocelového potrubí vč. tvarovek a prvků " (88,0)</t>
  </si>
  <si>
    <t>09</t>
  </si>
  <si>
    <t>Izolace</t>
  </si>
  <si>
    <t>731909001 SPC</t>
  </si>
  <si>
    <t>MONTÁŽ - Izolační pouzdro z minerální vlny s Al kašírováním na potrubí DN 25</t>
  </si>
  <si>
    <t>-1624810637</t>
  </si>
  <si>
    <t>" Montáž izolačního pouzdra na potrubí " (18,0)</t>
  </si>
  <si>
    <t>22</t>
  </si>
  <si>
    <t>73195901 SPC</t>
  </si>
  <si>
    <t>DODÁVKA - Izolační pouzdro z minerální vlny s Al kašírováním na potrubí DN 25</t>
  </si>
  <si>
    <t>-1359142832</t>
  </si>
  <si>
    <t>P</t>
  </si>
  <si>
    <t>Poznámka k položce:_x000D_
"  Izolace λ ≤ 0.04 W/(mK) při 0 °C, tl. ≥ 13 mm. "</t>
  </si>
  <si>
    <t>" Dodávka izolačního pouzdra na potrubí " (18,0)</t>
  </si>
  <si>
    <t>23</t>
  </si>
  <si>
    <t>731909002 SPC</t>
  </si>
  <si>
    <t>MONTÁŽ - Izolační pouzdro z minerální vlny s Al kašírováním na potrubí DN 32</t>
  </si>
  <si>
    <t>253855961</t>
  </si>
  <si>
    <t>" Montáž izolačního pouzdra na potrubí " (12,0)</t>
  </si>
  <si>
    <t>24</t>
  </si>
  <si>
    <t>73195902 SPC</t>
  </si>
  <si>
    <t>DODÁVKA - Izolační pouzdro z minerální vlny s Al kašírováním na potrubí DN 32</t>
  </si>
  <si>
    <t>677363634</t>
  </si>
  <si>
    <t>Poznámka k položce:_x000D_
"  Izolace λ ≤ 0.04 W/(mK) při 0 °C, tl. ≥ 20 mm. "</t>
  </si>
  <si>
    <t>" Dodávka izolačního pouzdra na potrubí " (12,0)</t>
  </si>
  <si>
    <t>25</t>
  </si>
  <si>
    <t>731909004 SPC</t>
  </si>
  <si>
    <t>MONTÁŽ - Izolační pouzdro z minerální vlny s Al kašírováním na potrubí DN 50</t>
  </si>
  <si>
    <t>1060440689</t>
  </si>
  <si>
    <t>" Montáž izolačního pouzdra na potrubí " (88,0)</t>
  </si>
  <si>
    <t>26</t>
  </si>
  <si>
    <t>73195904 SPC</t>
  </si>
  <si>
    <t>DODÁVKA - Izolační pouzdro z minerální vlny s Al kašírováním na potrubí DN 50</t>
  </si>
  <si>
    <t>-1274494041</t>
  </si>
  <si>
    <t>Poznámka k položce:_x000D_
"  Izolace λ ≤ 0.04 W/(mK) při 0 °C, tl. ≥ 30 mm. "</t>
  </si>
  <si>
    <t>" Dodávka izolačního pouzdra na potrubí " (88,0)</t>
  </si>
  <si>
    <t>013</t>
  </si>
  <si>
    <t>Nátěry, zavěšení a oplechování potrubí</t>
  </si>
  <si>
    <t>27</t>
  </si>
  <si>
    <t>731913001 SPC</t>
  </si>
  <si>
    <t>MONTÁŽ - Dvojnásobný základní nátěr ve dvou různých barevných odstínech pro ocelové potrubí DN 15 - DN 150</t>
  </si>
  <si>
    <t>-712536632</t>
  </si>
  <si>
    <t>" Provedení nátěrů ocelových potrubí " (1,0)</t>
  </si>
  <si>
    <t>28</t>
  </si>
  <si>
    <t>73196301 SPC</t>
  </si>
  <si>
    <t>DODÁVKA - Dvojnásobný základní nátěr ve dvou různých barevných odstínech pro ocelové potrubí DN  15 - DN 150</t>
  </si>
  <si>
    <t>-796659428</t>
  </si>
  <si>
    <t>" Dodávka nátěrů pro provedení natření ocelového potrubí " (1,0)</t>
  </si>
  <si>
    <t>29</t>
  </si>
  <si>
    <t>731913002 SPC</t>
  </si>
  <si>
    <t>MONTÁŽ - Závěsný systém jednoho výrobce - objímky, závěsy, kotvy, příčníky, závitové tyče, konzoly, hmoždínky; vrtání do betonových a jiných konstrukcí; statické výpočty výrobce</t>
  </si>
  <si>
    <t>1876580868</t>
  </si>
  <si>
    <t>" Montáž závěsného systému " (1,0)</t>
  </si>
  <si>
    <t>30</t>
  </si>
  <si>
    <t>73196302 SPC</t>
  </si>
  <si>
    <t>DODÁVKA - Závěsný systém jednoho výrobce - objímky, závěsy, kotvy, příčníky, závitové tyče, konzoly, hmoždínky; vrtání do betonových a jiných konstrukcí; statické výpočty výrobce</t>
  </si>
  <si>
    <t>-912748796</t>
  </si>
  <si>
    <t>" Dodávka závěsného systému " (1,0)</t>
  </si>
  <si>
    <t>31</t>
  </si>
  <si>
    <t>731913003 SPC</t>
  </si>
  <si>
    <t>MONTÁŽ - Protivibrační opatření</t>
  </si>
  <si>
    <t>-1236374519</t>
  </si>
  <si>
    <t>" Montáž protivibračních opatření " (1,0)</t>
  </si>
  <si>
    <t>73196303 SPC</t>
  </si>
  <si>
    <t>DODÁVKA - Protivibrační opatření</t>
  </si>
  <si>
    <t>1844837800</t>
  </si>
  <si>
    <t>" Dodávka protivibračních opatření " (1,0)</t>
  </si>
  <si>
    <t>014</t>
  </si>
  <si>
    <t>Ostatní</t>
  </si>
  <si>
    <t>33</t>
  </si>
  <si>
    <t>731914001 SPC</t>
  </si>
  <si>
    <t>D+M Požární ucpávky</t>
  </si>
  <si>
    <t>479541999</t>
  </si>
  <si>
    <t>" Požární ucpávky pro utěsnění potrubí skrze požární úseky - stropy, stěny, ... " (1,0)</t>
  </si>
  <si>
    <t>34</t>
  </si>
  <si>
    <t>731914002 SPC</t>
  </si>
  <si>
    <t>Zpracování výrobně dodavatelské dokumentace</t>
  </si>
  <si>
    <t>58149109</t>
  </si>
  <si>
    <t>" Zpracování výrobně dodavatelské dokumentace " (1,0)</t>
  </si>
  <si>
    <t>35</t>
  </si>
  <si>
    <t>731914003 SPC</t>
  </si>
  <si>
    <t>Vypracování projektu skutečného provedení</t>
  </si>
  <si>
    <t>1729018417</t>
  </si>
  <si>
    <t>" Vypracování projektu skutečného provedení " (1,0)</t>
  </si>
  <si>
    <t>36</t>
  </si>
  <si>
    <t>731914004 SPC</t>
  </si>
  <si>
    <t>Doprava materiálu</t>
  </si>
  <si>
    <t>-1496714053</t>
  </si>
  <si>
    <t>" Doprava materiálu " (1,0)</t>
  </si>
  <si>
    <t>37</t>
  </si>
  <si>
    <t>731914005 SPC</t>
  </si>
  <si>
    <t>Zařízení staveniště</t>
  </si>
  <si>
    <t>1663197643</t>
  </si>
  <si>
    <t>" Zařízení staveniště " (1,0)</t>
  </si>
  <si>
    <t>38</t>
  </si>
  <si>
    <t>731914006 SPC</t>
  </si>
  <si>
    <t>Pomocné ocelové konstrukce</t>
  </si>
  <si>
    <t>-970839794</t>
  </si>
  <si>
    <t>" Pomocné ocelové konstrukce " (1,0)</t>
  </si>
  <si>
    <t>39</t>
  </si>
  <si>
    <t>731914008 SPC</t>
  </si>
  <si>
    <t>Provedení komplexních zkoušek (včetně tlakové a topné zkoušky)</t>
  </si>
  <si>
    <t>1814619710</t>
  </si>
  <si>
    <t>" Provedení komplexních zkoušek " (1,0)</t>
  </si>
  <si>
    <t>40</t>
  </si>
  <si>
    <t>731914009 SPC</t>
  </si>
  <si>
    <t>Vyvážení dle vyhl. 193/2007 sb.včetně protokolu</t>
  </si>
  <si>
    <t>2010798845</t>
  </si>
  <si>
    <t>" Vyvážení systému vč. protokolu " (1,0)</t>
  </si>
  <si>
    <t>41</t>
  </si>
  <si>
    <t>731914010 SPC</t>
  </si>
  <si>
    <t>Dvojnásobný proplach systému</t>
  </si>
  <si>
    <t>817675555</t>
  </si>
  <si>
    <t>" Dvojnásobný proplach systému  " (1,0)</t>
  </si>
  <si>
    <t>42</t>
  </si>
  <si>
    <t>731914011 SPC</t>
  </si>
  <si>
    <t>Štítky a popisy potrubí a zařízení</t>
  </si>
  <si>
    <t>-963768824</t>
  </si>
  <si>
    <t>" Štítky a popisy potrubí a zařízení " (1,0)</t>
  </si>
  <si>
    <t>43</t>
  </si>
  <si>
    <t>731914012 SPC</t>
  </si>
  <si>
    <t>Zaškolení obsluhy</t>
  </si>
  <si>
    <t>-1866687713</t>
  </si>
  <si>
    <t>" Zaškolení obsluhy " (1,0)</t>
  </si>
  <si>
    <t>D.1.4.4.-2 - ÚPRAVA VYTÁPĚNÍ V OBJEKTU SPORTOVNÍ HALY</t>
  </si>
  <si>
    <t xml:space="preserve">    02 - Oběhová čerpadla</t>
  </si>
  <si>
    <t xml:space="preserve">    03 - Armatury</t>
  </si>
  <si>
    <t>MONTÁŽ - Výměníková stanice 145kW, Modul TV 80kW, modul UT - 65kW, max. délka 2500 mm, hloubka 660 mm, výška 1800 mm, včetně expanzního a odvzdušňovacího zařízení, pojistných ventilů, doplňování vody do systému, rozdělovače topných okruhů, čerpadel, měření a regulace a jednotlivých větví vybavených dle materiálového listu</t>
  </si>
  <si>
    <t>1336307802</t>
  </si>
  <si>
    <t>DODÁVKA - Výměníková stanice 145kW, Modul TV 80kW, modul UT - 65kW, max. délka 2500 mm, hloubka 660 mm, výška 1800 mm, včetně expanzního a odvzdušňovacího zařízení, pojistných ventilů, doplňování vody do systému, rozdělovače topných okruhů, čerpadel, měření a regulace a jednotlivých větví vybavených dle materiálového listu</t>
  </si>
  <si>
    <t>345395705</t>
  </si>
  <si>
    <t>MONTÁŽ - Zásobník TV, 382 l, plocha výměníku 1,75 m2, tlaková ztráta 15kPa (V 860 l/h), s tepelnou izolací, průměr 790mm, výška 1678 mm, hmotnost 112 kg</t>
  </si>
  <si>
    <t>218704571</t>
  </si>
  <si>
    <t>" Montáž zásobníku TV " (1,0)</t>
  </si>
  <si>
    <t>DODÁVKA - Zásobník TV, 382 l, plocha výměníku 1,75 m2, tlaková ztráta 15kPa (V 860 l/h), s tepelnou izolací, průměr 790mm, výška 1678 mm, hmotnost 112 kg</t>
  </si>
  <si>
    <t>973345265</t>
  </si>
  <si>
    <t>" Dodávka zásobníku TV " (1,0)</t>
  </si>
  <si>
    <t>MONTÁŽ - Elektrická topná patrona 6 kW do zásobníku TV, 400V</t>
  </si>
  <si>
    <t>-91396314</t>
  </si>
  <si>
    <t>" Montáž elektrické topné patrony " (1,0)</t>
  </si>
  <si>
    <t>DODÁVKA - Elektrická topná patrona 6 kW do zásobníku TV, 400V</t>
  </si>
  <si>
    <t>-1043792338</t>
  </si>
  <si>
    <t>" Dodávka elektrické topné patrony " (1,0)</t>
  </si>
  <si>
    <t>02</t>
  </si>
  <si>
    <t>Oběhová čerpadla</t>
  </si>
  <si>
    <t>731902001 SPC</t>
  </si>
  <si>
    <t>MONTÁŽ - OC.4 (otopná tělesa restaurace) - oběhové čerpadlo s plynule řízenými otáčkami, možnost vzdáleného řízení, V 1407 kg/h, Δp 60 kPa, 230 V</t>
  </si>
  <si>
    <t>690197508</t>
  </si>
  <si>
    <t>" Montáž oběhového čerpadla " (1,0)</t>
  </si>
  <si>
    <t>73195201 SPC</t>
  </si>
  <si>
    <t>DODÁVKA - OC.4 (otopná tělesa restaurace) - oběhové čerpadlo s plynule řízenými otáčkami, možnost vzdáleného řízení, V 1407 kg/h, Δp 60 kPa, 230 V</t>
  </si>
  <si>
    <t>-813887188</t>
  </si>
  <si>
    <t>" Dodávka oběhového čerpadla " (1,0)</t>
  </si>
  <si>
    <t>731902002 SPC</t>
  </si>
  <si>
    <t>MONTÁŽ - OC.5 (ohřev TV) - oběhové čerpadlo s plynule řízenými otáčkami, možnost vzdáleného řízení, V 860 kg/h, Δp 40 kPa, 230 V</t>
  </si>
  <si>
    <t>82347345</t>
  </si>
  <si>
    <t>73195202 SPC</t>
  </si>
  <si>
    <t>DODÁVKA - OC.5 (ohřev TV) - oběhové čerpadlo s plynule řízenými otáčkami, možnost vzdáleného řízení, V 860 kg/h, Δp 40 kPa, 230 V</t>
  </si>
  <si>
    <t>-165079360</t>
  </si>
  <si>
    <t>03</t>
  </si>
  <si>
    <t>Armatury</t>
  </si>
  <si>
    <t>731903001 SPC</t>
  </si>
  <si>
    <t>kus</t>
  </si>
  <si>
    <t>689643389</t>
  </si>
  <si>
    <t>" Montáž závitového kulového kohoutu " (7,0)</t>
  </si>
  <si>
    <t>73195301 SPC</t>
  </si>
  <si>
    <t>DODÁVKA - Závitový kulový kohout DN 32</t>
  </si>
  <si>
    <t>1985522746</t>
  </si>
  <si>
    <t>" Dodávka závitového kulového kohoutu " (7,0)</t>
  </si>
  <si>
    <t>731903002 SPC</t>
  </si>
  <si>
    <t>MONTÁŽ - Závitový kulový kohout DN 25 s vsuvkou pro měřič tepla</t>
  </si>
  <si>
    <t>1387704955</t>
  </si>
  <si>
    <t>" Montáž závitového kulového kohoutu s vsuvkou pro MT " (1,0)</t>
  </si>
  <si>
    <t>73195302 SPC</t>
  </si>
  <si>
    <t>DODÁVKA - Závitový kulový kohout DN 25 s vsuvkou pro měřič tepla</t>
  </si>
  <si>
    <t>2063995844</t>
  </si>
  <si>
    <t>" Dodávka závitového kulového kohoutu s vsuvkou pro MT " (1,0)</t>
  </si>
  <si>
    <t>731903003 SPC</t>
  </si>
  <si>
    <t>MONTÁŽ - Závitový kulový kohout DN 32</t>
  </si>
  <si>
    <t>-358876463</t>
  </si>
  <si>
    <t>" Montáž závitového kulového kohoutu " (5,0)</t>
  </si>
  <si>
    <t>1007127994</t>
  </si>
  <si>
    <t>" Dodávka závitového kulového kohoutu " (5,0)</t>
  </si>
  <si>
    <t>731903004 SPC</t>
  </si>
  <si>
    <t>MONTÁŽ - Závitový kulový kohout DN 32 s vsuvkou pro měřič tepla</t>
  </si>
  <si>
    <t>220634520</t>
  </si>
  <si>
    <t>73195304 SPC</t>
  </si>
  <si>
    <t>DODÁVKA - Závitový kulový kohout DN 32 s vsuvkou pro měřič tepla</t>
  </si>
  <si>
    <t>-517085997</t>
  </si>
  <si>
    <t>731903005 SPC</t>
  </si>
  <si>
    <t>MONTÁŽ - Závitový kulový kohout DN 40</t>
  </si>
  <si>
    <t>-9298249</t>
  </si>
  <si>
    <t>73195305 SPC</t>
  </si>
  <si>
    <t>DODÁVKA - Závitový kulový kohout DN 40</t>
  </si>
  <si>
    <t>-792736131</t>
  </si>
  <si>
    <t>731903006 SPC</t>
  </si>
  <si>
    <t>-161754920</t>
  </si>
  <si>
    <t>" Montáž ručního závitového vyvažovacího ventilu " (1,0)</t>
  </si>
  <si>
    <t>73195306 SPC</t>
  </si>
  <si>
    <t>842665681</t>
  </si>
  <si>
    <t>" Dodávka ručního závitového vyvažovacího ventilu " (1,0)</t>
  </si>
  <si>
    <t>731903007 SPC</t>
  </si>
  <si>
    <t>MONTÁŽ - Ruční závitový vyvažovací ventil s měřícími vsuvkami DN 25</t>
  </si>
  <si>
    <t>1062746136</t>
  </si>
  <si>
    <t>73195307 SPC</t>
  </si>
  <si>
    <t>DODÁVKA - Ruční závitový vyvažovací ventil s měřícími vsuvkami DN 25</t>
  </si>
  <si>
    <t>-1932067369</t>
  </si>
  <si>
    <t>731903008 SPC</t>
  </si>
  <si>
    <t>MONTÁŽ - Filtr DN25</t>
  </si>
  <si>
    <t>245715356</t>
  </si>
  <si>
    <t>" Montáž filtru " (1,0)</t>
  </si>
  <si>
    <t>73195308 SPC</t>
  </si>
  <si>
    <t>DODÁVKA - Filtr DN25</t>
  </si>
  <si>
    <t>1002796337</t>
  </si>
  <si>
    <t>" Dodávka filtru " (1,0)</t>
  </si>
  <si>
    <t>731903009 SPC</t>
  </si>
  <si>
    <t>MONTÁŽ - Filtr DN32</t>
  </si>
  <si>
    <t>1597209450</t>
  </si>
  <si>
    <t>73195309 SPC</t>
  </si>
  <si>
    <t>DODÁVKA - Filtr DN32</t>
  </si>
  <si>
    <t>-1633384765</t>
  </si>
  <si>
    <t>731903010 SPC</t>
  </si>
  <si>
    <t>MONTÁŽ - Zpětná klapka DN25</t>
  </si>
  <si>
    <t>-1884935748</t>
  </si>
  <si>
    <t>" Montáž zpětné klapky " (1,0)</t>
  </si>
  <si>
    <t>73195310 SPC</t>
  </si>
  <si>
    <t>DODÁVKA - Zpětná klapka DN25</t>
  </si>
  <si>
    <t>1898400513</t>
  </si>
  <si>
    <t>" Dodávka zpětné klapky " (1,0)</t>
  </si>
  <si>
    <t>731903011 SPC</t>
  </si>
  <si>
    <t>MONTÁŽ - Zpětná klapka DN32</t>
  </si>
  <si>
    <t>1221873040</t>
  </si>
  <si>
    <t>73195311 SPC</t>
  </si>
  <si>
    <t>DODÁVKA - Zpětná klapka DN32</t>
  </si>
  <si>
    <t>57169404</t>
  </si>
  <si>
    <t>731903012 SPC</t>
  </si>
  <si>
    <t>MONTÁŽ - Měřič tepla s možností dálkového odečtu dle MaR, DN20, kv 4,89; průtok 1407 kg/h</t>
  </si>
  <si>
    <t>-197360589</t>
  </si>
  <si>
    <t>" Montáž měřiče tepla " (1,0)</t>
  </si>
  <si>
    <t>73195312 SPC</t>
  </si>
  <si>
    <t>DODÁVKA - Měřič tepla s možností dálkového odečtu dle MaR, DN20, kv 4,89; průtok 1407 kg/h</t>
  </si>
  <si>
    <t>-962291226</t>
  </si>
  <si>
    <t>" Dodávka měřiče tepla " (1,0)</t>
  </si>
  <si>
    <t>731903013 SPC</t>
  </si>
  <si>
    <t>MONTÁŽ - Měřič tepla s možností dálkového odečtu dle MaR, DN20, kv 4,89; průtok 860 kg/h</t>
  </si>
  <si>
    <t>-648610196</t>
  </si>
  <si>
    <t>73195313 SPC</t>
  </si>
  <si>
    <t>DODÁVKA - Měřič tepla s možností dálkového odečtu dle MaR, DN20, kv 4,89; průtok 860 kg/h</t>
  </si>
  <si>
    <t>1830033824</t>
  </si>
  <si>
    <t>731903014 SPC</t>
  </si>
  <si>
    <t>MONTÁŽ - Třícestný směšovací ventil DN25, kvs 6,3</t>
  </si>
  <si>
    <t>148233495</t>
  </si>
  <si>
    <t>" Montáž třícestného směšovacího ventilu " (1,0)</t>
  </si>
  <si>
    <t>73195314 SPC</t>
  </si>
  <si>
    <t>DODÁVKA - Třícestný směšovací ventil DN25, kvs 6,3</t>
  </si>
  <si>
    <t>1357000282</t>
  </si>
  <si>
    <t>" Dodávka třícestného směšovacího ventilu " (1,0)</t>
  </si>
  <si>
    <t>731903015 SPC</t>
  </si>
  <si>
    <t>MONTÁŽ - Kombinovaný rozdělovač/sběrač, průtok 3208 kg/h, délka 1600 mm, 1x pár vstupních hrdel DN 40, 1x pár výstupních hrdel DN32 (směšovaný okruh), 2x pár výstupních hrdel DN25, včetně upevnění, čidel teploty, teploměrů a tepelné izolace</t>
  </si>
  <si>
    <t>-414748392</t>
  </si>
  <si>
    <t>" Montáž kombinovaného rozdělovače / sběrače " (1,0)</t>
  </si>
  <si>
    <t>73195315 SPC</t>
  </si>
  <si>
    <t>DODÁVKA - Kombinovaný rozdělovač/sběrač, průtok 3208 kg/h, délka 1600 mm, 1x pár vstupních hrdel DN 40, 1x pár výstupních hrdel DN32 (směšovaný okruh), 2x pár výstupních hrdel DN25, včetně upevnění, čidel teploty, teploměrů a tepelné izolace</t>
  </si>
  <si>
    <t>-1697025600</t>
  </si>
  <si>
    <t>" Dodávka kombinovaného rozdělovače / sběrače " (1,0)</t>
  </si>
  <si>
    <t>731903016 SPC</t>
  </si>
  <si>
    <t>MONTÁŽ - Hydraulický vyrovnávač dynamických tlaků, hrdla 4xDN40, průtok 3208 kg/h, včetně odvzdušnění, vypouštění, upevnění, tepelné izolace.</t>
  </si>
  <si>
    <t>1821893914</t>
  </si>
  <si>
    <t>" Montáž hydraulického vyrovnávače dynamických tlaků " (1,0)</t>
  </si>
  <si>
    <t>73195316 SPC</t>
  </si>
  <si>
    <t>DODÁVKA - Hydraulický vyrovnávač dynamických tlaků, hrdla 4xDN40, průtok 3208 kg/h, včetně odvzdušnění, vypouštění, upevnění, tepelné izolace.</t>
  </si>
  <si>
    <t>-142098240</t>
  </si>
  <si>
    <t>" Dodávka hydraulického vyrovnávače dynamických tlaků " (1,0)</t>
  </si>
  <si>
    <t>-1221183753</t>
  </si>
  <si>
    <t>44</t>
  </si>
  <si>
    <t>1478228035</t>
  </si>
  <si>
    <t>45</t>
  </si>
  <si>
    <t>1302124244</t>
  </si>
  <si>
    <t>46</t>
  </si>
  <si>
    <t>1648878725</t>
  </si>
  <si>
    <t>47</t>
  </si>
  <si>
    <t>2098906521</t>
  </si>
  <si>
    <t>48</t>
  </si>
  <si>
    <t>-1376039162</t>
  </si>
  <si>
    <t>49</t>
  </si>
  <si>
    <t>1747668457</t>
  </si>
  <si>
    <t>" Montáž ocelového potrubí vč. tvarovek a prvků " (8,0)</t>
  </si>
  <si>
    <t>50</t>
  </si>
  <si>
    <t>-1127889428</t>
  </si>
  <si>
    <t>" Dodávka ocelového potrubí vč. tvarovek a prvků " (8,0)</t>
  </si>
  <si>
    <t>51</t>
  </si>
  <si>
    <t>731908003 SPC</t>
  </si>
  <si>
    <t>MONTÁŽ - Potrubí ocelové včetně tvarovek DN 40</t>
  </si>
  <si>
    <t>-746803421</t>
  </si>
  <si>
    <t>" Montáž ocelového potrubí vč. tvarovek a prvků " (237,0)</t>
  </si>
  <si>
    <t>52</t>
  </si>
  <si>
    <t>73195803 SPC</t>
  </si>
  <si>
    <t>DODÁVKA - Potrubí ocelové včetně tvarovek DN 40</t>
  </si>
  <si>
    <t>1591784404</t>
  </si>
  <si>
    <t>" Dodávka ocelového potrubí vč. tvarovek a prvků " (237,0)</t>
  </si>
  <si>
    <t>53</t>
  </si>
  <si>
    <t>-1186645059</t>
  </si>
  <si>
    <t>" Montáž ocelového potrubí vč. tvarovek a prvků " (60,0)</t>
  </si>
  <si>
    <t>54</t>
  </si>
  <si>
    <t>-1879776260</t>
  </si>
  <si>
    <t>" Dodávka ocelového potrubí vč. tvarovek a prvků " (60,0)</t>
  </si>
  <si>
    <t>55</t>
  </si>
  <si>
    <t>1729137107</t>
  </si>
  <si>
    <t>56</t>
  </si>
  <si>
    <t>-552064636</t>
  </si>
  <si>
    <t xml:space="preserve">Poznámka k položce:_x000D_
" Izolace λ ≤ 0.04 W/(mK) při 0 °C, tl. ≥ 13 mm. "_x000D_
</t>
  </si>
  <si>
    <t>57</t>
  </si>
  <si>
    <t>1530406418</t>
  </si>
  <si>
    <t>" Montáž izolačního pouzdra na potrubí " (8,0)</t>
  </si>
  <si>
    <t>58</t>
  </si>
  <si>
    <t>-564527166</t>
  </si>
  <si>
    <t>Poznámka k položce:_x000D_
" Izolace λ ≤ 0.04 W/(mK) při 0 °C, tl. ≥ 20 mm. "</t>
  </si>
  <si>
    <t>" Dodávka izolačního pouzdra na potrubí " (8,0)</t>
  </si>
  <si>
    <t>59</t>
  </si>
  <si>
    <t>731909003 SPC</t>
  </si>
  <si>
    <t>MONTÁŽ - Izolační pouzdro z minerální vlny s Al kašírováním na potrubí DN 40</t>
  </si>
  <si>
    <t>433044926</t>
  </si>
  <si>
    <t>" Montáž izolačního pouzdra na potrubí " (237,0)</t>
  </si>
  <si>
    <t>60</t>
  </si>
  <si>
    <t>73195903 SPC</t>
  </si>
  <si>
    <t>DODÁVKA - Izolační pouzdro z minerální vlny s Al kašírováním na potrubí DN 40</t>
  </si>
  <si>
    <t>645698915</t>
  </si>
  <si>
    <t>Poznámka k položce:_x000D_
" Izolace λ ≤ 0.04 W/(mK) při 0 °C, tl. ≥ 30 mm. "</t>
  </si>
  <si>
    <t>" Dodávka izolačního pouzdra na potrubí " (237,0)</t>
  </si>
  <si>
    <t>61</t>
  </si>
  <si>
    <t>-1915024223</t>
  </si>
  <si>
    <t>" Montáž izolačního pouzdra na potrubí " (60,0)</t>
  </si>
  <si>
    <t>62</t>
  </si>
  <si>
    <t>-118800442</t>
  </si>
  <si>
    <t>" Dodávka izolačního pouzdra na potrubí " (60,0)</t>
  </si>
  <si>
    <t>63</t>
  </si>
  <si>
    <t>434988800</t>
  </si>
  <si>
    <t>64</t>
  </si>
  <si>
    <t>978630733</t>
  </si>
  <si>
    <t>65</t>
  </si>
  <si>
    <t>129691780</t>
  </si>
  <si>
    <t>66</t>
  </si>
  <si>
    <t>1926461878</t>
  </si>
  <si>
    <t>67</t>
  </si>
  <si>
    <t>907909074</t>
  </si>
  <si>
    <t>68</t>
  </si>
  <si>
    <t>1160571985</t>
  </si>
  <si>
    <t>69</t>
  </si>
  <si>
    <t>731914000 SPC</t>
  </si>
  <si>
    <t>Zmapování stávajícího systému</t>
  </si>
  <si>
    <t>-518336356</t>
  </si>
  <si>
    <t>" Zmapování stávajícího systému " (1,0)</t>
  </si>
  <si>
    <t>70</t>
  </si>
  <si>
    <t>-373482679</t>
  </si>
  <si>
    <t>71</t>
  </si>
  <si>
    <t>1077547423</t>
  </si>
  <si>
    <t>72</t>
  </si>
  <si>
    <t>2128429007</t>
  </si>
  <si>
    <t>73</t>
  </si>
  <si>
    <t>2092519136</t>
  </si>
  <si>
    <t>74</t>
  </si>
  <si>
    <t>-120212640</t>
  </si>
  <si>
    <t>75</t>
  </si>
  <si>
    <t>2128434787</t>
  </si>
  <si>
    <t>76</t>
  </si>
  <si>
    <t>-285535437</t>
  </si>
  <si>
    <t>77</t>
  </si>
  <si>
    <t>-922029558</t>
  </si>
  <si>
    <t>78</t>
  </si>
  <si>
    <t>-1881260952</t>
  </si>
  <si>
    <t>79</t>
  </si>
  <si>
    <t>-820641087</t>
  </si>
  <si>
    <t>80</t>
  </si>
  <si>
    <t>-1510624942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</si>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</sst>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167" fontId="34" fillId="0" borderId="23" xfId="0" applyNumberFormat="1" applyFont="1" applyBorder="1" applyAlignment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6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6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3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3"/>
      <c r="BS8" s="17" t="s">
        <v>6</v>
      </c>
    </row>
    <row r="9" spans="1:74" ht="14.45" customHeight="1">
      <c r="B9" s="20"/>
      <c r="AR9" s="20"/>
      <c r="BE9" s="263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63"/>
      <c r="BS10" s="17" t="s">
        <v>6</v>
      </c>
    </row>
    <row r="11" spans="1:74" ht="18.399999999999999" customHeight="1">
      <c r="B11" s="20"/>
      <c r="E11" s="25" t="s">
        <v>22</v>
      </c>
      <c r="AK11" s="27" t="s">
        <v>27</v>
      </c>
      <c r="AN11" s="25" t="s">
        <v>19</v>
      </c>
      <c r="AR11" s="20"/>
      <c r="BE11" s="263"/>
      <c r="BS11" s="17" t="s">
        <v>6</v>
      </c>
    </row>
    <row r="12" spans="1:74" ht="6.95" customHeight="1">
      <c r="B12" s="20"/>
      <c r="AR12" s="20"/>
      <c r="BE12" s="263"/>
      <c r="BS12" s="17" t="s">
        <v>6</v>
      </c>
    </row>
    <row r="13" spans="1:74" ht="12" customHeight="1">
      <c r="B13" s="20"/>
      <c r="D13" s="27" t="s">
        <v>28</v>
      </c>
      <c r="AK13" s="27" t="s">
        <v>26</v>
      </c>
      <c r="AN13" s="29" t="s">
        <v>29</v>
      </c>
      <c r="AR13" s="20"/>
      <c r="BE13" s="263"/>
      <c r="BS13" s="17" t="s">
        <v>6</v>
      </c>
    </row>
    <row r="14" spans="1:74" ht="12.75">
      <c r="B14" s="20"/>
      <c r="E14" s="268" t="s">
        <v>29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7" t="s">
        <v>27</v>
      </c>
      <c r="AN14" s="29" t="s">
        <v>29</v>
      </c>
      <c r="AR14" s="20"/>
      <c r="BE14" s="263"/>
      <c r="BS14" s="17" t="s">
        <v>6</v>
      </c>
    </row>
    <row r="15" spans="1:74" ht="6.95" customHeight="1">
      <c r="B15" s="20"/>
      <c r="AR15" s="20"/>
      <c r="BE15" s="263"/>
      <c r="BS15" s="17" t="s">
        <v>4</v>
      </c>
    </row>
    <row r="16" spans="1:74" ht="12" customHeight="1">
      <c r="B16" s="20"/>
      <c r="D16" s="27" t="s">
        <v>30</v>
      </c>
      <c r="AK16" s="27" t="s">
        <v>26</v>
      </c>
      <c r="AN16" s="25" t="s">
        <v>19</v>
      </c>
      <c r="AR16" s="20"/>
      <c r="BE16" s="263"/>
      <c r="BS16" s="17" t="s">
        <v>4</v>
      </c>
    </row>
    <row r="17" spans="2:71" ht="18.399999999999999" customHeight="1">
      <c r="B17" s="20"/>
      <c r="E17" s="25" t="s">
        <v>22</v>
      </c>
      <c r="AK17" s="27" t="s">
        <v>27</v>
      </c>
      <c r="AN17" s="25" t="s">
        <v>19</v>
      </c>
      <c r="AR17" s="20"/>
      <c r="BE17" s="263"/>
      <c r="BS17" s="17" t="s">
        <v>31</v>
      </c>
    </row>
    <row r="18" spans="2:71" ht="6.95" customHeight="1">
      <c r="B18" s="20"/>
      <c r="AR18" s="20"/>
      <c r="BE18" s="263"/>
      <c r="BS18" s="17" t="s">
        <v>6</v>
      </c>
    </row>
    <row r="19" spans="2:71" ht="12" customHeight="1">
      <c r="B19" s="20"/>
      <c r="D19" s="27" t="s">
        <v>32</v>
      </c>
      <c r="AK19" s="27" t="s">
        <v>26</v>
      </c>
      <c r="AN19" s="25" t="s">
        <v>19</v>
      </c>
      <c r="AR19" s="20"/>
      <c r="BE19" s="263"/>
      <c r="BS19" s="17" t="s">
        <v>6</v>
      </c>
    </row>
    <row r="20" spans="2:71" ht="18.399999999999999" customHeight="1">
      <c r="B20" s="20"/>
      <c r="E20" s="25" t="s">
        <v>22</v>
      </c>
      <c r="AK20" s="27" t="s">
        <v>27</v>
      </c>
      <c r="AN20" s="25" t="s">
        <v>19</v>
      </c>
      <c r="AR20" s="20"/>
      <c r="BE20" s="263"/>
      <c r="BS20" s="17" t="s">
        <v>4</v>
      </c>
    </row>
    <row r="21" spans="2:71" ht="6.95" customHeight="1">
      <c r="B21" s="20"/>
      <c r="AR21" s="20"/>
      <c r="BE21" s="263"/>
    </row>
    <row r="22" spans="2:71" ht="12" customHeight="1">
      <c r="B22" s="20"/>
      <c r="D22" s="27" t="s">
        <v>33</v>
      </c>
      <c r="AR22" s="20"/>
      <c r="BE22" s="263"/>
    </row>
    <row r="23" spans="2:71" ht="47.25" customHeight="1">
      <c r="B23" s="20"/>
      <c r="E23" s="270" t="s">
        <v>34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0"/>
      <c r="BE23" s="263"/>
    </row>
    <row r="24" spans="2:71" ht="6.95" customHeight="1">
      <c r="B24" s="20"/>
      <c r="AR24" s="20"/>
      <c r="BE24" s="26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3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1">
        <f>ROUND(AG54,2)</f>
        <v>0</v>
      </c>
      <c r="AL26" s="272"/>
      <c r="AM26" s="272"/>
      <c r="AN26" s="272"/>
      <c r="AO26" s="272"/>
      <c r="AR26" s="32"/>
      <c r="BE26" s="263"/>
    </row>
    <row r="27" spans="2:71" s="1" customFormat="1" ht="6.95" customHeight="1">
      <c r="B27" s="32"/>
      <c r="AR27" s="32"/>
      <c r="BE27" s="263"/>
    </row>
    <row r="28" spans="2:71" s="1" customFormat="1" ht="12.75">
      <c r="B28" s="32"/>
      <c r="L28" s="273" t="s">
        <v>36</v>
      </c>
      <c r="M28" s="273"/>
      <c r="N28" s="273"/>
      <c r="O28" s="273"/>
      <c r="P28" s="273"/>
      <c r="W28" s="273" t="s">
        <v>37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38</v>
      </c>
      <c r="AL28" s="273"/>
      <c r="AM28" s="273"/>
      <c r="AN28" s="273"/>
      <c r="AO28" s="273"/>
      <c r="AR28" s="32"/>
      <c r="BE28" s="263"/>
    </row>
    <row r="29" spans="2:71" s="2" customFormat="1" ht="14.45" customHeight="1">
      <c r="B29" s="36"/>
      <c r="D29" s="27" t="s">
        <v>39</v>
      </c>
      <c r="F29" s="27" t="s">
        <v>40</v>
      </c>
      <c r="L29" s="276">
        <v>0.21</v>
      </c>
      <c r="M29" s="275"/>
      <c r="N29" s="275"/>
      <c r="O29" s="275"/>
      <c r="P29" s="275"/>
      <c r="W29" s="274">
        <f>ROUND(AZ54,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0</v>
      </c>
      <c r="AL29" s="275"/>
      <c r="AM29" s="275"/>
      <c r="AN29" s="275"/>
      <c r="AO29" s="275"/>
      <c r="AR29" s="36"/>
      <c r="BE29" s="264"/>
    </row>
    <row r="30" spans="2:71" s="2" customFormat="1" ht="14.45" customHeight="1">
      <c r="B30" s="36"/>
      <c r="F30" s="27" t="s">
        <v>41</v>
      </c>
      <c r="L30" s="276">
        <v>0.12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6"/>
      <c r="BE30" s="264"/>
    </row>
    <row r="31" spans="2:71" s="2" customFormat="1" ht="14.45" hidden="1" customHeight="1">
      <c r="B31" s="36"/>
      <c r="F31" s="27" t="s">
        <v>42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6"/>
      <c r="BE31" s="264"/>
    </row>
    <row r="32" spans="2:71" s="2" customFormat="1" ht="14.45" hidden="1" customHeight="1">
      <c r="B32" s="36"/>
      <c r="F32" s="27" t="s">
        <v>43</v>
      </c>
      <c r="L32" s="276">
        <v>0.12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6"/>
      <c r="BE32" s="264"/>
    </row>
    <row r="33" spans="2:44" s="2" customFormat="1" ht="14.45" hidden="1" customHeight="1">
      <c r="B33" s="36"/>
      <c r="F33" s="27" t="s">
        <v>44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77" t="s">
        <v>47</v>
      </c>
      <c r="Y35" s="278"/>
      <c r="Z35" s="278"/>
      <c r="AA35" s="278"/>
      <c r="AB35" s="278"/>
      <c r="AC35" s="39"/>
      <c r="AD35" s="39"/>
      <c r="AE35" s="39"/>
      <c r="AF35" s="39"/>
      <c r="AG35" s="39"/>
      <c r="AH35" s="39"/>
      <c r="AI35" s="39"/>
      <c r="AJ35" s="39"/>
      <c r="AK35" s="279">
        <f>SUM(AK26:AK33)</f>
        <v>0</v>
      </c>
      <c r="AL35" s="278"/>
      <c r="AM35" s="278"/>
      <c r="AN35" s="278"/>
      <c r="AO35" s="280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48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520-1</v>
      </c>
      <c r="AR44" s="45"/>
    </row>
    <row r="45" spans="2:44" s="4" customFormat="1" ht="36.950000000000003" customHeight="1">
      <c r="B45" s="46"/>
      <c r="C45" s="47" t="s">
        <v>16</v>
      </c>
      <c r="L45" s="281" t="str">
        <f>K6</f>
        <v>Rekonstrukce sportovní haly UP v Olomouci - Úprava vytápění v objektech haly a loděnice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83" t="str">
        <f>IF(AN8= "","",AN8)</f>
        <v>26. 5. 2025</v>
      </c>
      <c r="AN47" s="283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 xml:space="preserve"> </v>
      </c>
      <c r="AI49" s="27" t="s">
        <v>30</v>
      </c>
      <c r="AM49" s="284" t="str">
        <f>IF(E17="","",E17)</f>
        <v xml:space="preserve"> </v>
      </c>
      <c r="AN49" s="285"/>
      <c r="AO49" s="285"/>
      <c r="AP49" s="285"/>
      <c r="AR49" s="32"/>
      <c r="AS49" s="286" t="s">
        <v>49</v>
      </c>
      <c r="AT49" s="28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28</v>
      </c>
      <c r="L50" s="3" t="str">
        <f>IF(E14= "Vyplň údaj","",E14)</f>
        <v/>
      </c>
      <c r="AI50" s="27" t="s">
        <v>32</v>
      </c>
      <c r="AM50" s="284" t="str">
        <f>IF(E20="","",E20)</f>
        <v xml:space="preserve"> </v>
      </c>
      <c r="AN50" s="285"/>
      <c r="AO50" s="285"/>
      <c r="AP50" s="285"/>
      <c r="AR50" s="32"/>
      <c r="AS50" s="288"/>
      <c r="AT50" s="289"/>
      <c r="BD50" s="53"/>
    </row>
    <row r="51" spans="1:91" s="1" customFormat="1" ht="10.9" customHeight="1">
      <c r="B51" s="32"/>
      <c r="AR51" s="32"/>
      <c r="AS51" s="288"/>
      <c r="AT51" s="289"/>
      <c r="BD51" s="53"/>
    </row>
    <row r="52" spans="1:91" s="1" customFormat="1" ht="29.25" customHeight="1">
      <c r="B52" s="32"/>
      <c r="C52" s="290" t="s">
        <v>50</v>
      </c>
      <c r="D52" s="291"/>
      <c r="E52" s="291"/>
      <c r="F52" s="291"/>
      <c r="G52" s="291"/>
      <c r="H52" s="54"/>
      <c r="I52" s="292" t="s">
        <v>51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3" t="s">
        <v>52</v>
      </c>
      <c r="AH52" s="291"/>
      <c r="AI52" s="291"/>
      <c r="AJ52" s="291"/>
      <c r="AK52" s="291"/>
      <c r="AL52" s="291"/>
      <c r="AM52" s="291"/>
      <c r="AN52" s="292" t="s">
        <v>53</v>
      </c>
      <c r="AO52" s="291"/>
      <c r="AP52" s="291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7">
        <f>ROUND(SUM(AG55:AG56),2)</f>
        <v>0</v>
      </c>
      <c r="AH54" s="297"/>
      <c r="AI54" s="297"/>
      <c r="AJ54" s="297"/>
      <c r="AK54" s="297"/>
      <c r="AL54" s="297"/>
      <c r="AM54" s="297"/>
      <c r="AN54" s="298">
        <f>SUM(AG54,AT54)</f>
        <v>0</v>
      </c>
      <c r="AO54" s="298"/>
      <c r="AP54" s="298"/>
      <c r="AQ54" s="64" t="s">
        <v>19</v>
      </c>
      <c r="AR54" s="60"/>
      <c r="AS54" s="65">
        <f>ROUND(SUM(AS55:AS56),2)</f>
        <v>0</v>
      </c>
      <c r="AT54" s="66">
        <f>ROUND(SUM(AV54:AW54),2)</f>
        <v>0</v>
      </c>
      <c r="AU54" s="67">
        <f>ROUND(SUM(AU55:AU56),5)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68</v>
      </c>
      <c r="BT54" s="69" t="s">
        <v>69</v>
      </c>
      <c r="BU54" s="70" t="s">
        <v>70</v>
      </c>
      <c r="BV54" s="69" t="s">
        <v>71</v>
      </c>
      <c r="BW54" s="69" t="s">
        <v>5</v>
      </c>
      <c r="BX54" s="69" t="s">
        <v>72</v>
      </c>
      <c r="CL54" s="69" t="s">
        <v>19</v>
      </c>
    </row>
    <row r="55" spans="1:91" s="6" customFormat="1" ht="24.75" customHeight="1">
      <c r="A55" s="71" t="s">
        <v>73</v>
      </c>
      <c r="B55" s="72"/>
      <c r="C55" s="73"/>
      <c r="D55" s="296" t="s">
        <v>74</v>
      </c>
      <c r="E55" s="296"/>
      <c r="F55" s="296"/>
      <c r="G55" s="296"/>
      <c r="H55" s="296"/>
      <c r="I55" s="74"/>
      <c r="J55" s="296" t="s">
        <v>75</v>
      </c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4">
        <f>'D.1.4.4.-1 - ÚPRAVA VYTÁP...'!J30</f>
        <v>0</v>
      </c>
      <c r="AH55" s="295"/>
      <c r="AI55" s="295"/>
      <c r="AJ55" s="295"/>
      <c r="AK55" s="295"/>
      <c r="AL55" s="295"/>
      <c r="AM55" s="295"/>
      <c r="AN55" s="294">
        <f>SUM(AG55,AT55)</f>
        <v>0</v>
      </c>
      <c r="AO55" s="295"/>
      <c r="AP55" s="295"/>
      <c r="AQ55" s="75" t="s">
        <v>76</v>
      </c>
      <c r="AR55" s="72"/>
      <c r="AS55" s="76">
        <v>0</v>
      </c>
      <c r="AT55" s="77">
        <f>ROUND(SUM(AV55:AW55),2)</f>
        <v>0</v>
      </c>
      <c r="AU55" s="78">
        <f>'D.1.4.4.-1 - ÚPRAVA VYTÁP...'!P86</f>
        <v>0</v>
      </c>
      <c r="AV55" s="77">
        <f>'D.1.4.4.-1 - ÚPRAVA VYTÁP...'!J33</f>
        <v>0</v>
      </c>
      <c r="AW55" s="77">
        <f>'D.1.4.4.-1 - ÚPRAVA VYTÁP...'!J34</f>
        <v>0</v>
      </c>
      <c r="AX55" s="77">
        <f>'D.1.4.4.-1 - ÚPRAVA VYTÁP...'!J35</f>
        <v>0</v>
      </c>
      <c r="AY55" s="77">
        <f>'D.1.4.4.-1 - ÚPRAVA VYTÁP...'!J36</f>
        <v>0</v>
      </c>
      <c r="AZ55" s="77">
        <f>'D.1.4.4.-1 - ÚPRAVA VYTÁP...'!F33</f>
        <v>0</v>
      </c>
      <c r="BA55" s="77">
        <f>'D.1.4.4.-1 - ÚPRAVA VYTÁP...'!F34</f>
        <v>0</v>
      </c>
      <c r="BB55" s="77">
        <f>'D.1.4.4.-1 - ÚPRAVA VYTÁP...'!F35</f>
        <v>0</v>
      </c>
      <c r="BC55" s="77">
        <f>'D.1.4.4.-1 - ÚPRAVA VYTÁP...'!F36</f>
        <v>0</v>
      </c>
      <c r="BD55" s="79">
        <f>'D.1.4.4.-1 - ÚPRAVA VYTÁP...'!F37</f>
        <v>0</v>
      </c>
      <c r="BT55" s="80" t="s">
        <v>77</v>
      </c>
      <c r="BV55" s="80" t="s">
        <v>71</v>
      </c>
      <c r="BW55" s="80" t="s">
        <v>78</v>
      </c>
      <c r="BX55" s="80" t="s">
        <v>5</v>
      </c>
      <c r="CL55" s="80" t="s">
        <v>19</v>
      </c>
      <c r="CM55" s="80" t="s">
        <v>79</v>
      </c>
    </row>
    <row r="56" spans="1:91" s="6" customFormat="1" ht="24.75" customHeight="1">
      <c r="A56" s="71" t="s">
        <v>73</v>
      </c>
      <c r="B56" s="72"/>
      <c r="C56" s="73"/>
      <c r="D56" s="296" t="s">
        <v>80</v>
      </c>
      <c r="E56" s="296"/>
      <c r="F56" s="296"/>
      <c r="G56" s="296"/>
      <c r="H56" s="296"/>
      <c r="I56" s="74"/>
      <c r="J56" s="296" t="s">
        <v>81</v>
      </c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4">
        <f>'D.1.4.4.-2 - ÚPRAVA VYTÁP...'!J30</f>
        <v>0</v>
      </c>
      <c r="AH56" s="295"/>
      <c r="AI56" s="295"/>
      <c r="AJ56" s="295"/>
      <c r="AK56" s="295"/>
      <c r="AL56" s="295"/>
      <c r="AM56" s="295"/>
      <c r="AN56" s="294">
        <f>SUM(AG56,AT56)</f>
        <v>0</v>
      </c>
      <c r="AO56" s="295"/>
      <c r="AP56" s="295"/>
      <c r="AQ56" s="75" t="s">
        <v>76</v>
      </c>
      <c r="AR56" s="72"/>
      <c r="AS56" s="81">
        <v>0</v>
      </c>
      <c r="AT56" s="82">
        <f>ROUND(SUM(AV56:AW56),2)</f>
        <v>0</v>
      </c>
      <c r="AU56" s="83">
        <f>'D.1.4.4.-2 - ÚPRAVA VYTÁP...'!P88</f>
        <v>0</v>
      </c>
      <c r="AV56" s="82">
        <f>'D.1.4.4.-2 - ÚPRAVA VYTÁP...'!J33</f>
        <v>0</v>
      </c>
      <c r="AW56" s="82">
        <f>'D.1.4.4.-2 - ÚPRAVA VYTÁP...'!J34</f>
        <v>0</v>
      </c>
      <c r="AX56" s="82">
        <f>'D.1.4.4.-2 - ÚPRAVA VYTÁP...'!J35</f>
        <v>0</v>
      </c>
      <c r="AY56" s="82">
        <f>'D.1.4.4.-2 - ÚPRAVA VYTÁP...'!J36</f>
        <v>0</v>
      </c>
      <c r="AZ56" s="82">
        <f>'D.1.4.4.-2 - ÚPRAVA VYTÁP...'!F33</f>
        <v>0</v>
      </c>
      <c r="BA56" s="82">
        <f>'D.1.4.4.-2 - ÚPRAVA VYTÁP...'!F34</f>
        <v>0</v>
      </c>
      <c r="BB56" s="82">
        <f>'D.1.4.4.-2 - ÚPRAVA VYTÁP...'!F35</f>
        <v>0</v>
      </c>
      <c r="BC56" s="82">
        <f>'D.1.4.4.-2 - ÚPRAVA VYTÁP...'!F36</f>
        <v>0</v>
      </c>
      <c r="BD56" s="84">
        <f>'D.1.4.4.-2 - ÚPRAVA VYTÁP...'!F37</f>
        <v>0</v>
      </c>
      <c r="BT56" s="80" t="s">
        <v>77</v>
      </c>
      <c r="BV56" s="80" t="s">
        <v>71</v>
      </c>
      <c r="BW56" s="80" t="s">
        <v>82</v>
      </c>
      <c r="BX56" s="80" t="s">
        <v>5</v>
      </c>
      <c r="CL56" s="80" t="s">
        <v>19</v>
      </c>
      <c r="CM56" s="80" t="s">
        <v>79</v>
      </c>
    </row>
    <row r="57" spans="1:91" s="1" customFormat="1" ht="30" customHeight="1">
      <c r="B57" s="32"/>
      <c r="AR57" s="32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sheetProtection algorithmName="SHA-512" hashValue="D7B+UYTC8sZwDF7FGzZX/vkPvtNMaResbnYHjDTjRnL9pDWn/R1pBSU5pBWzUJe3Tx9iDVSqXb6aNw9q9n7uEQ==" saltValue="JG4w5TcluWJPp63r9FwrCQO6YFh/wCYDPTRhvk2HuCnJS1kMTp+iU9yngREWHwxndHZXZDYsnddbdlDyoUHLx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.1.4.4.-1 - ÚPRAVA VYTÁP...'!C2" display="/" xr:uid="{00000000-0004-0000-0000-000000000000}"/>
    <hyperlink ref="A56" location="'D.1.4.4.-2 - ÚPRAVA VYTÁP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78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5" customHeight="1">
      <c r="B4" s="20"/>
      <c r="D4" s="21" t="s">
        <v>83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9" t="str">
        <f>'Rekapitulace stavby'!K6</f>
        <v>Rekonstrukce sportovní haly UP v Olomouci - Úprava vytápění v objektech haly a loděnice</v>
      </c>
      <c r="F7" s="300"/>
      <c r="G7" s="300"/>
      <c r="H7" s="300"/>
      <c r="L7" s="20"/>
    </row>
    <row r="8" spans="2:46" s="1" customFormat="1" ht="12" customHeight="1">
      <c r="B8" s="32"/>
      <c r="D8" s="27" t="s">
        <v>84</v>
      </c>
      <c r="L8" s="32"/>
    </row>
    <row r="9" spans="2:46" s="1" customFormat="1" ht="16.5" customHeight="1">
      <c r="B9" s="32"/>
      <c r="E9" s="281" t="s">
        <v>85</v>
      </c>
      <c r="F9" s="301"/>
      <c r="G9" s="301"/>
      <c r="H9" s="30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26. 5. 2025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2" t="str">
        <f>'Rekapitulace stavby'!E14</f>
        <v>Vyplň údaj</v>
      </c>
      <c r="F18" s="265"/>
      <c r="G18" s="265"/>
      <c r="H18" s="265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22.5" customHeight="1">
      <c r="B27" s="86"/>
      <c r="E27" s="270" t="s">
        <v>86</v>
      </c>
      <c r="F27" s="270"/>
      <c r="G27" s="270"/>
      <c r="H27" s="270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ROUND(J86,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2" t="s">
        <v>39</v>
      </c>
      <c r="E33" s="27" t="s">
        <v>40</v>
      </c>
      <c r="F33" s="88">
        <f>ROUND((SUM(BE86:BE228)),  2)</f>
        <v>0</v>
      </c>
      <c r="I33" s="89">
        <v>0.21</v>
      </c>
      <c r="J33" s="88">
        <f>ROUND(((SUM(BE86:BE228))*I33),  2)</f>
        <v>0</v>
      </c>
      <c r="L33" s="32"/>
    </row>
    <row r="34" spans="2:12" s="1" customFormat="1" ht="14.45" customHeight="1">
      <c r="B34" s="32"/>
      <c r="E34" s="27" t="s">
        <v>41</v>
      </c>
      <c r="F34" s="88">
        <f>ROUND((SUM(BF86:BF228)),  2)</f>
        <v>0</v>
      </c>
      <c r="I34" s="89">
        <v>0.12</v>
      </c>
      <c r="J34" s="88">
        <f>ROUND(((SUM(BF86:BF228))*I34),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88">
        <f>ROUND((SUM(BG86:BG228)),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88">
        <f>ROUND((SUM(BH86:BH228)),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44</v>
      </c>
      <c r="F37" s="88">
        <f>ROUND((SUM(BI86:BI228)),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9" t="str">
        <f>E7</f>
        <v>Rekonstrukce sportovní haly UP v Olomouci - Úprava vytápění v objektech haly a loděnice</v>
      </c>
      <c r="F48" s="300"/>
      <c r="G48" s="300"/>
      <c r="H48" s="300"/>
      <c r="L48" s="32"/>
    </row>
    <row r="49" spans="2:47" s="1" customFormat="1" ht="12" customHeight="1">
      <c r="B49" s="32"/>
      <c r="C49" s="27" t="s">
        <v>84</v>
      </c>
      <c r="L49" s="32"/>
    </row>
    <row r="50" spans="2:47" s="1" customFormat="1" ht="16.5" customHeight="1">
      <c r="B50" s="32"/>
      <c r="E50" s="281" t="str">
        <f>E9</f>
        <v>D.1.4.4.-1 - ÚPRAVA VYTÁPĚNÍ V OBJEKTU LODĚNICE</v>
      </c>
      <c r="F50" s="301"/>
      <c r="G50" s="301"/>
      <c r="H50" s="30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26. 5. 2025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2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88</v>
      </c>
      <c r="D57" s="90"/>
      <c r="E57" s="90"/>
      <c r="F57" s="90"/>
      <c r="G57" s="90"/>
      <c r="H57" s="90"/>
      <c r="I57" s="90"/>
      <c r="J57" s="97" t="s">
        <v>89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67</v>
      </c>
      <c r="J59" s="63">
        <f>J86</f>
        <v>0</v>
      </c>
      <c r="L59" s="32"/>
      <c r="AU59" s="17" t="s">
        <v>90</v>
      </c>
    </row>
    <row r="60" spans="2:47" s="8" customFormat="1" ht="24.95" customHeight="1">
      <c r="B60" s="99"/>
      <c r="D60" s="100" t="s">
        <v>91</v>
      </c>
      <c r="E60" s="101"/>
      <c r="F60" s="101"/>
      <c r="G60" s="101"/>
      <c r="H60" s="101"/>
      <c r="I60" s="101"/>
      <c r="J60" s="102">
        <f>J87</f>
        <v>0</v>
      </c>
      <c r="L60" s="99"/>
    </row>
    <row r="61" spans="2:47" s="9" customFormat="1" ht="19.899999999999999" customHeight="1">
      <c r="B61" s="103"/>
      <c r="D61" s="104" t="s">
        <v>92</v>
      </c>
      <c r="E61" s="105"/>
      <c r="F61" s="105"/>
      <c r="G61" s="105"/>
      <c r="H61" s="105"/>
      <c r="I61" s="105"/>
      <c r="J61" s="106">
        <f>J88</f>
        <v>0</v>
      </c>
      <c r="L61" s="103"/>
    </row>
    <row r="62" spans="2:47" s="9" customFormat="1" ht="19.899999999999999" customHeight="1">
      <c r="B62" s="103"/>
      <c r="D62" s="104" t="s">
        <v>93</v>
      </c>
      <c r="E62" s="105"/>
      <c r="F62" s="105"/>
      <c r="G62" s="105"/>
      <c r="H62" s="105"/>
      <c r="I62" s="105"/>
      <c r="J62" s="106">
        <f>J119</f>
        <v>0</v>
      </c>
      <c r="L62" s="103"/>
    </row>
    <row r="63" spans="2:47" s="9" customFormat="1" ht="19.899999999999999" customHeight="1">
      <c r="B63" s="103"/>
      <c r="D63" s="104" t="s">
        <v>94</v>
      </c>
      <c r="E63" s="105"/>
      <c r="F63" s="105"/>
      <c r="G63" s="105"/>
      <c r="H63" s="105"/>
      <c r="I63" s="105"/>
      <c r="J63" s="106">
        <f>J132</f>
        <v>0</v>
      </c>
      <c r="L63" s="103"/>
    </row>
    <row r="64" spans="2:47" s="9" customFormat="1" ht="19.899999999999999" customHeight="1">
      <c r="B64" s="103"/>
      <c r="D64" s="104" t="s">
        <v>95</v>
      </c>
      <c r="E64" s="105"/>
      <c r="F64" s="105"/>
      <c r="G64" s="105"/>
      <c r="H64" s="105"/>
      <c r="I64" s="105"/>
      <c r="J64" s="106">
        <f>J154</f>
        <v>0</v>
      </c>
      <c r="L64" s="103"/>
    </row>
    <row r="65" spans="2:12" s="9" customFormat="1" ht="19.899999999999999" customHeight="1">
      <c r="B65" s="103"/>
      <c r="D65" s="104" t="s">
        <v>96</v>
      </c>
      <c r="E65" s="105"/>
      <c r="F65" s="105"/>
      <c r="G65" s="105"/>
      <c r="H65" s="105"/>
      <c r="I65" s="105"/>
      <c r="J65" s="106">
        <f>J176</f>
        <v>0</v>
      </c>
      <c r="L65" s="103"/>
    </row>
    <row r="66" spans="2:12" s="9" customFormat="1" ht="19.899999999999999" customHeight="1">
      <c r="B66" s="103"/>
      <c r="D66" s="104" t="s">
        <v>97</v>
      </c>
      <c r="E66" s="105"/>
      <c r="F66" s="105"/>
      <c r="G66" s="105"/>
      <c r="H66" s="105"/>
      <c r="I66" s="105"/>
      <c r="J66" s="106">
        <f>J195</f>
        <v>0</v>
      </c>
      <c r="L66" s="103"/>
    </row>
    <row r="67" spans="2:12" s="1" customFormat="1" ht="21.75" customHeight="1">
      <c r="B67" s="32"/>
      <c r="L67" s="32"/>
    </row>
    <row r="68" spans="2:12" s="1" customFormat="1" ht="6.95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2" s="1" customFormat="1" ht="6.95" customHeight="1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2" s="1" customFormat="1" ht="24.95" customHeight="1">
      <c r="B73" s="32"/>
      <c r="C73" s="21" t="s">
        <v>98</v>
      </c>
      <c r="L73" s="32"/>
    </row>
    <row r="74" spans="2:12" s="1" customFormat="1" ht="6.95" customHeight="1">
      <c r="B74" s="32"/>
      <c r="L74" s="32"/>
    </row>
    <row r="75" spans="2:12" s="1" customFormat="1" ht="12" customHeight="1">
      <c r="B75" s="32"/>
      <c r="C75" s="27" t="s">
        <v>16</v>
      </c>
      <c r="L75" s="32"/>
    </row>
    <row r="76" spans="2:12" s="1" customFormat="1" ht="16.5" customHeight="1">
      <c r="B76" s="32"/>
      <c r="E76" s="299" t="str">
        <f>E7</f>
        <v>Rekonstrukce sportovní haly UP v Olomouci - Úprava vytápění v objektech haly a loděnice</v>
      </c>
      <c r="F76" s="300"/>
      <c r="G76" s="300"/>
      <c r="H76" s="300"/>
      <c r="L76" s="32"/>
    </row>
    <row r="77" spans="2:12" s="1" customFormat="1" ht="12" customHeight="1">
      <c r="B77" s="32"/>
      <c r="C77" s="27" t="s">
        <v>84</v>
      </c>
      <c r="L77" s="32"/>
    </row>
    <row r="78" spans="2:12" s="1" customFormat="1" ht="16.5" customHeight="1">
      <c r="B78" s="32"/>
      <c r="E78" s="281" t="str">
        <f>E9</f>
        <v>D.1.4.4.-1 - ÚPRAVA VYTÁPĚNÍ V OBJEKTU LODĚNICE</v>
      </c>
      <c r="F78" s="301"/>
      <c r="G78" s="301"/>
      <c r="H78" s="301"/>
      <c r="L78" s="32"/>
    </row>
    <row r="79" spans="2:12" s="1" customFormat="1" ht="6.95" customHeight="1">
      <c r="B79" s="32"/>
      <c r="L79" s="32"/>
    </row>
    <row r="80" spans="2:12" s="1" customFormat="1" ht="12" customHeight="1">
      <c r="B80" s="32"/>
      <c r="C80" s="27" t="s">
        <v>21</v>
      </c>
      <c r="F80" s="25" t="str">
        <f>F12</f>
        <v xml:space="preserve"> </v>
      </c>
      <c r="I80" s="27" t="s">
        <v>23</v>
      </c>
      <c r="J80" s="49" t="str">
        <f>IF(J12="","",J12)</f>
        <v>26. 5. 2025</v>
      </c>
      <c r="L80" s="32"/>
    </row>
    <row r="81" spans="2:65" s="1" customFormat="1" ht="6.95" customHeight="1">
      <c r="B81" s="32"/>
      <c r="L81" s="32"/>
    </row>
    <row r="82" spans="2:65" s="1" customFormat="1" ht="15.2" customHeight="1">
      <c r="B82" s="32"/>
      <c r="C82" s="27" t="s">
        <v>25</v>
      </c>
      <c r="F82" s="25" t="str">
        <f>E15</f>
        <v xml:space="preserve"> </v>
      </c>
      <c r="I82" s="27" t="s">
        <v>30</v>
      </c>
      <c r="J82" s="30" t="str">
        <f>E21</f>
        <v xml:space="preserve"> </v>
      </c>
      <c r="L82" s="32"/>
    </row>
    <row r="83" spans="2:65" s="1" customFormat="1" ht="15.2" customHeight="1">
      <c r="B83" s="32"/>
      <c r="C83" s="27" t="s">
        <v>28</v>
      </c>
      <c r="F83" s="25" t="str">
        <f>IF(E18="","",E18)</f>
        <v>Vyplň údaj</v>
      </c>
      <c r="I83" s="27" t="s">
        <v>32</v>
      </c>
      <c r="J83" s="30" t="str">
        <f>E24</f>
        <v xml:space="preserve"> </v>
      </c>
      <c r="L83" s="32"/>
    </row>
    <row r="84" spans="2:65" s="1" customFormat="1" ht="10.35" customHeight="1">
      <c r="B84" s="32"/>
      <c r="L84" s="32"/>
    </row>
    <row r="85" spans="2:65" s="10" customFormat="1" ht="29.25" customHeight="1">
      <c r="B85" s="107"/>
      <c r="C85" s="108" t="s">
        <v>99</v>
      </c>
      <c r="D85" s="109" t="s">
        <v>54</v>
      </c>
      <c r="E85" s="109" t="s">
        <v>50</v>
      </c>
      <c r="F85" s="109" t="s">
        <v>51</v>
      </c>
      <c r="G85" s="109" t="s">
        <v>100</v>
      </c>
      <c r="H85" s="109" t="s">
        <v>101</v>
      </c>
      <c r="I85" s="109" t="s">
        <v>102</v>
      </c>
      <c r="J85" s="109" t="s">
        <v>89</v>
      </c>
      <c r="K85" s="110" t="s">
        <v>103</v>
      </c>
      <c r="L85" s="107"/>
      <c r="M85" s="56" t="s">
        <v>19</v>
      </c>
      <c r="N85" s="57" t="s">
        <v>39</v>
      </c>
      <c r="O85" s="57" t="s">
        <v>104</v>
      </c>
      <c r="P85" s="57" t="s">
        <v>105</v>
      </c>
      <c r="Q85" s="57" t="s">
        <v>106</v>
      </c>
      <c r="R85" s="57" t="s">
        <v>107</v>
      </c>
      <c r="S85" s="57" t="s">
        <v>108</v>
      </c>
      <c r="T85" s="58" t="s">
        <v>109</v>
      </c>
    </row>
    <row r="86" spans="2:65" s="1" customFormat="1" ht="22.9" customHeight="1">
      <c r="B86" s="32"/>
      <c r="C86" s="61" t="s">
        <v>110</v>
      </c>
      <c r="J86" s="111">
        <f>BK86</f>
        <v>0</v>
      </c>
      <c r="L86" s="32"/>
      <c r="M86" s="59"/>
      <c r="N86" s="50"/>
      <c r="O86" s="50"/>
      <c r="P86" s="112">
        <f>P87</f>
        <v>0</v>
      </c>
      <c r="Q86" s="50"/>
      <c r="R86" s="112">
        <f>R87</f>
        <v>0</v>
      </c>
      <c r="S86" s="50"/>
      <c r="T86" s="113">
        <f>T87</f>
        <v>0</v>
      </c>
      <c r="AT86" s="17" t="s">
        <v>68</v>
      </c>
      <c r="AU86" s="17" t="s">
        <v>90</v>
      </c>
      <c r="BK86" s="114">
        <f>BK87</f>
        <v>0</v>
      </c>
    </row>
    <row r="87" spans="2:65" s="11" customFormat="1" ht="25.9" customHeight="1">
      <c r="B87" s="115"/>
      <c r="D87" s="116" t="s">
        <v>68</v>
      </c>
      <c r="E87" s="117" t="s">
        <v>111</v>
      </c>
      <c r="F87" s="117" t="s">
        <v>112</v>
      </c>
      <c r="I87" s="118"/>
      <c r="J87" s="119">
        <f>BK87</f>
        <v>0</v>
      </c>
      <c r="L87" s="115"/>
      <c r="M87" s="120"/>
      <c r="P87" s="121">
        <f>P88+P119+P132+P154+P176+P195</f>
        <v>0</v>
      </c>
      <c r="R87" s="121">
        <f>R88+R119+R132+R154+R176+R195</f>
        <v>0</v>
      </c>
      <c r="T87" s="122">
        <f>T88+T119+T132+T154+T176+T195</f>
        <v>0</v>
      </c>
      <c r="AR87" s="116" t="s">
        <v>79</v>
      </c>
      <c r="AT87" s="123" t="s">
        <v>68</v>
      </c>
      <c r="AU87" s="123" t="s">
        <v>69</v>
      </c>
      <c r="AY87" s="116" t="s">
        <v>113</v>
      </c>
      <c r="BK87" s="124">
        <f>BK88+BK119+BK132+BK154+BK176+BK195</f>
        <v>0</v>
      </c>
    </row>
    <row r="88" spans="2:65" s="11" customFormat="1" ht="22.9" customHeight="1">
      <c r="B88" s="115"/>
      <c r="D88" s="116" t="s">
        <v>68</v>
      </c>
      <c r="E88" s="125" t="s">
        <v>114</v>
      </c>
      <c r="F88" s="125" t="s">
        <v>115</v>
      </c>
      <c r="I88" s="118"/>
      <c r="J88" s="126">
        <f>BK88</f>
        <v>0</v>
      </c>
      <c r="L88" s="115"/>
      <c r="M88" s="120"/>
      <c r="P88" s="121">
        <f>SUM(P89:P118)</f>
        <v>0</v>
      </c>
      <c r="R88" s="121">
        <f>SUM(R89:R118)</f>
        <v>0</v>
      </c>
      <c r="T88" s="122">
        <f>SUM(T89:T118)</f>
        <v>0</v>
      </c>
      <c r="AR88" s="116" t="s">
        <v>79</v>
      </c>
      <c r="AT88" s="123" t="s">
        <v>68</v>
      </c>
      <c r="AU88" s="123" t="s">
        <v>77</v>
      </c>
      <c r="AY88" s="116" t="s">
        <v>113</v>
      </c>
      <c r="BK88" s="124">
        <f>SUM(BK89:BK118)</f>
        <v>0</v>
      </c>
    </row>
    <row r="89" spans="2:65" s="1" customFormat="1" ht="44.25" customHeight="1">
      <c r="B89" s="32"/>
      <c r="C89" s="127" t="s">
        <v>77</v>
      </c>
      <c r="D89" s="127" t="s">
        <v>116</v>
      </c>
      <c r="E89" s="128" t="s">
        <v>117</v>
      </c>
      <c r="F89" s="129" t="s">
        <v>118</v>
      </c>
      <c r="G89" s="130" t="s">
        <v>119</v>
      </c>
      <c r="H89" s="131">
        <v>1</v>
      </c>
      <c r="I89" s="132"/>
      <c r="J89" s="133">
        <f>ROUND(I89*H89,2)</f>
        <v>0</v>
      </c>
      <c r="K89" s="129" t="s">
        <v>120</v>
      </c>
      <c r="L89" s="32"/>
      <c r="M89" s="134" t="s">
        <v>19</v>
      </c>
      <c r="N89" s="135" t="s">
        <v>40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121</v>
      </c>
      <c r="AT89" s="138" t="s">
        <v>116</v>
      </c>
      <c r="AU89" s="138" t="s">
        <v>79</v>
      </c>
      <c r="AY89" s="17" t="s">
        <v>113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77</v>
      </c>
      <c r="BK89" s="139">
        <f>ROUND(I89*H89,2)</f>
        <v>0</v>
      </c>
      <c r="BL89" s="17" t="s">
        <v>121</v>
      </c>
      <c r="BM89" s="138" t="s">
        <v>122</v>
      </c>
    </row>
    <row r="90" spans="2:65" s="12" customFormat="1" ht="11.25">
      <c r="B90" s="140"/>
      <c r="D90" s="141" t="s">
        <v>123</v>
      </c>
      <c r="E90" s="142" t="s">
        <v>19</v>
      </c>
      <c r="F90" s="143" t="s">
        <v>124</v>
      </c>
      <c r="H90" s="144">
        <v>1</v>
      </c>
      <c r="I90" s="145"/>
      <c r="L90" s="140"/>
      <c r="M90" s="146"/>
      <c r="T90" s="147"/>
      <c r="AT90" s="142" t="s">
        <v>123</v>
      </c>
      <c r="AU90" s="142" t="s">
        <v>79</v>
      </c>
      <c r="AV90" s="12" t="s">
        <v>79</v>
      </c>
      <c r="AW90" s="12" t="s">
        <v>31</v>
      </c>
      <c r="AX90" s="12" t="s">
        <v>69</v>
      </c>
      <c r="AY90" s="142" t="s">
        <v>113</v>
      </c>
    </row>
    <row r="91" spans="2:65" s="13" customFormat="1" ht="11.25">
      <c r="B91" s="148"/>
      <c r="D91" s="141" t="s">
        <v>123</v>
      </c>
      <c r="E91" s="149" t="s">
        <v>19</v>
      </c>
      <c r="F91" s="150" t="s">
        <v>125</v>
      </c>
      <c r="H91" s="151">
        <v>1</v>
      </c>
      <c r="I91" s="152"/>
      <c r="L91" s="148"/>
      <c r="M91" s="153"/>
      <c r="T91" s="154"/>
      <c r="AT91" s="149" t="s">
        <v>123</v>
      </c>
      <c r="AU91" s="149" t="s">
        <v>79</v>
      </c>
      <c r="AV91" s="13" t="s">
        <v>126</v>
      </c>
      <c r="AW91" s="13" t="s">
        <v>31</v>
      </c>
      <c r="AX91" s="13" t="s">
        <v>77</v>
      </c>
      <c r="AY91" s="149" t="s">
        <v>113</v>
      </c>
    </row>
    <row r="92" spans="2:65" s="1" customFormat="1" ht="44.25" customHeight="1">
      <c r="B92" s="32"/>
      <c r="C92" s="155" t="s">
        <v>79</v>
      </c>
      <c r="D92" s="155" t="s">
        <v>127</v>
      </c>
      <c r="E92" s="156" t="s">
        <v>128</v>
      </c>
      <c r="F92" s="157" t="s">
        <v>129</v>
      </c>
      <c r="G92" s="158" t="s">
        <v>119</v>
      </c>
      <c r="H92" s="159">
        <v>1</v>
      </c>
      <c r="I92" s="160"/>
      <c r="J92" s="161">
        <f>ROUND(I92*H92,2)</f>
        <v>0</v>
      </c>
      <c r="K92" s="157" t="s">
        <v>120</v>
      </c>
      <c r="L92" s="162"/>
      <c r="M92" s="163" t="s">
        <v>19</v>
      </c>
      <c r="N92" s="164" t="s">
        <v>40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130</v>
      </c>
      <c r="AT92" s="138" t="s">
        <v>127</v>
      </c>
      <c r="AU92" s="138" t="s">
        <v>79</v>
      </c>
      <c r="AY92" s="17" t="s">
        <v>113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77</v>
      </c>
      <c r="BK92" s="139">
        <f>ROUND(I92*H92,2)</f>
        <v>0</v>
      </c>
      <c r="BL92" s="17" t="s">
        <v>121</v>
      </c>
      <c r="BM92" s="138" t="s">
        <v>131</v>
      </c>
    </row>
    <row r="93" spans="2:65" s="12" customFormat="1" ht="11.25">
      <c r="B93" s="140"/>
      <c r="D93" s="141" t="s">
        <v>123</v>
      </c>
      <c r="E93" s="142" t="s">
        <v>19</v>
      </c>
      <c r="F93" s="143" t="s">
        <v>132</v>
      </c>
      <c r="H93" s="144">
        <v>1</v>
      </c>
      <c r="I93" s="145"/>
      <c r="L93" s="140"/>
      <c r="M93" s="146"/>
      <c r="T93" s="147"/>
      <c r="AT93" s="142" t="s">
        <v>123</v>
      </c>
      <c r="AU93" s="142" t="s">
        <v>79</v>
      </c>
      <c r="AV93" s="12" t="s">
        <v>79</v>
      </c>
      <c r="AW93" s="12" t="s">
        <v>31</v>
      </c>
      <c r="AX93" s="12" t="s">
        <v>69</v>
      </c>
      <c r="AY93" s="142" t="s">
        <v>113</v>
      </c>
    </row>
    <row r="94" spans="2:65" s="13" customFormat="1" ht="11.25">
      <c r="B94" s="148"/>
      <c r="D94" s="141" t="s">
        <v>123</v>
      </c>
      <c r="E94" s="149" t="s">
        <v>19</v>
      </c>
      <c r="F94" s="150" t="s">
        <v>125</v>
      </c>
      <c r="H94" s="151">
        <v>1</v>
      </c>
      <c r="I94" s="152"/>
      <c r="L94" s="148"/>
      <c r="M94" s="153"/>
      <c r="T94" s="154"/>
      <c r="AT94" s="149" t="s">
        <v>123</v>
      </c>
      <c r="AU94" s="149" t="s">
        <v>79</v>
      </c>
      <c r="AV94" s="13" t="s">
        <v>126</v>
      </c>
      <c r="AW94" s="13" t="s">
        <v>31</v>
      </c>
      <c r="AX94" s="13" t="s">
        <v>77</v>
      </c>
      <c r="AY94" s="149" t="s">
        <v>113</v>
      </c>
    </row>
    <row r="95" spans="2:65" s="1" customFormat="1" ht="24.2" customHeight="1">
      <c r="B95" s="32"/>
      <c r="C95" s="127" t="s">
        <v>133</v>
      </c>
      <c r="D95" s="127" t="s">
        <v>116</v>
      </c>
      <c r="E95" s="128" t="s">
        <v>134</v>
      </c>
      <c r="F95" s="129" t="s">
        <v>135</v>
      </c>
      <c r="G95" s="130" t="s">
        <v>119</v>
      </c>
      <c r="H95" s="131">
        <v>2</v>
      </c>
      <c r="I95" s="132"/>
      <c r="J95" s="133">
        <f>ROUND(I95*H95,2)</f>
        <v>0</v>
      </c>
      <c r="K95" s="129" t="s">
        <v>120</v>
      </c>
      <c r="L95" s="32"/>
      <c r="M95" s="134" t="s">
        <v>19</v>
      </c>
      <c r="N95" s="135" t="s">
        <v>40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121</v>
      </c>
      <c r="AT95" s="138" t="s">
        <v>116</v>
      </c>
      <c r="AU95" s="138" t="s">
        <v>79</v>
      </c>
      <c r="AY95" s="17" t="s">
        <v>113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77</v>
      </c>
      <c r="BK95" s="139">
        <f>ROUND(I95*H95,2)</f>
        <v>0</v>
      </c>
      <c r="BL95" s="17" t="s">
        <v>121</v>
      </c>
      <c r="BM95" s="138" t="s">
        <v>136</v>
      </c>
    </row>
    <row r="96" spans="2:65" s="12" customFormat="1" ht="11.25">
      <c r="B96" s="140"/>
      <c r="D96" s="141" t="s">
        <v>123</v>
      </c>
      <c r="E96" s="142" t="s">
        <v>19</v>
      </c>
      <c r="F96" s="143" t="s">
        <v>137</v>
      </c>
      <c r="H96" s="144">
        <v>2</v>
      </c>
      <c r="I96" s="145"/>
      <c r="L96" s="140"/>
      <c r="M96" s="146"/>
      <c r="T96" s="147"/>
      <c r="AT96" s="142" t="s">
        <v>123</v>
      </c>
      <c r="AU96" s="142" t="s">
        <v>79</v>
      </c>
      <c r="AV96" s="12" t="s">
        <v>79</v>
      </c>
      <c r="AW96" s="12" t="s">
        <v>31</v>
      </c>
      <c r="AX96" s="12" t="s">
        <v>69</v>
      </c>
      <c r="AY96" s="142" t="s">
        <v>113</v>
      </c>
    </row>
    <row r="97" spans="2:65" s="13" customFormat="1" ht="11.25">
      <c r="B97" s="148"/>
      <c r="D97" s="141" t="s">
        <v>123</v>
      </c>
      <c r="E97" s="149" t="s">
        <v>19</v>
      </c>
      <c r="F97" s="150" t="s">
        <v>125</v>
      </c>
      <c r="H97" s="151">
        <v>2</v>
      </c>
      <c r="I97" s="152"/>
      <c r="L97" s="148"/>
      <c r="M97" s="153"/>
      <c r="T97" s="154"/>
      <c r="AT97" s="149" t="s">
        <v>123</v>
      </c>
      <c r="AU97" s="149" t="s">
        <v>79</v>
      </c>
      <c r="AV97" s="13" t="s">
        <v>126</v>
      </c>
      <c r="AW97" s="13" t="s">
        <v>31</v>
      </c>
      <c r="AX97" s="13" t="s">
        <v>77</v>
      </c>
      <c r="AY97" s="149" t="s">
        <v>113</v>
      </c>
    </row>
    <row r="98" spans="2:65" s="1" customFormat="1" ht="24.2" customHeight="1">
      <c r="B98" s="32"/>
      <c r="C98" s="155" t="s">
        <v>126</v>
      </c>
      <c r="D98" s="155" t="s">
        <v>127</v>
      </c>
      <c r="E98" s="156" t="s">
        <v>138</v>
      </c>
      <c r="F98" s="157" t="s">
        <v>139</v>
      </c>
      <c r="G98" s="158" t="s">
        <v>119</v>
      </c>
      <c r="H98" s="159">
        <v>2</v>
      </c>
      <c r="I98" s="160"/>
      <c r="J98" s="161">
        <f>ROUND(I98*H98,2)</f>
        <v>0</v>
      </c>
      <c r="K98" s="157" t="s">
        <v>120</v>
      </c>
      <c r="L98" s="162"/>
      <c r="M98" s="163" t="s">
        <v>19</v>
      </c>
      <c r="N98" s="164" t="s">
        <v>40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130</v>
      </c>
      <c r="AT98" s="138" t="s">
        <v>127</v>
      </c>
      <c r="AU98" s="138" t="s">
        <v>79</v>
      </c>
      <c r="AY98" s="17" t="s">
        <v>113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77</v>
      </c>
      <c r="BK98" s="139">
        <f>ROUND(I98*H98,2)</f>
        <v>0</v>
      </c>
      <c r="BL98" s="17" t="s">
        <v>121</v>
      </c>
      <c r="BM98" s="138" t="s">
        <v>140</v>
      </c>
    </row>
    <row r="99" spans="2:65" s="12" customFormat="1" ht="11.25">
      <c r="B99" s="140"/>
      <c r="D99" s="141" t="s">
        <v>123</v>
      </c>
      <c r="E99" s="142" t="s">
        <v>19</v>
      </c>
      <c r="F99" s="143" t="s">
        <v>141</v>
      </c>
      <c r="H99" s="144">
        <v>2</v>
      </c>
      <c r="I99" s="145"/>
      <c r="L99" s="140"/>
      <c r="M99" s="146"/>
      <c r="T99" s="147"/>
      <c r="AT99" s="142" t="s">
        <v>123</v>
      </c>
      <c r="AU99" s="142" t="s">
        <v>79</v>
      </c>
      <c r="AV99" s="12" t="s">
        <v>79</v>
      </c>
      <c r="AW99" s="12" t="s">
        <v>31</v>
      </c>
      <c r="AX99" s="12" t="s">
        <v>69</v>
      </c>
      <c r="AY99" s="142" t="s">
        <v>113</v>
      </c>
    </row>
    <row r="100" spans="2:65" s="13" customFormat="1" ht="11.25">
      <c r="B100" s="148"/>
      <c r="D100" s="141" t="s">
        <v>123</v>
      </c>
      <c r="E100" s="149" t="s">
        <v>19</v>
      </c>
      <c r="F100" s="150" t="s">
        <v>125</v>
      </c>
      <c r="H100" s="151">
        <v>2</v>
      </c>
      <c r="I100" s="152"/>
      <c r="L100" s="148"/>
      <c r="M100" s="153"/>
      <c r="T100" s="154"/>
      <c r="AT100" s="149" t="s">
        <v>123</v>
      </c>
      <c r="AU100" s="149" t="s">
        <v>79</v>
      </c>
      <c r="AV100" s="13" t="s">
        <v>126</v>
      </c>
      <c r="AW100" s="13" t="s">
        <v>31</v>
      </c>
      <c r="AX100" s="13" t="s">
        <v>77</v>
      </c>
      <c r="AY100" s="149" t="s">
        <v>113</v>
      </c>
    </row>
    <row r="101" spans="2:65" s="1" customFormat="1" ht="16.5" customHeight="1">
      <c r="B101" s="32"/>
      <c r="C101" s="127" t="s">
        <v>142</v>
      </c>
      <c r="D101" s="127" t="s">
        <v>116</v>
      </c>
      <c r="E101" s="128" t="s">
        <v>143</v>
      </c>
      <c r="F101" s="129" t="s">
        <v>144</v>
      </c>
      <c r="G101" s="130" t="s">
        <v>119</v>
      </c>
      <c r="H101" s="131">
        <v>2</v>
      </c>
      <c r="I101" s="132"/>
      <c r="J101" s="133">
        <f>ROUND(I101*H101,2)</f>
        <v>0</v>
      </c>
      <c r="K101" s="129" t="s">
        <v>120</v>
      </c>
      <c r="L101" s="32"/>
      <c r="M101" s="134" t="s">
        <v>19</v>
      </c>
      <c r="N101" s="135" t="s">
        <v>40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121</v>
      </c>
      <c r="AT101" s="138" t="s">
        <v>116</v>
      </c>
      <c r="AU101" s="138" t="s">
        <v>79</v>
      </c>
      <c r="AY101" s="17" t="s">
        <v>113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77</v>
      </c>
      <c r="BK101" s="139">
        <f>ROUND(I101*H101,2)</f>
        <v>0</v>
      </c>
      <c r="BL101" s="17" t="s">
        <v>121</v>
      </c>
      <c r="BM101" s="138" t="s">
        <v>145</v>
      </c>
    </row>
    <row r="102" spans="2:65" s="12" customFormat="1" ht="11.25">
      <c r="B102" s="140"/>
      <c r="D102" s="141" t="s">
        <v>123</v>
      </c>
      <c r="E102" s="142" t="s">
        <v>19</v>
      </c>
      <c r="F102" s="143" t="s">
        <v>146</v>
      </c>
      <c r="H102" s="144">
        <v>2</v>
      </c>
      <c r="I102" s="145"/>
      <c r="L102" s="140"/>
      <c r="M102" s="146"/>
      <c r="T102" s="147"/>
      <c r="AT102" s="142" t="s">
        <v>123</v>
      </c>
      <c r="AU102" s="142" t="s">
        <v>79</v>
      </c>
      <c r="AV102" s="12" t="s">
        <v>79</v>
      </c>
      <c r="AW102" s="12" t="s">
        <v>31</v>
      </c>
      <c r="AX102" s="12" t="s">
        <v>69</v>
      </c>
      <c r="AY102" s="142" t="s">
        <v>113</v>
      </c>
    </row>
    <row r="103" spans="2:65" s="13" customFormat="1" ht="11.25">
      <c r="B103" s="148"/>
      <c r="D103" s="141" t="s">
        <v>123</v>
      </c>
      <c r="E103" s="149" t="s">
        <v>19</v>
      </c>
      <c r="F103" s="150" t="s">
        <v>125</v>
      </c>
      <c r="H103" s="151">
        <v>2</v>
      </c>
      <c r="I103" s="152"/>
      <c r="L103" s="148"/>
      <c r="M103" s="153"/>
      <c r="T103" s="154"/>
      <c r="AT103" s="149" t="s">
        <v>123</v>
      </c>
      <c r="AU103" s="149" t="s">
        <v>79</v>
      </c>
      <c r="AV103" s="13" t="s">
        <v>126</v>
      </c>
      <c r="AW103" s="13" t="s">
        <v>31</v>
      </c>
      <c r="AX103" s="13" t="s">
        <v>77</v>
      </c>
      <c r="AY103" s="149" t="s">
        <v>113</v>
      </c>
    </row>
    <row r="104" spans="2:65" s="1" customFormat="1" ht="16.5" customHeight="1">
      <c r="B104" s="32"/>
      <c r="C104" s="155" t="s">
        <v>147</v>
      </c>
      <c r="D104" s="155" t="s">
        <v>127</v>
      </c>
      <c r="E104" s="156" t="s">
        <v>148</v>
      </c>
      <c r="F104" s="157" t="s">
        <v>149</v>
      </c>
      <c r="G104" s="158" t="s">
        <v>119</v>
      </c>
      <c r="H104" s="159">
        <v>2</v>
      </c>
      <c r="I104" s="160"/>
      <c r="J104" s="161">
        <f>ROUND(I104*H104,2)</f>
        <v>0</v>
      </c>
      <c r="K104" s="157" t="s">
        <v>120</v>
      </c>
      <c r="L104" s="162"/>
      <c r="M104" s="163" t="s">
        <v>19</v>
      </c>
      <c r="N104" s="164" t="s">
        <v>40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130</v>
      </c>
      <c r="AT104" s="138" t="s">
        <v>127</v>
      </c>
      <c r="AU104" s="138" t="s">
        <v>79</v>
      </c>
      <c r="AY104" s="17" t="s">
        <v>113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77</v>
      </c>
      <c r="BK104" s="139">
        <f>ROUND(I104*H104,2)</f>
        <v>0</v>
      </c>
      <c r="BL104" s="17" t="s">
        <v>121</v>
      </c>
      <c r="BM104" s="138" t="s">
        <v>150</v>
      </c>
    </row>
    <row r="105" spans="2:65" s="12" customFormat="1" ht="11.25">
      <c r="B105" s="140"/>
      <c r="D105" s="141" t="s">
        <v>123</v>
      </c>
      <c r="E105" s="142" t="s">
        <v>19</v>
      </c>
      <c r="F105" s="143" t="s">
        <v>151</v>
      </c>
      <c r="H105" s="144">
        <v>2</v>
      </c>
      <c r="I105" s="145"/>
      <c r="L105" s="140"/>
      <c r="M105" s="146"/>
      <c r="T105" s="147"/>
      <c r="AT105" s="142" t="s">
        <v>123</v>
      </c>
      <c r="AU105" s="142" t="s">
        <v>79</v>
      </c>
      <c r="AV105" s="12" t="s">
        <v>79</v>
      </c>
      <c r="AW105" s="12" t="s">
        <v>31</v>
      </c>
      <c r="AX105" s="12" t="s">
        <v>69</v>
      </c>
      <c r="AY105" s="142" t="s">
        <v>113</v>
      </c>
    </row>
    <row r="106" spans="2:65" s="13" customFormat="1" ht="11.25">
      <c r="B106" s="148"/>
      <c r="D106" s="141" t="s">
        <v>123</v>
      </c>
      <c r="E106" s="149" t="s">
        <v>19</v>
      </c>
      <c r="F106" s="150" t="s">
        <v>125</v>
      </c>
      <c r="H106" s="151">
        <v>2</v>
      </c>
      <c r="I106" s="152"/>
      <c r="L106" s="148"/>
      <c r="M106" s="153"/>
      <c r="T106" s="154"/>
      <c r="AT106" s="149" t="s">
        <v>123</v>
      </c>
      <c r="AU106" s="149" t="s">
        <v>79</v>
      </c>
      <c r="AV106" s="13" t="s">
        <v>126</v>
      </c>
      <c r="AW106" s="13" t="s">
        <v>31</v>
      </c>
      <c r="AX106" s="13" t="s">
        <v>77</v>
      </c>
      <c r="AY106" s="149" t="s">
        <v>113</v>
      </c>
    </row>
    <row r="107" spans="2:65" s="1" customFormat="1" ht="16.5" customHeight="1">
      <c r="B107" s="32"/>
      <c r="C107" s="127" t="s">
        <v>152</v>
      </c>
      <c r="D107" s="127" t="s">
        <v>116</v>
      </c>
      <c r="E107" s="128" t="s">
        <v>153</v>
      </c>
      <c r="F107" s="129" t="s">
        <v>154</v>
      </c>
      <c r="G107" s="130" t="s">
        <v>119</v>
      </c>
      <c r="H107" s="131">
        <v>4</v>
      </c>
      <c r="I107" s="132"/>
      <c r="J107" s="133">
        <f>ROUND(I107*H107,2)</f>
        <v>0</v>
      </c>
      <c r="K107" s="129" t="s">
        <v>120</v>
      </c>
      <c r="L107" s="32"/>
      <c r="M107" s="134" t="s">
        <v>19</v>
      </c>
      <c r="N107" s="135" t="s">
        <v>40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121</v>
      </c>
      <c r="AT107" s="138" t="s">
        <v>116</v>
      </c>
      <c r="AU107" s="138" t="s">
        <v>79</v>
      </c>
      <c r="AY107" s="17" t="s">
        <v>113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77</v>
      </c>
      <c r="BK107" s="139">
        <f>ROUND(I107*H107,2)</f>
        <v>0</v>
      </c>
      <c r="BL107" s="17" t="s">
        <v>121</v>
      </c>
      <c r="BM107" s="138" t="s">
        <v>155</v>
      </c>
    </row>
    <row r="108" spans="2:65" s="12" customFormat="1" ht="11.25">
      <c r="B108" s="140"/>
      <c r="D108" s="141" t="s">
        <v>123</v>
      </c>
      <c r="E108" s="142" t="s">
        <v>19</v>
      </c>
      <c r="F108" s="143" t="s">
        <v>156</v>
      </c>
      <c r="H108" s="144">
        <v>4</v>
      </c>
      <c r="I108" s="145"/>
      <c r="L108" s="140"/>
      <c r="M108" s="146"/>
      <c r="T108" s="147"/>
      <c r="AT108" s="142" t="s">
        <v>123</v>
      </c>
      <c r="AU108" s="142" t="s">
        <v>79</v>
      </c>
      <c r="AV108" s="12" t="s">
        <v>79</v>
      </c>
      <c r="AW108" s="12" t="s">
        <v>31</v>
      </c>
      <c r="AX108" s="12" t="s">
        <v>69</v>
      </c>
      <c r="AY108" s="142" t="s">
        <v>113</v>
      </c>
    </row>
    <row r="109" spans="2:65" s="13" customFormat="1" ht="11.25">
      <c r="B109" s="148"/>
      <c r="D109" s="141" t="s">
        <v>123</v>
      </c>
      <c r="E109" s="149" t="s">
        <v>19</v>
      </c>
      <c r="F109" s="150" t="s">
        <v>125</v>
      </c>
      <c r="H109" s="151">
        <v>4</v>
      </c>
      <c r="I109" s="152"/>
      <c r="L109" s="148"/>
      <c r="M109" s="153"/>
      <c r="T109" s="154"/>
      <c r="AT109" s="149" t="s">
        <v>123</v>
      </c>
      <c r="AU109" s="149" t="s">
        <v>79</v>
      </c>
      <c r="AV109" s="13" t="s">
        <v>126</v>
      </c>
      <c r="AW109" s="13" t="s">
        <v>31</v>
      </c>
      <c r="AX109" s="13" t="s">
        <v>77</v>
      </c>
      <c r="AY109" s="149" t="s">
        <v>113</v>
      </c>
    </row>
    <row r="110" spans="2:65" s="1" customFormat="1" ht="16.5" customHeight="1">
      <c r="B110" s="32"/>
      <c r="C110" s="155" t="s">
        <v>157</v>
      </c>
      <c r="D110" s="155" t="s">
        <v>127</v>
      </c>
      <c r="E110" s="156" t="s">
        <v>158</v>
      </c>
      <c r="F110" s="157" t="s">
        <v>159</v>
      </c>
      <c r="G110" s="158" t="s">
        <v>119</v>
      </c>
      <c r="H110" s="159">
        <v>4</v>
      </c>
      <c r="I110" s="160"/>
      <c r="J110" s="161">
        <f>ROUND(I110*H110,2)</f>
        <v>0</v>
      </c>
      <c r="K110" s="157" t="s">
        <v>120</v>
      </c>
      <c r="L110" s="162"/>
      <c r="M110" s="163" t="s">
        <v>19</v>
      </c>
      <c r="N110" s="164" t="s">
        <v>40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130</v>
      </c>
      <c r="AT110" s="138" t="s">
        <v>127</v>
      </c>
      <c r="AU110" s="138" t="s">
        <v>79</v>
      </c>
      <c r="AY110" s="17" t="s">
        <v>113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77</v>
      </c>
      <c r="BK110" s="139">
        <f>ROUND(I110*H110,2)</f>
        <v>0</v>
      </c>
      <c r="BL110" s="17" t="s">
        <v>121</v>
      </c>
      <c r="BM110" s="138" t="s">
        <v>160</v>
      </c>
    </row>
    <row r="111" spans="2:65" s="12" customFormat="1" ht="11.25">
      <c r="B111" s="140"/>
      <c r="D111" s="141" t="s">
        <v>123</v>
      </c>
      <c r="E111" s="142" t="s">
        <v>19</v>
      </c>
      <c r="F111" s="143" t="s">
        <v>161</v>
      </c>
      <c r="H111" s="144">
        <v>4</v>
      </c>
      <c r="I111" s="145"/>
      <c r="L111" s="140"/>
      <c r="M111" s="146"/>
      <c r="T111" s="147"/>
      <c r="AT111" s="142" t="s">
        <v>123</v>
      </c>
      <c r="AU111" s="142" t="s">
        <v>79</v>
      </c>
      <c r="AV111" s="12" t="s">
        <v>79</v>
      </c>
      <c r="AW111" s="12" t="s">
        <v>31</v>
      </c>
      <c r="AX111" s="12" t="s">
        <v>69</v>
      </c>
      <c r="AY111" s="142" t="s">
        <v>113</v>
      </c>
    </row>
    <row r="112" spans="2:65" s="13" customFormat="1" ht="11.25">
      <c r="B112" s="148"/>
      <c r="D112" s="141" t="s">
        <v>123</v>
      </c>
      <c r="E112" s="149" t="s">
        <v>19</v>
      </c>
      <c r="F112" s="150" t="s">
        <v>125</v>
      </c>
      <c r="H112" s="151">
        <v>4</v>
      </c>
      <c r="I112" s="152"/>
      <c r="L112" s="148"/>
      <c r="M112" s="153"/>
      <c r="T112" s="154"/>
      <c r="AT112" s="149" t="s">
        <v>123</v>
      </c>
      <c r="AU112" s="149" t="s">
        <v>79</v>
      </c>
      <c r="AV112" s="13" t="s">
        <v>126</v>
      </c>
      <c r="AW112" s="13" t="s">
        <v>31</v>
      </c>
      <c r="AX112" s="13" t="s">
        <v>77</v>
      </c>
      <c r="AY112" s="149" t="s">
        <v>113</v>
      </c>
    </row>
    <row r="113" spans="2:65" s="1" customFormat="1" ht="16.5" customHeight="1">
      <c r="B113" s="32"/>
      <c r="C113" s="127" t="s">
        <v>162</v>
      </c>
      <c r="D113" s="127" t="s">
        <v>116</v>
      </c>
      <c r="E113" s="128" t="s">
        <v>163</v>
      </c>
      <c r="F113" s="129" t="s">
        <v>164</v>
      </c>
      <c r="G113" s="130" t="s">
        <v>119</v>
      </c>
      <c r="H113" s="131">
        <v>2</v>
      </c>
      <c r="I113" s="132"/>
      <c r="J113" s="133">
        <f>ROUND(I113*H113,2)</f>
        <v>0</v>
      </c>
      <c r="K113" s="129" t="s">
        <v>120</v>
      </c>
      <c r="L113" s="32"/>
      <c r="M113" s="134" t="s">
        <v>19</v>
      </c>
      <c r="N113" s="135" t="s">
        <v>40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121</v>
      </c>
      <c r="AT113" s="138" t="s">
        <v>116</v>
      </c>
      <c r="AU113" s="138" t="s">
        <v>79</v>
      </c>
      <c r="AY113" s="17" t="s">
        <v>113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77</v>
      </c>
      <c r="BK113" s="139">
        <f>ROUND(I113*H113,2)</f>
        <v>0</v>
      </c>
      <c r="BL113" s="17" t="s">
        <v>121</v>
      </c>
      <c r="BM113" s="138" t="s">
        <v>165</v>
      </c>
    </row>
    <row r="114" spans="2:65" s="12" customFormat="1" ht="11.25">
      <c r="B114" s="140"/>
      <c r="D114" s="141" t="s">
        <v>123</v>
      </c>
      <c r="E114" s="142" t="s">
        <v>19</v>
      </c>
      <c r="F114" s="143" t="s">
        <v>166</v>
      </c>
      <c r="H114" s="144">
        <v>2</v>
      </c>
      <c r="I114" s="145"/>
      <c r="L114" s="140"/>
      <c r="M114" s="146"/>
      <c r="T114" s="147"/>
      <c r="AT114" s="142" t="s">
        <v>123</v>
      </c>
      <c r="AU114" s="142" t="s">
        <v>79</v>
      </c>
      <c r="AV114" s="12" t="s">
        <v>79</v>
      </c>
      <c r="AW114" s="12" t="s">
        <v>31</v>
      </c>
      <c r="AX114" s="12" t="s">
        <v>69</v>
      </c>
      <c r="AY114" s="142" t="s">
        <v>113</v>
      </c>
    </row>
    <row r="115" spans="2:65" s="13" customFormat="1" ht="11.25">
      <c r="B115" s="148"/>
      <c r="D115" s="141" t="s">
        <v>123</v>
      </c>
      <c r="E115" s="149" t="s">
        <v>19</v>
      </c>
      <c r="F115" s="150" t="s">
        <v>125</v>
      </c>
      <c r="H115" s="151">
        <v>2</v>
      </c>
      <c r="I115" s="152"/>
      <c r="L115" s="148"/>
      <c r="M115" s="153"/>
      <c r="T115" s="154"/>
      <c r="AT115" s="149" t="s">
        <v>123</v>
      </c>
      <c r="AU115" s="149" t="s">
        <v>79</v>
      </c>
      <c r="AV115" s="13" t="s">
        <v>126</v>
      </c>
      <c r="AW115" s="13" t="s">
        <v>31</v>
      </c>
      <c r="AX115" s="13" t="s">
        <v>77</v>
      </c>
      <c r="AY115" s="149" t="s">
        <v>113</v>
      </c>
    </row>
    <row r="116" spans="2:65" s="1" customFormat="1" ht="16.5" customHeight="1">
      <c r="B116" s="32"/>
      <c r="C116" s="155" t="s">
        <v>167</v>
      </c>
      <c r="D116" s="155" t="s">
        <v>127</v>
      </c>
      <c r="E116" s="156" t="s">
        <v>168</v>
      </c>
      <c r="F116" s="157" t="s">
        <v>169</v>
      </c>
      <c r="G116" s="158" t="s">
        <v>119</v>
      </c>
      <c r="H116" s="159">
        <v>2</v>
      </c>
      <c r="I116" s="160"/>
      <c r="J116" s="161">
        <f>ROUND(I116*H116,2)</f>
        <v>0</v>
      </c>
      <c r="K116" s="157" t="s">
        <v>120</v>
      </c>
      <c r="L116" s="162"/>
      <c r="M116" s="163" t="s">
        <v>19</v>
      </c>
      <c r="N116" s="164" t="s">
        <v>40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130</v>
      </c>
      <c r="AT116" s="138" t="s">
        <v>127</v>
      </c>
      <c r="AU116" s="138" t="s">
        <v>79</v>
      </c>
      <c r="AY116" s="17" t="s">
        <v>113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77</v>
      </c>
      <c r="BK116" s="139">
        <f>ROUND(I116*H116,2)</f>
        <v>0</v>
      </c>
      <c r="BL116" s="17" t="s">
        <v>121</v>
      </c>
      <c r="BM116" s="138" t="s">
        <v>170</v>
      </c>
    </row>
    <row r="117" spans="2:65" s="12" customFormat="1" ht="11.25">
      <c r="B117" s="140"/>
      <c r="D117" s="141" t="s">
        <v>123</v>
      </c>
      <c r="E117" s="142" t="s">
        <v>19</v>
      </c>
      <c r="F117" s="143" t="s">
        <v>171</v>
      </c>
      <c r="H117" s="144">
        <v>2</v>
      </c>
      <c r="I117" s="145"/>
      <c r="L117" s="140"/>
      <c r="M117" s="146"/>
      <c r="T117" s="147"/>
      <c r="AT117" s="142" t="s">
        <v>123</v>
      </c>
      <c r="AU117" s="142" t="s">
        <v>79</v>
      </c>
      <c r="AV117" s="12" t="s">
        <v>79</v>
      </c>
      <c r="AW117" s="12" t="s">
        <v>31</v>
      </c>
      <c r="AX117" s="12" t="s">
        <v>69</v>
      </c>
      <c r="AY117" s="142" t="s">
        <v>113</v>
      </c>
    </row>
    <row r="118" spans="2:65" s="13" customFormat="1" ht="11.25">
      <c r="B118" s="148"/>
      <c r="D118" s="141" t="s">
        <v>123</v>
      </c>
      <c r="E118" s="149" t="s">
        <v>19</v>
      </c>
      <c r="F118" s="150" t="s">
        <v>125</v>
      </c>
      <c r="H118" s="151">
        <v>2</v>
      </c>
      <c r="I118" s="152"/>
      <c r="L118" s="148"/>
      <c r="M118" s="153"/>
      <c r="T118" s="154"/>
      <c r="AT118" s="149" t="s">
        <v>123</v>
      </c>
      <c r="AU118" s="149" t="s">
        <v>79</v>
      </c>
      <c r="AV118" s="13" t="s">
        <v>126</v>
      </c>
      <c r="AW118" s="13" t="s">
        <v>31</v>
      </c>
      <c r="AX118" s="13" t="s">
        <v>77</v>
      </c>
      <c r="AY118" s="149" t="s">
        <v>113</v>
      </c>
    </row>
    <row r="119" spans="2:65" s="11" customFormat="1" ht="22.9" customHeight="1">
      <c r="B119" s="115"/>
      <c r="D119" s="116" t="s">
        <v>68</v>
      </c>
      <c r="E119" s="125" t="s">
        <v>172</v>
      </c>
      <c r="F119" s="125" t="s">
        <v>173</v>
      </c>
      <c r="I119" s="118"/>
      <c r="J119" s="126">
        <f>BK119</f>
        <v>0</v>
      </c>
      <c r="L119" s="115"/>
      <c r="M119" s="120"/>
      <c r="P119" s="121">
        <f>SUM(P120:P131)</f>
        <v>0</v>
      </c>
      <c r="R119" s="121">
        <f>SUM(R120:R131)</f>
        <v>0</v>
      </c>
      <c r="T119" s="122">
        <f>SUM(T120:T131)</f>
        <v>0</v>
      </c>
      <c r="AR119" s="116" t="s">
        <v>79</v>
      </c>
      <c r="AT119" s="123" t="s">
        <v>68</v>
      </c>
      <c r="AU119" s="123" t="s">
        <v>77</v>
      </c>
      <c r="AY119" s="116" t="s">
        <v>113</v>
      </c>
      <c r="BK119" s="124">
        <f>SUM(BK120:BK131)</f>
        <v>0</v>
      </c>
    </row>
    <row r="120" spans="2:65" s="1" customFormat="1" ht="16.5" customHeight="1">
      <c r="B120" s="32"/>
      <c r="C120" s="127" t="s">
        <v>174</v>
      </c>
      <c r="D120" s="127" t="s">
        <v>116</v>
      </c>
      <c r="E120" s="128" t="s">
        <v>175</v>
      </c>
      <c r="F120" s="129" t="s">
        <v>176</v>
      </c>
      <c r="G120" s="130" t="s">
        <v>119</v>
      </c>
      <c r="H120" s="131">
        <v>1</v>
      </c>
      <c r="I120" s="132"/>
      <c r="J120" s="133">
        <f>ROUND(I120*H120,2)</f>
        <v>0</v>
      </c>
      <c r="K120" s="129" t="s">
        <v>120</v>
      </c>
      <c r="L120" s="32"/>
      <c r="M120" s="134" t="s">
        <v>19</v>
      </c>
      <c r="N120" s="135" t="s">
        <v>40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121</v>
      </c>
      <c r="AT120" s="138" t="s">
        <v>116</v>
      </c>
      <c r="AU120" s="138" t="s">
        <v>79</v>
      </c>
      <c r="AY120" s="17" t="s">
        <v>113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77</v>
      </c>
      <c r="BK120" s="139">
        <f>ROUND(I120*H120,2)</f>
        <v>0</v>
      </c>
      <c r="BL120" s="17" t="s">
        <v>121</v>
      </c>
      <c r="BM120" s="138" t="s">
        <v>177</v>
      </c>
    </row>
    <row r="121" spans="2:65" s="12" customFormat="1" ht="11.25">
      <c r="B121" s="140"/>
      <c r="D121" s="141" t="s">
        <v>123</v>
      </c>
      <c r="E121" s="142" t="s">
        <v>19</v>
      </c>
      <c r="F121" s="143" t="s">
        <v>178</v>
      </c>
      <c r="H121" s="144">
        <v>1</v>
      </c>
      <c r="I121" s="145"/>
      <c r="L121" s="140"/>
      <c r="M121" s="146"/>
      <c r="T121" s="147"/>
      <c r="AT121" s="142" t="s">
        <v>123</v>
      </c>
      <c r="AU121" s="142" t="s">
        <v>79</v>
      </c>
      <c r="AV121" s="12" t="s">
        <v>79</v>
      </c>
      <c r="AW121" s="12" t="s">
        <v>31</v>
      </c>
      <c r="AX121" s="12" t="s">
        <v>69</v>
      </c>
      <c r="AY121" s="142" t="s">
        <v>113</v>
      </c>
    </row>
    <row r="122" spans="2:65" s="13" customFormat="1" ht="11.25">
      <c r="B122" s="148"/>
      <c r="D122" s="141" t="s">
        <v>123</v>
      </c>
      <c r="E122" s="149" t="s">
        <v>19</v>
      </c>
      <c r="F122" s="150" t="s">
        <v>125</v>
      </c>
      <c r="H122" s="151">
        <v>1</v>
      </c>
      <c r="I122" s="152"/>
      <c r="L122" s="148"/>
      <c r="M122" s="153"/>
      <c r="T122" s="154"/>
      <c r="AT122" s="149" t="s">
        <v>123</v>
      </c>
      <c r="AU122" s="149" t="s">
        <v>79</v>
      </c>
      <c r="AV122" s="13" t="s">
        <v>126</v>
      </c>
      <c r="AW122" s="13" t="s">
        <v>31</v>
      </c>
      <c r="AX122" s="13" t="s">
        <v>77</v>
      </c>
      <c r="AY122" s="149" t="s">
        <v>113</v>
      </c>
    </row>
    <row r="123" spans="2:65" s="1" customFormat="1" ht="16.5" customHeight="1">
      <c r="B123" s="32"/>
      <c r="C123" s="155" t="s">
        <v>8</v>
      </c>
      <c r="D123" s="155" t="s">
        <v>127</v>
      </c>
      <c r="E123" s="156" t="s">
        <v>179</v>
      </c>
      <c r="F123" s="157" t="s">
        <v>180</v>
      </c>
      <c r="G123" s="158" t="s">
        <v>119</v>
      </c>
      <c r="H123" s="159">
        <v>1</v>
      </c>
      <c r="I123" s="160"/>
      <c r="J123" s="161">
        <f>ROUND(I123*H123,2)</f>
        <v>0</v>
      </c>
      <c r="K123" s="157" t="s">
        <v>120</v>
      </c>
      <c r="L123" s="162"/>
      <c r="M123" s="163" t="s">
        <v>19</v>
      </c>
      <c r="N123" s="164" t="s">
        <v>40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130</v>
      </c>
      <c r="AT123" s="138" t="s">
        <v>127</v>
      </c>
      <c r="AU123" s="138" t="s">
        <v>79</v>
      </c>
      <c r="AY123" s="17" t="s">
        <v>113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77</v>
      </c>
      <c r="BK123" s="139">
        <f>ROUND(I123*H123,2)</f>
        <v>0</v>
      </c>
      <c r="BL123" s="17" t="s">
        <v>121</v>
      </c>
      <c r="BM123" s="138" t="s">
        <v>181</v>
      </c>
    </row>
    <row r="124" spans="2:65" s="12" customFormat="1" ht="11.25">
      <c r="B124" s="140"/>
      <c r="D124" s="141" t="s">
        <v>123</v>
      </c>
      <c r="E124" s="142" t="s">
        <v>19</v>
      </c>
      <c r="F124" s="143" t="s">
        <v>182</v>
      </c>
      <c r="H124" s="144">
        <v>1</v>
      </c>
      <c r="I124" s="145"/>
      <c r="L124" s="140"/>
      <c r="M124" s="146"/>
      <c r="T124" s="147"/>
      <c r="AT124" s="142" t="s">
        <v>123</v>
      </c>
      <c r="AU124" s="142" t="s">
        <v>79</v>
      </c>
      <c r="AV124" s="12" t="s">
        <v>79</v>
      </c>
      <c r="AW124" s="12" t="s">
        <v>31</v>
      </c>
      <c r="AX124" s="12" t="s">
        <v>69</v>
      </c>
      <c r="AY124" s="142" t="s">
        <v>113</v>
      </c>
    </row>
    <row r="125" spans="2:65" s="13" customFormat="1" ht="11.25">
      <c r="B125" s="148"/>
      <c r="D125" s="141" t="s">
        <v>123</v>
      </c>
      <c r="E125" s="149" t="s">
        <v>19</v>
      </c>
      <c r="F125" s="150" t="s">
        <v>125</v>
      </c>
      <c r="H125" s="151">
        <v>1</v>
      </c>
      <c r="I125" s="152"/>
      <c r="L125" s="148"/>
      <c r="M125" s="153"/>
      <c r="T125" s="154"/>
      <c r="AT125" s="149" t="s">
        <v>123</v>
      </c>
      <c r="AU125" s="149" t="s">
        <v>79</v>
      </c>
      <c r="AV125" s="13" t="s">
        <v>126</v>
      </c>
      <c r="AW125" s="13" t="s">
        <v>31</v>
      </c>
      <c r="AX125" s="13" t="s">
        <v>77</v>
      </c>
      <c r="AY125" s="149" t="s">
        <v>113</v>
      </c>
    </row>
    <row r="126" spans="2:65" s="1" customFormat="1" ht="16.5" customHeight="1">
      <c r="B126" s="32"/>
      <c r="C126" s="127" t="s">
        <v>183</v>
      </c>
      <c r="D126" s="127" t="s">
        <v>116</v>
      </c>
      <c r="E126" s="128" t="s">
        <v>184</v>
      </c>
      <c r="F126" s="129" t="s">
        <v>185</v>
      </c>
      <c r="G126" s="130" t="s">
        <v>119</v>
      </c>
      <c r="H126" s="131">
        <v>1</v>
      </c>
      <c r="I126" s="132"/>
      <c r="J126" s="133">
        <f>ROUND(I126*H126,2)</f>
        <v>0</v>
      </c>
      <c r="K126" s="129" t="s">
        <v>120</v>
      </c>
      <c r="L126" s="32"/>
      <c r="M126" s="134" t="s">
        <v>19</v>
      </c>
      <c r="N126" s="135" t="s">
        <v>40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121</v>
      </c>
      <c r="AT126" s="138" t="s">
        <v>116</v>
      </c>
      <c r="AU126" s="138" t="s">
        <v>79</v>
      </c>
      <c r="AY126" s="17" t="s">
        <v>113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77</v>
      </c>
      <c r="BK126" s="139">
        <f>ROUND(I126*H126,2)</f>
        <v>0</v>
      </c>
      <c r="BL126" s="17" t="s">
        <v>121</v>
      </c>
      <c r="BM126" s="138" t="s">
        <v>186</v>
      </c>
    </row>
    <row r="127" spans="2:65" s="12" customFormat="1" ht="11.25">
      <c r="B127" s="140"/>
      <c r="D127" s="141" t="s">
        <v>123</v>
      </c>
      <c r="E127" s="142" t="s">
        <v>19</v>
      </c>
      <c r="F127" s="143" t="s">
        <v>187</v>
      </c>
      <c r="H127" s="144">
        <v>1</v>
      </c>
      <c r="I127" s="145"/>
      <c r="L127" s="140"/>
      <c r="M127" s="146"/>
      <c r="T127" s="147"/>
      <c r="AT127" s="142" t="s">
        <v>123</v>
      </c>
      <c r="AU127" s="142" t="s">
        <v>79</v>
      </c>
      <c r="AV127" s="12" t="s">
        <v>79</v>
      </c>
      <c r="AW127" s="12" t="s">
        <v>31</v>
      </c>
      <c r="AX127" s="12" t="s">
        <v>69</v>
      </c>
      <c r="AY127" s="142" t="s">
        <v>113</v>
      </c>
    </row>
    <row r="128" spans="2:65" s="13" customFormat="1" ht="11.25">
      <c r="B128" s="148"/>
      <c r="D128" s="141" t="s">
        <v>123</v>
      </c>
      <c r="E128" s="149" t="s">
        <v>19</v>
      </c>
      <c r="F128" s="150" t="s">
        <v>125</v>
      </c>
      <c r="H128" s="151">
        <v>1</v>
      </c>
      <c r="I128" s="152"/>
      <c r="L128" s="148"/>
      <c r="M128" s="153"/>
      <c r="T128" s="154"/>
      <c r="AT128" s="149" t="s">
        <v>123</v>
      </c>
      <c r="AU128" s="149" t="s">
        <v>79</v>
      </c>
      <c r="AV128" s="13" t="s">
        <v>126</v>
      </c>
      <c r="AW128" s="13" t="s">
        <v>31</v>
      </c>
      <c r="AX128" s="13" t="s">
        <v>77</v>
      </c>
      <c r="AY128" s="149" t="s">
        <v>113</v>
      </c>
    </row>
    <row r="129" spans="2:65" s="1" customFormat="1" ht="16.5" customHeight="1">
      <c r="B129" s="32"/>
      <c r="C129" s="155" t="s">
        <v>188</v>
      </c>
      <c r="D129" s="155" t="s">
        <v>127</v>
      </c>
      <c r="E129" s="156" t="s">
        <v>189</v>
      </c>
      <c r="F129" s="157" t="s">
        <v>190</v>
      </c>
      <c r="G129" s="158" t="s">
        <v>119</v>
      </c>
      <c r="H129" s="159">
        <v>1</v>
      </c>
      <c r="I129" s="160"/>
      <c r="J129" s="161">
        <f>ROUND(I129*H129,2)</f>
        <v>0</v>
      </c>
      <c r="K129" s="157" t="s">
        <v>120</v>
      </c>
      <c r="L129" s="162"/>
      <c r="M129" s="163" t="s">
        <v>19</v>
      </c>
      <c r="N129" s="164" t="s">
        <v>40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130</v>
      </c>
      <c r="AT129" s="138" t="s">
        <v>127</v>
      </c>
      <c r="AU129" s="138" t="s">
        <v>79</v>
      </c>
      <c r="AY129" s="17" t="s">
        <v>113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77</v>
      </c>
      <c r="BK129" s="139">
        <f>ROUND(I129*H129,2)</f>
        <v>0</v>
      </c>
      <c r="BL129" s="17" t="s">
        <v>121</v>
      </c>
      <c r="BM129" s="138" t="s">
        <v>191</v>
      </c>
    </row>
    <row r="130" spans="2:65" s="12" customFormat="1" ht="11.25">
      <c r="B130" s="140"/>
      <c r="D130" s="141" t="s">
        <v>123</v>
      </c>
      <c r="E130" s="142" t="s">
        <v>19</v>
      </c>
      <c r="F130" s="143" t="s">
        <v>192</v>
      </c>
      <c r="H130" s="144">
        <v>1</v>
      </c>
      <c r="I130" s="145"/>
      <c r="L130" s="140"/>
      <c r="M130" s="146"/>
      <c r="T130" s="147"/>
      <c r="AT130" s="142" t="s">
        <v>123</v>
      </c>
      <c r="AU130" s="142" t="s">
        <v>79</v>
      </c>
      <c r="AV130" s="12" t="s">
        <v>79</v>
      </c>
      <c r="AW130" s="12" t="s">
        <v>31</v>
      </c>
      <c r="AX130" s="12" t="s">
        <v>69</v>
      </c>
      <c r="AY130" s="142" t="s">
        <v>113</v>
      </c>
    </row>
    <row r="131" spans="2:65" s="13" customFormat="1" ht="11.25">
      <c r="B131" s="148"/>
      <c r="D131" s="141" t="s">
        <v>123</v>
      </c>
      <c r="E131" s="149" t="s">
        <v>19</v>
      </c>
      <c r="F131" s="150" t="s">
        <v>125</v>
      </c>
      <c r="H131" s="151">
        <v>1</v>
      </c>
      <c r="I131" s="152"/>
      <c r="L131" s="148"/>
      <c r="M131" s="153"/>
      <c r="T131" s="154"/>
      <c r="AT131" s="149" t="s">
        <v>123</v>
      </c>
      <c r="AU131" s="149" t="s">
        <v>79</v>
      </c>
      <c r="AV131" s="13" t="s">
        <v>126</v>
      </c>
      <c r="AW131" s="13" t="s">
        <v>31</v>
      </c>
      <c r="AX131" s="13" t="s">
        <v>77</v>
      </c>
      <c r="AY131" s="149" t="s">
        <v>113</v>
      </c>
    </row>
    <row r="132" spans="2:65" s="11" customFormat="1" ht="22.9" customHeight="1">
      <c r="B132" s="115"/>
      <c r="D132" s="116" t="s">
        <v>68</v>
      </c>
      <c r="E132" s="125" t="s">
        <v>193</v>
      </c>
      <c r="F132" s="125" t="s">
        <v>194</v>
      </c>
      <c r="I132" s="118"/>
      <c r="J132" s="126">
        <f>BK132</f>
        <v>0</v>
      </c>
      <c r="L132" s="115"/>
      <c r="M132" s="120"/>
      <c r="P132" s="121">
        <f>SUM(P133:P153)</f>
        <v>0</v>
      </c>
      <c r="R132" s="121">
        <f>SUM(R133:R153)</f>
        <v>0</v>
      </c>
      <c r="T132" s="122">
        <f>SUM(T133:T153)</f>
        <v>0</v>
      </c>
      <c r="AR132" s="116" t="s">
        <v>79</v>
      </c>
      <c r="AT132" s="123" t="s">
        <v>68</v>
      </c>
      <c r="AU132" s="123" t="s">
        <v>77</v>
      </c>
      <c r="AY132" s="116" t="s">
        <v>113</v>
      </c>
      <c r="BK132" s="124">
        <f>SUM(BK133:BK153)</f>
        <v>0</v>
      </c>
    </row>
    <row r="133" spans="2:65" s="1" customFormat="1" ht="16.5" customHeight="1">
      <c r="B133" s="32"/>
      <c r="C133" s="127" t="s">
        <v>195</v>
      </c>
      <c r="D133" s="127" t="s">
        <v>116</v>
      </c>
      <c r="E133" s="128" t="s">
        <v>196</v>
      </c>
      <c r="F133" s="129" t="s">
        <v>197</v>
      </c>
      <c r="G133" s="130" t="s">
        <v>198</v>
      </c>
      <c r="H133" s="131">
        <v>18</v>
      </c>
      <c r="I133" s="132"/>
      <c r="J133" s="133">
        <f>ROUND(I133*H133,2)</f>
        <v>0</v>
      </c>
      <c r="K133" s="129" t="s">
        <v>120</v>
      </c>
      <c r="L133" s="32"/>
      <c r="M133" s="134" t="s">
        <v>19</v>
      </c>
      <c r="N133" s="135" t="s">
        <v>40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121</v>
      </c>
      <c r="AT133" s="138" t="s">
        <v>116</v>
      </c>
      <c r="AU133" s="138" t="s">
        <v>79</v>
      </c>
      <c r="AY133" s="17" t="s">
        <v>113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77</v>
      </c>
      <c r="BK133" s="139">
        <f>ROUND(I133*H133,2)</f>
        <v>0</v>
      </c>
      <c r="BL133" s="17" t="s">
        <v>121</v>
      </c>
      <c r="BM133" s="138" t="s">
        <v>199</v>
      </c>
    </row>
    <row r="134" spans="2:65" s="12" customFormat="1" ht="11.25">
      <c r="B134" s="140"/>
      <c r="D134" s="141" t="s">
        <v>123</v>
      </c>
      <c r="E134" s="142" t="s">
        <v>19</v>
      </c>
      <c r="F134" s="143" t="s">
        <v>200</v>
      </c>
      <c r="H134" s="144">
        <v>18</v>
      </c>
      <c r="I134" s="145"/>
      <c r="L134" s="140"/>
      <c r="M134" s="146"/>
      <c r="T134" s="147"/>
      <c r="AT134" s="142" t="s">
        <v>123</v>
      </c>
      <c r="AU134" s="142" t="s">
        <v>79</v>
      </c>
      <c r="AV134" s="12" t="s">
        <v>79</v>
      </c>
      <c r="AW134" s="12" t="s">
        <v>31</v>
      </c>
      <c r="AX134" s="12" t="s">
        <v>69</v>
      </c>
      <c r="AY134" s="142" t="s">
        <v>113</v>
      </c>
    </row>
    <row r="135" spans="2:65" s="13" customFormat="1" ht="11.25">
      <c r="B135" s="148"/>
      <c r="D135" s="141" t="s">
        <v>123</v>
      </c>
      <c r="E135" s="149" t="s">
        <v>19</v>
      </c>
      <c r="F135" s="150" t="s">
        <v>125</v>
      </c>
      <c r="H135" s="151">
        <v>18</v>
      </c>
      <c r="I135" s="152"/>
      <c r="L135" s="148"/>
      <c r="M135" s="153"/>
      <c r="T135" s="154"/>
      <c r="AT135" s="149" t="s">
        <v>123</v>
      </c>
      <c r="AU135" s="149" t="s">
        <v>79</v>
      </c>
      <c r="AV135" s="13" t="s">
        <v>126</v>
      </c>
      <c r="AW135" s="13" t="s">
        <v>31</v>
      </c>
      <c r="AX135" s="13" t="s">
        <v>77</v>
      </c>
      <c r="AY135" s="149" t="s">
        <v>113</v>
      </c>
    </row>
    <row r="136" spans="2:65" s="1" customFormat="1" ht="16.5" customHeight="1">
      <c r="B136" s="32"/>
      <c r="C136" s="155" t="s">
        <v>121</v>
      </c>
      <c r="D136" s="155" t="s">
        <v>127</v>
      </c>
      <c r="E136" s="156" t="s">
        <v>201</v>
      </c>
      <c r="F136" s="157" t="s">
        <v>202</v>
      </c>
      <c r="G136" s="158" t="s">
        <v>198</v>
      </c>
      <c r="H136" s="159">
        <v>18</v>
      </c>
      <c r="I136" s="160"/>
      <c r="J136" s="161">
        <f>ROUND(I136*H136,2)</f>
        <v>0</v>
      </c>
      <c r="K136" s="157" t="s">
        <v>120</v>
      </c>
      <c r="L136" s="162"/>
      <c r="M136" s="163" t="s">
        <v>19</v>
      </c>
      <c r="N136" s="164" t="s">
        <v>40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130</v>
      </c>
      <c r="AT136" s="138" t="s">
        <v>127</v>
      </c>
      <c r="AU136" s="138" t="s">
        <v>79</v>
      </c>
      <c r="AY136" s="17" t="s">
        <v>113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77</v>
      </c>
      <c r="BK136" s="139">
        <f>ROUND(I136*H136,2)</f>
        <v>0</v>
      </c>
      <c r="BL136" s="17" t="s">
        <v>121</v>
      </c>
      <c r="BM136" s="138" t="s">
        <v>203</v>
      </c>
    </row>
    <row r="137" spans="2:65" s="12" customFormat="1" ht="11.25">
      <c r="B137" s="140"/>
      <c r="D137" s="141" t="s">
        <v>123</v>
      </c>
      <c r="E137" s="142" t="s">
        <v>19</v>
      </c>
      <c r="F137" s="143" t="s">
        <v>204</v>
      </c>
      <c r="H137" s="144">
        <v>18</v>
      </c>
      <c r="I137" s="145"/>
      <c r="L137" s="140"/>
      <c r="M137" s="146"/>
      <c r="T137" s="147"/>
      <c r="AT137" s="142" t="s">
        <v>123</v>
      </c>
      <c r="AU137" s="142" t="s">
        <v>79</v>
      </c>
      <c r="AV137" s="12" t="s">
        <v>79</v>
      </c>
      <c r="AW137" s="12" t="s">
        <v>31</v>
      </c>
      <c r="AX137" s="12" t="s">
        <v>69</v>
      </c>
      <c r="AY137" s="142" t="s">
        <v>113</v>
      </c>
    </row>
    <row r="138" spans="2:65" s="13" customFormat="1" ht="11.25">
      <c r="B138" s="148"/>
      <c r="D138" s="141" t="s">
        <v>123</v>
      </c>
      <c r="E138" s="149" t="s">
        <v>19</v>
      </c>
      <c r="F138" s="150" t="s">
        <v>125</v>
      </c>
      <c r="H138" s="151">
        <v>18</v>
      </c>
      <c r="I138" s="152"/>
      <c r="L138" s="148"/>
      <c r="M138" s="153"/>
      <c r="T138" s="154"/>
      <c r="AT138" s="149" t="s">
        <v>123</v>
      </c>
      <c r="AU138" s="149" t="s">
        <v>79</v>
      </c>
      <c r="AV138" s="13" t="s">
        <v>126</v>
      </c>
      <c r="AW138" s="13" t="s">
        <v>31</v>
      </c>
      <c r="AX138" s="13" t="s">
        <v>77</v>
      </c>
      <c r="AY138" s="149" t="s">
        <v>113</v>
      </c>
    </row>
    <row r="139" spans="2:65" s="14" customFormat="1" ht="22.5">
      <c r="B139" s="165"/>
      <c r="D139" s="141" t="s">
        <v>123</v>
      </c>
      <c r="E139" s="166" t="s">
        <v>19</v>
      </c>
      <c r="F139" s="167" t="s">
        <v>205</v>
      </c>
      <c r="H139" s="166" t="s">
        <v>19</v>
      </c>
      <c r="I139" s="168"/>
      <c r="L139" s="165"/>
      <c r="M139" s="169"/>
      <c r="T139" s="170"/>
      <c r="AT139" s="166" t="s">
        <v>123</v>
      </c>
      <c r="AU139" s="166" t="s">
        <v>79</v>
      </c>
      <c r="AV139" s="14" t="s">
        <v>77</v>
      </c>
      <c r="AW139" s="14" t="s">
        <v>31</v>
      </c>
      <c r="AX139" s="14" t="s">
        <v>69</v>
      </c>
      <c r="AY139" s="166" t="s">
        <v>113</v>
      </c>
    </row>
    <row r="140" spans="2:65" s="1" customFormat="1" ht="16.5" customHeight="1">
      <c r="B140" s="32"/>
      <c r="C140" s="127" t="s">
        <v>206</v>
      </c>
      <c r="D140" s="127" t="s">
        <v>116</v>
      </c>
      <c r="E140" s="128" t="s">
        <v>207</v>
      </c>
      <c r="F140" s="129" t="s">
        <v>208</v>
      </c>
      <c r="G140" s="130" t="s">
        <v>198</v>
      </c>
      <c r="H140" s="131">
        <v>12</v>
      </c>
      <c r="I140" s="132"/>
      <c r="J140" s="133">
        <f>ROUND(I140*H140,2)</f>
        <v>0</v>
      </c>
      <c r="K140" s="129" t="s">
        <v>120</v>
      </c>
      <c r="L140" s="32"/>
      <c r="M140" s="134" t="s">
        <v>19</v>
      </c>
      <c r="N140" s="135" t="s">
        <v>40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121</v>
      </c>
      <c r="AT140" s="138" t="s">
        <v>116</v>
      </c>
      <c r="AU140" s="138" t="s">
        <v>79</v>
      </c>
      <c r="AY140" s="17" t="s">
        <v>113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77</v>
      </c>
      <c r="BK140" s="139">
        <f>ROUND(I140*H140,2)</f>
        <v>0</v>
      </c>
      <c r="BL140" s="17" t="s">
        <v>121</v>
      </c>
      <c r="BM140" s="138" t="s">
        <v>209</v>
      </c>
    </row>
    <row r="141" spans="2:65" s="12" customFormat="1" ht="11.25">
      <c r="B141" s="140"/>
      <c r="D141" s="141" t="s">
        <v>123</v>
      </c>
      <c r="E141" s="142" t="s">
        <v>19</v>
      </c>
      <c r="F141" s="143" t="s">
        <v>210</v>
      </c>
      <c r="H141" s="144">
        <v>12</v>
      </c>
      <c r="I141" s="145"/>
      <c r="L141" s="140"/>
      <c r="M141" s="146"/>
      <c r="T141" s="147"/>
      <c r="AT141" s="142" t="s">
        <v>123</v>
      </c>
      <c r="AU141" s="142" t="s">
        <v>79</v>
      </c>
      <c r="AV141" s="12" t="s">
        <v>79</v>
      </c>
      <c r="AW141" s="12" t="s">
        <v>31</v>
      </c>
      <c r="AX141" s="12" t="s">
        <v>69</v>
      </c>
      <c r="AY141" s="142" t="s">
        <v>113</v>
      </c>
    </row>
    <row r="142" spans="2:65" s="13" customFormat="1" ht="11.25">
      <c r="B142" s="148"/>
      <c r="D142" s="141" t="s">
        <v>123</v>
      </c>
      <c r="E142" s="149" t="s">
        <v>19</v>
      </c>
      <c r="F142" s="150" t="s">
        <v>125</v>
      </c>
      <c r="H142" s="151">
        <v>12</v>
      </c>
      <c r="I142" s="152"/>
      <c r="L142" s="148"/>
      <c r="M142" s="153"/>
      <c r="T142" s="154"/>
      <c r="AT142" s="149" t="s">
        <v>123</v>
      </c>
      <c r="AU142" s="149" t="s">
        <v>79</v>
      </c>
      <c r="AV142" s="13" t="s">
        <v>126</v>
      </c>
      <c r="AW142" s="13" t="s">
        <v>31</v>
      </c>
      <c r="AX142" s="13" t="s">
        <v>77</v>
      </c>
      <c r="AY142" s="149" t="s">
        <v>113</v>
      </c>
    </row>
    <row r="143" spans="2:65" s="1" customFormat="1" ht="16.5" customHeight="1">
      <c r="B143" s="32"/>
      <c r="C143" s="155" t="s">
        <v>211</v>
      </c>
      <c r="D143" s="155" t="s">
        <v>127</v>
      </c>
      <c r="E143" s="156" t="s">
        <v>212</v>
      </c>
      <c r="F143" s="157" t="s">
        <v>213</v>
      </c>
      <c r="G143" s="158" t="s">
        <v>198</v>
      </c>
      <c r="H143" s="159">
        <v>12</v>
      </c>
      <c r="I143" s="160"/>
      <c r="J143" s="161">
        <f>ROUND(I143*H143,2)</f>
        <v>0</v>
      </c>
      <c r="K143" s="157" t="s">
        <v>120</v>
      </c>
      <c r="L143" s="162"/>
      <c r="M143" s="163" t="s">
        <v>19</v>
      </c>
      <c r="N143" s="164" t="s">
        <v>40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130</v>
      </c>
      <c r="AT143" s="138" t="s">
        <v>127</v>
      </c>
      <c r="AU143" s="138" t="s">
        <v>79</v>
      </c>
      <c r="AY143" s="17" t="s">
        <v>113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77</v>
      </c>
      <c r="BK143" s="139">
        <f>ROUND(I143*H143,2)</f>
        <v>0</v>
      </c>
      <c r="BL143" s="17" t="s">
        <v>121</v>
      </c>
      <c r="BM143" s="138" t="s">
        <v>214</v>
      </c>
    </row>
    <row r="144" spans="2:65" s="12" customFormat="1" ht="11.25">
      <c r="B144" s="140"/>
      <c r="D144" s="141" t="s">
        <v>123</v>
      </c>
      <c r="E144" s="142" t="s">
        <v>19</v>
      </c>
      <c r="F144" s="143" t="s">
        <v>215</v>
      </c>
      <c r="H144" s="144">
        <v>12</v>
      </c>
      <c r="I144" s="145"/>
      <c r="L144" s="140"/>
      <c r="M144" s="146"/>
      <c r="T144" s="147"/>
      <c r="AT144" s="142" t="s">
        <v>123</v>
      </c>
      <c r="AU144" s="142" t="s">
        <v>79</v>
      </c>
      <c r="AV144" s="12" t="s">
        <v>79</v>
      </c>
      <c r="AW144" s="12" t="s">
        <v>31</v>
      </c>
      <c r="AX144" s="12" t="s">
        <v>69</v>
      </c>
      <c r="AY144" s="142" t="s">
        <v>113</v>
      </c>
    </row>
    <row r="145" spans="2:65" s="13" customFormat="1" ht="11.25">
      <c r="B145" s="148"/>
      <c r="D145" s="141" t="s">
        <v>123</v>
      </c>
      <c r="E145" s="149" t="s">
        <v>19</v>
      </c>
      <c r="F145" s="150" t="s">
        <v>125</v>
      </c>
      <c r="H145" s="151">
        <v>12</v>
      </c>
      <c r="I145" s="152"/>
      <c r="L145" s="148"/>
      <c r="M145" s="153"/>
      <c r="T145" s="154"/>
      <c r="AT145" s="149" t="s">
        <v>123</v>
      </c>
      <c r="AU145" s="149" t="s">
        <v>79</v>
      </c>
      <c r="AV145" s="13" t="s">
        <v>126</v>
      </c>
      <c r="AW145" s="13" t="s">
        <v>31</v>
      </c>
      <c r="AX145" s="13" t="s">
        <v>77</v>
      </c>
      <c r="AY145" s="149" t="s">
        <v>113</v>
      </c>
    </row>
    <row r="146" spans="2:65" s="14" customFormat="1" ht="22.5">
      <c r="B146" s="165"/>
      <c r="D146" s="141" t="s">
        <v>123</v>
      </c>
      <c r="E146" s="166" t="s">
        <v>19</v>
      </c>
      <c r="F146" s="167" t="s">
        <v>205</v>
      </c>
      <c r="H146" s="166" t="s">
        <v>19</v>
      </c>
      <c r="I146" s="168"/>
      <c r="L146" s="165"/>
      <c r="M146" s="169"/>
      <c r="T146" s="170"/>
      <c r="AT146" s="166" t="s">
        <v>123</v>
      </c>
      <c r="AU146" s="166" t="s">
        <v>79</v>
      </c>
      <c r="AV146" s="14" t="s">
        <v>77</v>
      </c>
      <c r="AW146" s="14" t="s">
        <v>31</v>
      </c>
      <c r="AX146" s="14" t="s">
        <v>69</v>
      </c>
      <c r="AY146" s="166" t="s">
        <v>113</v>
      </c>
    </row>
    <row r="147" spans="2:65" s="1" customFormat="1" ht="16.5" customHeight="1">
      <c r="B147" s="32"/>
      <c r="C147" s="127" t="s">
        <v>216</v>
      </c>
      <c r="D147" s="127" t="s">
        <v>116</v>
      </c>
      <c r="E147" s="128" t="s">
        <v>217</v>
      </c>
      <c r="F147" s="129" t="s">
        <v>218</v>
      </c>
      <c r="G147" s="130" t="s">
        <v>198</v>
      </c>
      <c r="H147" s="131">
        <v>88</v>
      </c>
      <c r="I147" s="132"/>
      <c r="J147" s="133">
        <f>ROUND(I147*H147,2)</f>
        <v>0</v>
      </c>
      <c r="K147" s="129" t="s">
        <v>120</v>
      </c>
      <c r="L147" s="32"/>
      <c r="M147" s="134" t="s">
        <v>19</v>
      </c>
      <c r="N147" s="135" t="s">
        <v>40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121</v>
      </c>
      <c r="AT147" s="138" t="s">
        <v>116</v>
      </c>
      <c r="AU147" s="138" t="s">
        <v>79</v>
      </c>
      <c r="AY147" s="17" t="s">
        <v>113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77</v>
      </c>
      <c r="BK147" s="139">
        <f>ROUND(I147*H147,2)</f>
        <v>0</v>
      </c>
      <c r="BL147" s="17" t="s">
        <v>121</v>
      </c>
      <c r="BM147" s="138" t="s">
        <v>219</v>
      </c>
    </row>
    <row r="148" spans="2:65" s="12" customFormat="1" ht="11.25">
      <c r="B148" s="140"/>
      <c r="D148" s="141" t="s">
        <v>123</v>
      </c>
      <c r="E148" s="142" t="s">
        <v>19</v>
      </c>
      <c r="F148" s="143" t="s">
        <v>220</v>
      </c>
      <c r="H148" s="144">
        <v>88</v>
      </c>
      <c r="I148" s="145"/>
      <c r="L148" s="140"/>
      <c r="M148" s="146"/>
      <c r="T148" s="147"/>
      <c r="AT148" s="142" t="s">
        <v>123</v>
      </c>
      <c r="AU148" s="142" t="s">
        <v>79</v>
      </c>
      <c r="AV148" s="12" t="s">
        <v>79</v>
      </c>
      <c r="AW148" s="12" t="s">
        <v>31</v>
      </c>
      <c r="AX148" s="12" t="s">
        <v>69</v>
      </c>
      <c r="AY148" s="142" t="s">
        <v>113</v>
      </c>
    </row>
    <row r="149" spans="2:65" s="13" customFormat="1" ht="11.25">
      <c r="B149" s="148"/>
      <c r="D149" s="141" t="s">
        <v>123</v>
      </c>
      <c r="E149" s="149" t="s">
        <v>19</v>
      </c>
      <c r="F149" s="150" t="s">
        <v>125</v>
      </c>
      <c r="H149" s="151">
        <v>88</v>
      </c>
      <c r="I149" s="152"/>
      <c r="L149" s="148"/>
      <c r="M149" s="153"/>
      <c r="T149" s="154"/>
      <c r="AT149" s="149" t="s">
        <v>123</v>
      </c>
      <c r="AU149" s="149" t="s">
        <v>79</v>
      </c>
      <c r="AV149" s="13" t="s">
        <v>126</v>
      </c>
      <c r="AW149" s="13" t="s">
        <v>31</v>
      </c>
      <c r="AX149" s="13" t="s">
        <v>77</v>
      </c>
      <c r="AY149" s="149" t="s">
        <v>113</v>
      </c>
    </row>
    <row r="150" spans="2:65" s="1" customFormat="1" ht="16.5" customHeight="1">
      <c r="B150" s="32"/>
      <c r="C150" s="155" t="s">
        <v>221</v>
      </c>
      <c r="D150" s="155" t="s">
        <v>127</v>
      </c>
      <c r="E150" s="156" t="s">
        <v>222</v>
      </c>
      <c r="F150" s="157" t="s">
        <v>223</v>
      </c>
      <c r="G150" s="158" t="s">
        <v>198</v>
      </c>
      <c r="H150" s="159">
        <v>88</v>
      </c>
      <c r="I150" s="160"/>
      <c r="J150" s="161">
        <f>ROUND(I150*H150,2)</f>
        <v>0</v>
      </c>
      <c r="K150" s="157" t="s">
        <v>120</v>
      </c>
      <c r="L150" s="162"/>
      <c r="M150" s="163" t="s">
        <v>19</v>
      </c>
      <c r="N150" s="164" t="s">
        <v>40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130</v>
      </c>
      <c r="AT150" s="138" t="s">
        <v>127</v>
      </c>
      <c r="AU150" s="138" t="s">
        <v>79</v>
      </c>
      <c r="AY150" s="17" t="s">
        <v>113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7" t="s">
        <v>77</v>
      </c>
      <c r="BK150" s="139">
        <f>ROUND(I150*H150,2)</f>
        <v>0</v>
      </c>
      <c r="BL150" s="17" t="s">
        <v>121</v>
      </c>
      <c r="BM150" s="138" t="s">
        <v>224</v>
      </c>
    </row>
    <row r="151" spans="2:65" s="12" customFormat="1" ht="11.25">
      <c r="B151" s="140"/>
      <c r="D151" s="141" t="s">
        <v>123</v>
      </c>
      <c r="E151" s="142" t="s">
        <v>19</v>
      </c>
      <c r="F151" s="143" t="s">
        <v>225</v>
      </c>
      <c r="H151" s="144">
        <v>88</v>
      </c>
      <c r="I151" s="145"/>
      <c r="L151" s="140"/>
      <c r="M151" s="146"/>
      <c r="T151" s="147"/>
      <c r="AT151" s="142" t="s">
        <v>123</v>
      </c>
      <c r="AU151" s="142" t="s">
        <v>79</v>
      </c>
      <c r="AV151" s="12" t="s">
        <v>79</v>
      </c>
      <c r="AW151" s="12" t="s">
        <v>31</v>
      </c>
      <c r="AX151" s="12" t="s">
        <v>69</v>
      </c>
      <c r="AY151" s="142" t="s">
        <v>113</v>
      </c>
    </row>
    <row r="152" spans="2:65" s="13" customFormat="1" ht="11.25">
      <c r="B152" s="148"/>
      <c r="D152" s="141" t="s">
        <v>123</v>
      </c>
      <c r="E152" s="149" t="s">
        <v>19</v>
      </c>
      <c r="F152" s="150" t="s">
        <v>125</v>
      </c>
      <c r="H152" s="151">
        <v>88</v>
      </c>
      <c r="I152" s="152"/>
      <c r="L152" s="148"/>
      <c r="M152" s="153"/>
      <c r="T152" s="154"/>
      <c r="AT152" s="149" t="s">
        <v>123</v>
      </c>
      <c r="AU152" s="149" t="s">
        <v>79</v>
      </c>
      <c r="AV152" s="13" t="s">
        <v>126</v>
      </c>
      <c r="AW152" s="13" t="s">
        <v>31</v>
      </c>
      <c r="AX152" s="13" t="s">
        <v>77</v>
      </c>
      <c r="AY152" s="149" t="s">
        <v>113</v>
      </c>
    </row>
    <row r="153" spans="2:65" s="14" customFormat="1" ht="22.5">
      <c r="B153" s="165"/>
      <c r="D153" s="141" t="s">
        <v>123</v>
      </c>
      <c r="E153" s="166" t="s">
        <v>19</v>
      </c>
      <c r="F153" s="167" t="s">
        <v>205</v>
      </c>
      <c r="H153" s="166" t="s">
        <v>19</v>
      </c>
      <c r="I153" s="168"/>
      <c r="L153" s="165"/>
      <c r="M153" s="169"/>
      <c r="T153" s="170"/>
      <c r="AT153" s="166" t="s">
        <v>123</v>
      </c>
      <c r="AU153" s="166" t="s">
        <v>79</v>
      </c>
      <c r="AV153" s="14" t="s">
        <v>77</v>
      </c>
      <c r="AW153" s="14" t="s">
        <v>31</v>
      </c>
      <c r="AX153" s="14" t="s">
        <v>69</v>
      </c>
      <c r="AY153" s="166" t="s">
        <v>113</v>
      </c>
    </row>
    <row r="154" spans="2:65" s="11" customFormat="1" ht="22.9" customHeight="1">
      <c r="B154" s="115"/>
      <c r="D154" s="116" t="s">
        <v>68</v>
      </c>
      <c r="E154" s="125" t="s">
        <v>226</v>
      </c>
      <c r="F154" s="125" t="s">
        <v>227</v>
      </c>
      <c r="I154" s="118"/>
      <c r="J154" s="126">
        <f>BK154</f>
        <v>0</v>
      </c>
      <c r="L154" s="115"/>
      <c r="M154" s="120"/>
      <c r="P154" s="121">
        <f>SUM(P155:P175)</f>
        <v>0</v>
      </c>
      <c r="R154" s="121">
        <f>SUM(R155:R175)</f>
        <v>0</v>
      </c>
      <c r="T154" s="122">
        <f>SUM(T155:T175)</f>
        <v>0</v>
      </c>
      <c r="AR154" s="116" t="s">
        <v>79</v>
      </c>
      <c r="AT154" s="123" t="s">
        <v>68</v>
      </c>
      <c r="AU154" s="123" t="s">
        <v>77</v>
      </c>
      <c r="AY154" s="116" t="s">
        <v>113</v>
      </c>
      <c r="BK154" s="124">
        <f>SUM(BK155:BK175)</f>
        <v>0</v>
      </c>
    </row>
    <row r="155" spans="2:65" s="1" customFormat="1" ht="16.5" customHeight="1">
      <c r="B155" s="32"/>
      <c r="C155" s="127" t="s">
        <v>7</v>
      </c>
      <c r="D155" s="127" t="s">
        <v>116</v>
      </c>
      <c r="E155" s="128" t="s">
        <v>228</v>
      </c>
      <c r="F155" s="129" t="s">
        <v>229</v>
      </c>
      <c r="G155" s="130" t="s">
        <v>198</v>
      </c>
      <c r="H155" s="131">
        <v>18</v>
      </c>
      <c r="I155" s="132"/>
      <c r="J155" s="133">
        <f>ROUND(I155*H155,2)</f>
        <v>0</v>
      </c>
      <c r="K155" s="129" t="s">
        <v>120</v>
      </c>
      <c r="L155" s="32"/>
      <c r="M155" s="134" t="s">
        <v>19</v>
      </c>
      <c r="N155" s="135" t="s">
        <v>40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121</v>
      </c>
      <c r="AT155" s="138" t="s">
        <v>116</v>
      </c>
      <c r="AU155" s="138" t="s">
        <v>79</v>
      </c>
      <c r="AY155" s="17" t="s">
        <v>113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77</v>
      </c>
      <c r="BK155" s="139">
        <f>ROUND(I155*H155,2)</f>
        <v>0</v>
      </c>
      <c r="BL155" s="17" t="s">
        <v>121</v>
      </c>
      <c r="BM155" s="138" t="s">
        <v>230</v>
      </c>
    </row>
    <row r="156" spans="2:65" s="12" customFormat="1" ht="11.25">
      <c r="B156" s="140"/>
      <c r="D156" s="141" t="s">
        <v>123</v>
      </c>
      <c r="E156" s="142" t="s">
        <v>19</v>
      </c>
      <c r="F156" s="143" t="s">
        <v>231</v>
      </c>
      <c r="H156" s="144">
        <v>18</v>
      </c>
      <c r="I156" s="145"/>
      <c r="L156" s="140"/>
      <c r="M156" s="146"/>
      <c r="T156" s="147"/>
      <c r="AT156" s="142" t="s">
        <v>123</v>
      </c>
      <c r="AU156" s="142" t="s">
        <v>79</v>
      </c>
      <c r="AV156" s="12" t="s">
        <v>79</v>
      </c>
      <c r="AW156" s="12" t="s">
        <v>31</v>
      </c>
      <c r="AX156" s="12" t="s">
        <v>69</v>
      </c>
      <c r="AY156" s="142" t="s">
        <v>113</v>
      </c>
    </row>
    <row r="157" spans="2:65" s="13" customFormat="1" ht="11.25">
      <c r="B157" s="148"/>
      <c r="D157" s="141" t="s">
        <v>123</v>
      </c>
      <c r="E157" s="149" t="s">
        <v>19</v>
      </c>
      <c r="F157" s="150" t="s">
        <v>125</v>
      </c>
      <c r="H157" s="151">
        <v>18</v>
      </c>
      <c r="I157" s="152"/>
      <c r="L157" s="148"/>
      <c r="M157" s="153"/>
      <c r="T157" s="154"/>
      <c r="AT157" s="149" t="s">
        <v>123</v>
      </c>
      <c r="AU157" s="149" t="s">
        <v>79</v>
      </c>
      <c r="AV157" s="13" t="s">
        <v>126</v>
      </c>
      <c r="AW157" s="13" t="s">
        <v>31</v>
      </c>
      <c r="AX157" s="13" t="s">
        <v>77</v>
      </c>
      <c r="AY157" s="149" t="s">
        <v>113</v>
      </c>
    </row>
    <row r="158" spans="2:65" s="1" customFormat="1" ht="16.5" customHeight="1">
      <c r="B158" s="32"/>
      <c r="C158" s="155" t="s">
        <v>232</v>
      </c>
      <c r="D158" s="155" t="s">
        <v>127</v>
      </c>
      <c r="E158" s="156" t="s">
        <v>233</v>
      </c>
      <c r="F158" s="157" t="s">
        <v>234</v>
      </c>
      <c r="G158" s="158" t="s">
        <v>198</v>
      </c>
      <c r="H158" s="159">
        <v>18</v>
      </c>
      <c r="I158" s="160"/>
      <c r="J158" s="161">
        <f>ROUND(I158*H158,2)</f>
        <v>0</v>
      </c>
      <c r="K158" s="157" t="s">
        <v>120</v>
      </c>
      <c r="L158" s="162"/>
      <c r="M158" s="163" t="s">
        <v>19</v>
      </c>
      <c r="N158" s="164" t="s">
        <v>40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130</v>
      </c>
      <c r="AT158" s="138" t="s">
        <v>127</v>
      </c>
      <c r="AU158" s="138" t="s">
        <v>79</v>
      </c>
      <c r="AY158" s="17" t="s">
        <v>113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77</v>
      </c>
      <c r="BK158" s="139">
        <f>ROUND(I158*H158,2)</f>
        <v>0</v>
      </c>
      <c r="BL158" s="17" t="s">
        <v>121</v>
      </c>
      <c r="BM158" s="138" t="s">
        <v>235</v>
      </c>
    </row>
    <row r="159" spans="2:65" s="1" customFormat="1" ht="19.5">
      <c r="B159" s="32"/>
      <c r="D159" s="141" t="s">
        <v>236</v>
      </c>
      <c r="F159" s="171" t="s">
        <v>237</v>
      </c>
      <c r="I159" s="172"/>
      <c r="L159" s="32"/>
      <c r="M159" s="173"/>
      <c r="T159" s="53"/>
      <c r="AT159" s="17" t="s">
        <v>236</v>
      </c>
      <c r="AU159" s="17" t="s">
        <v>79</v>
      </c>
    </row>
    <row r="160" spans="2:65" s="12" customFormat="1" ht="11.25">
      <c r="B160" s="140"/>
      <c r="D160" s="141" t="s">
        <v>123</v>
      </c>
      <c r="E160" s="142" t="s">
        <v>19</v>
      </c>
      <c r="F160" s="143" t="s">
        <v>238</v>
      </c>
      <c r="H160" s="144">
        <v>18</v>
      </c>
      <c r="I160" s="145"/>
      <c r="L160" s="140"/>
      <c r="M160" s="146"/>
      <c r="T160" s="147"/>
      <c r="AT160" s="142" t="s">
        <v>123</v>
      </c>
      <c r="AU160" s="142" t="s">
        <v>79</v>
      </c>
      <c r="AV160" s="12" t="s">
        <v>79</v>
      </c>
      <c r="AW160" s="12" t="s">
        <v>31</v>
      </c>
      <c r="AX160" s="12" t="s">
        <v>69</v>
      </c>
      <c r="AY160" s="142" t="s">
        <v>113</v>
      </c>
    </row>
    <row r="161" spans="2:65" s="13" customFormat="1" ht="11.25">
      <c r="B161" s="148"/>
      <c r="D161" s="141" t="s">
        <v>123</v>
      </c>
      <c r="E161" s="149" t="s">
        <v>19</v>
      </c>
      <c r="F161" s="150" t="s">
        <v>125</v>
      </c>
      <c r="H161" s="151">
        <v>18</v>
      </c>
      <c r="I161" s="152"/>
      <c r="L161" s="148"/>
      <c r="M161" s="153"/>
      <c r="T161" s="154"/>
      <c r="AT161" s="149" t="s">
        <v>123</v>
      </c>
      <c r="AU161" s="149" t="s">
        <v>79</v>
      </c>
      <c r="AV161" s="13" t="s">
        <v>126</v>
      </c>
      <c r="AW161" s="13" t="s">
        <v>31</v>
      </c>
      <c r="AX161" s="13" t="s">
        <v>77</v>
      </c>
      <c r="AY161" s="149" t="s">
        <v>113</v>
      </c>
    </row>
    <row r="162" spans="2:65" s="1" customFormat="1" ht="16.5" customHeight="1">
      <c r="B162" s="32"/>
      <c r="C162" s="127" t="s">
        <v>239</v>
      </c>
      <c r="D162" s="127" t="s">
        <v>116</v>
      </c>
      <c r="E162" s="128" t="s">
        <v>240</v>
      </c>
      <c r="F162" s="129" t="s">
        <v>241</v>
      </c>
      <c r="G162" s="130" t="s">
        <v>198</v>
      </c>
      <c r="H162" s="131">
        <v>12</v>
      </c>
      <c r="I162" s="132"/>
      <c r="J162" s="133">
        <f>ROUND(I162*H162,2)</f>
        <v>0</v>
      </c>
      <c r="K162" s="129" t="s">
        <v>120</v>
      </c>
      <c r="L162" s="32"/>
      <c r="M162" s="134" t="s">
        <v>19</v>
      </c>
      <c r="N162" s="135" t="s">
        <v>40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121</v>
      </c>
      <c r="AT162" s="138" t="s">
        <v>116</v>
      </c>
      <c r="AU162" s="138" t="s">
        <v>79</v>
      </c>
      <c r="AY162" s="17" t="s">
        <v>113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77</v>
      </c>
      <c r="BK162" s="139">
        <f>ROUND(I162*H162,2)</f>
        <v>0</v>
      </c>
      <c r="BL162" s="17" t="s">
        <v>121</v>
      </c>
      <c r="BM162" s="138" t="s">
        <v>242</v>
      </c>
    </row>
    <row r="163" spans="2:65" s="12" customFormat="1" ht="11.25">
      <c r="B163" s="140"/>
      <c r="D163" s="141" t="s">
        <v>123</v>
      </c>
      <c r="E163" s="142" t="s">
        <v>19</v>
      </c>
      <c r="F163" s="143" t="s">
        <v>243</v>
      </c>
      <c r="H163" s="144">
        <v>12</v>
      </c>
      <c r="I163" s="145"/>
      <c r="L163" s="140"/>
      <c r="M163" s="146"/>
      <c r="T163" s="147"/>
      <c r="AT163" s="142" t="s">
        <v>123</v>
      </c>
      <c r="AU163" s="142" t="s">
        <v>79</v>
      </c>
      <c r="AV163" s="12" t="s">
        <v>79</v>
      </c>
      <c r="AW163" s="12" t="s">
        <v>31</v>
      </c>
      <c r="AX163" s="12" t="s">
        <v>69</v>
      </c>
      <c r="AY163" s="142" t="s">
        <v>113</v>
      </c>
    </row>
    <row r="164" spans="2:65" s="13" customFormat="1" ht="11.25">
      <c r="B164" s="148"/>
      <c r="D164" s="141" t="s">
        <v>123</v>
      </c>
      <c r="E164" s="149" t="s">
        <v>19</v>
      </c>
      <c r="F164" s="150" t="s">
        <v>125</v>
      </c>
      <c r="H164" s="151">
        <v>12</v>
      </c>
      <c r="I164" s="152"/>
      <c r="L164" s="148"/>
      <c r="M164" s="153"/>
      <c r="T164" s="154"/>
      <c r="AT164" s="149" t="s">
        <v>123</v>
      </c>
      <c r="AU164" s="149" t="s">
        <v>79</v>
      </c>
      <c r="AV164" s="13" t="s">
        <v>126</v>
      </c>
      <c r="AW164" s="13" t="s">
        <v>31</v>
      </c>
      <c r="AX164" s="13" t="s">
        <v>77</v>
      </c>
      <c r="AY164" s="149" t="s">
        <v>113</v>
      </c>
    </row>
    <row r="165" spans="2:65" s="1" customFormat="1" ht="16.5" customHeight="1">
      <c r="B165" s="32"/>
      <c r="C165" s="155" t="s">
        <v>244</v>
      </c>
      <c r="D165" s="155" t="s">
        <v>127</v>
      </c>
      <c r="E165" s="156" t="s">
        <v>245</v>
      </c>
      <c r="F165" s="157" t="s">
        <v>246</v>
      </c>
      <c r="G165" s="158" t="s">
        <v>198</v>
      </c>
      <c r="H165" s="159">
        <v>12</v>
      </c>
      <c r="I165" s="160"/>
      <c r="J165" s="161">
        <f>ROUND(I165*H165,2)</f>
        <v>0</v>
      </c>
      <c r="K165" s="157" t="s">
        <v>120</v>
      </c>
      <c r="L165" s="162"/>
      <c r="M165" s="163" t="s">
        <v>19</v>
      </c>
      <c r="N165" s="164" t="s">
        <v>40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130</v>
      </c>
      <c r="AT165" s="138" t="s">
        <v>127</v>
      </c>
      <c r="AU165" s="138" t="s">
        <v>79</v>
      </c>
      <c r="AY165" s="17" t="s">
        <v>113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77</v>
      </c>
      <c r="BK165" s="139">
        <f>ROUND(I165*H165,2)</f>
        <v>0</v>
      </c>
      <c r="BL165" s="17" t="s">
        <v>121</v>
      </c>
      <c r="BM165" s="138" t="s">
        <v>247</v>
      </c>
    </row>
    <row r="166" spans="2:65" s="1" customFormat="1" ht="19.5">
      <c r="B166" s="32"/>
      <c r="D166" s="141" t="s">
        <v>236</v>
      </c>
      <c r="F166" s="171" t="s">
        <v>248</v>
      </c>
      <c r="I166" s="172"/>
      <c r="L166" s="32"/>
      <c r="M166" s="173"/>
      <c r="T166" s="53"/>
      <c r="AT166" s="17" t="s">
        <v>236</v>
      </c>
      <c r="AU166" s="17" t="s">
        <v>79</v>
      </c>
    </row>
    <row r="167" spans="2:65" s="12" customFormat="1" ht="11.25">
      <c r="B167" s="140"/>
      <c r="D167" s="141" t="s">
        <v>123</v>
      </c>
      <c r="E167" s="142" t="s">
        <v>19</v>
      </c>
      <c r="F167" s="143" t="s">
        <v>249</v>
      </c>
      <c r="H167" s="144">
        <v>12</v>
      </c>
      <c r="I167" s="145"/>
      <c r="L167" s="140"/>
      <c r="M167" s="146"/>
      <c r="T167" s="147"/>
      <c r="AT167" s="142" t="s">
        <v>123</v>
      </c>
      <c r="AU167" s="142" t="s">
        <v>79</v>
      </c>
      <c r="AV167" s="12" t="s">
        <v>79</v>
      </c>
      <c r="AW167" s="12" t="s">
        <v>31</v>
      </c>
      <c r="AX167" s="12" t="s">
        <v>69</v>
      </c>
      <c r="AY167" s="142" t="s">
        <v>113</v>
      </c>
    </row>
    <row r="168" spans="2:65" s="13" customFormat="1" ht="11.25">
      <c r="B168" s="148"/>
      <c r="D168" s="141" t="s">
        <v>123</v>
      </c>
      <c r="E168" s="149" t="s">
        <v>19</v>
      </c>
      <c r="F168" s="150" t="s">
        <v>125</v>
      </c>
      <c r="H168" s="151">
        <v>12</v>
      </c>
      <c r="I168" s="152"/>
      <c r="L168" s="148"/>
      <c r="M168" s="153"/>
      <c r="T168" s="154"/>
      <c r="AT168" s="149" t="s">
        <v>123</v>
      </c>
      <c r="AU168" s="149" t="s">
        <v>79</v>
      </c>
      <c r="AV168" s="13" t="s">
        <v>126</v>
      </c>
      <c r="AW168" s="13" t="s">
        <v>31</v>
      </c>
      <c r="AX168" s="13" t="s">
        <v>77</v>
      </c>
      <c r="AY168" s="149" t="s">
        <v>113</v>
      </c>
    </row>
    <row r="169" spans="2:65" s="1" customFormat="1" ht="16.5" customHeight="1">
      <c r="B169" s="32"/>
      <c r="C169" s="127" t="s">
        <v>250</v>
      </c>
      <c r="D169" s="127" t="s">
        <v>116</v>
      </c>
      <c r="E169" s="128" t="s">
        <v>251</v>
      </c>
      <c r="F169" s="129" t="s">
        <v>252</v>
      </c>
      <c r="G169" s="130" t="s">
        <v>198</v>
      </c>
      <c r="H169" s="131">
        <v>88</v>
      </c>
      <c r="I169" s="132"/>
      <c r="J169" s="133">
        <f>ROUND(I169*H169,2)</f>
        <v>0</v>
      </c>
      <c r="K169" s="129" t="s">
        <v>120</v>
      </c>
      <c r="L169" s="32"/>
      <c r="M169" s="134" t="s">
        <v>19</v>
      </c>
      <c r="N169" s="135" t="s">
        <v>40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121</v>
      </c>
      <c r="AT169" s="138" t="s">
        <v>116</v>
      </c>
      <c r="AU169" s="138" t="s">
        <v>79</v>
      </c>
      <c r="AY169" s="17" t="s">
        <v>113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77</v>
      </c>
      <c r="BK169" s="139">
        <f>ROUND(I169*H169,2)</f>
        <v>0</v>
      </c>
      <c r="BL169" s="17" t="s">
        <v>121</v>
      </c>
      <c r="BM169" s="138" t="s">
        <v>253</v>
      </c>
    </row>
    <row r="170" spans="2:65" s="12" customFormat="1" ht="11.25">
      <c r="B170" s="140"/>
      <c r="D170" s="141" t="s">
        <v>123</v>
      </c>
      <c r="E170" s="142" t="s">
        <v>19</v>
      </c>
      <c r="F170" s="143" t="s">
        <v>254</v>
      </c>
      <c r="H170" s="144">
        <v>88</v>
      </c>
      <c r="I170" s="145"/>
      <c r="L170" s="140"/>
      <c r="M170" s="146"/>
      <c r="T170" s="147"/>
      <c r="AT170" s="142" t="s">
        <v>123</v>
      </c>
      <c r="AU170" s="142" t="s">
        <v>79</v>
      </c>
      <c r="AV170" s="12" t="s">
        <v>79</v>
      </c>
      <c r="AW170" s="12" t="s">
        <v>31</v>
      </c>
      <c r="AX170" s="12" t="s">
        <v>69</v>
      </c>
      <c r="AY170" s="142" t="s">
        <v>113</v>
      </c>
    </row>
    <row r="171" spans="2:65" s="13" customFormat="1" ht="11.25">
      <c r="B171" s="148"/>
      <c r="D171" s="141" t="s">
        <v>123</v>
      </c>
      <c r="E171" s="149" t="s">
        <v>19</v>
      </c>
      <c r="F171" s="150" t="s">
        <v>125</v>
      </c>
      <c r="H171" s="151">
        <v>88</v>
      </c>
      <c r="I171" s="152"/>
      <c r="L171" s="148"/>
      <c r="M171" s="153"/>
      <c r="T171" s="154"/>
      <c r="AT171" s="149" t="s">
        <v>123</v>
      </c>
      <c r="AU171" s="149" t="s">
        <v>79</v>
      </c>
      <c r="AV171" s="13" t="s">
        <v>126</v>
      </c>
      <c r="AW171" s="13" t="s">
        <v>31</v>
      </c>
      <c r="AX171" s="13" t="s">
        <v>77</v>
      </c>
      <c r="AY171" s="149" t="s">
        <v>113</v>
      </c>
    </row>
    <row r="172" spans="2:65" s="1" customFormat="1" ht="16.5" customHeight="1">
      <c r="B172" s="32"/>
      <c r="C172" s="155" t="s">
        <v>255</v>
      </c>
      <c r="D172" s="155" t="s">
        <v>127</v>
      </c>
      <c r="E172" s="156" t="s">
        <v>256</v>
      </c>
      <c r="F172" s="157" t="s">
        <v>257</v>
      </c>
      <c r="G172" s="158" t="s">
        <v>198</v>
      </c>
      <c r="H172" s="159">
        <v>88</v>
      </c>
      <c r="I172" s="160"/>
      <c r="J172" s="161">
        <f>ROUND(I172*H172,2)</f>
        <v>0</v>
      </c>
      <c r="K172" s="157" t="s">
        <v>120</v>
      </c>
      <c r="L172" s="162"/>
      <c r="M172" s="163" t="s">
        <v>19</v>
      </c>
      <c r="N172" s="164" t="s">
        <v>40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130</v>
      </c>
      <c r="AT172" s="138" t="s">
        <v>127</v>
      </c>
      <c r="AU172" s="138" t="s">
        <v>79</v>
      </c>
      <c r="AY172" s="17" t="s">
        <v>113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77</v>
      </c>
      <c r="BK172" s="139">
        <f>ROUND(I172*H172,2)</f>
        <v>0</v>
      </c>
      <c r="BL172" s="17" t="s">
        <v>121</v>
      </c>
      <c r="BM172" s="138" t="s">
        <v>258</v>
      </c>
    </row>
    <row r="173" spans="2:65" s="1" customFormat="1" ht="19.5">
      <c r="B173" s="32"/>
      <c r="D173" s="141" t="s">
        <v>236</v>
      </c>
      <c r="F173" s="171" t="s">
        <v>259</v>
      </c>
      <c r="I173" s="172"/>
      <c r="L173" s="32"/>
      <c r="M173" s="173"/>
      <c r="T173" s="53"/>
      <c r="AT173" s="17" t="s">
        <v>236</v>
      </c>
      <c r="AU173" s="17" t="s">
        <v>79</v>
      </c>
    </row>
    <row r="174" spans="2:65" s="12" customFormat="1" ht="11.25">
      <c r="B174" s="140"/>
      <c r="D174" s="141" t="s">
        <v>123</v>
      </c>
      <c r="E174" s="142" t="s">
        <v>19</v>
      </c>
      <c r="F174" s="143" t="s">
        <v>260</v>
      </c>
      <c r="H174" s="144">
        <v>88</v>
      </c>
      <c r="I174" s="145"/>
      <c r="L174" s="140"/>
      <c r="M174" s="146"/>
      <c r="T174" s="147"/>
      <c r="AT174" s="142" t="s">
        <v>123</v>
      </c>
      <c r="AU174" s="142" t="s">
        <v>79</v>
      </c>
      <c r="AV174" s="12" t="s">
        <v>79</v>
      </c>
      <c r="AW174" s="12" t="s">
        <v>31</v>
      </c>
      <c r="AX174" s="12" t="s">
        <v>69</v>
      </c>
      <c r="AY174" s="142" t="s">
        <v>113</v>
      </c>
    </row>
    <row r="175" spans="2:65" s="13" customFormat="1" ht="11.25">
      <c r="B175" s="148"/>
      <c r="D175" s="141" t="s">
        <v>123</v>
      </c>
      <c r="E175" s="149" t="s">
        <v>19</v>
      </c>
      <c r="F175" s="150" t="s">
        <v>125</v>
      </c>
      <c r="H175" s="151">
        <v>88</v>
      </c>
      <c r="I175" s="152"/>
      <c r="L175" s="148"/>
      <c r="M175" s="153"/>
      <c r="T175" s="154"/>
      <c r="AT175" s="149" t="s">
        <v>123</v>
      </c>
      <c r="AU175" s="149" t="s">
        <v>79</v>
      </c>
      <c r="AV175" s="13" t="s">
        <v>126</v>
      </c>
      <c r="AW175" s="13" t="s">
        <v>31</v>
      </c>
      <c r="AX175" s="13" t="s">
        <v>77</v>
      </c>
      <c r="AY175" s="149" t="s">
        <v>113</v>
      </c>
    </row>
    <row r="176" spans="2:65" s="11" customFormat="1" ht="22.9" customHeight="1">
      <c r="B176" s="115"/>
      <c r="D176" s="116" t="s">
        <v>68</v>
      </c>
      <c r="E176" s="125" t="s">
        <v>261</v>
      </c>
      <c r="F176" s="125" t="s">
        <v>262</v>
      </c>
      <c r="I176" s="118"/>
      <c r="J176" s="126">
        <f>BK176</f>
        <v>0</v>
      </c>
      <c r="L176" s="115"/>
      <c r="M176" s="120"/>
      <c r="P176" s="121">
        <f>SUM(P177:P194)</f>
        <v>0</v>
      </c>
      <c r="R176" s="121">
        <f>SUM(R177:R194)</f>
        <v>0</v>
      </c>
      <c r="T176" s="122">
        <f>SUM(T177:T194)</f>
        <v>0</v>
      </c>
      <c r="AR176" s="116" t="s">
        <v>79</v>
      </c>
      <c r="AT176" s="123" t="s">
        <v>68</v>
      </c>
      <c r="AU176" s="123" t="s">
        <v>77</v>
      </c>
      <c r="AY176" s="116" t="s">
        <v>113</v>
      </c>
      <c r="BK176" s="124">
        <f>SUM(BK177:BK194)</f>
        <v>0</v>
      </c>
    </row>
    <row r="177" spans="2:65" s="1" customFormat="1" ht="24.2" customHeight="1">
      <c r="B177" s="32"/>
      <c r="C177" s="127" t="s">
        <v>263</v>
      </c>
      <c r="D177" s="127" t="s">
        <v>116</v>
      </c>
      <c r="E177" s="128" t="s">
        <v>264</v>
      </c>
      <c r="F177" s="129" t="s">
        <v>265</v>
      </c>
      <c r="G177" s="130" t="s">
        <v>119</v>
      </c>
      <c r="H177" s="131">
        <v>1</v>
      </c>
      <c r="I177" s="132"/>
      <c r="J177" s="133">
        <f>ROUND(I177*H177,2)</f>
        <v>0</v>
      </c>
      <c r="K177" s="129" t="s">
        <v>120</v>
      </c>
      <c r="L177" s="32"/>
      <c r="M177" s="134" t="s">
        <v>19</v>
      </c>
      <c r="N177" s="135" t="s">
        <v>40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121</v>
      </c>
      <c r="AT177" s="138" t="s">
        <v>116</v>
      </c>
      <c r="AU177" s="138" t="s">
        <v>79</v>
      </c>
      <c r="AY177" s="17" t="s">
        <v>113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77</v>
      </c>
      <c r="BK177" s="139">
        <f>ROUND(I177*H177,2)</f>
        <v>0</v>
      </c>
      <c r="BL177" s="17" t="s">
        <v>121</v>
      </c>
      <c r="BM177" s="138" t="s">
        <v>266</v>
      </c>
    </row>
    <row r="178" spans="2:65" s="12" customFormat="1" ht="11.25">
      <c r="B178" s="140"/>
      <c r="D178" s="141" t="s">
        <v>123</v>
      </c>
      <c r="E178" s="142" t="s">
        <v>19</v>
      </c>
      <c r="F178" s="143" t="s">
        <v>267</v>
      </c>
      <c r="H178" s="144">
        <v>1</v>
      </c>
      <c r="I178" s="145"/>
      <c r="L178" s="140"/>
      <c r="M178" s="146"/>
      <c r="T178" s="147"/>
      <c r="AT178" s="142" t="s">
        <v>123</v>
      </c>
      <c r="AU178" s="142" t="s">
        <v>79</v>
      </c>
      <c r="AV178" s="12" t="s">
        <v>79</v>
      </c>
      <c r="AW178" s="12" t="s">
        <v>31</v>
      </c>
      <c r="AX178" s="12" t="s">
        <v>69</v>
      </c>
      <c r="AY178" s="142" t="s">
        <v>113</v>
      </c>
    </row>
    <row r="179" spans="2:65" s="13" customFormat="1" ht="11.25">
      <c r="B179" s="148"/>
      <c r="D179" s="141" t="s">
        <v>123</v>
      </c>
      <c r="E179" s="149" t="s">
        <v>19</v>
      </c>
      <c r="F179" s="150" t="s">
        <v>125</v>
      </c>
      <c r="H179" s="151">
        <v>1</v>
      </c>
      <c r="I179" s="152"/>
      <c r="L179" s="148"/>
      <c r="M179" s="153"/>
      <c r="T179" s="154"/>
      <c r="AT179" s="149" t="s">
        <v>123</v>
      </c>
      <c r="AU179" s="149" t="s">
        <v>79</v>
      </c>
      <c r="AV179" s="13" t="s">
        <v>126</v>
      </c>
      <c r="AW179" s="13" t="s">
        <v>31</v>
      </c>
      <c r="AX179" s="13" t="s">
        <v>77</v>
      </c>
      <c r="AY179" s="149" t="s">
        <v>113</v>
      </c>
    </row>
    <row r="180" spans="2:65" s="1" customFormat="1" ht="24.2" customHeight="1">
      <c r="B180" s="32"/>
      <c r="C180" s="155" t="s">
        <v>268</v>
      </c>
      <c r="D180" s="155" t="s">
        <v>127</v>
      </c>
      <c r="E180" s="156" t="s">
        <v>269</v>
      </c>
      <c r="F180" s="157" t="s">
        <v>270</v>
      </c>
      <c r="G180" s="158" t="s">
        <v>119</v>
      </c>
      <c r="H180" s="159">
        <v>1</v>
      </c>
      <c r="I180" s="160"/>
      <c r="J180" s="161">
        <f>ROUND(I180*H180,2)</f>
        <v>0</v>
      </c>
      <c r="K180" s="157" t="s">
        <v>120</v>
      </c>
      <c r="L180" s="162"/>
      <c r="M180" s="163" t="s">
        <v>19</v>
      </c>
      <c r="N180" s="164" t="s">
        <v>40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130</v>
      </c>
      <c r="AT180" s="138" t="s">
        <v>127</v>
      </c>
      <c r="AU180" s="138" t="s">
        <v>79</v>
      </c>
      <c r="AY180" s="17" t="s">
        <v>113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77</v>
      </c>
      <c r="BK180" s="139">
        <f>ROUND(I180*H180,2)</f>
        <v>0</v>
      </c>
      <c r="BL180" s="17" t="s">
        <v>121</v>
      </c>
      <c r="BM180" s="138" t="s">
        <v>271</v>
      </c>
    </row>
    <row r="181" spans="2:65" s="12" customFormat="1" ht="11.25">
      <c r="B181" s="140"/>
      <c r="D181" s="141" t="s">
        <v>123</v>
      </c>
      <c r="E181" s="142" t="s">
        <v>19</v>
      </c>
      <c r="F181" s="143" t="s">
        <v>272</v>
      </c>
      <c r="H181" s="144">
        <v>1</v>
      </c>
      <c r="I181" s="145"/>
      <c r="L181" s="140"/>
      <c r="M181" s="146"/>
      <c r="T181" s="147"/>
      <c r="AT181" s="142" t="s">
        <v>123</v>
      </c>
      <c r="AU181" s="142" t="s">
        <v>79</v>
      </c>
      <c r="AV181" s="12" t="s">
        <v>79</v>
      </c>
      <c r="AW181" s="12" t="s">
        <v>31</v>
      </c>
      <c r="AX181" s="12" t="s">
        <v>69</v>
      </c>
      <c r="AY181" s="142" t="s">
        <v>113</v>
      </c>
    </row>
    <row r="182" spans="2:65" s="13" customFormat="1" ht="11.25">
      <c r="B182" s="148"/>
      <c r="D182" s="141" t="s">
        <v>123</v>
      </c>
      <c r="E182" s="149" t="s">
        <v>19</v>
      </c>
      <c r="F182" s="150" t="s">
        <v>125</v>
      </c>
      <c r="H182" s="151">
        <v>1</v>
      </c>
      <c r="I182" s="152"/>
      <c r="L182" s="148"/>
      <c r="M182" s="153"/>
      <c r="T182" s="154"/>
      <c r="AT182" s="149" t="s">
        <v>123</v>
      </c>
      <c r="AU182" s="149" t="s">
        <v>79</v>
      </c>
      <c r="AV182" s="13" t="s">
        <v>126</v>
      </c>
      <c r="AW182" s="13" t="s">
        <v>31</v>
      </c>
      <c r="AX182" s="13" t="s">
        <v>77</v>
      </c>
      <c r="AY182" s="149" t="s">
        <v>113</v>
      </c>
    </row>
    <row r="183" spans="2:65" s="1" customFormat="1" ht="24.2" customHeight="1">
      <c r="B183" s="32"/>
      <c r="C183" s="127" t="s">
        <v>273</v>
      </c>
      <c r="D183" s="127" t="s">
        <v>116</v>
      </c>
      <c r="E183" s="128" t="s">
        <v>274</v>
      </c>
      <c r="F183" s="129" t="s">
        <v>275</v>
      </c>
      <c r="G183" s="130" t="s">
        <v>119</v>
      </c>
      <c r="H183" s="131">
        <v>1</v>
      </c>
      <c r="I183" s="132"/>
      <c r="J183" s="133">
        <f>ROUND(I183*H183,2)</f>
        <v>0</v>
      </c>
      <c r="K183" s="129" t="s">
        <v>120</v>
      </c>
      <c r="L183" s="32"/>
      <c r="M183" s="134" t="s">
        <v>19</v>
      </c>
      <c r="N183" s="135" t="s">
        <v>40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121</v>
      </c>
      <c r="AT183" s="138" t="s">
        <v>116</v>
      </c>
      <c r="AU183" s="138" t="s">
        <v>79</v>
      </c>
      <c r="AY183" s="17" t="s">
        <v>113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77</v>
      </c>
      <c r="BK183" s="139">
        <f>ROUND(I183*H183,2)</f>
        <v>0</v>
      </c>
      <c r="BL183" s="17" t="s">
        <v>121</v>
      </c>
      <c r="BM183" s="138" t="s">
        <v>276</v>
      </c>
    </row>
    <row r="184" spans="2:65" s="12" customFormat="1" ht="11.25">
      <c r="B184" s="140"/>
      <c r="D184" s="141" t="s">
        <v>123</v>
      </c>
      <c r="E184" s="142" t="s">
        <v>19</v>
      </c>
      <c r="F184" s="143" t="s">
        <v>277</v>
      </c>
      <c r="H184" s="144">
        <v>1</v>
      </c>
      <c r="I184" s="145"/>
      <c r="L184" s="140"/>
      <c r="M184" s="146"/>
      <c r="T184" s="147"/>
      <c r="AT184" s="142" t="s">
        <v>123</v>
      </c>
      <c r="AU184" s="142" t="s">
        <v>79</v>
      </c>
      <c r="AV184" s="12" t="s">
        <v>79</v>
      </c>
      <c r="AW184" s="12" t="s">
        <v>31</v>
      </c>
      <c r="AX184" s="12" t="s">
        <v>69</v>
      </c>
      <c r="AY184" s="142" t="s">
        <v>113</v>
      </c>
    </row>
    <row r="185" spans="2:65" s="13" customFormat="1" ht="11.25">
      <c r="B185" s="148"/>
      <c r="D185" s="141" t="s">
        <v>123</v>
      </c>
      <c r="E185" s="149" t="s">
        <v>19</v>
      </c>
      <c r="F185" s="150" t="s">
        <v>125</v>
      </c>
      <c r="H185" s="151">
        <v>1</v>
      </c>
      <c r="I185" s="152"/>
      <c r="L185" s="148"/>
      <c r="M185" s="153"/>
      <c r="T185" s="154"/>
      <c r="AT185" s="149" t="s">
        <v>123</v>
      </c>
      <c r="AU185" s="149" t="s">
        <v>79</v>
      </c>
      <c r="AV185" s="13" t="s">
        <v>126</v>
      </c>
      <c r="AW185" s="13" t="s">
        <v>31</v>
      </c>
      <c r="AX185" s="13" t="s">
        <v>77</v>
      </c>
      <c r="AY185" s="149" t="s">
        <v>113</v>
      </c>
    </row>
    <row r="186" spans="2:65" s="1" customFormat="1" ht="24.2" customHeight="1">
      <c r="B186" s="32"/>
      <c r="C186" s="155" t="s">
        <v>278</v>
      </c>
      <c r="D186" s="155" t="s">
        <v>127</v>
      </c>
      <c r="E186" s="156" t="s">
        <v>279</v>
      </c>
      <c r="F186" s="157" t="s">
        <v>280</v>
      </c>
      <c r="G186" s="158" t="s">
        <v>119</v>
      </c>
      <c r="H186" s="159">
        <v>1</v>
      </c>
      <c r="I186" s="160"/>
      <c r="J186" s="161">
        <f>ROUND(I186*H186,2)</f>
        <v>0</v>
      </c>
      <c r="K186" s="157" t="s">
        <v>120</v>
      </c>
      <c r="L186" s="162"/>
      <c r="M186" s="163" t="s">
        <v>19</v>
      </c>
      <c r="N186" s="164" t="s">
        <v>40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130</v>
      </c>
      <c r="AT186" s="138" t="s">
        <v>127</v>
      </c>
      <c r="AU186" s="138" t="s">
        <v>79</v>
      </c>
      <c r="AY186" s="17" t="s">
        <v>113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77</v>
      </c>
      <c r="BK186" s="139">
        <f>ROUND(I186*H186,2)</f>
        <v>0</v>
      </c>
      <c r="BL186" s="17" t="s">
        <v>121</v>
      </c>
      <c r="BM186" s="138" t="s">
        <v>281</v>
      </c>
    </row>
    <row r="187" spans="2:65" s="12" customFormat="1" ht="11.25">
      <c r="B187" s="140"/>
      <c r="D187" s="141" t="s">
        <v>123</v>
      </c>
      <c r="E187" s="142" t="s">
        <v>19</v>
      </c>
      <c r="F187" s="143" t="s">
        <v>282</v>
      </c>
      <c r="H187" s="144">
        <v>1</v>
      </c>
      <c r="I187" s="145"/>
      <c r="L187" s="140"/>
      <c r="M187" s="146"/>
      <c r="T187" s="147"/>
      <c r="AT187" s="142" t="s">
        <v>123</v>
      </c>
      <c r="AU187" s="142" t="s">
        <v>79</v>
      </c>
      <c r="AV187" s="12" t="s">
        <v>79</v>
      </c>
      <c r="AW187" s="12" t="s">
        <v>31</v>
      </c>
      <c r="AX187" s="12" t="s">
        <v>69</v>
      </c>
      <c r="AY187" s="142" t="s">
        <v>113</v>
      </c>
    </row>
    <row r="188" spans="2:65" s="13" customFormat="1" ht="11.25">
      <c r="B188" s="148"/>
      <c r="D188" s="141" t="s">
        <v>123</v>
      </c>
      <c r="E188" s="149" t="s">
        <v>19</v>
      </c>
      <c r="F188" s="150" t="s">
        <v>125</v>
      </c>
      <c r="H188" s="151">
        <v>1</v>
      </c>
      <c r="I188" s="152"/>
      <c r="L188" s="148"/>
      <c r="M188" s="153"/>
      <c r="T188" s="154"/>
      <c r="AT188" s="149" t="s">
        <v>123</v>
      </c>
      <c r="AU188" s="149" t="s">
        <v>79</v>
      </c>
      <c r="AV188" s="13" t="s">
        <v>126</v>
      </c>
      <c r="AW188" s="13" t="s">
        <v>31</v>
      </c>
      <c r="AX188" s="13" t="s">
        <v>77</v>
      </c>
      <c r="AY188" s="149" t="s">
        <v>113</v>
      </c>
    </row>
    <row r="189" spans="2:65" s="1" customFormat="1" ht="16.5" customHeight="1">
      <c r="B189" s="32"/>
      <c r="C189" s="127" t="s">
        <v>283</v>
      </c>
      <c r="D189" s="127" t="s">
        <v>116</v>
      </c>
      <c r="E189" s="128" t="s">
        <v>284</v>
      </c>
      <c r="F189" s="129" t="s">
        <v>285</v>
      </c>
      <c r="G189" s="130" t="s">
        <v>119</v>
      </c>
      <c r="H189" s="131">
        <v>1</v>
      </c>
      <c r="I189" s="132"/>
      <c r="J189" s="133">
        <f>ROUND(I189*H189,2)</f>
        <v>0</v>
      </c>
      <c r="K189" s="129" t="s">
        <v>120</v>
      </c>
      <c r="L189" s="32"/>
      <c r="M189" s="134" t="s">
        <v>19</v>
      </c>
      <c r="N189" s="135" t="s">
        <v>40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121</v>
      </c>
      <c r="AT189" s="138" t="s">
        <v>116</v>
      </c>
      <c r="AU189" s="138" t="s">
        <v>79</v>
      </c>
      <c r="AY189" s="17" t="s">
        <v>113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77</v>
      </c>
      <c r="BK189" s="139">
        <f>ROUND(I189*H189,2)</f>
        <v>0</v>
      </c>
      <c r="BL189" s="17" t="s">
        <v>121</v>
      </c>
      <c r="BM189" s="138" t="s">
        <v>286</v>
      </c>
    </row>
    <row r="190" spans="2:65" s="12" customFormat="1" ht="11.25">
      <c r="B190" s="140"/>
      <c r="D190" s="141" t="s">
        <v>123</v>
      </c>
      <c r="E190" s="142" t="s">
        <v>19</v>
      </c>
      <c r="F190" s="143" t="s">
        <v>287</v>
      </c>
      <c r="H190" s="144">
        <v>1</v>
      </c>
      <c r="I190" s="145"/>
      <c r="L190" s="140"/>
      <c r="M190" s="146"/>
      <c r="T190" s="147"/>
      <c r="AT190" s="142" t="s">
        <v>123</v>
      </c>
      <c r="AU190" s="142" t="s">
        <v>79</v>
      </c>
      <c r="AV190" s="12" t="s">
        <v>79</v>
      </c>
      <c r="AW190" s="12" t="s">
        <v>31</v>
      </c>
      <c r="AX190" s="12" t="s">
        <v>69</v>
      </c>
      <c r="AY190" s="142" t="s">
        <v>113</v>
      </c>
    </row>
    <row r="191" spans="2:65" s="13" customFormat="1" ht="11.25">
      <c r="B191" s="148"/>
      <c r="D191" s="141" t="s">
        <v>123</v>
      </c>
      <c r="E191" s="149" t="s">
        <v>19</v>
      </c>
      <c r="F191" s="150" t="s">
        <v>125</v>
      </c>
      <c r="H191" s="151">
        <v>1</v>
      </c>
      <c r="I191" s="152"/>
      <c r="L191" s="148"/>
      <c r="M191" s="153"/>
      <c r="T191" s="154"/>
      <c r="AT191" s="149" t="s">
        <v>123</v>
      </c>
      <c r="AU191" s="149" t="s">
        <v>79</v>
      </c>
      <c r="AV191" s="13" t="s">
        <v>126</v>
      </c>
      <c r="AW191" s="13" t="s">
        <v>31</v>
      </c>
      <c r="AX191" s="13" t="s">
        <v>77</v>
      </c>
      <c r="AY191" s="149" t="s">
        <v>113</v>
      </c>
    </row>
    <row r="192" spans="2:65" s="1" customFormat="1" ht="16.5" customHeight="1">
      <c r="B192" s="32"/>
      <c r="C192" s="155" t="s">
        <v>130</v>
      </c>
      <c r="D192" s="155" t="s">
        <v>127</v>
      </c>
      <c r="E192" s="156" t="s">
        <v>288</v>
      </c>
      <c r="F192" s="157" t="s">
        <v>289</v>
      </c>
      <c r="G192" s="158" t="s">
        <v>119</v>
      </c>
      <c r="H192" s="159">
        <v>1</v>
      </c>
      <c r="I192" s="160"/>
      <c r="J192" s="161">
        <f>ROUND(I192*H192,2)</f>
        <v>0</v>
      </c>
      <c r="K192" s="157" t="s">
        <v>120</v>
      </c>
      <c r="L192" s="162"/>
      <c r="M192" s="163" t="s">
        <v>19</v>
      </c>
      <c r="N192" s="164" t="s">
        <v>40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130</v>
      </c>
      <c r="AT192" s="138" t="s">
        <v>127</v>
      </c>
      <c r="AU192" s="138" t="s">
        <v>79</v>
      </c>
      <c r="AY192" s="17" t="s">
        <v>113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77</v>
      </c>
      <c r="BK192" s="139">
        <f>ROUND(I192*H192,2)</f>
        <v>0</v>
      </c>
      <c r="BL192" s="17" t="s">
        <v>121</v>
      </c>
      <c r="BM192" s="138" t="s">
        <v>290</v>
      </c>
    </row>
    <row r="193" spans="2:65" s="12" customFormat="1" ht="11.25">
      <c r="B193" s="140"/>
      <c r="D193" s="141" t="s">
        <v>123</v>
      </c>
      <c r="E193" s="142" t="s">
        <v>19</v>
      </c>
      <c r="F193" s="143" t="s">
        <v>291</v>
      </c>
      <c r="H193" s="144">
        <v>1</v>
      </c>
      <c r="I193" s="145"/>
      <c r="L193" s="140"/>
      <c r="M193" s="146"/>
      <c r="T193" s="147"/>
      <c r="AT193" s="142" t="s">
        <v>123</v>
      </c>
      <c r="AU193" s="142" t="s">
        <v>79</v>
      </c>
      <c r="AV193" s="12" t="s">
        <v>79</v>
      </c>
      <c r="AW193" s="12" t="s">
        <v>31</v>
      </c>
      <c r="AX193" s="12" t="s">
        <v>69</v>
      </c>
      <c r="AY193" s="142" t="s">
        <v>113</v>
      </c>
    </row>
    <row r="194" spans="2:65" s="13" customFormat="1" ht="11.25">
      <c r="B194" s="148"/>
      <c r="D194" s="141" t="s">
        <v>123</v>
      </c>
      <c r="E194" s="149" t="s">
        <v>19</v>
      </c>
      <c r="F194" s="150" t="s">
        <v>125</v>
      </c>
      <c r="H194" s="151">
        <v>1</v>
      </c>
      <c r="I194" s="152"/>
      <c r="L194" s="148"/>
      <c r="M194" s="153"/>
      <c r="T194" s="154"/>
      <c r="AT194" s="149" t="s">
        <v>123</v>
      </c>
      <c r="AU194" s="149" t="s">
        <v>79</v>
      </c>
      <c r="AV194" s="13" t="s">
        <v>126</v>
      </c>
      <c r="AW194" s="13" t="s">
        <v>31</v>
      </c>
      <c r="AX194" s="13" t="s">
        <v>77</v>
      </c>
      <c r="AY194" s="149" t="s">
        <v>113</v>
      </c>
    </row>
    <row r="195" spans="2:65" s="11" customFormat="1" ht="22.9" customHeight="1">
      <c r="B195" s="115"/>
      <c r="D195" s="116" t="s">
        <v>68</v>
      </c>
      <c r="E195" s="125" t="s">
        <v>292</v>
      </c>
      <c r="F195" s="125" t="s">
        <v>293</v>
      </c>
      <c r="I195" s="118"/>
      <c r="J195" s="126">
        <f>BK195</f>
        <v>0</v>
      </c>
      <c r="L195" s="115"/>
      <c r="M195" s="120"/>
      <c r="P195" s="121">
        <f>SUM(P196:P228)</f>
        <v>0</v>
      </c>
      <c r="R195" s="121">
        <f>SUM(R196:R228)</f>
        <v>0</v>
      </c>
      <c r="T195" s="122">
        <f>SUM(T196:T228)</f>
        <v>0</v>
      </c>
      <c r="AR195" s="116" t="s">
        <v>79</v>
      </c>
      <c r="AT195" s="123" t="s">
        <v>68</v>
      </c>
      <c r="AU195" s="123" t="s">
        <v>77</v>
      </c>
      <c r="AY195" s="116" t="s">
        <v>113</v>
      </c>
      <c r="BK195" s="124">
        <f>SUM(BK196:BK228)</f>
        <v>0</v>
      </c>
    </row>
    <row r="196" spans="2:65" s="1" customFormat="1" ht="16.5" customHeight="1">
      <c r="B196" s="32"/>
      <c r="C196" s="127" t="s">
        <v>294</v>
      </c>
      <c r="D196" s="127" t="s">
        <v>116</v>
      </c>
      <c r="E196" s="128" t="s">
        <v>295</v>
      </c>
      <c r="F196" s="129" t="s">
        <v>296</v>
      </c>
      <c r="G196" s="130" t="s">
        <v>119</v>
      </c>
      <c r="H196" s="131">
        <v>1</v>
      </c>
      <c r="I196" s="132"/>
      <c r="J196" s="133">
        <f>ROUND(I196*H196,2)</f>
        <v>0</v>
      </c>
      <c r="K196" s="129" t="s">
        <v>120</v>
      </c>
      <c r="L196" s="32"/>
      <c r="M196" s="134" t="s">
        <v>19</v>
      </c>
      <c r="N196" s="135" t="s">
        <v>40</v>
      </c>
      <c r="P196" s="136">
        <f>O196*H196</f>
        <v>0</v>
      </c>
      <c r="Q196" s="136">
        <v>0</v>
      </c>
      <c r="R196" s="136">
        <f>Q196*H196</f>
        <v>0</v>
      </c>
      <c r="S196" s="136">
        <v>0</v>
      </c>
      <c r="T196" s="137">
        <f>S196*H196</f>
        <v>0</v>
      </c>
      <c r="AR196" s="138" t="s">
        <v>121</v>
      </c>
      <c r="AT196" s="138" t="s">
        <v>116</v>
      </c>
      <c r="AU196" s="138" t="s">
        <v>79</v>
      </c>
      <c r="AY196" s="17" t="s">
        <v>113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77</v>
      </c>
      <c r="BK196" s="139">
        <f>ROUND(I196*H196,2)</f>
        <v>0</v>
      </c>
      <c r="BL196" s="17" t="s">
        <v>121</v>
      </c>
      <c r="BM196" s="138" t="s">
        <v>297</v>
      </c>
    </row>
    <row r="197" spans="2:65" s="12" customFormat="1" ht="11.25">
      <c r="B197" s="140"/>
      <c r="D197" s="141" t="s">
        <v>123</v>
      </c>
      <c r="E197" s="142" t="s">
        <v>19</v>
      </c>
      <c r="F197" s="143" t="s">
        <v>298</v>
      </c>
      <c r="H197" s="144">
        <v>1</v>
      </c>
      <c r="I197" s="145"/>
      <c r="L197" s="140"/>
      <c r="M197" s="146"/>
      <c r="T197" s="147"/>
      <c r="AT197" s="142" t="s">
        <v>123</v>
      </c>
      <c r="AU197" s="142" t="s">
        <v>79</v>
      </c>
      <c r="AV197" s="12" t="s">
        <v>79</v>
      </c>
      <c r="AW197" s="12" t="s">
        <v>31</v>
      </c>
      <c r="AX197" s="12" t="s">
        <v>69</v>
      </c>
      <c r="AY197" s="142" t="s">
        <v>113</v>
      </c>
    </row>
    <row r="198" spans="2:65" s="13" customFormat="1" ht="11.25">
      <c r="B198" s="148"/>
      <c r="D198" s="141" t="s">
        <v>123</v>
      </c>
      <c r="E198" s="149" t="s">
        <v>19</v>
      </c>
      <c r="F198" s="150" t="s">
        <v>125</v>
      </c>
      <c r="H198" s="151">
        <v>1</v>
      </c>
      <c r="I198" s="152"/>
      <c r="L198" s="148"/>
      <c r="M198" s="153"/>
      <c r="T198" s="154"/>
      <c r="AT198" s="149" t="s">
        <v>123</v>
      </c>
      <c r="AU198" s="149" t="s">
        <v>79</v>
      </c>
      <c r="AV198" s="13" t="s">
        <v>126</v>
      </c>
      <c r="AW198" s="13" t="s">
        <v>31</v>
      </c>
      <c r="AX198" s="13" t="s">
        <v>77</v>
      </c>
      <c r="AY198" s="149" t="s">
        <v>113</v>
      </c>
    </row>
    <row r="199" spans="2:65" s="1" customFormat="1" ht="16.5" customHeight="1">
      <c r="B199" s="32"/>
      <c r="C199" s="127" t="s">
        <v>299</v>
      </c>
      <c r="D199" s="127" t="s">
        <v>116</v>
      </c>
      <c r="E199" s="128" t="s">
        <v>300</v>
      </c>
      <c r="F199" s="129" t="s">
        <v>301</v>
      </c>
      <c r="G199" s="130" t="s">
        <v>119</v>
      </c>
      <c r="H199" s="131">
        <v>1</v>
      </c>
      <c r="I199" s="132"/>
      <c r="J199" s="133">
        <f>ROUND(I199*H199,2)</f>
        <v>0</v>
      </c>
      <c r="K199" s="129" t="s">
        <v>120</v>
      </c>
      <c r="L199" s="32"/>
      <c r="M199" s="134" t="s">
        <v>19</v>
      </c>
      <c r="N199" s="135" t="s">
        <v>40</v>
      </c>
      <c r="P199" s="136">
        <f>O199*H199</f>
        <v>0</v>
      </c>
      <c r="Q199" s="136">
        <v>0</v>
      </c>
      <c r="R199" s="136">
        <f>Q199*H199</f>
        <v>0</v>
      </c>
      <c r="S199" s="136">
        <v>0</v>
      </c>
      <c r="T199" s="137">
        <f>S199*H199</f>
        <v>0</v>
      </c>
      <c r="AR199" s="138" t="s">
        <v>121</v>
      </c>
      <c r="AT199" s="138" t="s">
        <v>116</v>
      </c>
      <c r="AU199" s="138" t="s">
        <v>79</v>
      </c>
      <c r="AY199" s="17" t="s">
        <v>113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77</v>
      </c>
      <c r="BK199" s="139">
        <f>ROUND(I199*H199,2)</f>
        <v>0</v>
      </c>
      <c r="BL199" s="17" t="s">
        <v>121</v>
      </c>
      <c r="BM199" s="138" t="s">
        <v>302</v>
      </c>
    </row>
    <row r="200" spans="2:65" s="12" customFormat="1" ht="11.25">
      <c r="B200" s="140"/>
      <c r="D200" s="141" t="s">
        <v>123</v>
      </c>
      <c r="E200" s="142" t="s">
        <v>19</v>
      </c>
      <c r="F200" s="143" t="s">
        <v>303</v>
      </c>
      <c r="H200" s="144">
        <v>1</v>
      </c>
      <c r="I200" s="145"/>
      <c r="L200" s="140"/>
      <c r="M200" s="146"/>
      <c r="T200" s="147"/>
      <c r="AT200" s="142" t="s">
        <v>123</v>
      </c>
      <c r="AU200" s="142" t="s">
        <v>79</v>
      </c>
      <c r="AV200" s="12" t="s">
        <v>79</v>
      </c>
      <c r="AW200" s="12" t="s">
        <v>31</v>
      </c>
      <c r="AX200" s="12" t="s">
        <v>69</v>
      </c>
      <c r="AY200" s="142" t="s">
        <v>113</v>
      </c>
    </row>
    <row r="201" spans="2:65" s="13" customFormat="1" ht="11.25">
      <c r="B201" s="148"/>
      <c r="D201" s="141" t="s">
        <v>123</v>
      </c>
      <c r="E201" s="149" t="s">
        <v>19</v>
      </c>
      <c r="F201" s="150" t="s">
        <v>125</v>
      </c>
      <c r="H201" s="151">
        <v>1</v>
      </c>
      <c r="I201" s="152"/>
      <c r="L201" s="148"/>
      <c r="M201" s="153"/>
      <c r="T201" s="154"/>
      <c r="AT201" s="149" t="s">
        <v>123</v>
      </c>
      <c r="AU201" s="149" t="s">
        <v>79</v>
      </c>
      <c r="AV201" s="13" t="s">
        <v>126</v>
      </c>
      <c r="AW201" s="13" t="s">
        <v>31</v>
      </c>
      <c r="AX201" s="13" t="s">
        <v>77</v>
      </c>
      <c r="AY201" s="149" t="s">
        <v>113</v>
      </c>
    </row>
    <row r="202" spans="2:65" s="1" customFormat="1" ht="16.5" customHeight="1">
      <c r="B202" s="32"/>
      <c r="C202" s="127" t="s">
        <v>304</v>
      </c>
      <c r="D202" s="127" t="s">
        <v>116</v>
      </c>
      <c r="E202" s="128" t="s">
        <v>305</v>
      </c>
      <c r="F202" s="129" t="s">
        <v>306</v>
      </c>
      <c r="G202" s="130" t="s">
        <v>119</v>
      </c>
      <c r="H202" s="131">
        <v>1</v>
      </c>
      <c r="I202" s="132"/>
      <c r="J202" s="133">
        <f>ROUND(I202*H202,2)</f>
        <v>0</v>
      </c>
      <c r="K202" s="129" t="s">
        <v>120</v>
      </c>
      <c r="L202" s="32"/>
      <c r="M202" s="134" t="s">
        <v>19</v>
      </c>
      <c r="N202" s="135" t="s">
        <v>40</v>
      </c>
      <c r="P202" s="136">
        <f>O202*H202</f>
        <v>0</v>
      </c>
      <c r="Q202" s="136">
        <v>0</v>
      </c>
      <c r="R202" s="136">
        <f>Q202*H202</f>
        <v>0</v>
      </c>
      <c r="S202" s="136">
        <v>0</v>
      </c>
      <c r="T202" s="137">
        <f>S202*H202</f>
        <v>0</v>
      </c>
      <c r="AR202" s="138" t="s">
        <v>121</v>
      </c>
      <c r="AT202" s="138" t="s">
        <v>116</v>
      </c>
      <c r="AU202" s="138" t="s">
        <v>79</v>
      </c>
      <c r="AY202" s="17" t="s">
        <v>113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77</v>
      </c>
      <c r="BK202" s="139">
        <f>ROUND(I202*H202,2)</f>
        <v>0</v>
      </c>
      <c r="BL202" s="17" t="s">
        <v>121</v>
      </c>
      <c r="BM202" s="138" t="s">
        <v>307</v>
      </c>
    </row>
    <row r="203" spans="2:65" s="12" customFormat="1" ht="11.25">
      <c r="B203" s="140"/>
      <c r="D203" s="141" t="s">
        <v>123</v>
      </c>
      <c r="E203" s="142" t="s">
        <v>19</v>
      </c>
      <c r="F203" s="143" t="s">
        <v>308</v>
      </c>
      <c r="H203" s="144">
        <v>1</v>
      </c>
      <c r="I203" s="145"/>
      <c r="L203" s="140"/>
      <c r="M203" s="146"/>
      <c r="T203" s="147"/>
      <c r="AT203" s="142" t="s">
        <v>123</v>
      </c>
      <c r="AU203" s="142" t="s">
        <v>79</v>
      </c>
      <c r="AV203" s="12" t="s">
        <v>79</v>
      </c>
      <c r="AW203" s="12" t="s">
        <v>31</v>
      </c>
      <c r="AX203" s="12" t="s">
        <v>69</v>
      </c>
      <c r="AY203" s="142" t="s">
        <v>113</v>
      </c>
    </row>
    <row r="204" spans="2:65" s="13" customFormat="1" ht="11.25">
      <c r="B204" s="148"/>
      <c r="D204" s="141" t="s">
        <v>123</v>
      </c>
      <c r="E204" s="149" t="s">
        <v>19</v>
      </c>
      <c r="F204" s="150" t="s">
        <v>125</v>
      </c>
      <c r="H204" s="151">
        <v>1</v>
      </c>
      <c r="I204" s="152"/>
      <c r="L204" s="148"/>
      <c r="M204" s="153"/>
      <c r="T204" s="154"/>
      <c r="AT204" s="149" t="s">
        <v>123</v>
      </c>
      <c r="AU204" s="149" t="s">
        <v>79</v>
      </c>
      <c r="AV204" s="13" t="s">
        <v>126</v>
      </c>
      <c r="AW204" s="13" t="s">
        <v>31</v>
      </c>
      <c r="AX204" s="13" t="s">
        <v>77</v>
      </c>
      <c r="AY204" s="149" t="s">
        <v>113</v>
      </c>
    </row>
    <row r="205" spans="2:65" s="1" customFormat="1" ht="16.5" customHeight="1">
      <c r="B205" s="32"/>
      <c r="C205" s="127" t="s">
        <v>309</v>
      </c>
      <c r="D205" s="127" t="s">
        <v>116</v>
      </c>
      <c r="E205" s="128" t="s">
        <v>310</v>
      </c>
      <c r="F205" s="129" t="s">
        <v>311</v>
      </c>
      <c r="G205" s="130" t="s">
        <v>119</v>
      </c>
      <c r="H205" s="131">
        <v>1</v>
      </c>
      <c r="I205" s="132"/>
      <c r="J205" s="133">
        <f>ROUND(I205*H205,2)</f>
        <v>0</v>
      </c>
      <c r="K205" s="129" t="s">
        <v>120</v>
      </c>
      <c r="L205" s="32"/>
      <c r="M205" s="134" t="s">
        <v>19</v>
      </c>
      <c r="N205" s="135" t="s">
        <v>40</v>
      </c>
      <c r="P205" s="136">
        <f>O205*H205</f>
        <v>0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AR205" s="138" t="s">
        <v>121</v>
      </c>
      <c r="AT205" s="138" t="s">
        <v>116</v>
      </c>
      <c r="AU205" s="138" t="s">
        <v>79</v>
      </c>
      <c r="AY205" s="17" t="s">
        <v>113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77</v>
      </c>
      <c r="BK205" s="139">
        <f>ROUND(I205*H205,2)</f>
        <v>0</v>
      </c>
      <c r="BL205" s="17" t="s">
        <v>121</v>
      </c>
      <c r="BM205" s="138" t="s">
        <v>312</v>
      </c>
    </row>
    <row r="206" spans="2:65" s="12" customFormat="1" ht="11.25">
      <c r="B206" s="140"/>
      <c r="D206" s="141" t="s">
        <v>123</v>
      </c>
      <c r="E206" s="142" t="s">
        <v>19</v>
      </c>
      <c r="F206" s="143" t="s">
        <v>313</v>
      </c>
      <c r="H206" s="144">
        <v>1</v>
      </c>
      <c r="I206" s="145"/>
      <c r="L206" s="140"/>
      <c r="M206" s="146"/>
      <c r="T206" s="147"/>
      <c r="AT206" s="142" t="s">
        <v>123</v>
      </c>
      <c r="AU206" s="142" t="s">
        <v>79</v>
      </c>
      <c r="AV206" s="12" t="s">
        <v>79</v>
      </c>
      <c r="AW206" s="12" t="s">
        <v>31</v>
      </c>
      <c r="AX206" s="12" t="s">
        <v>69</v>
      </c>
      <c r="AY206" s="142" t="s">
        <v>113</v>
      </c>
    </row>
    <row r="207" spans="2:65" s="13" customFormat="1" ht="11.25">
      <c r="B207" s="148"/>
      <c r="D207" s="141" t="s">
        <v>123</v>
      </c>
      <c r="E207" s="149" t="s">
        <v>19</v>
      </c>
      <c r="F207" s="150" t="s">
        <v>125</v>
      </c>
      <c r="H207" s="151">
        <v>1</v>
      </c>
      <c r="I207" s="152"/>
      <c r="L207" s="148"/>
      <c r="M207" s="153"/>
      <c r="T207" s="154"/>
      <c r="AT207" s="149" t="s">
        <v>123</v>
      </c>
      <c r="AU207" s="149" t="s">
        <v>79</v>
      </c>
      <c r="AV207" s="13" t="s">
        <v>126</v>
      </c>
      <c r="AW207" s="13" t="s">
        <v>31</v>
      </c>
      <c r="AX207" s="13" t="s">
        <v>77</v>
      </c>
      <c r="AY207" s="149" t="s">
        <v>113</v>
      </c>
    </row>
    <row r="208" spans="2:65" s="1" customFormat="1" ht="16.5" customHeight="1">
      <c r="B208" s="32"/>
      <c r="C208" s="127" t="s">
        <v>314</v>
      </c>
      <c r="D208" s="127" t="s">
        <v>116</v>
      </c>
      <c r="E208" s="128" t="s">
        <v>315</v>
      </c>
      <c r="F208" s="129" t="s">
        <v>316</v>
      </c>
      <c r="G208" s="130" t="s">
        <v>119</v>
      </c>
      <c r="H208" s="131">
        <v>1</v>
      </c>
      <c r="I208" s="132"/>
      <c r="J208" s="133">
        <f>ROUND(I208*H208,2)</f>
        <v>0</v>
      </c>
      <c r="K208" s="129" t="s">
        <v>120</v>
      </c>
      <c r="L208" s="32"/>
      <c r="M208" s="134" t="s">
        <v>19</v>
      </c>
      <c r="N208" s="135" t="s">
        <v>40</v>
      </c>
      <c r="P208" s="136">
        <f>O208*H208</f>
        <v>0</v>
      </c>
      <c r="Q208" s="136">
        <v>0</v>
      </c>
      <c r="R208" s="136">
        <f>Q208*H208</f>
        <v>0</v>
      </c>
      <c r="S208" s="136">
        <v>0</v>
      </c>
      <c r="T208" s="137">
        <f>S208*H208</f>
        <v>0</v>
      </c>
      <c r="AR208" s="138" t="s">
        <v>121</v>
      </c>
      <c r="AT208" s="138" t="s">
        <v>116</v>
      </c>
      <c r="AU208" s="138" t="s">
        <v>79</v>
      </c>
      <c r="AY208" s="17" t="s">
        <v>113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7" t="s">
        <v>77</v>
      </c>
      <c r="BK208" s="139">
        <f>ROUND(I208*H208,2)</f>
        <v>0</v>
      </c>
      <c r="BL208" s="17" t="s">
        <v>121</v>
      </c>
      <c r="BM208" s="138" t="s">
        <v>317</v>
      </c>
    </row>
    <row r="209" spans="2:65" s="12" customFormat="1" ht="11.25">
      <c r="B209" s="140"/>
      <c r="D209" s="141" t="s">
        <v>123</v>
      </c>
      <c r="E209" s="142" t="s">
        <v>19</v>
      </c>
      <c r="F209" s="143" t="s">
        <v>318</v>
      </c>
      <c r="H209" s="144">
        <v>1</v>
      </c>
      <c r="I209" s="145"/>
      <c r="L209" s="140"/>
      <c r="M209" s="146"/>
      <c r="T209" s="147"/>
      <c r="AT209" s="142" t="s">
        <v>123</v>
      </c>
      <c r="AU209" s="142" t="s">
        <v>79</v>
      </c>
      <c r="AV209" s="12" t="s">
        <v>79</v>
      </c>
      <c r="AW209" s="12" t="s">
        <v>31</v>
      </c>
      <c r="AX209" s="12" t="s">
        <v>69</v>
      </c>
      <c r="AY209" s="142" t="s">
        <v>113</v>
      </c>
    </row>
    <row r="210" spans="2:65" s="13" customFormat="1" ht="11.25">
      <c r="B210" s="148"/>
      <c r="D210" s="141" t="s">
        <v>123</v>
      </c>
      <c r="E210" s="149" t="s">
        <v>19</v>
      </c>
      <c r="F210" s="150" t="s">
        <v>125</v>
      </c>
      <c r="H210" s="151">
        <v>1</v>
      </c>
      <c r="I210" s="152"/>
      <c r="L210" s="148"/>
      <c r="M210" s="153"/>
      <c r="T210" s="154"/>
      <c r="AT210" s="149" t="s">
        <v>123</v>
      </c>
      <c r="AU210" s="149" t="s">
        <v>79</v>
      </c>
      <c r="AV210" s="13" t="s">
        <v>126</v>
      </c>
      <c r="AW210" s="13" t="s">
        <v>31</v>
      </c>
      <c r="AX210" s="13" t="s">
        <v>77</v>
      </c>
      <c r="AY210" s="149" t="s">
        <v>113</v>
      </c>
    </row>
    <row r="211" spans="2:65" s="1" customFormat="1" ht="16.5" customHeight="1">
      <c r="B211" s="32"/>
      <c r="C211" s="127" t="s">
        <v>319</v>
      </c>
      <c r="D211" s="127" t="s">
        <v>116</v>
      </c>
      <c r="E211" s="128" t="s">
        <v>320</v>
      </c>
      <c r="F211" s="129" t="s">
        <v>321</v>
      </c>
      <c r="G211" s="130" t="s">
        <v>119</v>
      </c>
      <c r="H211" s="131">
        <v>1</v>
      </c>
      <c r="I211" s="132"/>
      <c r="J211" s="133">
        <f>ROUND(I211*H211,2)</f>
        <v>0</v>
      </c>
      <c r="K211" s="129" t="s">
        <v>120</v>
      </c>
      <c r="L211" s="32"/>
      <c r="M211" s="134" t="s">
        <v>19</v>
      </c>
      <c r="N211" s="135" t="s">
        <v>40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121</v>
      </c>
      <c r="AT211" s="138" t="s">
        <v>116</v>
      </c>
      <c r="AU211" s="138" t="s">
        <v>79</v>
      </c>
      <c r="AY211" s="17" t="s">
        <v>113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77</v>
      </c>
      <c r="BK211" s="139">
        <f>ROUND(I211*H211,2)</f>
        <v>0</v>
      </c>
      <c r="BL211" s="17" t="s">
        <v>121</v>
      </c>
      <c r="BM211" s="138" t="s">
        <v>322</v>
      </c>
    </row>
    <row r="212" spans="2:65" s="12" customFormat="1" ht="11.25">
      <c r="B212" s="140"/>
      <c r="D212" s="141" t="s">
        <v>123</v>
      </c>
      <c r="E212" s="142" t="s">
        <v>19</v>
      </c>
      <c r="F212" s="143" t="s">
        <v>323</v>
      </c>
      <c r="H212" s="144">
        <v>1</v>
      </c>
      <c r="I212" s="145"/>
      <c r="L212" s="140"/>
      <c r="M212" s="146"/>
      <c r="T212" s="147"/>
      <c r="AT212" s="142" t="s">
        <v>123</v>
      </c>
      <c r="AU212" s="142" t="s">
        <v>79</v>
      </c>
      <c r="AV212" s="12" t="s">
        <v>79</v>
      </c>
      <c r="AW212" s="12" t="s">
        <v>31</v>
      </c>
      <c r="AX212" s="12" t="s">
        <v>69</v>
      </c>
      <c r="AY212" s="142" t="s">
        <v>113</v>
      </c>
    </row>
    <row r="213" spans="2:65" s="13" customFormat="1" ht="11.25">
      <c r="B213" s="148"/>
      <c r="D213" s="141" t="s">
        <v>123</v>
      </c>
      <c r="E213" s="149" t="s">
        <v>19</v>
      </c>
      <c r="F213" s="150" t="s">
        <v>125</v>
      </c>
      <c r="H213" s="151">
        <v>1</v>
      </c>
      <c r="I213" s="152"/>
      <c r="L213" s="148"/>
      <c r="M213" s="153"/>
      <c r="T213" s="154"/>
      <c r="AT213" s="149" t="s">
        <v>123</v>
      </c>
      <c r="AU213" s="149" t="s">
        <v>79</v>
      </c>
      <c r="AV213" s="13" t="s">
        <v>126</v>
      </c>
      <c r="AW213" s="13" t="s">
        <v>31</v>
      </c>
      <c r="AX213" s="13" t="s">
        <v>77</v>
      </c>
      <c r="AY213" s="149" t="s">
        <v>113</v>
      </c>
    </row>
    <row r="214" spans="2:65" s="1" customFormat="1" ht="16.5" customHeight="1">
      <c r="B214" s="32"/>
      <c r="C214" s="127" t="s">
        <v>324</v>
      </c>
      <c r="D214" s="127" t="s">
        <v>116</v>
      </c>
      <c r="E214" s="128" t="s">
        <v>325</v>
      </c>
      <c r="F214" s="129" t="s">
        <v>326</v>
      </c>
      <c r="G214" s="130" t="s">
        <v>119</v>
      </c>
      <c r="H214" s="131">
        <v>1</v>
      </c>
      <c r="I214" s="132"/>
      <c r="J214" s="133">
        <f>ROUND(I214*H214,2)</f>
        <v>0</v>
      </c>
      <c r="K214" s="129" t="s">
        <v>120</v>
      </c>
      <c r="L214" s="32"/>
      <c r="M214" s="134" t="s">
        <v>19</v>
      </c>
      <c r="N214" s="135" t="s">
        <v>40</v>
      </c>
      <c r="P214" s="136">
        <f>O214*H214</f>
        <v>0</v>
      </c>
      <c r="Q214" s="136">
        <v>0</v>
      </c>
      <c r="R214" s="136">
        <f>Q214*H214</f>
        <v>0</v>
      </c>
      <c r="S214" s="136">
        <v>0</v>
      </c>
      <c r="T214" s="137">
        <f>S214*H214</f>
        <v>0</v>
      </c>
      <c r="AR214" s="138" t="s">
        <v>121</v>
      </c>
      <c r="AT214" s="138" t="s">
        <v>116</v>
      </c>
      <c r="AU214" s="138" t="s">
        <v>79</v>
      </c>
      <c r="AY214" s="17" t="s">
        <v>113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77</v>
      </c>
      <c r="BK214" s="139">
        <f>ROUND(I214*H214,2)</f>
        <v>0</v>
      </c>
      <c r="BL214" s="17" t="s">
        <v>121</v>
      </c>
      <c r="BM214" s="138" t="s">
        <v>327</v>
      </c>
    </row>
    <row r="215" spans="2:65" s="12" customFormat="1" ht="11.25">
      <c r="B215" s="140"/>
      <c r="D215" s="141" t="s">
        <v>123</v>
      </c>
      <c r="E215" s="142" t="s">
        <v>19</v>
      </c>
      <c r="F215" s="143" t="s">
        <v>328</v>
      </c>
      <c r="H215" s="144">
        <v>1</v>
      </c>
      <c r="I215" s="145"/>
      <c r="L215" s="140"/>
      <c r="M215" s="146"/>
      <c r="T215" s="147"/>
      <c r="AT215" s="142" t="s">
        <v>123</v>
      </c>
      <c r="AU215" s="142" t="s">
        <v>79</v>
      </c>
      <c r="AV215" s="12" t="s">
        <v>79</v>
      </c>
      <c r="AW215" s="12" t="s">
        <v>31</v>
      </c>
      <c r="AX215" s="12" t="s">
        <v>69</v>
      </c>
      <c r="AY215" s="142" t="s">
        <v>113</v>
      </c>
    </row>
    <row r="216" spans="2:65" s="13" customFormat="1" ht="11.25">
      <c r="B216" s="148"/>
      <c r="D216" s="141" t="s">
        <v>123</v>
      </c>
      <c r="E216" s="149" t="s">
        <v>19</v>
      </c>
      <c r="F216" s="150" t="s">
        <v>125</v>
      </c>
      <c r="H216" s="151">
        <v>1</v>
      </c>
      <c r="I216" s="152"/>
      <c r="L216" s="148"/>
      <c r="M216" s="153"/>
      <c r="T216" s="154"/>
      <c r="AT216" s="149" t="s">
        <v>123</v>
      </c>
      <c r="AU216" s="149" t="s">
        <v>79</v>
      </c>
      <c r="AV216" s="13" t="s">
        <v>126</v>
      </c>
      <c r="AW216" s="13" t="s">
        <v>31</v>
      </c>
      <c r="AX216" s="13" t="s">
        <v>77</v>
      </c>
      <c r="AY216" s="149" t="s">
        <v>113</v>
      </c>
    </row>
    <row r="217" spans="2:65" s="1" customFormat="1" ht="16.5" customHeight="1">
      <c r="B217" s="32"/>
      <c r="C217" s="127" t="s">
        <v>329</v>
      </c>
      <c r="D217" s="127" t="s">
        <v>116</v>
      </c>
      <c r="E217" s="128" t="s">
        <v>330</v>
      </c>
      <c r="F217" s="129" t="s">
        <v>331</v>
      </c>
      <c r="G217" s="130" t="s">
        <v>119</v>
      </c>
      <c r="H217" s="131">
        <v>1</v>
      </c>
      <c r="I217" s="132"/>
      <c r="J217" s="133">
        <f>ROUND(I217*H217,2)</f>
        <v>0</v>
      </c>
      <c r="K217" s="129" t="s">
        <v>120</v>
      </c>
      <c r="L217" s="32"/>
      <c r="M217" s="134" t="s">
        <v>19</v>
      </c>
      <c r="N217" s="135" t="s">
        <v>40</v>
      </c>
      <c r="P217" s="136">
        <f>O217*H217</f>
        <v>0</v>
      </c>
      <c r="Q217" s="136">
        <v>0</v>
      </c>
      <c r="R217" s="136">
        <f>Q217*H217</f>
        <v>0</v>
      </c>
      <c r="S217" s="136">
        <v>0</v>
      </c>
      <c r="T217" s="137">
        <f>S217*H217</f>
        <v>0</v>
      </c>
      <c r="AR217" s="138" t="s">
        <v>121</v>
      </c>
      <c r="AT217" s="138" t="s">
        <v>116</v>
      </c>
      <c r="AU217" s="138" t="s">
        <v>79</v>
      </c>
      <c r="AY217" s="17" t="s">
        <v>113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7" t="s">
        <v>77</v>
      </c>
      <c r="BK217" s="139">
        <f>ROUND(I217*H217,2)</f>
        <v>0</v>
      </c>
      <c r="BL217" s="17" t="s">
        <v>121</v>
      </c>
      <c r="BM217" s="138" t="s">
        <v>332</v>
      </c>
    </row>
    <row r="218" spans="2:65" s="12" customFormat="1" ht="11.25">
      <c r="B218" s="140"/>
      <c r="D218" s="141" t="s">
        <v>123</v>
      </c>
      <c r="E218" s="142" t="s">
        <v>19</v>
      </c>
      <c r="F218" s="143" t="s">
        <v>333</v>
      </c>
      <c r="H218" s="144">
        <v>1</v>
      </c>
      <c r="I218" s="145"/>
      <c r="L218" s="140"/>
      <c r="M218" s="146"/>
      <c r="T218" s="147"/>
      <c r="AT218" s="142" t="s">
        <v>123</v>
      </c>
      <c r="AU218" s="142" t="s">
        <v>79</v>
      </c>
      <c r="AV218" s="12" t="s">
        <v>79</v>
      </c>
      <c r="AW218" s="12" t="s">
        <v>31</v>
      </c>
      <c r="AX218" s="12" t="s">
        <v>69</v>
      </c>
      <c r="AY218" s="142" t="s">
        <v>113</v>
      </c>
    </row>
    <row r="219" spans="2:65" s="13" customFormat="1" ht="11.25">
      <c r="B219" s="148"/>
      <c r="D219" s="141" t="s">
        <v>123</v>
      </c>
      <c r="E219" s="149" t="s">
        <v>19</v>
      </c>
      <c r="F219" s="150" t="s">
        <v>125</v>
      </c>
      <c r="H219" s="151">
        <v>1</v>
      </c>
      <c r="I219" s="152"/>
      <c r="L219" s="148"/>
      <c r="M219" s="153"/>
      <c r="T219" s="154"/>
      <c r="AT219" s="149" t="s">
        <v>123</v>
      </c>
      <c r="AU219" s="149" t="s">
        <v>79</v>
      </c>
      <c r="AV219" s="13" t="s">
        <v>126</v>
      </c>
      <c r="AW219" s="13" t="s">
        <v>31</v>
      </c>
      <c r="AX219" s="13" t="s">
        <v>77</v>
      </c>
      <c r="AY219" s="149" t="s">
        <v>113</v>
      </c>
    </row>
    <row r="220" spans="2:65" s="1" customFormat="1" ht="16.5" customHeight="1">
      <c r="B220" s="32"/>
      <c r="C220" s="127" t="s">
        <v>334</v>
      </c>
      <c r="D220" s="127" t="s">
        <v>116</v>
      </c>
      <c r="E220" s="128" t="s">
        <v>335</v>
      </c>
      <c r="F220" s="129" t="s">
        <v>336</v>
      </c>
      <c r="G220" s="130" t="s">
        <v>119</v>
      </c>
      <c r="H220" s="131">
        <v>1</v>
      </c>
      <c r="I220" s="132"/>
      <c r="J220" s="133">
        <f>ROUND(I220*H220,2)</f>
        <v>0</v>
      </c>
      <c r="K220" s="129" t="s">
        <v>120</v>
      </c>
      <c r="L220" s="32"/>
      <c r="M220" s="134" t="s">
        <v>19</v>
      </c>
      <c r="N220" s="135" t="s">
        <v>40</v>
      </c>
      <c r="P220" s="136">
        <f>O220*H220</f>
        <v>0</v>
      </c>
      <c r="Q220" s="136">
        <v>0</v>
      </c>
      <c r="R220" s="136">
        <f>Q220*H220</f>
        <v>0</v>
      </c>
      <c r="S220" s="136">
        <v>0</v>
      </c>
      <c r="T220" s="137">
        <f>S220*H220</f>
        <v>0</v>
      </c>
      <c r="AR220" s="138" t="s">
        <v>121</v>
      </c>
      <c r="AT220" s="138" t="s">
        <v>116</v>
      </c>
      <c r="AU220" s="138" t="s">
        <v>79</v>
      </c>
      <c r="AY220" s="17" t="s">
        <v>113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77</v>
      </c>
      <c r="BK220" s="139">
        <f>ROUND(I220*H220,2)</f>
        <v>0</v>
      </c>
      <c r="BL220" s="17" t="s">
        <v>121</v>
      </c>
      <c r="BM220" s="138" t="s">
        <v>337</v>
      </c>
    </row>
    <row r="221" spans="2:65" s="12" customFormat="1" ht="11.25">
      <c r="B221" s="140"/>
      <c r="D221" s="141" t="s">
        <v>123</v>
      </c>
      <c r="E221" s="142" t="s">
        <v>19</v>
      </c>
      <c r="F221" s="143" t="s">
        <v>338</v>
      </c>
      <c r="H221" s="144">
        <v>1</v>
      </c>
      <c r="I221" s="145"/>
      <c r="L221" s="140"/>
      <c r="M221" s="146"/>
      <c r="T221" s="147"/>
      <c r="AT221" s="142" t="s">
        <v>123</v>
      </c>
      <c r="AU221" s="142" t="s">
        <v>79</v>
      </c>
      <c r="AV221" s="12" t="s">
        <v>79</v>
      </c>
      <c r="AW221" s="12" t="s">
        <v>31</v>
      </c>
      <c r="AX221" s="12" t="s">
        <v>69</v>
      </c>
      <c r="AY221" s="142" t="s">
        <v>113</v>
      </c>
    </row>
    <row r="222" spans="2:65" s="13" customFormat="1" ht="11.25">
      <c r="B222" s="148"/>
      <c r="D222" s="141" t="s">
        <v>123</v>
      </c>
      <c r="E222" s="149" t="s">
        <v>19</v>
      </c>
      <c r="F222" s="150" t="s">
        <v>125</v>
      </c>
      <c r="H222" s="151">
        <v>1</v>
      </c>
      <c r="I222" s="152"/>
      <c r="L222" s="148"/>
      <c r="M222" s="153"/>
      <c r="T222" s="154"/>
      <c r="AT222" s="149" t="s">
        <v>123</v>
      </c>
      <c r="AU222" s="149" t="s">
        <v>79</v>
      </c>
      <c r="AV222" s="13" t="s">
        <v>126</v>
      </c>
      <c r="AW222" s="13" t="s">
        <v>31</v>
      </c>
      <c r="AX222" s="13" t="s">
        <v>77</v>
      </c>
      <c r="AY222" s="149" t="s">
        <v>113</v>
      </c>
    </row>
    <row r="223" spans="2:65" s="1" customFormat="1" ht="16.5" customHeight="1">
      <c r="B223" s="32"/>
      <c r="C223" s="127" t="s">
        <v>339</v>
      </c>
      <c r="D223" s="127" t="s">
        <v>116</v>
      </c>
      <c r="E223" s="128" t="s">
        <v>340</v>
      </c>
      <c r="F223" s="129" t="s">
        <v>341</v>
      </c>
      <c r="G223" s="130" t="s">
        <v>119</v>
      </c>
      <c r="H223" s="131">
        <v>1</v>
      </c>
      <c r="I223" s="132"/>
      <c r="J223" s="133">
        <f>ROUND(I223*H223,2)</f>
        <v>0</v>
      </c>
      <c r="K223" s="129" t="s">
        <v>120</v>
      </c>
      <c r="L223" s="32"/>
      <c r="M223" s="134" t="s">
        <v>19</v>
      </c>
      <c r="N223" s="135" t="s">
        <v>40</v>
      </c>
      <c r="P223" s="136">
        <f>O223*H223</f>
        <v>0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AR223" s="138" t="s">
        <v>121</v>
      </c>
      <c r="AT223" s="138" t="s">
        <v>116</v>
      </c>
      <c r="AU223" s="138" t="s">
        <v>79</v>
      </c>
      <c r="AY223" s="17" t="s">
        <v>113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77</v>
      </c>
      <c r="BK223" s="139">
        <f>ROUND(I223*H223,2)</f>
        <v>0</v>
      </c>
      <c r="BL223" s="17" t="s">
        <v>121</v>
      </c>
      <c r="BM223" s="138" t="s">
        <v>342</v>
      </c>
    </row>
    <row r="224" spans="2:65" s="12" customFormat="1" ht="11.25">
      <c r="B224" s="140"/>
      <c r="D224" s="141" t="s">
        <v>123</v>
      </c>
      <c r="E224" s="142" t="s">
        <v>19</v>
      </c>
      <c r="F224" s="143" t="s">
        <v>343</v>
      </c>
      <c r="H224" s="144">
        <v>1</v>
      </c>
      <c r="I224" s="145"/>
      <c r="L224" s="140"/>
      <c r="M224" s="146"/>
      <c r="T224" s="147"/>
      <c r="AT224" s="142" t="s">
        <v>123</v>
      </c>
      <c r="AU224" s="142" t="s">
        <v>79</v>
      </c>
      <c r="AV224" s="12" t="s">
        <v>79</v>
      </c>
      <c r="AW224" s="12" t="s">
        <v>31</v>
      </c>
      <c r="AX224" s="12" t="s">
        <v>69</v>
      </c>
      <c r="AY224" s="142" t="s">
        <v>113</v>
      </c>
    </row>
    <row r="225" spans="2:65" s="13" customFormat="1" ht="11.25">
      <c r="B225" s="148"/>
      <c r="D225" s="141" t="s">
        <v>123</v>
      </c>
      <c r="E225" s="149" t="s">
        <v>19</v>
      </c>
      <c r="F225" s="150" t="s">
        <v>125</v>
      </c>
      <c r="H225" s="151">
        <v>1</v>
      </c>
      <c r="I225" s="152"/>
      <c r="L225" s="148"/>
      <c r="M225" s="153"/>
      <c r="T225" s="154"/>
      <c r="AT225" s="149" t="s">
        <v>123</v>
      </c>
      <c r="AU225" s="149" t="s">
        <v>79</v>
      </c>
      <c r="AV225" s="13" t="s">
        <v>126</v>
      </c>
      <c r="AW225" s="13" t="s">
        <v>31</v>
      </c>
      <c r="AX225" s="13" t="s">
        <v>77</v>
      </c>
      <c r="AY225" s="149" t="s">
        <v>113</v>
      </c>
    </row>
    <row r="226" spans="2:65" s="1" customFormat="1" ht="16.5" customHeight="1">
      <c r="B226" s="32"/>
      <c r="C226" s="127" t="s">
        <v>344</v>
      </c>
      <c r="D226" s="127" t="s">
        <v>116</v>
      </c>
      <c r="E226" s="128" t="s">
        <v>345</v>
      </c>
      <c r="F226" s="129" t="s">
        <v>346</v>
      </c>
      <c r="G226" s="130" t="s">
        <v>119</v>
      </c>
      <c r="H226" s="131">
        <v>1</v>
      </c>
      <c r="I226" s="132"/>
      <c r="J226" s="133">
        <f>ROUND(I226*H226,2)</f>
        <v>0</v>
      </c>
      <c r="K226" s="129" t="s">
        <v>120</v>
      </c>
      <c r="L226" s="32"/>
      <c r="M226" s="134" t="s">
        <v>19</v>
      </c>
      <c r="N226" s="135" t="s">
        <v>40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121</v>
      </c>
      <c r="AT226" s="138" t="s">
        <v>116</v>
      </c>
      <c r="AU226" s="138" t="s">
        <v>79</v>
      </c>
      <c r="AY226" s="17" t="s">
        <v>113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77</v>
      </c>
      <c r="BK226" s="139">
        <f>ROUND(I226*H226,2)</f>
        <v>0</v>
      </c>
      <c r="BL226" s="17" t="s">
        <v>121</v>
      </c>
      <c r="BM226" s="138" t="s">
        <v>347</v>
      </c>
    </row>
    <row r="227" spans="2:65" s="12" customFormat="1" ht="11.25">
      <c r="B227" s="140"/>
      <c r="D227" s="141" t="s">
        <v>123</v>
      </c>
      <c r="E227" s="142" t="s">
        <v>19</v>
      </c>
      <c r="F227" s="143" t="s">
        <v>348</v>
      </c>
      <c r="H227" s="144">
        <v>1</v>
      </c>
      <c r="I227" s="145"/>
      <c r="L227" s="140"/>
      <c r="M227" s="146"/>
      <c r="T227" s="147"/>
      <c r="AT227" s="142" t="s">
        <v>123</v>
      </c>
      <c r="AU227" s="142" t="s">
        <v>79</v>
      </c>
      <c r="AV227" s="12" t="s">
        <v>79</v>
      </c>
      <c r="AW227" s="12" t="s">
        <v>31</v>
      </c>
      <c r="AX227" s="12" t="s">
        <v>69</v>
      </c>
      <c r="AY227" s="142" t="s">
        <v>113</v>
      </c>
    </row>
    <row r="228" spans="2:65" s="13" customFormat="1" ht="11.25">
      <c r="B228" s="148"/>
      <c r="D228" s="141" t="s">
        <v>123</v>
      </c>
      <c r="E228" s="149" t="s">
        <v>19</v>
      </c>
      <c r="F228" s="150" t="s">
        <v>125</v>
      </c>
      <c r="H228" s="151">
        <v>1</v>
      </c>
      <c r="I228" s="152"/>
      <c r="L228" s="148"/>
      <c r="M228" s="174"/>
      <c r="N228" s="175"/>
      <c r="O228" s="175"/>
      <c r="P228" s="175"/>
      <c r="Q228" s="175"/>
      <c r="R228" s="175"/>
      <c r="S228" s="175"/>
      <c r="T228" s="176"/>
      <c r="AT228" s="149" t="s">
        <v>123</v>
      </c>
      <c r="AU228" s="149" t="s">
        <v>79</v>
      </c>
      <c r="AV228" s="13" t="s">
        <v>126</v>
      </c>
      <c r="AW228" s="13" t="s">
        <v>31</v>
      </c>
      <c r="AX228" s="13" t="s">
        <v>77</v>
      </c>
      <c r="AY228" s="149" t="s">
        <v>113</v>
      </c>
    </row>
    <row r="229" spans="2:65" s="1" customFormat="1" ht="6.95" customHeight="1">
      <c r="B229" s="41"/>
      <c r="C229" s="42"/>
      <c r="D229" s="42"/>
      <c r="E229" s="42"/>
      <c r="F229" s="42"/>
      <c r="G229" s="42"/>
      <c r="H229" s="42"/>
      <c r="I229" s="42"/>
      <c r="J229" s="42"/>
      <c r="K229" s="42"/>
      <c r="L229" s="32"/>
    </row>
  </sheetData>
  <sheetProtection algorithmName="SHA-512" hashValue="DR2j3iJg9fsiDS6TIUzhQBDLrSw4XrvOOohZ8haRiEkUYw+cJBVIne41aGnMNeP62CFRsRFpH5rxu51XKNQSEA==" saltValue="z9tD44YUaMzSM4eJ8NJ5+cbr0Tfrdw3dRA2xEA6aHD1d1BiDtgRpdrc19MFwy9hbqOOm/f9mmpbEGBxM5KO+Pw==" spinCount="100000" sheet="1" objects="1" scenarios="1" formatColumns="0" formatRows="0" autoFilter="0"/>
  <autoFilter ref="C85:K228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5" customHeight="1">
      <c r="B4" s="20"/>
      <c r="D4" s="21" t="s">
        <v>83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9" t="str">
        <f>'Rekapitulace stavby'!K6</f>
        <v>Rekonstrukce sportovní haly UP v Olomouci - Úprava vytápění v objektech haly a loděnice</v>
      </c>
      <c r="F7" s="300"/>
      <c r="G7" s="300"/>
      <c r="H7" s="300"/>
      <c r="L7" s="20"/>
    </row>
    <row r="8" spans="2:46" s="1" customFormat="1" ht="12" customHeight="1">
      <c r="B8" s="32"/>
      <c r="D8" s="27" t="s">
        <v>84</v>
      </c>
      <c r="L8" s="32"/>
    </row>
    <row r="9" spans="2:46" s="1" customFormat="1" ht="16.5" customHeight="1">
      <c r="B9" s="32"/>
      <c r="E9" s="281" t="s">
        <v>349</v>
      </c>
      <c r="F9" s="301"/>
      <c r="G9" s="301"/>
      <c r="H9" s="30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26. 5. 2025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2" t="str">
        <f>'Rekapitulace stavby'!E14</f>
        <v>Vyplň údaj</v>
      </c>
      <c r="F18" s="265"/>
      <c r="G18" s="265"/>
      <c r="H18" s="265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22.5" customHeight="1">
      <c r="B27" s="86"/>
      <c r="E27" s="270" t="s">
        <v>86</v>
      </c>
      <c r="F27" s="270"/>
      <c r="G27" s="270"/>
      <c r="H27" s="270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ROUND(J88,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2" t="s">
        <v>39</v>
      </c>
      <c r="E33" s="27" t="s">
        <v>40</v>
      </c>
      <c r="F33" s="88">
        <f>ROUND((SUM(BE88:BE345)),  2)</f>
        <v>0</v>
      </c>
      <c r="I33" s="89">
        <v>0.21</v>
      </c>
      <c r="J33" s="88">
        <f>ROUND(((SUM(BE88:BE345))*I33),  2)</f>
        <v>0</v>
      </c>
      <c r="L33" s="32"/>
    </row>
    <row r="34" spans="2:12" s="1" customFormat="1" ht="14.45" customHeight="1">
      <c r="B34" s="32"/>
      <c r="E34" s="27" t="s">
        <v>41</v>
      </c>
      <c r="F34" s="88">
        <f>ROUND((SUM(BF88:BF345)),  2)</f>
        <v>0</v>
      </c>
      <c r="I34" s="89">
        <v>0.12</v>
      </c>
      <c r="J34" s="88">
        <f>ROUND(((SUM(BF88:BF345))*I34),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88">
        <f>ROUND((SUM(BG88:BG345)),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88">
        <f>ROUND((SUM(BH88:BH345)),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44</v>
      </c>
      <c r="F37" s="88">
        <f>ROUND((SUM(BI88:BI345)),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9" t="str">
        <f>E7</f>
        <v>Rekonstrukce sportovní haly UP v Olomouci - Úprava vytápění v objektech haly a loděnice</v>
      </c>
      <c r="F48" s="300"/>
      <c r="G48" s="300"/>
      <c r="H48" s="300"/>
      <c r="L48" s="32"/>
    </row>
    <row r="49" spans="2:47" s="1" customFormat="1" ht="12" customHeight="1">
      <c r="B49" s="32"/>
      <c r="C49" s="27" t="s">
        <v>84</v>
      </c>
      <c r="L49" s="32"/>
    </row>
    <row r="50" spans="2:47" s="1" customFormat="1" ht="16.5" customHeight="1">
      <c r="B50" s="32"/>
      <c r="E50" s="281" t="str">
        <f>E9</f>
        <v>D.1.4.4.-2 - ÚPRAVA VYTÁPĚNÍ V OBJEKTU SPORTOVNÍ HALY</v>
      </c>
      <c r="F50" s="301"/>
      <c r="G50" s="301"/>
      <c r="H50" s="30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26. 5. 2025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2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88</v>
      </c>
      <c r="D57" s="90"/>
      <c r="E57" s="90"/>
      <c r="F57" s="90"/>
      <c r="G57" s="90"/>
      <c r="H57" s="90"/>
      <c r="I57" s="90"/>
      <c r="J57" s="97" t="s">
        <v>89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67</v>
      </c>
      <c r="J59" s="63">
        <f>J88</f>
        <v>0</v>
      </c>
      <c r="L59" s="32"/>
      <c r="AU59" s="17" t="s">
        <v>90</v>
      </c>
    </row>
    <row r="60" spans="2:47" s="8" customFormat="1" ht="24.95" customHeight="1">
      <c r="B60" s="99"/>
      <c r="D60" s="100" t="s">
        <v>91</v>
      </c>
      <c r="E60" s="101"/>
      <c r="F60" s="101"/>
      <c r="G60" s="101"/>
      <c r="H60" s="101"/>
      <c r="I60" s="101"/>
      <c r="J60" s="102">
        <f>J89</f>
        <v>0</v>
      </c>
      <c r="L60" s="99"/>
    </row>
    <row r="61" spans="2:47" s="9" customFormat="1" ht="19.899999999999999" customHeight="1">
      <c r="B61" s="103"/>
      <c r="D61" s="104" t="s">
        <v>92</v>
      </c>
      <c r="E61" s="105"/>
      <c r="F61" s="105"/>
      <c r="G61" s="105"/>
      <c r="H61" s="105"/>
      <c r="I61" s="105"/>
      <c r="J61" s="106">
        <f>J90</f>
        <v>0</v>
      </c>
      <c r="L61" s="103"/>
    </row>
    <row r="62" spans="2:47" s="9" customFormat="1" ht="19.899999999999999" customHeight="1">
      <c r="B62" s="103"/>
      <c r="D62" s="104" t="s">
        <v>350</v>
      </c>
      <c r="E62" s="105"/>
      <c r="F62" s="105"/>
      <c r="G62" s="105"/>
      <c r="H62" s="105"/>
      <c r="I62" s="105"/>
      <c r="J62" s="106">
        <f>J109</f>
        <v>0</v>
      </c>
      <c r="L62" s="103"/>
    </row>
    <row r="63" spans="2:47" s="9" customFormat="1" ht="19.899999999999999" customHeight="1">
      <c r="B63" s="103"/>
      <c r="D63" s="104" t="s">
        <v>351</v>
      </c>
      <c r="E63" s="105"/>
      <c r="F63" s="105"/>
      <c r="G63" s="105"/>
      <c r="H63" s="105"/>
      <c r="I63" s="105"/>
      <c r="J63" s="106">
        <f>J122</f>
        <v>0</v>
      </c>
      <c r="L63" s="103"/>
    </row>
    <row r="64" spans="2:47" s="9" customFormat="1" ht="19.899999999999999" customHeight="1">
      <c r="B64" s="103"/>
      <c r="D64" s="104" t="s">
        <v>93</v>
      </c>
      <c r="E64" s="105"/>
      <c r="F64" s="105"/>
      <c r="G64" s="105"/>
      <c r="H64" s="105"/>
      <c r="I64" s="105"/>
      <c r="J64" s="106">
        <f>J219</f>
        <v>0</v>
      </c>
      <c r="L64" s="103"/>
    </row>
    <row r="65" spans="2:12" s="9" customFormat="1" ht="19.899999999999999" customHeight="1">
      <c r="B65" s="103"/>
      <c r="D65" s="104" t="s">
        <v>94</v>
      </c>
      <c r="E65" s="105"/>
      <c r="F65" s="105"/>
      <c r="G65" s="105"/>
      <c r="H65" s="105"/>
      <c r="I65" s="105"/>
      <c r="J65" s="106">
        <f>J232</f>
        <v>0</v>
      </c>
      <c r="L65" s="103"/>
    </row>
    <row r="66" spans="2:12" s="9" customFormat="1" ht="19.899999999999999" customHeight="1">
      <c r="B66" s="103"/>
      <c r="D66" s="104" t="s">
        <v>95</v>
      </c>
      <c r="E66" s="105"/>
      <c r="F66" s="105"/>
      <c r="G66" s="105"/>
      <c r="H66" s="105"/>
      <c r="I66" s="105"/>
      <c r="J66" s="106">
        <f>J261</f>
        <v>0</v>
      </c>
      <c r="L66" s="103"/>
    </row>
    <row r="67" spans="2:12" s="9" customFormat="1" ht="19.899999999999999" customHeight="1">
      <c r="B67" s="103"/>
      <c r="D67" s="104" t="s">
        <v>96</v>
      </c>
      <c r="E67" s="105"/>
      <c r="F67" s="105"/>
      <c r="G67" s="105"/>
      <c r="H67" s="105"/>
      <c r="I67" s="105"/>
      <c r="J67" s="106">
        <f>J290</f>
        <v>0</v>
      </c>
      <c r="L67" s="103"/>
    </row>
    <row r="68" spans="2:12" s="9" customFormat="1" ht="19.899999999999999" customHeight="1">
      <c r="B68" s="103"/>
      <c r="D68" s="104" t="s">
        <v>97</v>
      </c>
      <c r="E68" s="105"/>
      <c r="F68" s="105"/>
      <c r="G68" s="105"/>
      <c r="H68" s="105"/>
      <c r="I68" s="105"/>
      <c r="J68" s="106">
        <f>J309</f>
        <v>0</v>
      </c>
      <c r="L68" s="103"/>
    </row>
    <row r="69" spans="2:12" s="1" customFormat="1" ht="21.75" customHeight="1">
      <c r="B69" s="32"/>
      <c r="L69" s="32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5" customHeight="1">
      <c r="B75" s="32"/>
      <c r="C75" s="21" t="s">
        <v>98</v>
      </c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16</v>
      </c>
      <c r="L77" s="32"/>
    </row>
    <row r="78" spans="2:12" s="1" customFormat="1" ht="16.5" customHeight="1">
      <c r="B78" s="32"/>
      <c r="E78" s="299" t="str">
        <f>E7</f>
        <v>Rekonstrukce sportovní haly UP v Olomouci - Úprava vytápění v objektech haly a loděnice</v>
      </c>
      <c r="F78" s="300"/>
      <c r="G78" s="300"/>
      <c r="H78" s="300"/>
      <c r="L78" s="32"/>
    </row>
    <row r="79" spans="2:12" s="1" customFormat="1" ht="12" customHeight="1">
      <c r="B79" s="32"/>
      <c r="C79" s="27" t="s">
        <v>84</v>
      </c>
      <c r="L79" s="32"/>
    </row>
    <row r="80" spans="2:12" s="1" customFormat="1" ht="16.5" customHeight="1">
      <c r="B80" s="32"/>
      <c r="E80" s="281" t="str">
        <f>E9</f>
        <v>D.1.4.4.-2 - ÚPRAVA VYTÁPĚNÍ V OBJEKTU SPORTOVNÍ HALY</v>
      </c>
      <c r="F80" s="301"/>
      <c r="G80" s="301"/>
      <c r="H80" s="301"/>
      <c r="L80" s="32"/>
    </row>
    <row r="81" spans="2:65" s="1" customFormat="1" ht="6.95" customHeight="1">
      <c r="B81" s="32"/>
      <c r="L81" s="32"/>
    </row>
    <row r="82" spans="2:65" s="1" customFormat="1" ht="12" customHeight="1">
      <c r="B82" s="32"/>
      <c r="C82" s="27" t="s">
        <v>21</v>
      </c>
      <c r="F82" s="25" t="str">
        <f>F12</f>
        <v xml:space="preserve"> </v>
      </c>
      <c r="I82" s="27" t="s">
        <v>23</v>
      </c>
      <c r="J82" s="49" t="str">
        <f>IF(J12="","",J12)</f>
        <v>26. 5. 2025</v>
      </c>
      <c r="L82" s="32"/>
    </row>
    <row r="83" spans="2:65" s="1" customFormat="1" ht="6.95" customHeight="1">
      <c r="B83" s="32"/>
      <c r="L83" s="32"/>
    </row>
    <row r="84" spans="2:65" s="1" customFormat="1" ht="15.2" customHeight="1">
      <c r="B84" s="32"/>
      <c r="C84" s="27" t="s">
        <v>25</v>
      </c>
      <c r="F84" s="25" t="str">
        <f>E15</f>
        <v xml:space="preserve"> </v>
      </c>
      <c r="I84" s="27" t="s">
        <v>30</v>
      </c>
      <c r="J84" s="30" t="str">
        <f>E21</f>
        <v xml:space="preserve"> </v>
      </c>
      <c r="L84" s="32"/>
    </row>
    <row r="85" spans="2:65" s="1" customFormat="1" ht="15.2" customHeight="1">
      <c r="B85" s="32"/>
      <c r="C85" s="27" t="s">
        <v>28</v>
      </c>
      <c r="F85" s="25" t="str">
        <f>IF(E18="","",E18)</f>
        <v>Vyplň údaj</v>
      </c>
      <c r="I85" s="27" t="s">
        <v>32</v>
      </c>
      <c r="J85" s="30" t="str">
        <f>E24</f>
        <v xml:space="preserve"> </v>
      </c>
      <c r="L85" s="32"/>
    </row>
    <row r="86" spans="2:65" s="1" customFormat="1" ht="10.35" customHeight="1">
      <c r="B86" s="32"/>
      <c r="L86" s="32"/>
    </row>
    <row r="87" spans="2:65" s="10" customFormat="1" ht="29.25" customHeight="1">
      <c r="B87" s="107"/>
      <c r="C87" s="108" t="s">
        <v>99</v>
      </c>
      <c r="D87" s="109" t="s">
        <v>54</v>
      </c>
      <c r="E87" s="109" t="s">
        <v>50</v>
      </c>
      <c r="F87" s="109" t="s">
        <v>51</v>
      </c>
      <c r="G87" s="109" t="s">
        <v>100</v>
      </c>
      <c r="H87" s="109" t="s">
        <v>101</v>
      </c>
      <c r="I87" s="109" t="s">
        <v>102</v>
      </c>
      <c r="J87" s="109" t="s">
        <v>89</v>
      </c>
      <c r="K87" s="110" t="s">
        <v>103</v>
      </c>
      <c r="L87" s="107"/>
      <c r="M87" s="56" t="s">
        <v>19</v>
      </c>
      <c r="N87" s="57" t="s">
        <v>39</v>
      </c>
      <c r="O87" s="57" t="s">
        <v>104</v>
      </c>
      <c r="P87" s="57" t="s">
        <v>105</v>
      </c>
      <c r="Q87" s="57" t="s">
        <v>106</v>
      </c>
      <c r="R87" s="57" t="s">
        <v>107</v>
      </c>
      <c r="S87" s="57" t="s">
        <v>108</v>
      </c>
      <c r="T87" s="58" t="s">
        <v>109</v>
      </c>
    </row>
    <row r="88" spans="2:65" s="1" customFormat="1" ht="22.9" customHeight="1">
      <c r="B88" s="32"/>
      <c r="C88" s="61" t="s">
        <v>110</v>
      </c>
      <c r="J88" s="111">
        <f>BK88</f>
        <v>0</v>
      </c>
      <c r="L88" s="32"/>
      <c r="M88" s="59"/>
      <c r="N88" s="50"/>
      <c r="O88" s="50"/>
      <c r="P88" s="112">
        <f>P89</f>
        <v>0</v>
      </c>
      <c r="Q88" s="50"/>
      <c r="R88" s="112">
        <f>R89</f>
        <v>0</v>
      </c>
      <c r="S88" s="50"/>
      <c r="T88" s="113">
        <f>T89</f>
        <v>0</v>
      </c>
      <c r="AT88" s="17" t="s">
        <v>68</v>
      </c>
      <c r="AU88" s="17" t="s">
        <v>90</v>
      </c>
      <c r="BK88" s="114">
        <f>BK89</f>
        <v>0</v>
      </c>
    </row>
    <row r="89" spans="2:65" s="11" customFormat="1" ht="25.9" customHeight="1">
      <c r="B89" s="115"/>
      <c r="D89" s="116" t="s">
        <v>68</v>
      </c>
      <c r="E89" s="117" t="s">
        <v>111</v>
      </c>
      <c r="F89" s="117" t="s">
        <v>112</v>
      </c>
      <c r="I89" s="118"/>
      <c r="J89" s="119">
        <f>BK89</f>
        <v>0</v>
      </c>
      <c r="L89" s="115"/>
      <c r="M89" s="120"/>
      <c r="P89" s="121">
        <f>P90+P109+P122+P219+P232+P261+P290+P309</f>
        <v>0</v>
      </c>
      <c r="R89" s="121">
        <f>R90+R109+R122+R219+R232+R261+R290+R309</f>
        <v>0</v>
      </c>
      <c r="T89" s="122">
        <f>T90+T109+T122+T219+T232+T261+T290+T309</f>
        <v>0</v>
      </c>
      <c r="AR89" s="116" t="s">
        <v>79</v>
      </c>
      <c r="AT89" s="123" t="s">
        <v>68</v>
      </c>
      <c r="AU89" s="123" t="s">
        <v>69</v>
      </c>
      <c r="AY89" s="116" t="s">
        <v>113</v>
      </c>
      <c r="BK89" s="124">
        <f>BK90+BK109+BK122+BK219+BK232+BK261+BK290+BK309</f>
        <v>0</v>
      </c>
    </row>
    <row r="90" spans="2:65" s="11" customFormat="1" ht="22.9" customHeight="1">
      <c r="B90" s="115"/>
      <c r="D90" s="116" t="s">
        <v>68</v>
      </c>
      <c r="E90" s="125" t="s">
        <v>114</v>
      </c>
      <c r="F90" s="125" t="s">
        <v>115</v>
      </c>
      <c r="I90" s="118"/>
      <c r="J90" s="126">
        <f>BK90</f>
        <v>0</v>
      </c>
      <c r="L90" s="115"/>
      <c r="M90" s="120"/>
      <c r="P90" s="121">
        <f>SUM(P91:P108)</f>
        <v>0</v>
      </c>
      <c r="R90" s="121">
        <f>SUM(R91:R108)</f>
        <v>0</v>
      </c>
      <c r="T90" s="122">
        <f>SUM(T91:T108)</f>
        <v>0</v>
      </c>
      <c r="AR90" s="116" t="s">
        <v>79</v>
      </c>
      <c r="AT90" s="123" t="s">
        <v>68</v>
      </c>
      <c r="AU90" s="123" t="s">
        <v>77</v>
      </c>
      <c r="AY90" s="116" t="s">
        <v>113</v>
      </c>
      <c r="BK90" s="124">
        <f>SUM(BK91:BK108)</f>
        <v>0</v>
      </c>
    </row>
    <row r="91" spans="2:65" s="1" customFormat="1" ht="49.15" customHeight="1">
      <c r="B91" s="32"/>
      <c r="C91" s="127" t="s">
        <v>77</v>
      </c>
      <c r="D91" s="127" t="s">
        <v>116</v>
      </c>
      <c r="E91" s="128" t="s">
        <v>117</v>
      </c>
      <c r="F91" s="129" t="s">
        <v>352</v>
      </c>
      <c r="G91" s="130" t="s">
        <v>119</v>
      </c>
      <c r="H91" s="131">
        <v>1</v>
      </c>
      <c r="I91" s="132"/>
      <c r="J91" s="133">
        <f>ROUND(I91*H91,2)</f>
        <v>0</v>
      </c>
      <c r="K91" s="129" t="s">
        <v>120</v>
      </c>
      <c r="L91" s="32"/>
      <c r="M91" s="134" t="s">
        <v>19</v>
      </c>
      <c r="N91" s="135" t="s">
        <v>40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121</v>
      </c>
      <c r="AT91" s="138" t="s">
        <v>116</v>
      </c>
      <c r="AU91" s="138" t="s">
        <v>79</v>
      </c>
      <c r="AY91" s="17" t="s">
        <v>113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77</v>
      </c>
      <c r="BK91" s="139">
        <f>ROUND(I91*H91,2)</f>
        <v>0</v>
      </c>
      <c r="BL91" s="17" t="s">
        <v>121</v>
      </c>
      <c r="BM91" s="138" t="s">
        <v>353</v>
      </c>
    </row>
    <row r="92" spans="2:65" s="12" customFormat="1" ht="11.25">
      <c r="B92" s="140"/>
      <c r="D92" s="141" t="s">
        <v>123</v>
      </c>
      <c r="E92" s="142" t="s">
        <v>19</v>
      </c>
      <c r="F92" s="143" t="s">
        <v>124</v>
      </c>
      <c r="H92" s="144">
        <v>1</v>
      </c>
      <c r="I92" s="145"/>
      <c r="L92" s="140"/>
      <c r="M92" s="146"/>
      <c r="T92" s="147"/>
      <c r="AT92" s="142" t="s">
        <v>123</v>
      </c>
      <c r="AU92" s="142" t="s">
        <v>79</v>
      </c>
      <c r="AV92" s="12" t="s">
        <v>79</v>
      </c>
      <c r="AW92" s="12" t="s">
        <v>31</v>
      </c>
      <c r="AX92" s="12" t="s">
        <v>69</v>
      </c>
      <c r="AY92" s="142" t="s">
        <v>113</v>
      </c>
    </row>
    <row r="93" spans="2:65" s="13" customFormat="1" ht="11.25">
      <c r="B93" s="148"/>
      <c r="D93" s="141" t="s">
        <v>123</v>
      </c>
      <c r="E93" s="149" t="s">
        <v>19</v>
      </c>
      <c r="F93" s="150" t="s">
        <v>125</v>
      </c>
      <c r="H93" s="151">
        <v>1</v>
      </c>
      <c r="I93" s="152"/>
      <c r="L93" s="148"/>
      <c r="M93" s="153"/>
      <c r="T93" s="154"/>
      <c r="AT93" s="149" t="s">
        <v>123</v>
      </c>
      <c r="AU93" s="149" t="s">
        <v>79</v>
      </c>
      <c r="AV93" s="13" t="s">
        <v>126</v>
      </c>
      <c r="AW93" s="13" t="s">
        <v>31</v>
      </c>
      <c r="AX93" s="13" t="s">
        <v>77</v>
      </c>
      <c r="AY93" s="149" t="s">
        <v>113</v>
      </c>
    </row>
    <row r="94" spans="2:65" s="1" customFormat="1" ht="49.15" customHeight="1">
      <c r="B94" s="32"/>
      <c r="C94" s="155" t="s">
        <v>79</v>
      </c>
      <c r="D94" s="155" t="s">
        <v>127</v>
      </c>
      <c r="E94" s="156" t="s">
        <v>128</v>
      </c>
      <c r="F94" s="157" t="s">
        <v>354</v>
      </c>
      <c r="G94" s="158" t="s">
        <v>119</v>
      </c>
      <c r="H94" s="159">
        <v>1</v>
      </c>
      <c r="I94" s="160"/>
      <c r="J94" s="161">
        <f>ROUND(I94*H94,2)</f>
        <v>0</v>
      </c>
      <c r="K94" s="157" t="s">
        <v>120</v>
      </c>
      <c r="L94" s="162"/>
      <c r="M94" s="163" t="s">
        <v>19</v>
      </c>
      <c r="N94" s="164" t="s">
        <v>40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130</v>
      </c>
      <c r="AT94" s="138" t="s">
        <v>127</v>
      </c>
      <c r="AU94" s="138" t="s">
        <v>79</v>
      </c>
      <c r="AY94" s="17" t="s">
        <v>113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77</v>
      </c>
      <c r="BK94" s="139">
        <f>ROUND(I94*H94,2)</f>
        <v>0</v>
      </c>
      <c r="BL94" s="17" t="s">
        <v>121</v>
      </c>
      <c r="BM94" s="138" t="s">
        <v>355</v>
      </c>
    </row>
    <row r="95" spans="2:65" s="12" customFormat="1" ht="11.25">
      <c r="B95" s="140"/>
      <c r="D95" s="141" t="s">
        <v>123</v>
      </c>
      <c r="E95" s="142" t="s">
        <v>19</v>
      </c>
      <c r="F95" s="143" t="s">
        <v>132</v>
      </c>
      <c r="H95" s="144">
        <v>1</v>
      </c>
      <c r="I95" s="145"/>
      <c r="L95" s="140"/>
      <c r="M95" s="146"/>
      <c r="T95" s="147"/>
      <c r="AT95" s="142" t="s">
        <v>123</v>
      </c>
      <c r="AU95" s="142" t="s">
        <v>79</v>
      </c>
      <c r="AV95" s="12" t="s">
        <v>79</v>
      </c>
      <c r="AW95" s="12" t="s">
        <v>31</v>
      </c>
      <c r="AX95" s="12" t="s">
        <v>69</v>
      </c>
      <c r="AY95" s="142" t="s">
        <v>113</v>
      </c>
    </row>
    <row r="96" spans="2:65" s="13" customFormat="1" ht="11.25">
      <c r="B96" s="148"/>
      <c r="D96" s="141" t="s">
        <v>123</v>
      </c>
      <c r="E96" s="149" t="s">
        <v>19</v>
      </c>
      <c r="F96" s="150" t="s">
        <v>125</v>
      </c>
      <c r="H96" s="151">
        <v>1</v>
      </c>
      <c r="I96" s="152"/>
      <c r="L96" s="148"/>
      <c r="M96" s="153"/>
      <c r="T96" s="154"/>
      <c r="AT96" s="149" t="s">
        <v>123</v>
      </c>
      <c r="AU96" s="149" t="s">
        <v>79</v>
      </c>
      <c r="AV96" s="13" t="s">
        <v>126</v>
      </c>
      <c r="AW96" s="13" t="s">
        <v>31</v>
      </c>
      <c r="AX96" s="13" t="s">
        <v>77</v>
      </c>
      <c r="AY96" s="149" t="s">
        <v>113</v>
      </c>
    </row>
    <row r="97" spans="2:65" s="1" customFormat="1" ht="24.2" customHeight="1">
      <c r="B97" s="32"/>
      <c r="C97" s="127" t="s">
        <v>133</v>
      </c>
      <c r="D97" s="127" t="s">
        <v>116</v>
      </c>
      <c r="E97" s="128" t="s">
        <v>134</v>
      </c>
      <c r="F97" s="129" t="s">
        <v>356</v>
      </c>
      <c r="G97" s="130" t="s">
        <v>119</v>
      </c>
      <c r="H97" s="131">
        <v>1</v>
      </c>
      <c r="I97" s="132"/>
      <c r="J97" s="133">
        <f>ROUND(I97*H97,2)</f>
        <v>0</v>
      </c>
      <c r="K97" s="129" t="s">
        <v>120</v>
      </c>
      <c r="L97" s="32"/>
      <c r="M97" s="134" t="s">
        <v>19</v>
      </c>
      <c r="N97" s="135" t="s">
        <v>40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121</v>
      </c>
      <c r="AT97" s="138" t="s">
        <v>116</v>
      </c>
      <c r="AU97" s="138" t="s">
        <v>79</v>
      </c>
      <c r="AY97" s="17" t="s">
        <v>113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77</v>
      </c>
      <c r="BK97" s="139">
        <f>ROUND(I97*H97,2)</f>
        <v>0</v>
      </c>
      <c r="BL97" s="17" t="s">
        <v>121</v>
      </c>
      <c r="BM97" s="138" t="s">
        <v>357</v>
      </c>
    </row>
    <row r="98" spans="2:65" s="12" customFormat="1" ht="11.25">
      <c r="B98" s="140"/>
      <c r="D98" s="141" t="s">
        <v>123</v>
      </c>
      <c r="E98" s="142" t="s">
        <v>19</v>
      </c>
      <c r="F98" s="143" t="s">
        <v>358</v>
      </c>
      <c r="H98" s="144">
        <v>1</v>
      </c>
      <c r="I98" s="145"/>
      <c r="L98" s="140"/>
      <c r="M98" s="146"/>
      <c r="T98" s="147"/>
      <c r="AT98" s="142" t="s">
        <v>123</v>
      </c>
      <c r="AU98" s="142" t="s">
        <v>79</v>
      </c>
      <c r="AV98" s="12" t="s">
        <v>79</v>
      </c>
      <c r="AW98" s="12" t="s">
        <v>31</v>
      </c>
      <c r="AX98" s="12" t="s">
        <v>69</v>
      </c>
      <c r="AY98" s="142" t="s">
        <v>113</v>
      </c>
    </row>
    <row r="99" spans="2:65" s="13" customFormat="1" ht="11.25">
      <c r="B99" s="148"/>
      <c r="D99" s="141" t="s">
        <v>123</v>
      </c>
      <c r="E99" s="149" t="s">
        <v>19</v>
      </c>
      <c r="F99" s="150" t="s">
        <v>125</v>
      </c>
      <c r="H99" s="151">
        <v>1</v>
      </c>
      <c r="I99" s="152"/>
      <c r="L99" s="148"/>
      <c r="M99" s="153"/>
      <c r="T99" s="154"/>
      <c r="AT99" s="149" t="s">
        <v>123</v>
      </c>
      <c r="AU99" s="149" t="s">
        <v>79</v>
      </c>
      <c r="AV99" s="13" t="s">
        <v>126</v>
      </c>
      <c r="AW99" s="13" t="s">
        <v>31</v>
      </c>
      <c r="AX99" s="13" t="s">
        <v>77</v>
      </c>
      <c r="AY99" s="149" t="s">
        <v>113</v>
      </c>
    </row>
    <row r="100" spans="2:65" s="1" customFormat="1" ht="24.2" customHeight="1">
      <c r="B100" s="32"/>
      <c r="C100" s="155" t="s">
        <v>126</v>
      </c>
      <c r="D100" s="155" t="s">
        <v>127</v>
      </c>
      <c r="E100" s="156" t="s">
        <v>138</v>
      </c>
      <c r="F100" s="157" t="s">
        <v>359</v>
      </c>
      <c r="G100" s="158" t="s">
        <v>119</v>
      </c>
      <c r="H100" s="159">
        <v>1</v>
      </c>
      <c r="I100" s="160"/>
      <c r="J100" s="161">
        <f>ROUND(I100*H100,2)</f>
        <v>0</v>
      </c>
      <c r="K100" s="157" t="s">
        <v>120</v>
      </c>
      <c r="L100" s="162"/>
      <c r="M100" s="163" t="s">
        <v>19</v>
      </c>
      <c r="N100" s="164" t="s">
        <v>40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130</v>
      </c>
      <c r="AT100" s="138" t="s">
        <v>127</v>
      </c>
      <c r="AU100" s="138" t="s">
        <v>79</v>
      </c>
      <c r="AY100" s="17" t="s">
        <v>113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77</v>
      </c>
      <c r="BK100" s="139">
        <f>ROUND(I100*H100,2)</f>
        <v>0</v>
      </c>
      <c r="BL100" s="17" t="s">
        <v>121</v>
      </c>
      <c r="BM100" s="138" t="s">
        <v>360</v>
      </c>
    </row>
    <row r="101" spans="2:65" s="12" customFormat="1" ht="11.25">
      <c r="B101" s="140"/>
      <c r="D101" s="141" t="s">
        <v>123</v>
      </c>
      <c r="E101" s="142" t="s">
        <v>19</v>
      </c>
      <c r="F101" s="143" t="s">
        <v>361</v>
      </c>
      <c r="H101" s="144">
        <v>1</v>
      </c>
      <c r="I101" s="145"/>
      <c r="L101" s="140"/>
      <c r="M101" s="146"/>
      <c r="T101" s="147"/>
      <c r="AT101" s="142" t="s">
        <v>123</v>
      </c>
      <c r="AU101" s="142" t="s">
        <v>79</v>
      </c>
      <c r="AV101" s="12" t="s">
        <v>79</v>
      </c>
      <c r="AW101" s="12" t="s">
        <v>31</v>
      </c>
      <c r="AX101" s="12" t="s">
        <v>69</v>
      </c>
      <c r="AY101" s="142" t="s">
        <v>113</v>
      </c>
    </row>
    <row r="102" spans="2:65" s="13" customFormat="1" ht="11.25">
      <c r="B102" s="148"/>
      <c r="D102" s="141" t="s">
        <v>123</v>
      </c>
      <c r="E102" s="149" t="s">
        <v>19</v>
      </c>
      <c r="F102" s="150" t="s">
        <v>125</v>
      </c>
      <c r="H102" s="151">
        <v>1</v>
      </c>
      <c r="I102" s="152"/>
      <c r="L102" s="148"/>
      <c r="M102" s="153"/>
      <c r="T102" s="154"/>
      <c r="AT102" s="149" t="s">
        <v>123</v>
      </c>
      <c r="AU102" s="149" t="s">
        <v>79</v>
      </c>
      <c r="AV102" s="13" t="s">
        <v>126</v>
      </c>
      <c r="AW102" s="13" t="s">
        <v>31</v>
      </c>
      <c r="AX102" s="13" t="s">
        <v>77</v>
      </c>
      <c r="AY102" s="149" t="s">
        <v>113</v>
      </c>
    </row>
    <row r="103" spans="2:65" s="1" customFormat="1" ht="16.5" customHeight="1">
      <c r="B103" s="32"/>
      <c r="C103" s="127" t="s">
        <v>142</v>
      </c>
      <c r="D103" s="127" t="s">
        <v>116</v>
      </c>
      <c r="E103" s="128" t="s">
        <v>143</v>
      </c>
      <c r="F103" s="129" t="s">
        <v>362</v>
      </c>
      <c r="G103" s="130" t="s">
        <v>119</v>
      </c>
      <c r="H103" s="131">
        <v>1</v>
      </c>
      <c r="I103" s="132"/>
      <c r="J103" s="133">
        <f>ROUND(I103*H103,2)</f>
        <v>0</v>
      </c>
      <c r="K103" s="129" t="s">
        <v>120</v>
      </c>
      <c r="L103" s="32"/>
      <c r="M103" s="134" t="s">
        <v>19</v>
      </c>
      <c r="N103" s="135" t="s">
        <v>40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121</v>
      </c>
      <c r="AT103" s="138" t="s">
        <v>116</v>
      </c>
      <c r="AU103" s="138" t="s">
        <v>79</v>
      </c>
      <c r="AY103" s="17" t="s">
        <v>113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77</v>
      </c>
      <c r="BK103" s="139">
        <f>ROUND(I103*H103,2)</f>
        <v>0</v>
      </c>
      <c r="BL103" s="17" t="s">
        <v>121</v>
      </c>
      <c r="BM103" s="138" t="s">
        <v>363</v>
      </c>
    </row>
    <row r="104" spans="2:65" s="12" customFormat="1" ht="11.25">
      <c r="B104" s="140"/>
      <c r="D104" s="141" t="s">
        <v>123</v>
      </c>
      <c r="E104" s="142" t="s">
        <v>19</v>
      </c>
      <c r="F104" s="143" t="s">
        <v>364</v>
      </c>
      <c r="H104" s="144">
        <v>1</v>
      </c>
      <c r="I104" s="145"/>
      <c r="L104" s="140"/>
      <c r="M104" s="146"/>
      <c r="T104" s="147"/>
      <c r="AT104" s="142" t="s">
        <v>123</v>
      </c>
      <c r="AU104" s="142" t="s">
        <v>79</v>
      </c>
      <c r="AV104" s="12" t="s">
        <v>79</v>
      </c>
      <c r="AW104" s="12" t="s">
        <v>31</v>
      </c>
      <c r="AX104" s="12" t="s">
        <v>69</v>
      </c>
      <c r="AY104" s="142" t="s">
        <v>113</v>
      </c>
    </row>
    <row r="105" spans="2:65" s="13" customFormat="1" ht="11.25">
      <c r="B105" s="148"/>
      <c r="D105" s="141" t="s">
        <v>123</v>
      </c>
      <c r="E105" s="149" t="s">
        <v>19</v>
      </c>
      <c r="F105" s="150" t="s">
        <v>125</v>
      </c>
      <c r="H105" s="151">
        <v>1</v>
      </c>
      <c r="I105" s="152"/>
      <c r="L105" s="148"/>
      <c r="M105" s="153"/>
      <c r="T105" s="154"/>
      <c r="AT105" s="149" t="s">
        <v>123</v>
      </c>
      <c r="AU105" s="149" t="s">
        <v>79</v>
      </c>
      <c r="AV105" s="13" t="s">
        <v>126</v>
      </c>
      <c r="AW105" s="13" t="s">
        <v>31</v>
      </c>
      <c r="AX105" s="13" t="s">
        <v>77</v>
      </c>
      <c r="AY105" s="149" t="s">
        <v>113</v>
      </c>
    </row>
    <row r="106" spans="2:65" s="1" customFormat="1" ht="16.5" customHeight="1">
      <c r="B106" s="32"/>
      <c r="C106" s="155" t="s">
        <v>147</v>
      </c>
      <c r="D106" s="155" t="s">
        <v>127</v>
      </c>
      <c r="E106" s="156" t="s">
        <v>148</v>
      </c>
      <c r="F106" s="157" t="s">
        <v>365</v>
      </c>
      <c r="G106" s="158" t="s">
        <v>119</v>
      </c>
      <c r="H106" s="159">
        <v>1</v>
      </c>
      <c r="I106" s="160"/>
      <c r="J106" s="161">
        <f>ROUND(I106*H106,2)</f>
        <v>0</v>
      </c>
      <c r="K106" s="157" t="s">
        <v>120</v>
      </c>
      <c r="L106" s="162"/>
      <c r="M106" s="163" t="s">
        <v>19</v>
      </c>
      <c r="N106" s="164" t="s">
        <v>40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130</v>
      </c>
      <c r="AT106" s="138" t="s">
        <v>127</v>
      </c>
      <c r="AU106" s="138" t="s">
        <v>79</v>
      </c>
      <c r="AY106" s="17" t="s">
        <v>113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77</v>
      </c>
      <c r="BK106" s="139">
        <f>ROUND(I106*H106,2)</f>
        <v>0</v>
      </c>
      <c r="BL106" s="17" t="s">
        <v>121</v>
      </c>
      <c r="BM106" s="138" t="s">
        <v>366</v>
      </c>
    </row>
    <row r="107" spans="2:65" s="12" customFormat="1" ht="11.25">
      <c r="B107" s="140"/>
      <c r="D107" s="141" t="s">
        <v>123</v>
      </c>
      <c r="E107" s="142" t="s">
        <v>19</v>
      </c>
      <c r="F107" s="143" t="s">
        <v>367</v>
      </c>
      <c r="H107" s="144">
        <v>1</v>
      </c>
      <c r="I107" s="145"/>
      <c r="L107" s="140"/>
      <c r="M107" s="146"/>
      <c r="T107" s="147"/>
      <c r="AT107" s="142" t="s">
        <v>123</v>
      </c>
      <c r="AU107" s="142" t="s">
        <v>79</v>
      </c>
      <c r="AV107" s="12" t="s">
        <v>79</v>
      </c>
      <c r="AW107" s="12" t="s">
        <v>31</v>
      </c>
      <c r="AX107" s="12" t="s">
        <v>69</v>
      </c>
      <c r="AY107" s="142" t="s">
        <v>113</v>
      </c>
    </row>
    <row r="108" spans="2:65" s="13" customFormat="1" ht="11.25">
      <c r="B108" s="148"/>
      <c r="D108" s="141" t="s">
        <v>123</v>
      </c>
      <c r="E108" s="149" t="s">
        <v>19</v>
      </c>
      <c r="F108" s="150" t="s">
        <v>125</v>
      </c>
      <c r="H108" s="151">
        <v>1</v>
      </c>
      <c r="I108" s="152"/>
      <c r="L108" s="148"/>
      <c r="M108" s="153"/>
      <c r="T108" s="154"/>
      <c r="AT108" s="149" t="s">
        <v>123</v>
      </c>
      <c r="AU108" s="149" t="s">
        <v>79</v>
      </c>
      <c r="AV108" s="13" t="s">
        <v>126</v>
      </c>
      <c r="AW108" s="13" t="s">
        <v>31</v>
      </c>
      <c r="AX108" s="13" t="s">
        <v>77</v>
      </c>
      <c r="AY108" s="149" t="s">
        <v>113</v>
      </c>
    </row>
    <row r="109" spans="2:65" s="11" customFormat="1" ht="22.9" customHeight="1">
      <c r="B109" s="115"/>
      <c r="D109" s="116" t="s">
        <v>68</v>
      </c>
      <c r="E109" s="125" t="s">
        <v>368</v>
      </c>
      <c r="F109" s="125" t="s">
        <v>369</v>
      </c>
      <c r="I109" s="118"/>
      <c r="J109" s="126">
        <f>BK109</f>
        <v>0</v>
      </c>
      <c r="L109" s="115"/>
      <c r="M109" s="120"/>
      <c r="P109" s="121">
        <f>SUM(P110:P121)</f>
        <v>0</v>
      </c>
      <c r="R109" s="121">
        <f>SUM(R110:R121)</f>
        <v>0</v>
      </c>
      <c r="T109" s="122">
        <f>SUM(T110:T121)</f>
        <v>0</v>
      </c>
      <c r="AR109" s="116" t="s">
        <v>79</v>
      </c>
      <c r="AT109" s="123" t="s">
        <v>68</v>
      </c>
      <c r="AU109" s="123" t="s">
        <v>77</v>
      </c>
      <c r="AY109" s="116" t="s">
        <v>113</v>
      </c>
      <c r="BK109" s="124">
        <f>SUM(BK110:BK121)</f>
        <v>0</v>
      </c>
    </row>
    <row r="110" spans="2:65" s="1" customFormat="1" ht="24.2" customHeight="1">
      <c r="B110" s="32"/>
      <c r="C110" s="127" t="s">
        <v>152</v>
      </c>
      <c r="D110" s="127" t="s">
        <v>116</v>
      </c>
      <c r="E110" s="128" t="s">
        <v>370</v>
      </c>
      <c r="F110" s="129" t="s">
        <v>371</v>
      </c>
      <c r="G110" s="130" t="s">
        <v>119</v>
      </c>
      <c r="H110" s="131">
        <v>1</v>
      </c>
      <c r="I110" s="132"/>
      <c r="J110" s="133">
        <f>ROUND(I110*H110,2)</f>
        <v>0</v>
      </c>
      <c r="K110" s="129" t="s">
        <v>120</v>
      </c>
      <c r="L110" s="32"/>
      <c r="M110" s="134" t="s">
        <v>19</v>
      </c>
      <c r="N110" s="135" t="s">
        <v>40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121</v>
      </c>
      <c r="AT110" s="138" t="s">
        <v>116</v>
      </c>
      <c r="AU110" s="138" t="s">
        <v>79</v>
      </c>
      <c r="AY110" s="17" t="s">
        <v>113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77</v>
      </c>
      <c r="BK110" s="139">
        <f>ROUND(I110*H110,2)</f>
        <v>0</v>
      </c>
      <c r="BL110" s="17" t="s">
        <v>121</v>
      </c>
      <c r="BM110" s="138" t="s">
        <v>372</v>
      </c>
    </row>
    <row r="111" spans="2:65" s="12" customFormat="1" ht="11.25">
      <c r="B111" s="140"/>
      <c r="D111" s="141" t="s">
        <v>123</v>
      </c>
      <c r="E111" s="142" t="s">
        <v>19</v>
      </c>
      <c r="F111" s="143" t="s">
        <v>373</v>
      </c>
      <c r="H111" s="144">
        <v>1</v>
      </c>
      <c r="I111" s="145"/>
      <c r="L111" s="140"/>
      <c r="M111" s="146"/>
      <c r="T111" s="147"/>
      <c r="AT111" s="142" t="s">
        <v>123</v>
      </c>
      <c r="AU111" s="142" t="s">
        <v>79</v>
      </c>
      <c r="AV111" s="12" t="s">
        <v>79</v>
      </c>
      <c r="AW111" s="12" t="s">
        <v>31</v>
      </c>
      <c r="AX111" s="12" t="s">
        <v>69</v>
      </c>
      <c r="AY111" s="142" t="s">
        <v>113</v>
      </c>
    </row>
    <row r="112" spans="2:65" s="13" customFormat="1" ht="11.25">
      <c r="B112" s="148"/>
      <c r="D112" s="141" t="s">
        <v>123</v>
      </c>
      <c r="E112" s="149" t="s">
        <v>19</v>
      </c>
      <c r="F112" s="150" t="s">
        <v>125</v>
      </c>
      <c r="H112" s="151">
        <v>1</v>
      </c>
      <c r="I112" s="152"/>
      <c r="L112" s="148"/>
      <c r="M112" s="153"/>
      <c r="T112" s="154"/>
      <c r="AT112" s="149" t="s">
        <v>123</v>
      </c>
      <c r="AU112" s="149" t="s">
        <v>79</v>
      </c>
      <c r="AV112" s="13" t="s">
        <v>126</v>
      </c>
      <c r="AW112" s="13" t="s">
        <v>31</v>
      </c>
      <c r="AX112" s="13" t="s">
        <v>77</v>
      </c>
      <c r="AY112" s="149" t="s">
        <v>113</v>
      </c>
    </row>
    <row r="113" spans="2:65" s="1" customFormat="1" ht="24.2" customHeight="1">
      <c r="B113" s="32"/>
      <c r="C113" s="155" t="s">
        <v>157</v>
      </c>
      <c r="D113" s="155" t="s">
        <v>127</v>
      </c>
      <c r="E113" s="156" t="s">
        <v>374</v>
      </c>
      <c r="F113" s="157" t="s">
        <v>375</v>
      </c>
      <c r="G113" s="158" t="s">
        <v>119</v>
      </c>
      <c r="H113" s="159">
        <v>1</v>
      </c>
      <c r="I113" s="160"/>
      <c r="J113" s="161">
        <f>ROUND(I113*H113,2)</f>
        <v>0</v>
      </c>
      <c r="K113" s="157" t="s">
        <v>120</v>
      </c>
      <c r="L113" s="162"/>
      <c r="M113" s="163" t="s">
        <v>19</v>
      </c>
      <c r="N113" s="164" t="s">
        <v>40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130</v>
      </c>
      <c r="AT113" s="138" t="s">
        <v>127</v>
      </c>
      <c r="AU113" s="138" t="s">
        <v>79</v>
      </c>
      <c r="AY113" s="17" t="s">
        <v>113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77</v>
      </c>
      <c r="BK113" s="139">
        <f>ROUND(I113*H113,2)</f>
        <v>0</v>
      </c>
      <c r="BL113" s="17" t="s">
        <v>121</v>
      </c>
      <c r="BM113" s="138" t="s">
        <v>376</v>
      </c>
    </row>
    <row r="114" spans="2:65" s="12" customFormat="1" ht="11.25">
      <c r="B114" s="140"/>
      <c r="D114" s="141" t="s">
        <v>123</v>
      </c>
      <c r="E114" s="142" t="s">
        <v>19</v>
      </c>
      <c r="F114" s="143" t="s">
        <v>377</v>
      </c>
      <c r="H114" s="144">
        <v>1</v>
      </c>
      <c r="I114" s="145"/>
      <c r="L114" s="140"/>
      <c r="M114" s="146"/>
      <c r="T114" s="147"/>
      <c r="AT114" s="142" t="s">
        <v>123</v>
      </c>
      <c r="AU114" s="142" t="s">
        <v>79</v>
      </c>
      <c r="AV114" s="12" t="s">
        <v>79</v>
      </c>
      <c r="AW114" s="12" t="s">
        <v>31</v>
      </c>
      <c r="AX114" s="12" t="s">
        <v>69</v>
      </c>
      <c r="AY114" s="142" t="s">
        <v>113</v>
      </c>
    </row>
    <row r="115" spans="2:65" s="13" customFormat="1" ht="11.25">
      <c r="B115" s="148"/>
      <c r="D115" s="141" t="s">
        <v>123</v>
      </c>
      <c r="E115" s="149" t="s">
        <v>19</v>
      </c>
      <c r="F115" s="150" t="s">
        <v>125</v>
      </c>
      <c r="H115" s="151">
        <v>1</v>
      </c>
      <c r="I115" s="152"/>
      <c r="L115" s="148"/>
      <c r="M115" s="153"/>
      <c r="T115" s="154"/>
      <c r="AT115" s="149" t="s">
        <v>123</v>
      </c>
      <c r="AU115" s="149" t="s">
        <v>79</v>
      </c>
      <c r="AV115" s="13" t="s">
        <v>126</v>
      </c>
      <c r="AW115" s="13" t="s">
        <v>31</v>
      </c>
      <c r="AX115" s="13" t="s">
        <v>77</v>
      </c>
      <c r="AY115" s="149" t="s">
        <v>113</v>
      </c>
    </row>
    <row r="116" spans="2:65" s="1" customFormat="1" ht="24.2" customHeight="1">
      <c r="B116" s="32"/>
      <c r="C116" s="127" t="s">
        <v>162</v>
      </c>
      <c r="D116" s="127" t="s">
        <v>116</v>
      </c>
      <c r="E116" s="128" t="s">
        <v>378</v>
      </c>
      <c r="F116" s="129" t="s">
        <v>379</v>
      </c>
      <c r="G116" s="130" t="s">
        <v>119</v>
      </c>
      <c r="H116" s="131">
        <v>1</v>
      </c>
      <c r="I116" s="132"/>
      <c r="J116" s="133">
        <f>ROUND(I116*H116,2)</f>
        <v>0</v>
      </c>
      <c r="K116" s="129" t="s">
        <v>120</v>
      </c>
      <c r="L116" s="32"/>
      <c r="M116" s="134" t="s">
        <v>19</v>
      </c>
      <c r="N116" s="135" t="s">
        <v>40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121</v>
      </c>
      <c r="AT116" s="138" t="s">
        <v>116</v>
      </c>
      <c r="AU116" s="138" t="s">
        <v>79</v>
      </c>
      <c r="AY116" s="17" t="s">
        <v>113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77</v>
      </c>
      <c r="BK116" s="139">
        <f>ROUND(I116*H116,2)</f>
        <v>0</v>
      </c>
      <c r="BL116" s="17" t="s">
        <v>121</v>
      </c>
      <c r="BM116" s="138" t="s">
        <v>380</v>
      </c>
    </row>
    <row r="117" spans="2:65" s="12" customFormat="1" ht="11.25">
      <c r="B117" s="140"/>
      <c r="D117" s="141" t="s">
        <v>123</v>
      </c>
      <c r="E117" s="142" t="s">
        <v>19</v>
      </c>
      <c r="F117" s="143" t="s">
        <v>373</v>
      </c>
      <c r="H117" s="144">
        <v>1</v>
      </c>
      <c r="I117" s="145"/>
      <c r="L117" s="140"/>
      <c r="M117" s="146"/>
      <c r="T117" s="147"/>
      <c r="AT117" s="142" t="s">
        <v>123</v>
      </c>
      <c r="AU117" s="142" t="s">
        <v>79</v>
      </c>
      <c r="AV117" s="12" t="s">
        <v>79</v>
      </c>
      <c r="AW117" s="12" t="s">
        <v>31</v>
      </c>
      <c r="AX117" s="12" t="s">
        <v>69</v>
      </c>
      <c r="AY117" s="142" t="s">
        <v>113</v>
      </c>
    </row>
    <row r="118" spans="2:65" s="13" customFormat="1" ht="11.25">
      <c r="B118" s="148"/>
      <c r="D118" s="141" t="s">
        <v>123</v>
      </c>
      <c r="E118" s="149" t="s">
        <v>19</v>
      </c>
      <c r="F118" s="150" t="s">
        <v>125</v>
      </c>
      <c r="H118" s="151">
        <v>1</v>
      </c>
      <c r="I118" s="152"/>
      <c r="L118" s="148"/>
      <c r="M118" s="153"/>
      <c r="T118" s="154"/>
      <c r="AT118" s="149" t="s">
        <v>123</v>
      </c>
      <c r="AU118" s="149" t="s">
        <v>79</v>
      </c>
      <c r="AV118" s="13" t="s">
        <v>126</v>
      </c>
      <c r="AW118" s="13" t="s">
        <v>31</v>
      </c>
      <c r="AX118" s="13" t="s">
        <v>77</v>
      </c>
      <c r="AY118" s="149" t="s">
        <v>113</v>
      </c>
    </row>
    <row r="119" spans="2:65" s="1" customFormat="1" ht="24.2" customHeight="1">
      <c r="B119" s="32"/>
      <c r="C119" s="155" t="s">
        <v>167</v>
      </c>
      <c r="D119" s="155" t="s">
        <v>127</v>
      </c>
      <c r="E119" s="156" t="s">
        <v>381</v>
      </c>
      <c r="F119" s="157" t="s">
        <v>382</v>
      </c>
      <c r="G119" s="158" t="s">
        <v>119</v>
      </c>
      <c r="H119" s="159">
        <v>1</v>
      </c>
      <c r="I119" s="160"/>
      <c r="J119" s="161">
        <f>ROUND(I119*H119,2)</f>
        <v>0</v>
      </c>
      <c r="K119" s="157" t="s">
        <v>120</v>
      </c>
      <c r="L119" s="162"/>
      <c r="M119" s="163" t="s">
        <v>19</v>
      </c>
      <c r="N119" s="164" t="s">
        <v>40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130</v>
      </c>
      <c r="AT119" s="138" t="s">
        <v>127</v>
      </c>
      <c r="AU119" s="138" t="s">
        <v>79</v>
      </c>
      <c r="AY119" s="17" t="s">
        <v>113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77</v>
      </c>
      <c r="BK119" s="139">
        <f>ROUND(I119*H119,2)</f>
        <v>0</v>
      </c>
      <c r="BL119" s="17" t="s">
        <v>121</v>
      </c>
      <c r="BM119" s="138" t="s">
        <v>383</v>
      </c>
    </row>
    <row r="120" spans="2:65" s="12" customFormat="1" ht="11.25">
      <c r="B120" s="140"/>
      <c r="D120" s="141" t="s">
        <v>123</v>
      </c>
      <c r="E120" s="142" t="s">
        <v>19</v>
      </c>
      <c r="F120" s="143" t="s">
        <v>377</v>
      </c>
      <c r="H120" s="144">
        <v>1</v>
      </c>
      <c r="I120" s="145"/>
      <c r="L120" s="140"/>
      <c r="M120" s="146"/>
      <c r="T120" s="147"/>
      <c r="AT120" s="142" t="s">
        <v>123</v>
      </c>
      <c r="AU120" s="142" t="s">
        <v>79</v>
      </c>
      <c r="AV120" s="12" t="s">
        <v>79</v>
      </c>
      <c r="AW120" s="12" t="s">
        <v>31</v>
      </c>
      <c r="AX120" s="12" t="s">
        <v>69</v>
      </c>
      <c r="AY120" s="142" t="s">
        <v>113</v>
      </c>
    </row>
    <row r="121" spans="2:65" s="13" customFormat="1" ht="11.25">
      <c r="B121" s="148"/>
      <c r="D121" s="141" t="s">
        <v>123</v>
      </c>
      <c r="E121" s="149" t="s">
        <v>19</v>
      </c>
      <c r="F121" s="150" t="s">
        <v>125</v>
      </c>
      <c r="H121" s="151">
        <v>1</v>
      </c>
      <c r="I121" s="152"/>
      <c r="L121" s="148"/>
      <c r="M121" s="153"/>
      <c r="T121" s="154"/>
      <c r="AT121" s="149" t="s">
        <v>123</v>
      </c>
      <c r="AU121" s="149" t="s">
        <v>79</v>
      </c>
      <c r="AV121" s="13" t="s">
        <v>126</v>
      </c>
      <c r="AW121" s="13" t="s">
        <v>31</v>
      </c>
      <c r="AX121" s="13" t="s">
        <v>77</v>
      </c>
      <c r="AY121" s="149" t="s">
        <v>113</v>
      </c>
    </row>
    <row r="122" spans="2:65" s="11" customFormat="1" ht="22.9" customHeight="1">
      <c r="B122" s="115"/>
      <c r="D122" s="116" t="s">
        <v>68</v>
      </c>
      <c r="E122" s="125" t="s">
        <v>384</v>
      </c>
      <c r="F122" s="125" t="s">
        <v>385</v>
      </c>
      <c r="I122" s="118"/>
      <c r="J122" s="126">
        <f>BK122</f>
        <v>0</v>
      </c>
      <c r="L122" s="115"/>
      <c r="M122" s="120"/>
      <c r="P122" s="121">
        <f>SUM(P123:P218)</f>
        <v>0</v>
      </c>
      <c r="R122" s="121">
        <f>SUM(R123:R218)</f>
        <v>0</v>
      </c>
      <c r="T122" s="122">
        <f>SUM(T123:T218)</f>
        <v>0</v>
      </c>
      <c r="AR122" s="116" t="s">
        <v>79</v>
      </c>
      <c r="AT122" s="123" t="s">
        <v>68</v>
      </c>
      <c r="AU122" s="123" t="s">
        <v>77</v>
      </c>
      <c r="AY122" s="116" t="s">
        <v>113</v>
      </c>
      <c r="BK122" s="124">
        <f>SUM(BK123:BK218)</f>
        <v>0</v>
      </c>
    </row>
    <row r="123" spans="2:65" s="1" customFormat="1" ht="16.5" customHeight="1">
      <c r="B123" s="32"/>
      <c r="C123" s="127" t="s">
        <v>174</v>
      </c>
      <c r="D123" s="127" t="s">
        <v>116</v>
      </c>
      <c r="E123" s="128" t="s">
        <v>386</v>
      </c>
      <c r="F123" s="129" t="s">
        <v>154</v>
      </c>
      <c r="G123" s="130" t="s">
        <v>387</v>
      </c>
      <c r="H123" s="131">
        <v>7</v>
      </c>
      <c r="I123" s="132"/>
      <c r="J123" s="133">
        <f>ROUND(I123*H123,2)</f>
        <v>0</v>
      </c>
      <c r="K123" s="129" t="s">
        <v>120</v>
      </c>
      <c r="L123" s="32"/>
      <c r="M123" s="134" t="s">
        <v>19</v>
      </c>
      <c r="N123" s="135" t="s">
        <v>40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121</v>
      </c>
      <c r="AT123" s="138" t="s">
        <v>116</v>
      </c>
      <c r="AU123" s="138" t="s">
        <v>79</v>
      </c>
      <c r="AY123" s="17" t="s">
        <v>113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77</v>
      </c>
      <c r="BK123" s="139">
        <f>ROUND(I123*H123,2)</f>
        <v>0</v>
      </c>
      <c r="BL123" s="17" t="s">
        <v>121</v>
      </c>
      <c r="BM123" s="138" t="s">
        <v>388</v>
      </c>
    </row>
    <row r="124" spans="2:65" s="12" customFormat="1" ht="11.25">
      <c r="B124" s="140"/>
      <c r="D124" s="141" t="s">
        <v>123</v>
      </c>
      <c r="E124" s="142" t="s">
        <v>19</v>
      </c>
      <c r="F124" s="143" t="s">
        <v>389</v>
      </c>
      <c r="H124" s="144">
        <v>7</v>
      </c>
      <c r="I124" s="145"/>
      <c r="L124" s="140"/>
      <c r="M124" s="146"/>
      <c r="T124" s="147"/>
      <c r="AT124" s="142" t="s">
        <v>123</v>
      </c>
      <c r="AU124" s="142" t="s">
        <v>79</v>
      </c>
      <c r="AV124" s="12" t="s">
        <v>79</v>
      </c>
      <c r="AW124" s="12" t="s">
        <v>31</v>
      </c>
      <c r="AX124" s="12" t="s">
        <v>69</v>
      </c>
      <c r="AY124" s="142" t="s">
        <v>113</v>
      </c>
    </row>
    <row r="125" spans="2:65" s="13" customFormat="1" ht="11.25">
      <c r="B125" s="148"/>
      <c r="D125" s="141" t="s">
        <v>123</v>
      </c>
      <c r="E125" s="149" t="s">
        <v>19</v>
      </c>
      <c r="F125" s="150" t="s">
        <v>125</v>
      </c>
      <c r="H125" s="151">
        <v>7</v>
      </c>
      <c r="I125" s="152"/>
      <c r="L125" s="148"/>
      <c r="M125" s="153"/>
      <c r="T125" s="154"/>
      <c r="AT125" s="149" t="s">
        <v>123</v>
      </c>
      <c r="AU125" s="149" t="s">
        <v>79</v>
      </c>
      <c r="AV125" s="13" t="s">
        <v>126</v>
      </c>
      <c r="AW125" s="13" t="s">
        <v>31</v>
      </c>
      <c r="AX125" s="13" t="s">
        <v>77</v>
      </c>
      <c r="AY125" s="149" t="s">
        <v>113</v>
      </c>
    </row>
    <row r="126" spans="2:65" s="1" customFormat="1" ht="16.5" customHeight="1">
      <c r="B126" s="32"/>
      <c r="C126" s="155" t="s">
        <v>8</v>
      </c>
      <c r="D126" s="155" t="s">
        <v>127</v>
      </c>
      <c r="E126" s="156" t="s">
        <v>390</v>
      </c>
      <c r="F126" s="157" t="s">
        <v>391</v>
      </c>
      <c r="G126" s="158" t="s">
        <v>387</v>
      </c>
      <c r="H126" s="159">
        <v>7</v>
      </c>
      <c r="I126" s="160"/>
      <c r="J126" s="161">
        <f>ROUND(I126*H126,2)</f>
        <v>0</v>
      </c>
      <c r="K126" s="157" t="s">
        <v>120</v>
      </c>
      <c r="L126" s="162"/>
      <c r="M126" s="163" t="s">
        <v>19</v>
      </c>
      <c r="N126" s="164" t="s">
        <v>40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130</v>
      </c>
      <c r="AT126" s="138" t="s">
        <v>127</v>
      </c>
      <c r="AU126" s="138" t="s">
        <v>79</v>
      </c>
      <c r="AY126" s="17" t="s">
        <v>113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77</v>
      </c>
      <c r="BK126" s="139">
        <f>ROUND(I126*H126,2)</f>
        <v>0</v>
      </c>
      <c r="BL126" s="17" t="s">
        <v>121</v>
      </c>
      <c r="BM126" s="138" t="s">
        <v>392</v>
      </c>
    </row>
    <row r="127" spans="2:65" s="12" customFormat="1" ht="11.25">
      <c r="B127" s="140"/>
      <c r="D127" s="141" t="s">
        <v>123</v>
      </c>
      <c r="E127" s="142" t="s">
        <v>19</v>
      </c>
      <c r="F127" s="143" t="s">
        <v>393</v>
      </c>
      <c r="H127" s="144">
        <v>7</v>
      </c>
      <c r="I127" s="145"/>
      <c r="L127" s="140"/>
      <c r="M127" s="146"/>
      <c r="T127" s="147"/>
      <c r="AT127" s="142" t="s">
        <v>123</v>
      </c>
      <c r="AU127" s="142" t="s">
        <v>79</v>
      </c>
      <c r="AV127" s="12" t="s">
        <v>79</v>
      </c>
      <c r="AW127" s="12" t="s">
        <v>31</v>
      </c>
      <c r="AX127" s="12" t="s">
        <v>69</v>
      </c>
      <c r="AY127" s="142" t="s">
        <v>113</v>
      </c>
    </row>
    <row r="128" spans="2:65" s="13" customFormat="1" ht="11.25">
      <c r="B128" s="148"/>
      <c r="D128" s="141" t="s">
        <v>123</v>
      </c>
      <c r="E128" s="149" t="s">
        <v>19</v>
      </c>
      <c r="F128" s="150" t="s">
        <v>125</v>
      </c>
      <c r="H128" s="151">
        <v>7</v>
      </c>
      <c r="I128" s="152"/>
      <c r="L128" s="148"/>
      <c r="M128" s="153"/>
      <c r="T128" s="154"/>
      <c r="AT128" s="149" t="s">
        <v>123</v>
      </c>
      <c r="AU128" s="149" t="s">
        <v>79</v>
      </c>
      <c r="AV128" s="13" t="s">
        <v>126</v>
      </c>
      <c r="AW128" s="13" t="s">
        <v>31</v>
      </c>
      <c r="AX128" s="13" t="s">
        <v>77</v>
      </c>
      <c r="AY128" s="149" t="s">
        <v>113</v>
      </c>
    </row>
    <row r="129" spans="2:65" s="1" customFormat="1" ht="16.5" customHeight="1">
      <c r="B129" s="32"/>
      <c r="C129" s="127" t="s">
        <v>183</v>
      </c>
      <c r="D129" s="127" t="s">
        <v>116</v>
      </c>
      <c r="E129" s="128" t="s">
        <v>394</v>
      </c>
      <c r="F129" s="129" t="s">
        <v>395</v>
      </c>
      <c r="G129" s="130" t="s">
        <v>387</v>
      </c>
      <c r="H129" s="131">
        <v>1</v>
      </c>
      <c r="I129" s="132"/>
      <c r="J129" s="133">
        <f>ROUND(I129*H129,2)</f>
        <v>0</v>
      </c>
      <c r="K129" s="129" t="s">
        <v>120</v>
      </c>
      <c r="L129" s="32"/>
      <c r="M129" s="134" t="s">
        <v>19</v>
      </c>
      <c r="N129" s="135" t="s">
        <v>40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121</v>
      </c>
      <c r="AT129" s="138" t="s">
        <v>116</v>
      </c>
      <c r="AU129" s="138" t="s">
        <v>79</v>
      </c>
      <c r="AY129" s="17" t="s">
        <v>113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77</v>
      </c>
      <c r="BK129" s="139">
        <f>ROUND(I129*H129,2)</f>
        <v>0</v>
      </c>
      <c r="BL129" s="17" t="s">
        <v>121</v>
      </c>
      <c r="BM129" s="138" t="s">
        <v>396</v>
      </c>
    </row>
    <row r="130" spans="2:65" s="12" customFormat="1" ht="11.25">
      <c r="B130" s="140"/>
      <c r="D130" s="141" t="s">
        <v>123</v>
      </c>
      <c r="E130" s="142" t="s">
        <v>19</v>
      </c>
      <c r="F130" s="143" t="s">
        <v>397</v>
      </c>
      <c r="H130" s="144">
        <v>1</v>
      </c>
      <c r="I130" s="145"/>
      <c r="L130" s="140"/>
      <c r="M130" s="146"/>
      <c r="T130" s="147"/>
      <c r="AT130" s="142" t="s">
        <v>123</v>
      </c>
      <c r="AU130" s="142" t="s">
        <v>79</v>
      </c>
      <c r="AV130" s="12" t="s">
        <v>79</v>
      </c>
      <c r="AW130" s="12" t="s">
        <v>31</v>
      </c>
      <c r="AX130" s="12" t="s">
        <v>69</v>
      </c>
      <c r="AY130" s="142" t="s">
        <v>113</v>
      </c>
    </row>
    <row r="131" spans="2:65" s="13" customFormat="1" ht="11.25">
      <c r="B131" s="148"/>
      <c r="D131" s="141" t="s">
        <v>123</v>
      </c>
      <c r="E131" s="149" t="s">
        <v>19</v>
      </c>
      <c r="F131" s="150" t="s">
        <v>125</v>
      </c>
      <c r="H131" s="151">
        <v>1</v>
      </c>
      <c r="I131" s="152"/>
      <c r="L131" s="148"/>
      <c r="M131" s="153"/>
      <c r="T131" s="154"/>
      <c r="AT131" s="149" t="s">
        <v>123</v>
      </c>
      <c r="AU131" s="149" t="s">
        <v>79</v>
      </c>
      <c r="AV131" s="13" t="s">
        <v>126</v>
      </c>
      <c r="AW131" s="13" t="s">
        <v>31</v>
      </c>
      <c r="AX131" s="13" t="s">
        <v>77</v>
      </c>
      <c r="AY131" s="149" t="s">
        <v>113</v>
      </c>
    </row>
    <row r="132" spans="2:65" s="1" customFormat="1" ht="16.5" customHeight="1">
      <c r="B132" s="32"/>
      <c r="C132" s="155" t="s">
        <v>188</v>
      </c>
      <c r="D132" s="155" t="s">
        <v>127</v>
      </c>
      <c r="E132" s="156" t="s">
        <v>398</v>
      </c>
      <c r="F132" s="157" t="s">
        <v>399</v>
      </c>
      <c r="G132" s="158" t="s">
        <v>387</v>
      </c>
      <c r="H132" s="159">
        <v>1</v>
      </c>
      <c r="I132" s="160"/>
      <c r="J132" s="161">
        <f>ROUND(I132*H132,2)</f>
        <v>0</v>
      </c>
      <c r="K132" s="157" t="s">
        <v>120</v>
      </c>
      <c r="L132" s="162"/>
      <c r="M132" s="163" t="s">
        <v>19</v>
      </c>
      <c r="N132" s="164" t="s">
        <v>40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130</v>
      </c>
      <c r="AT132" s="138" t="s">
        <v>127</v>
      </c>
      <c r="AU132" s="138" t="s">
        <v>79</v>
      </c>
      <c r="AY132" s="17" t="s">
        <v>113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77</v>
      </c>
      <c r="BK132" s="139">
        <f>ROUND(I132*H132,2)</f>
        <v>0</v>
      </c>
      <c r="BL132" s="17" t="s">
        <v>121</v>
      </c>
      <c r="BM132" s="138" t="s">
        <v>400</v>
      </c>
    </row>
    <row r="133" spans="2:65" s="12" customFormat="1" ht="11.25">
      <c r="B133" s="140"/>
      <c r="D133" s="141" t="s">
        <v>123</v>
      </c>
      <c r="E133" s="142" t="s">
        <v>19</v>
      </c>
      <c r="F133" s="143" t="s">
        <v>401</v>
      </c>
      <c r="H133" s="144">
        <v>1</v>
      </c>
      <c r="I133" s="145"/>
      <c r="L133" s="140"/>
      <c r="M133" s="146"/>
      <c r="T133" s="147"/>
      <c r="AT133" s="142" t="s">
        <v>123</v>
      </c>
      <c r="AU133" s="142" t="s">
        <v>79</v>
      </c>
      <c r="AV133" s="12" t="s">
        <v>79</v>
      </c>
      <c r="AW133" s="12" t="s">
        <v>31</v>
      </c>
      <c r="AX133" s="12" t="s">
        <v>69</v>
      </c>
      <c r="AY133" s="142" t="s">
        <v>113</v>
      </c>
    </row>
    <row r="134" spans="2:65" s="13" customFormat="1" ht="11.25">
      <c r="B134" s="148"/>
      <c r="D134" s="141" t="s">
        <v>123</v>
      </c>
      <c r="E134" s="149" t="s">
        <v>19</v>
      </c>
      <c r="F134" s="150" t="s">
        <v>125</v>
      </c>
      <c r="H134" s="151">
        <v>1</v>
      </c>
      <c r="I134" s="152"/>
      <c r="L134" s="148"/>
      <c r="M134" s="153"/>
      <c r="T134" s="154"/>
      <c r="AT134" s="149" t="s">
        <v>123</v>
      </c>
      <c r="AU134" s="149" t="s">
        <v>79</v>
      </c>
      <c r="AV134" s="13" t="s">
        <v>126</v>
      </c>
      <c r="AW134" s="13" t="s">
        <v>31</v>
      </c>
      <c r="AX134" s="13" t="s">
        <v>77</v>
      </c>
      <c r="AY134" s="149" t="s">
        <v>113</v>
      </c>
    </row>
    <row r="135" spans="2:65" s="1" customFormat="1" ht="16.5" customHeight="1">
      <c r="B135" s="32"/>
      <c r="C135" s="127" t="s">
        <v>195</v>
      </c>
      <c r="D135" s="127" t="s">
        <v>116</v>
      </c>
      <c r="E135" s="128" t="s">
        <v>402</v>
      </c>
      <c r="F135" s="129" t="s">
        <v>403</v>
      </c>
      <c r="G135" s="130" t="s">
        <v>387</v>
      </c>
      <c r="H135" s="131">
        <v>5</v>
      </c>
      <c r="I135" s="132"/>
      <c r="J135" s="133">
        <f>ROUND(I135*H135,2)</f>
        <v>0</v>
      </c>
      <c r="K135" s="129" t="s">
        <v>120</v>
      </c>
      <c r="L135" s="32"/>
      <c r="M135" s="134" t="s">
        <v>19</v>
      </c>
      <c r="N135" s="135" t="s">
        <v>40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121</v>
      </c>
      <c r="AT135" s="138" t="s">
        <v>116</v>
      </c>
      <c r="AU135" s="138" t="s">
        <v>79</v>
      </c>
      <c r="AY135" s="17" t="s">
        <v>113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77</v>
      </c>
      <c r="BK135" s="139">
        <f>ROUND(I135*H135,2)</f>
        <v>0</v>
      </c>
      <c r="BL135" s="17" t="s">
        <v>121</v>
      </c>
      <c r="BM135" s="138" t="s">
        <v>404</v>
      </c>
    </row>
    <row r="136" spans="2:65" s="12" customFormat="1" ht="11.25">
      <c r="B136" s="140"/>
      <c r="D136" s="141" t="s">
        <v>123</v>
      </c>
      <c r="E136" s="142" t="s">
        <v>19</v>
      </c>
      <c r="F136" s="143" t="s">
        <v>405</v>
      </c>
      <c r="H136" s="144">
        <v>5</v>
      </c>
      <c r="I136" s="145"/>
      <c r="L136" s="140"/>
      <c r="M136" s="146"/>
      <c r="T136" s="147"/>
      <c r="AT136" s="142" t="s">
        <v>123</v>
      </c>
      <c r="AU136" s="142" t="s">
        <v>79</v>
      </c>
      <c r="AV136" s="12" t="s">
        <v>79</v>
      </c>
      <c r="AW136" s="12" t="s">
        <v>31</v>
      </c>
      <c r="AX136" s="12" t="s">
        <v>69</v>
      </c>
      <c r="AY136" s="142" t="s">
        <v>113</v>
      </c>
    </row>
    <row r="137" spans="2:65" s="13" customFormat="1" ht="11.25">
      <c r="B137" s="148"/>
      <c r="D137" s="141" t="s">
        <v>123</v>
      </c>
      <c r="E137" s="149" t="s">
        <v>19</v>
      </c>
      <c r="F137" s="150" t="s">
        <v>125</v>
      </c>
      <c r="H137" s="151">
        <v>5</v>
      </c>
      <c r="I137" s="152"/>
      <c r="L137" s="148"/>
      <c r="M137" s="153"/>
      <c r="T137" s="154"/>
      <c r="AT137" s="149" t="s">
        <v>123</v>
      </c>
      <c r="AU137" s="149" t="s">
        <v>79</v>
      </c>
      <c r="AV137" s="13" t="s">
        <v>126</v>
      </c>
      <c r="AW137" s="13" t="s">
        <v>31</v>
      </c>
      <c r="AX137" s="13" t="s">
        <v>77</v>
      </c>
      <c r="AY137" s="149" t="s">
        <v>113</v>
      </c>
    </row>
    <row r="138" spans="2:65" s="1" customFormat="1" ht="16.5" customHeight="1">
      <c r="B138" s="32"/>
      <c r="C138" s="155" t="s">
        <v>121</v>
      </c>
      <c r="D138" s="155" t="s">
        <v>127</v>
      </c>
      <c r="E138" s="156" t="s">
        <v>390</v>
      </c>
      <c r="F138" s="157" t="s">
        <v>391</v>
      </c>
      <c r="G138" s="158" t="s">
        <v>387</v>
      </c>
      <c r="H138" s="159">
        <v>5</v>
      </c>
      <c r="I138" s="160"/>
      <c r="J138" s="161">
        <f>ROUND(I138*H138,2)</f>
        <v>0</v>
      </c>
      <c r="K138" s="157" t="s">
        <v>120</v>
      </c>
      <c r="L138" s="162"/>
      <c r="M138" s="163" t="s">
        <v>19</v>
      </c>
      <c r="N138" s="164" t="s">
        <v>40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130</v>
      </c>
      <c r="AT138" s="138" t="s">
        <v>127</v>
      </c>
      <c r="AU138" s="138" t="s">
        <v>79</v>
      </c>
      <c r="AY138" s="17" t="s">
        <v>113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77</v>
      </c>
      <c r="BK138" s="139">
        <f>ROUND(I138*H138,2)</f>
        <v>0</v>
      </c>
      <c r="BL138" s="17" t="s">
        <v>121</v>
      </c>
      <c r="BM138" s="138" t="s">
        <v>406</v>
      </c>
    </row>
    <row r="139" spans="2:65" s="12" customFormat="1" ht="11.25">
      <c r="B139" s="140"/>
      <c r="D139" s="141" t="s">
        <v>123</v>
      </c>
      <c r="E139" s="142" t="s">
        <v>19</v>
      </c>
      <c r="F139" s="143" t="s">
        <v>407</v>
      </c>
      <c r="H139" s="144">
        <v>5</v>
      </c>
      <c r="I139" s="145"/>
      <c r="L139" s="140"/>
      <c r="M139" s="146"/>
      <c r="T139" s="147"/>
      <c r="AT139" s="142" t="s">
        <v>123</v>
      </c>
      <c r="AU139" s="142" t="s">
        <v>79</v>
      </c>
      <c r="AV139" s="12" t="s">
        <v>79</v>
      </c>
      <c r="AW139" s="12" t="s">
        <v>31</v>
      </c>
      <c r="AX139" s="12" t="s">
        <v>69</v>
      </c>
      <c r="AY139" s="142" t="s">
        <v>113</v>
      </c>
    </row>
    <row r="140" spans="2:65" s="13" customFormat="1" ht="11.25">
      <c r="B140" s="148"/>
      <c r="D140" s="141" t="s">
        <v>123</v>
      </c>
      <c r="E140" s="149" t="s">
        <v>19</v>
      </c>
      <c r="F140" s="150" t="s">
        <v>125</v>
      </c>
      <c r="H140" s="151">
        <v>5</v>
      </c>
      <c r="I140" s="152"/>
      <c r="L140" s="148"/>
      <c r="M140" s="153"/>
      <c r="T140" s="154"/>
      <c r="AT140" s="149" t="s">
        <v>123</v>
      </c>
      <c r="AU140" s="149" t="s">
        <v>79</v>
      </c>
      <c r="AV140" s="13" t="s">
        <v>126</v>
      </c>
      <c r="AW140" s="13" t="s">
        <v>31</v>
      </c>
      <c r="AX140" s="13" t="s">
        <v>77</v>
      </c>
      <c r="AY140" s="149" t="s">
        <v>113</v>
      </c>
    </row>
    <row r="141" spans="2:65" s="1" customFormat="1" ht="16.5" customHeight="1">
      <c r="B141" s="32"/>
      <c r="C141" s="127" t="s">
        <v>206</v>
      </c>
      <c r="D141" s="127" t="s">
        <v>116</v>
      </c>
      <c r="E141" s="128" t="s">
        <v>408</v>
      </c>
      <c r="F141" s="129" t="s">
        <v>409</v>
      </c>
      <c r="G141" s="130" t="s">
        <v>387</v>
      </c>
      <c r="H141" s="131">
        <v>1</v>
      </c>
      <c r="I141" s="132"/>
      <c r="J141" s="133">
        <f>ROUND(I141*H141,2)</f>
        <v>0</v>
      </c>
      <c r="K141" s="129" t="s">
        <v>120</v>
      </c>
      <c r="L141" s="32"/>
      <c r="M141" s="134" t="s">
        <v>19</v>
      </c>
      <c r="N141" s="135" t="s">
        <v>40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121</v>
      </c>
      <c r="AT141" s="138" t="s">
        <v>116</v>
      </c>
      <c r="AU141" s="138" t="s">
        <v>79</v>
      </c>
      <c r="AY141" s="17" t="s">
        <v>113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77</v>
      </c>
      <c r="BK141" s="139">
        <f>ROUND(I141*H141,2)</f>
        <v>0</v>
      </c>
      <c r="BL141" s="17" t="s">
        <v>121</v>
      </c>
      <c r="BM141" s="138" t="s">
        <v>410</v>
      </c>
    </row>
    <row r="142" spans="2:65" s="12" customFormat="1" ht="11.25">
      <c r="B142" s="140"/>
      <c r="D142" s="141" t="s">
        <v>123</v>
      </c>
      <c r="E142" s="142" t="s">
        <v>19</v>
      </c>
      <c r="F142" s="143" t="s">
        <v>397</v>
      </c>
      <c r="H142" s="144">
        <v>1</v>
      </c>
      <c r="I142" s="145"/>
      <c r="L142" s="140"/>
      <c r="M142" s="146"/>
      <c r="T142" s="147"/>
      <c r="AT142" s="142" t="s">
        <v>123</v>
      </c>
      <c r="AU142" s="142" t="s">
        <v>79</v>
      </c>
      <c r="AV142" s="12" t="s">
        <v>79</v>
      </c>
      <c r="AW142" s="12" t="s">
        <v>31</v>
      </c>
      <c r="AX142" s="12" t="s">
        <v>69</v>
      </c>
      <c r="AY142" s="142" t="s">
        <v>113</v>
      </c>
    </row>
    <row r="143" spans="2:65" s="13" customFormat="1" ht="11.25">
      <c r="B143" s="148"/>
      <c r="D143" s="141" t="s">
        <v>123</v>
      </c>
      <c r="E143" s="149" t="s">
        <v>19</v>
      </c>
      <c r="F143" s="150" t="s">
        <v>125</v>
      </c>
      <c r="H143" s="151">
        <v>1</v>
      </c>
      <c r="I143" s="152"/>
      <c r="L143" s="148"/>
      <c r="M143" s="153"/>
      <c r="T143" s="154"/>
      <c r="AT143" s="149" t="s">
        <v>123</v>
      </c>
      <c r="AU143" s="149" t="s">
        <v>79</v>
      </c>
      <c r="AV143" s="13" t="s">
        <v>126</v>
      </c>
      <c r="AW143" s="13" t="s">
        <v>31</v>
      </c>
      <c r="AX143" s="13" t="s">
        <v>77</v>
      </c>
      <c r="AY143" s="149" t="s">
        <v>113</v>
      </c>
    </row>
    <row r="144" spans="2:65" s="1" customFormat="1" ht="16.5" customHeight="1">
      <c r="B144" s="32"/>
      <c r="C144" s="155" t="s">
        <v>211</v>
      </c>
      <c r="D144" s="155" t="s">
        <v>127</v>
      </c>
      <c r="E144" s="156" t="s">
        <v>411</v>
      </c>
      <c r="F144" s="157" t="s">
        <v>412</v>
      </c>
      <c r="G144" s="158" t="s">
        <v>387</v>
      </c>
      <c r="H144" s="159">
        <v>1</v>
      </c>
      <c r="I144" s="160"/>
      <c r="J144" s="161">
        <f>ROUND(I144*H144,2)</f>
        <v>0</v>
      </c>
      <c r="K144" s="157" t="s">
        <v>120</v>
      </c>
      <c r="L144" s="162"/>
      <c r="M144" s="163" t="s">
        <v>19</v>
      </c>
      <c r="N144" s="164" t="s">
        <v>40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130</v>
      </c>
      <c r="AT144" s="138" t="s">
        <v>127</v>
      </c>
      <c r="AU144" s="138" t="s">
        <v>79</v>
      </c>
      <c r="AY144" s="17" t="s">
        <v>113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77</v>
      </c>
      <c r="BK144" s="139">
        <f>ROUND(I144*H144,2)</f>
        <v>0</v>
      </c>
      <c r="BL144" s="17" t="s">
        <v>121</v>
      </c>
      <c r="BM144" s="138" t="s">
        <v>413</v>
      </c>
    </row>
    <row r="145" spans="2:65" s="12" customFormat="1" ht="11.25">
      <c r="B145" s="140"/>
      <c r="D145" s="141" t="s">
        <v>123</v>
      </c>
      <c r="E145" s="142" t="s">
        <v>19</v>
      </c>
      <c r="F145" s="143" t="s">
        <v>401</v>
      </c>
      <c r="H145" s="144">
        <v>1</v>
      </c>
      <c r="I145" s="145"/>
      <c r="L145" s="140"/>
      <c r="M145" s="146"/>
      <c r="T145" s="147"/>
      <c r="AT145" s="142" t="s">
        <v>123</v>
      </c>
      <c r="AU145" s="142" t="s">
        <v>79</v>
      </c>
      <c r="AV145" s="12" t="s">
        <v>79</v>
      </c>
      <c r="AW145" s="12" t="s">
        <v>31</v>
      </c>
      <c r="AX145" s="12" t="s">
        <v>69</v>
      </c>
      <c r="AY145" s="142" t="s">
        <v>113</v>
      </c>
    </row>
    <row r="146" spans="2:65" s="13" customFormat="1" ht="11.25">
      <c r="B146" s="148"/>
      <c r="D146" s="141" t="s">
        <v>123</v>
      </c>
      <c r="E146" s="149" t="s">
        <v>19</v>
      </c>
      <c r="F146" s="150" t="s">
        <v>125</v>
      </c>
      <c r="H146" s="151">
        <v>1</v>
      </c>
      <c r="I146" s="152"/>
      <c r="L146" s="148"/>
      <c r="M146" s="153"/>
      <c r="T146" s="154"/>
      <c r="AT146" s="149" t="s">
        <v>123</v>
      </c>
      <c r="AU146" s="149" t="s">
        <v>79</v>
      </c>
      <c r="AV146" s="13" t="s">
        <v>126</v>
      </c>
      <c r="AW146" s="13" t="s">
        <v>31</v>
      </c>
      <c r="AX146" s="13" t="s">
        <v>77</v>
      </c>
      <c r="AY146" s="149" t="s">
        <v>113</v>
      </c>
    </row>
    <row r="147" spans="2:65" s="1" customFormat="1" ht="16.5" customHeight="1">
      <c r="B147" s="32"/>
      <c r="C147" s="127" t="s">
        <v>216</v>
      </c>
      <c r="D147" s="127" t="s">
        <v>116</v>
      </c>
      <c r="E147" s="128" t="s">
        <v>414</v>
      </c>
      <c r="F147" s="129" t="s">
        <v>415</v>
      </c>
      <c r="G147" s="130" t="s">
        <v>387</v>
      </c>
      <c r="H147" s="131">
        <v>4</v>
      </c>
      <c r="I147" s="132"/>
      <c r="J147" s="133">
        <f>ROUND(I147*H147,2)</f>
        <v>0</v>
      </c>
      <c r="K147" s="129" t="s">
        <v>120</v>
      </c>
      <c r="L147" s="32"/>
      <c r="M147" s="134" t="s">
        <v>19</v>
      </c>
      <c r="N147" s="135" t="s">
        <v>40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121</v>
      </c>
      <c r="AT147" s="138" t="s">
        <v>116</v>
      </c>
      <c r="AU147" s="138" t="s">
        <v>79</v>
      </c>
      <c r="AY147" s="17" t="s">
        <v>113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77</v>
      </c>
      <c r="BK147" s="139">
        <f>ROUND(I147*H147,2)</f>
        <v>0</v>
      </c>
      <c r="BL147" s="17" t="s">
        <v>121</v>
      </c>
      <c r="BM147" s="138" t="s">
        <v>416</v>
      </c>
    </row>
    <row r="148" spans="2:65" s="12" customFormat="1" ht="11.25">
      <c r="B148" s="140"/>
      <c r="D148" s="141" t="s">
        <v>123</v>
      </c>
      <c r="E148" s="142" t="s">
        <v>19</v>
      </c>
      <c r="F148" s="143" t="s">
        <v>156</v>
      </c>
      <c r="H148" s="144">
        <v>4</v>
      </c>
      <c r="I148" s="145"/>
      <c r="L148" s="140"/>
      <c r="M148" s="146"/>
      <c r="T148" s="147"/>
      <c r="AT148" s="142" t="s">
        <v>123</v>
      </c>
      <c r="AU148" s="142" t="s">
        <v>79</v>
      </c>
      <c r="AV148" s="12" t="s">
        <v>79</v>
      </c>
      <c r="AW148" s="12" t="s">
        <v>31</v>
      </c>
      <c r="AX148" s="12" t="s">
        <v>69</v>
      </c>
      <c r="AY148" s="142" t="s">
        <v>113</v>
      </c>
    </row>
    <row r="149" spans="2:65" s="13" customFormat="1" ht="11.25">
      <c r="B149" s="148"/>
      <c r="D149" s="141" t="s">
        <v>123</v>
      </c>
      <c r="E149" s="149" t="s">
        <v>19</v>
      </c>
      <c r="F149" s="150" t="s">
        <v>125</v>
      </c>
      <c r="H149" s="151">
        <v>4</v>
      </c>
      <c r="I149" s="152"/>
      <c r="L149" s="148"/>
      <c r="M149" s="153"/>
      <c r="T149" s="154"/>
      <c r="AT149" s="149" t="s">
        <v>123</v>
      </c>
      <c r="AU149" s="149" t="s">
        <v>79</v>
      </c>
      <c r="AV149" s="13" t="s">
        <v>126</v>
      </c>
      <c r="AW149" s="13" t="s">
        <v>31</v>
      </c>
      <c r="AX149" s="13" t="s">
        <v>77</v>
      </c>
      <c r="AY149" s="149" t="s">
        <v>113</v>
      </c>
    </row>
    <row r="150" spans="2:65" s="1" customFormat="1" ht="16.5" customHeight="1">
      <c r="B150" s="32"/>
      <c r="C150" s="155" t="s">
        <v>221</v>
      </c>
      <c r="D150" s="155" t="s">
        <v>127</v>
      </c>
      <c r="E150" s="156" t="s">
        <v>417</v>
      </c>
      <c r="F150" s="157" t="s">
        <v>418</v>
      </c>
      <c r="G150" s="158" t="s">
        <v>387</v>
      </c>
      <c r="H150" s="159">
        <v>4</v>
      </c>
      <c r="I150" s="160"/>
      <c r="J150" s="161">
        <f>ROUND(I150*H150,2)</f>
        <v>0</v>
      </c>
      <c r="K150" s="157" t="s">
        <v>120</v>
      </c>
      <c r="L150" s="162"/>
      <c r="M150" s="163" t="s">
        <v>19</v>
      </c>
      <c r="N150" s="164" t="s">
        <v>40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130</v>
      </c>
      <c r="AT150" s="138" t="s">
        <v>127</v>
      </c>
      <c r="AU150" s="138" t="s">
        <v>79</v>
      </c>
      <c r="AY150" s="17" t="s">
        <v>113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7" t="s">
        <v>77</v>
      </c>
      <c r="BK150" s="139">
        <f>ROUND(I150*H150,2)</f>
        <v>0</v>
      </c>
      <c r="BL150" s="17" t="s">
        <v>121</v>
      </c>
      <c r="BM150" s="138" t="s">
        <v>419</v>
      </c>
    </row>
    <row r="151" spans="2:65" s="12" customFormat="1" ht="11.25">
      <c r="B151" s="140"/>
      <c r="D151" s="141" t="s">
        <v>123</v>
      </c>
      <c r="E151" s="142" t="s">
        <v>19</v>
      </c>
      <c r="F151" s="143" t="s">
        <v>161</v>
      </c>
      <c r="H151" s="144">
        <v>4</v>
      </c>
      <c r="I151" s="145"/>
      <c r="L151" s="140"/>
      <c r="M151" s="146"/>
      <c r="T151" s="147"/>
      <c r="AT151" s="142" t="s">
        <v>123</v>
      </c>
      <c r="AU151" s="142" t="s">
        <v>79</v>
      </c>
      <c r="AV151" s="12" t="s">
        <v>79</v>
      </c>
      <c r="AW151" s="12" t="s">
        <v>31</v>
      </c>
      <c r="AX151" s="12" t="s">
        <v>69</v>
      </c>
      <c r="AY151" s="142" t="s">
        <v>113</v>
      </c>
    </row>
    <row r="152" spans="2:65" s="13" customFormat="1" ht="11.25">
      <c r="B152" s="148"/>
      <c r="D152" s="141" t="s">
        <v>123</v>
      </c>
      <c r="E152" s="149" t="s">
        <v>19</v>
      </c>
      <c r="F152" s="150" t="s">
        <v>125</v>
      </c>
      <c r="H152" s="151">
        <v>4</v>
      </c>
      <c r="I152" s="152"/>
      <c r="L152" s="148"/>
      <c r="M152" s="153"/>
      <c r="T152" s="154"/>
      <c r="AT152" s="149" t="s">
        <v>123</v>
      </c>
      <c r="AU152" s="149" t="s">
        <v>79</v>
      </c>
      <c r="AV152" s="13" t="s">
        <v>126</v>
      </c>
      <c r="AW152" s="13" t="s">
        <v>31</v>
      </c>
      <c r="AX152" s="13" t="s">
        <v>77</v>
      </c>
      <c r="AY152" s="149" t="s">
        <v>113</v>
      </c>
    </row>
    <row r="153" spans="2:65" s="1" customFormat="1" ht="16.5" customHeight="1">
      <c r="B153" s="32"/>
      <c r="C153" s="127" t="s">
        <v>7</v>
      </c>
      <c r="D153" s="127" t="s">
        <v>116</v>
      </c>
      <c r="E153" s="128" t="s">
        <v>420</v>
      </c>
      <c r="F153" s="129" t="s">
        <v>164</v>
      </c>
      <c r="G153" s="130" t="s">
        <v>387</v>
      </c>
      <c r="H153" s="131">
        <v>1</v>
      </c>
      <c r="I153" s="132"/>
      <c r="J153" s="133">
        <f>ROUND(I153*H153,2)</f>
        <v>0</v>
      </c>
      <c r="K153" s="129" t="s">
        <v>120</v>
      </c>
      <c r="L153" s="32"/>
      <c r="M153" s="134" t="s">
        <v>19</v>
      </c>
      <c r="N153" s="135" t="s">
        <v>40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121</v>
      </c>
      <c r="AT153" s="138" t="s">
        <v>116</v>
      </c>
      <c r="AU153" s="138" t="s">
        <v>79</v>
      </c>
      <c r="AY153" s="17" t="s">
        <v>113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77</v>
      </c>
      <c r="BK153" s="139">
        <f>ROUND(I153*H153,2)</f>
        <v>0</v>
      </c>
      <c r="BL153" s="17" t="s">
        <v>121</v>
      </c>
      <c r="BM153" s="138" t="s">
        <v>421</v>
      </c>
    </row>
    <row r="154" spans="2:65" s="12" customFormat="1" ht="11.25">
      <c r="B154" s="140"/>
      <c r="D154" s="141" t="s">
        <v>123</v>
      </c>
      <c r="E154" s="142" t="s">
        <v>19</v>
      </c>
      <c r="F154" s="143" t="s">
        <v>422</v>
      </c>
      <c r="H154" s="144">
        <v>1</v>
      </c>
      <c r="I154" s="145"/>
      <c r="L154" s="140"/>
      <c r="M154" s="146"/>
      <c r="T154" s="147"/>
      <c r="AT154" s="142" t="s">
        <v>123</v>
      </c>
      <c r="AU154" s="142" t="s">
        <v>79</v>
      </c>
      <c r="AV154" s="12" t="s">
        <v>79</v>
      </c>
      <c r="AW154" s="12" t="s">
        <v>31</v>
      </c>
      <c r="AX154" s="12" t="s">
        <v>69</v>
      </c>
      <c r="AY154" s="142" t="s">
        <v>113</v>
      </c>
    </row>
    <row r="155" spans="2:65" s="13" customFormat="1" ht="11.25">
      <c r="B155" s="148"/>
      <c r="D155" s="141" t="s">
        <v>123</v>
      </c>
      <c r="E155" s="149" t="s">
        <v>19</v>
      </c>
      <c r="F155" s="150" t="s">
        <v>125</v>
      </c>
      <c r="H155" s="151">
        <v>1</v>
      </c>
      <c r="I155" s="152"/>
      <c r="L155" s="148"/>
      <c r="M155" s="153"/>
      <c r="T155" s="154"/>
      <c r="AT155" s="149" t="s">
        <v>123</v>
      </c>
      <c r="AU155" s="149" t="s">
        <v>79</v>
      </c>
      <c r="AV155" s="13" t="s">
        <v>126</v>
      </c>
      <c r="AW155" s="13" t="s">
        <v>31</v>
      </c>
      <c r="AX155" s="13" t="s">
        <v>77</v>
      </c>
      <c r="AY155" s="149" t="s">
        <v>113</v>
      </c>
    </row>
    <row r="156" spans="2:65" s="1" customFormat="1" ht="16.5" customHeight="1">
      <c r="B156" s="32"/>
      <c r="C156" s="155" t="s">
        <v>232</v>
      </c>
      <c r="D156" s="155" t="s">
        <v>127</v>
      </c>
      <c r="E156" s="156" t="s">
        <v>423</v>
      </c>
      <c r="F156" s="157" t="s">
        <v>169</v>
      </c>
      <c r="G156" s="158" t="s">
        <v>387</v>
      </c>
      <c r="H156" s="159">
        <v>1</v>
      </c>
      <c r="I156" s="160"/>
      <c r="J156" s="161">
        <f>ROUND(I156*H156,2)</f>
        <v>0</v>
      </c>
      <c r="K156" s="157" t="s">
        <v>120</v>
      </c>
      <c r="L156" s="162"/>
      <c r="M156" s="163" t="s">
        <v>19</v>
      </c>
      <c r="N156" s="164" t="s">
        <v>40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130</v>
      </c>
      <c r="AT156" s="138" t="s">
        <v>127</v>
      </c>
      <c r="AU156" s="138" t="s">
        <v>79</v>
      </c>
      <c r="AY156" s="17" t="s">
        <v>113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77</v>
      </c>
      <c r="BK156" s="139">
        <f>ROUND(I156*H156,2)</f>
        <v>0</v>
      </c>
      <c r="BL156" s="17" t="s">
        <v>121</v>
      </c>
      <c r="BM156" s="138" t="s">
        <v>424</v>
      </c>
    </row>
    <row r="157" spans="2:65" s="12" customFormat="1" ht="11.25">
      <c r="B157" s="140"/>
      <c r="D157" s="141" t="s">
        <v>123</v>
      </c>
      <c r="E157" s="142" t="s">
        <v>19</v>
      </c>
      <c r="F157" s="143" t="s">
        <v>425</v>
      </c>
      <c r="H157" s="144">
        <v>1</v>
      </c>
      <c r="I157" s="145"/>
      <c r="L157" s="140"/>
      <c r="M157" s="146"/>
      <c r="T157" s="147"/>
      <c r="AT157" s="142" t="s">
        <v>123</v>
      </c>
      <c r="AU157" s="142" t="s">
        <v>79</v>
      </c>
      <c r="AV157" s="12" t="s">
        <v>79</v>
      </c>
      <c r="AW157" s="12" t="s">
        <v>31</v>
      </c>
      <c r="AX157" s="12" t="s">
        <v>69</v>
      </c>
      <c r="AY157" s="142" t="s">
        <v>113</v>
      </c>
    </row>
    <row r="158" spans="2:65" s="13" customFormat="1" ht="11.25">
      <c r="B158" s="148"/>
      <c r="D158" s="141" t="s">
        <v>123</v>
      </c>
      <c r="E158" s="149" t="s">
        <v>19</v>
      </c>
      <c r="F158" s="150" t="s">
        <v>125</v>
      </c>
      <c r="H158" s="151">
        <v>1</v>
      </c>
      <c r="I158" s="152"/>
      <c r="L158" s="148"/>
      <c r="M158" s="153"/>
      <c r="T158" s="154"/>
      <c r="AT158" s="149" t="s">
        <v>123</v>
      </c>
      <c r="AU158" s="149" t="s">
        <v>79</v>
      </c>
      <c r="AV158" s="13" t="s">
        <v>126</v>
      </c>
      <c r="AW158" s="13" t="s">
        <v>31</v>
      </c>
      <c r="AX158" s="13" t="s">
        <v>77</v>
      </c>
      <c r="AY158" s="149" t="s">
        <v>113</v>
      </c>
    </row>
    <row r="159" spans="2:65" s="1" customFormat="1" ht="16.5" customHeight="1">
      <c r="B159" s="32"/>
      <c r="C159" s="127" t="s">
        <v>239</v>
      </c>
      <c r="D159" s="127" t="s">
        <v>116</v>
      </c>
      <c r="E159" s="128" t="s">
        <v>426</v>
      </c>
      <c r="F159" s="129" t="s">
        <v>427</v>
      </c>
      <c r="G159" s="130" t="s">
        <v>387</v>
      </c>
      <c r="H159" s="131">
        <v>1</v>
      </c>
      <c r="I159" s="132"/>
      <c r="J159" s="133">
        <f>ROUND(I159*H159,2)</f>
        <v>0</v>
      </c>
      <c r="K159" s="129" t="s">
        <v>120</v>
      </c>
      <c r="L159" s="32"/>
      <c r="M159" s="134" t="s">
        <v>19</v>
      </c>
      <c r="N159" s="135" t="s">
        <v>40</v>
      </c>
      <c r="P159" s="136">
        <f>O159*H159</f>
        <v>0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AR159" s="138" t="s">
        <v>121</v>
      </c>
      <c r="AT159" s="138" t="s">
        <v>116</v>
      </c>
      <c r="AU159" s="138" t="s">
        <v>79</v>
      </c>
      <c r="AY159" s="17" t="s">
        <v>113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7" t="s">
        <v>77</v>
      </c>
      <c r="BK159" s="139">
        <f>ROUND(I159*H159,2)</f>
        <v>0</v>
      </c>
      <c r="BL159" s="17" t="s">
        <v>121</v>
      </c>
      <c r="BM159" s="138" t="s">
        <v>428</v>
      </c>
    </row>
    <row r="160" spans="2:65" s="12" customFormat="1" ht="11.25">
      <c r="B160" s="140"/>
      <c r="D160" s="141" t="s">
        <v>123</v>
      </c>
      <c r="E160" s="142" t="s">
        <v>19</v>
      </c>
      <c r="F160" s="143" t="s">
        <v>422</v>
      </c>
      <c r="H160" s="144">
        <v>1</v>
      </c>
      <c r="I160" s="145"/>
      <c r="L160" s="140"/>
      <c r="M160" s="146"/>
      <c r="T160" s="147"/>
      <c r="AT160" s="142" t="s">
        <v>123</v>
      </c>
      <c r="AU160" s="142" t="s">
        <v>79</v>
      </c>
      <c r="AV160" s="12" t="s">
        <v>79</v>
      </c>
      <c r="AW160" s="12" t="s">
        <v>31</v>
      </c>
      <c r="AX160" s="12" t="s">
        <v>69</v>
      </c>
      <c r="AY160" s="142" t="s">
        <v>113</v>
      </c>
    </row>
    <row r="161" spans="2:65" s="13" customFormat="1" ht="11.25">
      <c r="B161" s="148"/>
      <c r="D161" s="141" t="s">
        <v>123</v>
      </c>
      <c r="E161" s="149" t="s">
        <v>19</v>
      </c>
      <c r="F161" s="150" t="s">
        <v>125</v>
      </c>
      <c r="H161" s="151">
        <v>1</v>
      </c>
      <c r="I161" s="152"/>
      <c r="L161" s="148"/>
      <c r="M161" s="153"/>
      <c r="T161" s="154"/>
      <c r="AT161" s="149" t="s">
        <v>123</v>
      </c>
      <c r="AU161" s="149" t="s">
        <v>79</v>
      </c>
      <c r="AV161" s="13" t="s">
        <v>126</v>
      </c>
      <c r="AW161" s="13" t="s">
        <v>31</v>
      </c>
      <c r="AX161" s="13" t="s">
        <v>77</v>
      </c>
      <c r="AY161" s="149" t="s">
        <v>113</v>
      </c>
    </row>
    <row r="162" spans="2:65" s="1" customFormat="1" ht="16.5" customHeight="1">
      <c r="B162" s="32"/>
      <c r="C162" s="155" t="s">
        <v>244</v>
      </c>
      <c r="D162" s="155" t="s">
        <v>127</v>
      </c>
      <c r="E162" s="156" t="s">
        <v>429</v>
      </c>
      <c r="F162" s="157" t="s">
        <v>430</v>
      </c>
      <c r="G162" s="158" t="s">
        <v>387</v>
      </c>
      <c r="H162" s="159">
        <v>1</v>
      </c>
      <c r="I162" s="160"/>
      <c r="J162" s="161">
        <f>ROUND(I162*H162,2)</f>
        <v>0</v>
      </c>
      <c r="K162" s="157" t="s">
        <v>120</v>
      </c>
      <c r="L162" s="162"/>
      <c r="M162" s="163" t="s">
        <v>19</v>
      </c>
      <c r="N162" s="164" t="s">
        <v>40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130</v>
      </c>
      <c r="AT162" s="138" t="s">
        <v>127</v>
      </c>
      <c r="AU162" s="138" t="s">
        <v>79</v>
      </c>
      <c r="AY162" s="17" t="s">
        <v>113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77</v>
      </c>
      <c r="BK162" s="139">
        <f>ROUND(I162*H162,2)</f>
        <v>0</v>
      </c>
      <c r="BL162" s="17" t="s">
        <v>121</v>
      </c>
      <c r="BM162" s="138" t="s">
        <v>431</v>
      </c>
    </row>
    <row r="163" spans="2:65" s="12" customFormat="1" ht="11.25">
      <c r="B163" s="140"/>
      <c r="D163" s="141" t="s">
        <v>123</v>
      </c>
      <c r="E163" s="142" t="s">
        <v>19</v>
      </c>
      <c r="F163" s="143" t="s">
        <v>425</v>
      </c>
      <c r="H163" s="144">
        <v>1</v>
      </c>
      <c r="I163" s="145"/>
      <c r="L163" s="140"/>
      <c r="M163" s="146"/>
      <c r="T163" s="147"/>
      <c r="AT163" s="142" t="s">
        <v>123</v>
      </c>
      <c r="AU163" s="142" t="s">
        <v>79</v>
      </c>
      <c r="AV163" s="12" t="s">
        <v>79</v>
      </c>
      <c r="AW163" s="12" t="s">
        <v>31</v>
      </c>
      <c r="AX163" s="12" t="s">
        <v>69</v>
      </c>
      <c r="AY163" s="142" t="s">
        <v>113</v>
      </c>
    </row>
    <row r="164" spans="2:65" s="13" customFormat="1" ht="11.25">
      <c r="B164" s="148"/>
      <c r="D164" s="141" t="s">
        <v>123</v>
      </c>
      <c r="E164" s="149" t="s">
        <v>19</v>
      </c>
      <c r="F164" s="150" t="s">
        <v>125</v>
      </c>
      <c r="H164" s="151">
        <v>1</v>
      </c>
      <c r="I164" s="152"/>
      <c r="L164" s="148"/>
      <c r="M164" s="153"/>
      <c r="T164" s="154"/>
      <c r="AT164" s="149" t="s">
        <v>123</v>
      </c>
      <c r="AU164" s="149" t="s">
        <v>79</v>
      </c>
      <c r="AV164" s="13" t="s">
        <v>126</v>
      </c>
      <c r="AW164" s="13" t="s">
        <v>31</v>
      </c>
      <c r="AX164" s="13" t="s">
        <v>77</v>
      </c>
      <c r="AY164" s="149" t="s">
        <v>113</v>
      </c>
    </row>
    <row r="165" spans="2:65" s="1" customFormat="1" ht="16.5" customHeight="1">
      <c r="B165" s="32"/>
      <c r="C165" s="127" t="s">
        <v>250</v>
      </c>
      <c r="D165" s="127" t="s">
        <v>116</v>
      </c>
      <c r="E165" s="128" t="s">
        <v>432</v>
      </c>
      <c r="F165" s="129" t="s">
        <v>433</v>
      </c>
      <c r="G165" s="130" t="s">
        <v>387</v>
      </c>
      <c r="H165" s="131">
        <v>1</v>
      </c>
      <c r="I165" s="132"/>
      <c r="J165" s="133">
        <f>ROUND(I165*H165,2)</f>
        <v>0</v>
      </c>
      <c r="K165" s="129" t="s">
        <v>120</v>
      </c>
      <c r="L165" s="32"/>
      <c r="M165" s="134" t="s">
        <v>19</v>
      </c>
      <c r="N165" s="135" t="s">
        <v>40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121</v>
      </c>
      <c r="AT165" s="138" t="s">
        <v>116</v>
      </c>
      <c r="AU165" s="138" t="s">
        <v>79</v>
      </c>
      <c r="AY165" s="17" t="s">
        <v>113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77</v>
      </c>
      <c r="BK165" s="139">
        <f>ROUND(I165*H165,2)</f>
        <v>0</v>
      </c>
      <c r="BL165" s="17" t="s">
        <v>121</v>
      </c>
      <c r="BM165" s="138" t="s">
        <v>434</v>
      </c>
    </row>
    <row r="166" spans="2:65" s="12" customFormat="1" ht="11.25">
      <c r="B166" s="140"/>
      <c r="D166" s="141" t="s">
        <v>123</v>
      </c>
      <c r="E166" s="142" t="s">
        <v>19</v>
      </c>
      <c r="F166" s="143" t="s">
        <v>435</v>
      </c>
      <c r="H166" s="144">
        <v>1</v>
      </c>
      <c r="I166" s="145"/>
      <c r="L166" s="140"/>
      <c r="M166" s="146"/>
      <c r="T166" s="147"/>
      <c r="AT166" s="142" t="s">
        <v>123</v>
      </c>
      <c r="AU166" s="142" t="s">
        <v>79</v>
      </c>
      <c r="AV166" s="12" t="s">
        <v>79</v>
      </c>
      <c r="AW166" s="12" t="s">
        <v>31</v>
      </c>
      <c r="AX166" s="12" t="s">
        <v>69</v>
      </c>
      <c r="AY166" s="142" t="s">
        <v>113</v>
      </c>
    </row>
    <row r="167" spans="2:65" s="13" customFormat="1" ht="11.25">
      <c r="B167" s="148"/>
      <c r="D167" s="141" t="s">
        <v>123</v>
      </c>
      <c r="E167" s="149" t="s">
        <v>19</v>
      </c>
      <c r="F167" s="150" t="s">
        <v>125</v>
      </c>
      <c r="H167" s="151">
        <v>1</v>
      </c>
      <c r="I167" s="152"/>
      <c r="L167" s="148"/>
      <c r="M167" s="153"/>
      <c r="T167" s="154"/>
      <c r="AT167" s="149" t="s">
        <v>123</v>
      </c>
      <c r="AU167" s="149" t="s">
        <v>79</v>
      </c>
      <c r="AV167" s="13" t="s">
        <v>126</v>
      </c>
      <c r="AW167" s="13" t="s">
        <v>31</v>
      </c>
      <c r="AX167" s="13" t="s">
        <v>77</v>
      </c>
      <c r="AY167" s="149" t="s">
        <v>113</v>
      </c>
    </row>
    <row r="168" spans="2:65" s="1" customFormat="1" ht="16.5" customHeight="1">
      <c r="B168" s="32"/>
      <c r="C168" s="155" t="s">
        <v>255</v>
      </c>
      <c r="D168" s="155" t="s">
        <v>127</v>
      </c>
      <c r="E168" s="156" t="s">
        <v>436</v>
      </c>
      <c r="F168" s="157" t="s">
        <v>437</v>
      </c>
      <c r="G168" s="158" t="s">
        <v>387</v>
      </c>
      <c r="H168" s="159">
        <v>1</v>
      </c>
      <c r="I168" s="160"/>
      <c r="J168" s="161">
        <f>ROUND(I168*H168,2)</f>
        <v>0</v>
      </c>
      <c r="K168" s="157" t="s">
        <v>120</v>
      </c>
      <c r="L168" s="162"/>
      <c r="M168" s="163" t="s">
        <v>19</v>
      </c>
      <c r="N168" s="164" t="s">
        <v>40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130</v>
      </c>
      <c r="AT168" s="138" t="s">
        <v>127</v>
      </c>
      <c r="AU168" s="138" t="s">
        <v>79</v>
      </c>
      <c r="AY168" s="17" t="s">
        <v>113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77</v>
      </c>
      <c r="BK168" s="139">
        <f>ROUND(I168*H168,2)</f>
        <v>0</v>
      </c>
      <c r="BL168" s="17" t="s">
        <v>121</v>
      </c>
      <c r="BM168" s="138" t="s">
        <v>438</v>
      </c>
    </row>
    <row r="169" spans="2:65" s="12" customFormat="1" ht="11.25">
      <c r="B169" s="140"/>
      <c r="D169" s="141" t="s">
        <v>123</v>
      </c>
      <c r="E169" s="142" t="s">
        <v>19</v>
      </c>
      <c r="F169" s="143" t="s">
        <v>439</v>
      </c>
      <c r="H169" s="144">
        <v>1</v>
      </c>
      <c r="I169" s="145"/>
      <c r="L169" s="140"/>
      <c r="M169" s="146"/>
      <c r="T169" s="147"/>
      <c r="AT169" s="142" t="s">
        <v>123</v>
      </c>
      <c r="AU169" s="142" t="s">
        <v>79</v>
      </c>
      <c r="AV169" s="12" t="s">
        <v>79</v>
      </c>
      <c r="AW169" s="12" t="s">
        <v>31</v>
      </c>
      <c r="AX169" s="12" t="s">
        <v>69</v>
      </c>
      <c r="AY169" s="142" t="s">
        <v>113</v>
      </c>
    </row>
    <row r="170" spans="2:65" s="13" customFormat="1" ht="11.25">
      <c r="B170" s="148"/>
      <c r="D170" s="141" t="s">
        <v>123</v>
      </c>
      <c r="E170" s="149" t="s">
        <v>19</v>
      </c>
      <c r="F170" s="150" t="s">
        <v>125</v>
      </c>
      <c r="H170" s="151">
        <v>1</v>
      </c>
      <c r="I170" s="152"/>
      <c r="L170" s="148"/>
      <c r="M170" s="153"/>
      <c r="T170" s="154"/>
      <c r="AT170" s="149" t="s">
        <v>123</v>
      </c>
      <c r="AU170" s="149" t="s">
        <v>79</v>
      </c>
      <c r="AV170" s="13" t="s">
        <v>126</v>
      </c>
      <c r="AW170" s="13" t="s">
        <v>31</v>
      </c>
      <c r="AX170" s="13" t="s">
        <v>77</v>
      </c>
      <c r="AY170" s="149" t="s">
        <v>113</v>
      </c>
    </row>
    <row r="171" spans="2:65" s="1" customFormat="1" ht="16.5" customHeight="1">
      <c r="B171" s="32"/>
      <c r="C171" s="127" t="s">
        <v>263</v>
      </c>
      <c r="D171" s="127" t="s">
        <v>116</v>
      </c>
      <c r="E171" s="128" t="s">
        <v>440</v>
      </c>
      <c r="F171" s="129" t="s">
        <v>441</v>
      </c>
      <c r="G171" s="130" t="s">
        <v>387</v>
      </c>
      <c r="H171" s="131">
        <v>1</v>
      </c>
      <c r="I171" s="132"/>
      <c r="J171" s="133">
        <f>ROUND(I171*H171,2)</f>
        <v>0</v>
      </c>
      <c r="K171" s="129" t="s">
        <v>120</v>
      </c>
      <c r="L171" s="32"/>
      <c r="M171" s="134" t="s">
        <v>19</v>
      </c>
      <c r="N171" s="135" t="s">
        <v>40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121</v>
      </c>
      <c r="AT171" s="138" t="s">
        <v>116</v>
      </c>
      <c r="AU171" s="138" t="s">
        <v>79</v>
      </c>
      <c r="AY171" s="17" t="s">
        <v>113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77</v>
      </c>
      <c r="BK171" s="139">
        <f>ROUND(I171*H171,2)</f>
        <v>0</v>
      </c>
      <c r="BL171" s="17" t="s">
        <v>121</v>
      </c>
      <c r="BM171" s="138" t="s">
        <v>442</v>
      </c>
    </row>
    <row r="172" spans="2:65" s="12" customFormat="1" ht="11.25">
      <c r="B172" s="140"/>
      <c r="D172" s="141" t="s">
        <v>123</v>
      </c>
      <c r="E172" s="142" t="s">
        <v>19</v>
      </c>
      <c r="F172" s="143" t="s">
        <v>435</v>
      </c>
      <c r="H172" s="144">
        <v>1</v>
      </c>
      <c r="I172" s="145"/>
      <c r="L172" s="140"/>
      <c r="M172" s="146"/>
      <c r="T172" s="147"/>
      <c r="AT172" s="142" t="s">
        <v>123</v>
      </c>
      <c r="AU172" s="142" t="s">
        <v>79</v>
      </c>
      <c r="AV172" s="12" t="s">
        <v>79</v>
      </c>
      <c r="AW172" s="12" t="s">
        <v>31</v>
      </c>
      <c r="AX172" s="12" t="s">
        <v>69</v>
      </c>
      <c r="AY172" s="142" t="s">
        <v>113</v>
      </c>
    </row>
    <row r="173" spans="2:65" s="13" customFormat="1" ht="11.25">
      <c r="B173" s="148"/>
      <c r="D173" s="141" t="s">
        <v>123</v>
      </c>
      <c r="E173" s="149" t="s">
        <v>19</v>
      </c>
      <c r="F173" s="150" t="s">
        <v>125</v>
      </c>
      <c r="H173" s="151">
        <v>1</v>
      </c>
      <c r="I173" s="152"/>
      <c r="L173" s="148"/>
      <c r="M173" s="153"/>
      <c r="T173" s="154"/>
      <c r="AT173" s="149" t="s">
        <v>123</v>
      </c>
      <c r="AU173" s="149" t="s">
        <v>79</v>
      </c>
      <c r="AV173" s="13" t="s">
        <v>126</v>
      </c>
      <c r="AW173" s="13" t="s">
        <v>31</v>
      </c>
      <c r="AX173" s="13" t="s">
        <v>77</v>
      </c>
      <c r="AY173" s="149" t="s">
        <v>113</v>
      </c>
    </row>
    <row r="174" spans="2:65" s="1" customFormat="1" ht="16.5" customHeight="1">
      <c r="B174" s="32"/>
      <c r="C174" s="155" t="s">
        <v>268</v>
      </c>
      <c r="D174" s="155" t="s">
        <v>127</v>
      </c>
      <c r="E174" s="156" t="s">
        <v>443</v>
      </c>
      <c r="F174" s="157" t="s">
        <v>444</v>
      </c>
      <c r="G174" s="158" t="s">
        <v>387</v>
      </c>
      <c r="H174" s="159">
        <v>1</v>
      </c>
      <c r="I174" s="160"/>
      <c r="J174" s="161">
        <f>ROUND(I174*H174,2)</f>
        <v>0</v>
      </c>
      <c r="K174" s="157" t="s">
        <v>120</v>
      </c>
      <c r="L174" s="162"/>
      <c r="M174" s="163" t="s">
        <v>19</v>
      </c>
      <c r="N174" s="164" t="s">
        <v>40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130</v>
      </c>
      <c r="AT174" s="138" t="s">
        <v>127</v>
      </c>
      <c r="AU174" s="138" t="s">
        <v>79</v>
      </c>
      <c r="AY174" s="17" t="s">
        <v>113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77</v>
      </c>
      <c r="BK174" s="139">
        <f>ROUND(I174*H174,2)</f>
        <v>0</v>
      </c>
      <c r="BL174" s="17" t="s">
        <v>121</v>
      </c>
      <c r="BM174" s="138" t="s">
        <v>445</v>
      </c>
    </row>
    <row r="175" spans="2:65" s="12" customFormat="1" ht="11.25">
      <c r="B175" s="140"/>
      <c r="D175" s="141" t="s">
        <v>123</v>
      </c>
      <c r="E175" s="142" t="s">
        <v>19</v>
      </c>
      <c r="F175" s="143" t="s">
        <v>439</v>
      </c>
      <c r="H175" s="144">
        <v>1</v>
      </c>
      <c r="I175" s="145"/>
      <c r="L175" s="140"/>
      <c r="M175" s="146"/>
      <c r="T175" s="147"/>
      <c r="AT175" s="142" t="s">
        <v>123</v>
      </c>
      <c r="AU175" s="142" t="s">
        <v>79</v>
      </c>
      <c r="AV175" s="12" t="s">
        <v>79</v>
      </c>
      <c r="AW175" s="12" t="s">
        <v>31</v>
      </c>
      <c r="AX175" s="12" t="s">
        <v>69</v>
      </c>
      <c r="AY175" s="142" t="s">
        <v>113</v>
      </c>
    </row>
    <row r="176" spans="2:65" s="13" customFormat="1" ht="11.25">
      <c r="B176" s="148"/>
      <c r="D176" s="141" t="s">
        <v>123</v>
      </c>
      <c r="E176" s="149" t="s">
        <v>19</v>
      </c>
      <c r="F176" s="150" t="s">
        <v>125</v>
      </c>
      <c r="H176" s="151">
        <v>1</v>
      </c>
      <c r="I176" s="152"/>
      <c r="L176" s="148"/>
      <c r="M176" s="153"/>
      <c r="T176" s="154"/>
      <c r="AT176" s="149" t="s">
        <v>123</v>
      </c>
      <c r="AU176" s="149" t="s">
        <v>79</v>
      </c>
      <c r="AV176" s="13" t="s">
        <v>126</v>
      </c>
      <c r="AW176" s="13" t="s">
        <v>31</v>
      </c>
      <c r="AX176" s="13" t="s">
        <v>77</v>
      </c>
      <c r="AY176" s="149" t="s">
        <v>113</v>
      </c>
    </row>
    <row r="177" spans="2:65" s="1" customFormat="1" ht="16.5" customHeight="1">
      <c r="B177" s="32"/>
      <c r="C177" s="127" t="s">
        <v>273</v>
      </c>
      <c r="D177" s="127" t="s">
        <v>116</v>
      </c>
      <c r="E177" s="128" t="s">
        <v>446</v>
      </c>
      <c r="F177" s="129" t="s">
        <v>447</v>
      </c>
      <c r="G177" s="130" t="s">
        <v>387</v>
      </c>
      <c r="H177" s="131">
        <v>1</v>
      </c>
      <c r="I177" s="132"/>
      <c r="J177" s="133">
        <f>ROUND(I177*H177,2)</f>
        <v>0</v>
      </c>
      <c r="K177" s="129" t="s">
        <v>120</v>
      </c>
      <c r="L177" s="32"/>
      <c r="M177" s="134" t="s">
        <v>19</v>
      </c>
      <c r="N177" s="135" t="s">
        <v>40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121</v>
      </c>
      <c r="AT177" s="138" t="s">
        <v>116</v>
      </c>
      <c r="AU177" s="138" t="s">
        <v>79</v>
      </c>
      <c r="AY177" s="17" t="s">
        <v>113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77</v>
      </c>
      <c r="BK177" s="139">
        <f>ROUND(I177*H177,2)</f>
        <v>0</v>
      </c>
      <c r="BL177" s="17" t="s">
        <v>121</v>
      </c>
      <c r="BM177" s="138" t="s">
        <v>448</v>
      </c>
    </row>
    <row r="178" spans="2:65" s="12" customFormat="1" ht="11.25">
      <c r="B178" s="140"/>
      <c r="D178" s="141" t="s">
        <v>123</v>
      </c>
      <c r="E178" s="142" t="s">
        <v>19</v>
      </c>
      <c r="F178" s="143" t="s">
        <v>449</v>
      </c>
      <c r="H178" s="144">
        <v>1</v>
      </c>
      <c r="I178" s="145"/>
      <c r="L178" s="140"/>
      <c r="M178" s="146"/>
      <c r="T178" s="147"/>
      <c r="AT178" s="142" t="s">
        <v>123</v>
      </c>
      <c r="AU178" s="142" t="s">
        <v>79</v>
      </c>
      <c r="AV178" s="12" t="s">
        <v>79</v>
      </c>
      <c r="AW178" s="12" t="s">
        <v>31</v>
      </c>
      <c r="AX178" s="12" t="s">
        <v>69</v>
      </c>
      <c r="AY178" s="142" t="s">
        <v>113</v>
      </c>
    </row>
    <row r="179" spans="2:65" s="13" customFormat="1" ht="11.25">
      <c r="B179" s="148"/>
      <c r="D179" s="141" t="s">
        <v>123</v>
      </c>
      <c r="E179" s="149" t="s">
        <v>19</v>
      </c>
      <c r="F179" s="150" t="s">
        <v>125</v>
      </c>
      <c r="H179" s="151">
        <v>1</v>
      </c>
      <c r="I179" s="152"/>
      <c r="L179" s="148"/>
      <c r="M179" s="153"/>
      <c r="T179" s="154"/>
      <c r="AT179" s="149" t="s">
        <v>123</v>
      </c>
      <c r="AU179" s="149" t="s">
        <v>79</v>
      </c>
      <c r="AV179" s="13" t="s">
        <v>126</v>
      </c>
      <c r="AW179" s="13" t="s">
        <v>31</v>
      </c>
      <c r="AX179" s="13" t="s">
        <v>77</v>
      </c>
      <c r="AY179" s="149" t="s">
        <v>113</v>
      </c>
    </row>
    <row r="180" spans="2:65" s="1" customFormat="1" ht="16.5" customHeight="1">
      <c r="B180" s="32"/>
      <c r="C180" s="155" t="s">
        <v>278</v>
      </c>
      <c r="D180" s="155" t="s">
        <v>127</v>
      </c>
      <c r="E180" s="156" t="s">
        <v>450</v>
      </c>
      <c r="F180" s="157" t="s">
        <v>451</v>
      </c>
      <c r="G180" s="158" t="s">
        <v>387</v>
      </c>
      <c r="H180" s="159">
        <v>1</v>
      </c>
      <c r="I180" s="160"/>
      <c r="J180" s="161">
        <f>ROUND(I180*H180,2)</f>
        <v>0</v>
      </c>
      <c r="K180" s="157" t="s">
        <v>120</v>
      </c>
      <c r="L180" s="162"/>
      <c r="M180" s="163" t="s">
        <v>19</v>
      </c>
      <c r="N180" s="164" t="s">
        <v>40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130</v>
      </c>
      <c r="AT180" s="138" t="s">
        <v>127</v>
      </c>
      <c r="AU180" s="138" t="s">
        <v>79</v>
      </c>
      <c r="AY180" s="17" t="s">
        <v>113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77</v>
      </c>
      <c r="BK180" s="139">
        <f>ROUND(I180*H180,2)</f>
        <v>0</v>
      </c>
      <c r="BL180" s="17" t="s">
        <v>121</v>
      </c>
      <c r="BM180" s="138" t="s">
        <v>452</v>
      </c>
    </row>
    <row r="181" spans="2:65" s="12" customFormat="1" ht="11.25">
      <c r="B181" s="140"/>
      <c r="D181" s="141" t="s">
        <v>123</v>
      </c>
      <c r="E181" s="142" t="s">
        <v>19</v>
      </c>
      <c r="F181" s="143" t="s">
        <v>453</v>
      </c>
      <c r="H181" s="144">
        <v>1</v>
      </c>
      <c r="I181" s="145"/>
      <c r="L181" s="140"/>
      <c r="M181" s="146"/>
      <c r="T181" s="147"/>
      <c r="AT181" s="142" t="s">
        <v>123</v>
      </c>
      <c r="AU181" s="142" t="s">
        <v>79</v>
      </c>
      <c r="AV181" s="12" t="s">
        <v>79</v>
      </c>
      <c r="AW181" s="12" t="s">
        <v>31</v>
      </c>
      <c r="AX181" s="12" t="s">
        <v>69</v>
      </c>
      <c r="AY181" s="142" t="s">
        <v>113</v>
      </c>
    </row>
    <row r="182" spans="2:65" s="13" customFormat="1" ht="11.25">
      <c r="B182" s="148"/>
      <c r="D182" s="141" t="s">
        <v>123</v>
      </c>
      <c r="E182" s="149" t="s">
        <v>19</v>
      </c>
      <c r="F182" s="150" t="s">
        <v>125</v>
      </c>
      <c r="H182" s="151">
        <v>1</v>
      </c>
      <c r="I182" s="152"/>
      <c r="L182" s="148"/>
      <c r="M182" s="153"/>
      <c r="T182" s="154"/>
      <c r="AT182" s="149" t="s">
        <v>123</v>
      </c>
      <c r="AU182" s="149" t="s">
        <v>79</v>
      </c>
      <c r="AV182" s="13" t="s">
        <v>126</v>
      </c>
      <c r="AW182" s="13" t="s">
        <v>31</v>
      </c>
      <c r="AX182" s="13" t="s">
        <v>77</v>
      </c>
      <c r="AY182" s="149" t="s">
        <v>113</v>
      </c>
    </row>
    <row r="183" spans="2:65" s="1" customFormat="1" ht="16.5" customHeight="1">
      <c r="B183" s="32"/>
      <c r="C183" s="127" t="s">
        <v>283</v>
      </c>
      <c r="D183" s="127" t="s">
        <v>116</v>
      </c>
      <c r="E183" s="128" t="s">
        <v>454</v>
      </c>
      <c r="F183" s="129" t="s">
        <v>455</v>
      </c>
      <c r="G183" s="130" t="s">
        <v>387</v>
      </c>
      <c r="H183" s="131">
        <v>1</v>
      </c>
      <c r="I183" s="132"/>
      <c r="J183" s="133">
        <f>ROUND(I183*H183,2)</f>
        <v>0</v>
      </c>
      <c r="K183" s="129" t="s">
        <v>120</v>
      </c>
      <c r="L183" s="32"/>
      <c r="M183" s="134" t="s">
        <v>19</v>
      </c>
      <c r="N183" s="135" t="s">
        <v>40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121</v>
      </c>
      <c r="AT183" s="138" t="s">
        <v>116</v>
      </c>
      <c r="AU183" s="138" t="s">
        <v>79</v>
      </c>
      <c r="AY183" s="17" t="s">
        <v>113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77</v>
      </c>
      <c r="BK183" s="139">
        <f>ROUND(I183*H183,2)</f>
        <v>0</v>
      </c>
      <c r="BL183" s="17" t="s">
        <v>121</v>
      </c>
      <c r="BM183" s="138" t="s">
        <v>456</v>
      </c>
    </row>
    <row r="184" spans="2:65" s="12" customFormat="1" ht="11.25">
      <c r="B184" s="140"/>
      <c r="D184" s="141" t="s">
        <v>123</v>
      </c>
      <c r="E184" s="142" t="s">
        <v>19</v>
      </c>
      <c r="F184" s="143" t="s">
        <v>449</v>
      </c>
      <c r="H184" s="144">
        <v>1</v>
      </c>
      <c r="I184" s="145"/>
      <c r="L184" s="140"/>
      <c r="M184" s="146"/>
      <c r="T184" s="147"/>
      <c r="AT184" s="142" t="s">
        <v>123</v>
      </c>
      <c r="AU184" s="142" t="s">
        <v>79</v>
      </c>
      <c r="AV184" s="12" t="s">
        <v>79</v>
      </c>
      <c r="AW184" s="12" t="s">
        <v>31</v>
      </c>
      <c r="AX184" s="12" t="s">
        <v>69</v>
      </c>
      <c r="AY184" s="142" t="s">
        <v>113</v>
      </c>
    </row>
    <row r="185" spans="2:65" s="13" customFormat="1" ht="11.25">
      <c r="B185" s="148"/>
      <c r="D185" s="141" t="s">
        <v>123</v>
      </c>
      <c r="E185" s="149" t="s">
        <v>19</v>
      </c>
      <c r="F185" s="150" t="s">
        <v>125</v>
      </c>
      <c r="H185" s="151">
        <v>1</v>
      </c>
      <c r="I185" s="152"/>
      <c r="L185" s="148"/>
      <c r="M185" s="153"/>
      <c r="T185" s="154"/>
      <c r="AT185" s="149" t="s">
        <v>123</v>
      </c>
      <c r="AU185" s="149" t="s">
        <v>79</v>
      </c>
      <c r="AV185" s="13" t="s">
        <v>126</v>
      </c>
      <c r="AW185" s="13" t="s">
        <v>31</v>
      </c>
      <c r="AX185" s="13" t="s">
        <v>77</v>
      </c>
      <c r="AY185" s="149" t="s">
        <v>113</v>
      </c>
    </row>
    <row r="186" spans="2:65" s="1" customFormat="1" ht="16.5" customHeight="1">
      <c r="B186" s="32"/>
      <c r="C186" s="155" t="s">
        <v>130</v>
      </c>
      <c r="D186" s="155" t="s">
        <v>127</v>
      </c>
      <c r="E186" s="156" t="s">
        <v>457</v>
      </c>
      <c r="F186" s="157" t="s">
        <v>458</v>
      </c>
      <c r="G186" s="158" t="s">
        <v>387</v>
      </c>
      <c r="H186" s="159">
        <v>1</v>
      </c>
      <c r="I186" s="160"/>
      <c r="J186" s="161">
        <f>ROUND(I186*H186,2)</f>
        <v>0</v>
      </c>
      <c r="K186" s="157" t="s">
        <v>120</v>
      </c>
      <c r="L186" s="162"/>
      <c r="M186" s="163" t="s">
        <v>19</v>
      </c>
      <c r="N186" s="164" t="s">
        <v>40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130</v>
      </c>
      <c r="AT186" s="138" t="s">
        <v>127</v>
      </c>
      <c r="AU186" s="138" t="s">
        <v>79</v>
      </c>
      <c r="AY186" s="17" t="s">
        <v>113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77</v>
      </c>
      <c r="BK186" s="139">
        <f>ROUND(I186*H186,2)</f>
        <v>0</v>
      </c>
      <c r="BL186" s="17" t="s">
        <v>121</v>
      </c>
      <c r="BM186" s="138" t="s">
        <v>459</v>
      </c>
    </row>
    <row r="187" spans="2:65" s="12" customFormat="1" ht="11.25">
      <c r="B187" s="140"/>
      <c r="D187" s="141" t="s">
        <v>123</v>
      </c>
      <c r="E187" s="142" t="s">
        <v>19</v>
      </c>
      <c r="F187" s="143" t="s">
        <v>453</v>
      </c>
      <c r="H187" s="144">
        <v>1</v>
      </c>
      <c r="I187" s="145"/>
      <c r="L187" s="140"/>
      <c r="M187" s="146"/>
      <c r="T187" s="147"/>
      <c r="AT187" s="142" t="s">
        <v>123</v>
      </c>
      <c r="AU187" s="142" t="s">
        <v>79</v>
      </c>
      <c r="AV187" s="12" t="s">
        <v>79</v>
      </c>
      <c r="AW187" s="12" t="s">
        <v>31</v>
      </c>
      <c r="AX187" s="12" t="s">
        <v>69</v>
      </c>
      <c r="AY187" s="142" t="s">
        <v>113</v>
      </c>
    </row>
    <row r="188" spans="2:65" s="13" customFormat="1" ht="11.25">
      <c r="B188" s="148"/>
      <c r="D188" s="141" t="s">
        <v>123</v>
      </c>
      <c r="E188" s="149" t="s">
        <v>19</v>
      </c>
      <c r="F188" s="150" t="s">
        <v>125</v>
      </c>
      <c r="H188" s="151">
        <v>1</v>
      </c>
      <c r="I188" s="152"/>
      <c r="L188" s="148"/>
      <c r="M188" s="153"/>
      <c r="T188" s="154"/>
      <c r="AT188" s="149" t="s">
        <v>123</v>
      </c>
      <c r="AU188" s="149" t="s">
        <v>79</v>
      </c>
      <c r="AV188" s="13" t="s">
        <v>126</v>
      </c>
      <c r="AW188" s="13" t="s">
        <v>31</v>
      </c>
      <c r="AX188" s="13" t="s">
        <v>77</v>
      </c>
      <c r="AY188" s="149" t="s">
        <v>113</v>
      </c>
    </row>
    <row r="189" spans="2:65" s="1" customFormat="1" ht="16.5" customHeight="1">
      <c r="B189" s="32"/>
      <c r="C189" s="127" t="s">
        <v>294</v>
      </c>
      <c r="D189" s="127" t="s">
        <v>116</v>
      </c>
      <c r="E189" s="128" t="s">
        <v>460</v>
      </c>
      <c r="F189" s="129" t="s">
        <v>461</v>
      </c>
      <c r="G189" s="130" t="s">
        <v>387</v>
      </c>
      <c r="H189" s="131">
        <v>1</v>
      </c>
      <c r="I189" s="132"/>
      <c r="J189" s="133">
        <f>ROUND(I189*H189,2)</f>
        <v>0</v>
      </c>
      <c r="K189" s="129" t="s">
        <v>120</v>
      </c>
      <c r="L189" s="32"/>
      <c r="M189" s="134" t="s">
        <v>19</v>
      </c>
      <c r="N189" s="135" t="s">
        <v>40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121</v>
      </c>
      <c r="AT189" s="138" t="s">
        <v>116</v>
      </c>
      <c r="AU189" s="138" t="s">
        <v>79</v>
      </c>
      <c r="AY189" s="17" t="s">
        <v>113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77</v>
      </c>
      <c r="BK189" s="139">
        <f>ROUND(I189*H189,2)</f>
        <v>0</v>
      </c>
      <c r="BL189" s="17" t="s">
        <v>121</v>
      </c>
      <c r="BM189" s="138" t="s">
        <v>462</v>
      </c>
    </row>
    <row r="190" spans="2:65" s="12" customFormat="1" ht="11.25">
      <c r="B190" s="140"/>
      <c r="D190" s="141" t="s">
        <v>123</v>
      </c>
      <c r="E190" s="142" t="s">
        <v>19</v>
      </c>
      <c r="F190" s="143" t="s">
        <v>463</v>
      </c>
      <c r="H190" s="144">
        <v>1</v>
      </c>
      <c r="I190" s="145"/>
      <c r="L190" s="140"/>
      <c r="M190" s="146"/>
      <c r="T190" s="147"/>
      <c r="AT190" s="142" t="s">
        <v>123</v>
      </c>
      <c r="AU190" s="142" t="s">
        <v>79</v>
      </c>
      <c r="AV190" s="12" t="s">
        <v>79</v>
      </c>
      <c r="AW190" s="12" t="s">
        <v>31</v>
      </c>
      <c r="AX190" s="12" t="s">
        <v>69</v>
      </c>
      <c r="AY190" s="142" t="s">
        <v>113</v>
      </c>
    </row>
    <row r="191" spans="2:65" s="13" customFormat="1" ht="11.25">
      <c r="B191" s="148"/>
      <c r="D191" s="141" t="s">
        <v>123</v>
      </c>
      <c r="E191" s="149" t="s">
        <v>19</v>
      </c>
      <c r="F191" s="150" t="s">
        <v>125</v>
      </c>
      <c r="H191" s="151">
        <v>1</v>
      </c>
      <c r="I191" s="152"/>
      <c r="L191" s="148"/>
      <c r="M191" s="153"/>
      <c r="T191" s="154"/>
      <c r="AT191" s="149" t="s">
        <v>123</v>
      </c>
      <c r="AU191" s="149" t="s">
        <v>79</v>
      </c>
      <c r="AV191" s="13" t="s">
        <v>126</v>
      </c>
      <c r="AW191" s="13" t="s">
        <v>31</v>
      </c>
      <c r="AX191" s="13" t="s">
        <v>77</v>
      </c>
      <c r="AY191" s="149" t="s">
        <v>113</v>
      </c>
    </row>
    <row r="192" spans="2:65" s="1" customFormat="1" ht="21.75" customHeight="1">
      <c r="B192" s="32"/>
      <c r="C192" s="155" t="s">
        <v>299</v>
      </c>
      <c r="D192" s="155" t="s">
        <v>127</v>
      </c>
      <c r="E192" s="156" t="s">
        <v>464</v>
      </c>
      <c r="F192" s="157" t="s">
        <v>465</v>
      </c>
      <c r="G192" s="158" t="s">
        <v>387</v>
      </c>
      <c r="H192" s="159">
        <v>1</v>
      </c>
      <c r="I192" s="160"/>
      <c r="J192" s="161">
        <f>ROUND(I192*H192,2)</f>
        <v>0</v>
      </c>
      <c r="K192" s="157" t="s">
        <v>120</v>
      </c>
      <c r="L192" s="162"/>
      <c r="M192" s="163" t="s">
        <v>19</v>
      </c>
      <c r="N192" s="164" t="s">
        <v>40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130</v>
      </c>
      <c r="AT192" s="138" t="s">
        <v>127</v>
      </c>
      <c r="AU192" s="138" t="s">
        <v>79</v>
      </c>
      <c r="AY192" s="17" t="s">
        <v>113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77</v>
      </c>
      <c r="BK192" s="139">
        <f>ROUND(I192*H192,2)</f>
        <v>0</v>
      </c>
      <c r="BL192" s="17" t="s">
        <v>121</v>
      </c>
      <c r="BM192" s="138" t="s">
        <v>466</v>
      </c>
    </row>
    <row r="193" spans="2:65" s="12" customFormat="1" ht="11.25">
      <c r="B193" s="140"/>
      <c r="D193" s="141" t="s">
        <v>123</v>
      </c>
      <c r="E193" s="142" t="s">
        <v>19</v>
      </c>
      <c r="F193" s="143" t="s">
        <v>467</v>
      </c>
      <c r="H193" s="144">
        <v>1</v>
      </c>
      <c r="I193" s="145"/>
      <c r="L193" s="140"/>
      <c r="M193" s="146"/>
      <c r="T193" s="147"/>
      <c r="AT193" s="142" t="s">
        <v>123</v>
      </c>
      <c r="AU193" s="142" t="s">
        <v>79</v>
      </c>
      <c r="AV193" s="12" t="s">
        <v>79</v>
      </c>
      <c r="AW193" s="12" t="s">
        <v>31</v>
      </c>
      <c r="AX193" s="12" t="s">
        <v>69</v>
      </c>
      <c r="AY193" s="142" t="s">
        <v>113</v>
      </c>
    </row>
    <row r="194" spans="2:65" s="13" customFormat="1" ht="11.25">
      <c r="B194" s="148"/>
      <c r="D194" s="141" t="s">
        <v>123</v>
      </c>
      <c r="E194" s="149" t="s">
        <v>19</v>
      </c>
      <c r="F194" s="150" t="s">
        <v>125</v>
      </c>
      <c r="H194" s="151">
        <v>1</v>
      </c>
      <c r="I194" s="152"/>
      <c r="L194" s="148"/>
      <c r="M194" s="153"/>
      <c r="T194" s="154"/>
      <c r="AT194" s="149" t="s">
        <v>123</v>
      </c>
      <c r="AU194" s="149" t="s">
        <v>79</v>
      </c>
      <c r="AV194" s="13" t="s">
        <v>126</v>
      </c>
      <c r="AW194" s="13" t="s">
        <v>31</v>
      </c>
      <c r="AX194" s="13" t="s">
        <v>77</v>
      </c>
      <c r="AY194" s="149" t="s">
        <v>113</v>
      </c>
    </row>
    <row r="195" spans="2:65" s="1" customFormat="1" ht="16.5" customHeight="1">
      <c r="B195" s="32"/>
      <c r="C195" s="127" t="s">
        <v>304</v>
      </c>
      <c r="D195" s="127" t="s">
        <v>116</v>
      </c>
      <c r="E195" s="128" t="s">
        <v>468</v>
      </c>
      <c r="F195" s="129" t="s">
        <v>469</v>
      </c>
      <c r="G195" s="130" t="s">
        <v>387</v>
      </c>
      <c r="H195" s="131">
        <v>1</v>
      </c>
      <c r="I195" s="132"/>
      <c r="J195" s="133">
        <f>ROUND(I195*H195,2)</f>
        <v>0</v>
      </c>
      <c r="K195" s="129" t="s">
        <v>120</v>
      </c>
      <c r="L195" s="32"/>
      <c r="M195" s="134" t="s">
        <v>19</v>
      </c>
      <c r="N195" s="135" t="s">
        <v>40</v>
      </c>
      <c r="P195" s="136">
        <f>O195*H195</f>
        <v>0</v>
      </c>
      <c r="Q195" s="136">
        <v>0</v>
      </c>
      <c r="R195" s="136">
        <f>Q195*H195</f>
        <v>0</v>
      </c>
      <c r="S195" s="136">
        <v>0</v>
      </c>
      <c r="T195" s="137">
        <f>S195*H195</f>
        <v>0</v>
      </c>
      <c r="AR195" s="138" t="s">
        <v>121</v>
      </c>
      <c r="AT195" s="138" t="s">
        <v>116</v>
      </c>
      <c r="AU195" s="138" t="s">
        <v>79</v>
      </c>
      <c r="AY195" s="17" t="s">
        <v>113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77</v>
      </c>
      <c r="BK195" s="139">
        <f>ROUND(I195*H195,2)</f>
        <v>0</v>
      </c>
      <c r="BL195" s="17" t="s">
        <v>121</v>
      </c>
      <c r="BM195" s="138" t="s">
        <v>470</v>
      </c>
    </row>
    <row r="196" spans="2:65" s="12" customFormat="1" ht="11.25">
      <c r="B196" s="140"/>
      <c r="D196" s="141" t="s">
        <v>123</v>
      </c>
      <c r="E196" s="142" t="s">
        <v>19</v>
      </c>
      <c r="F196" s="143" t="s">
        <v>463</v>
      </c>
      <c r="H196" s="144">
        <v>1</v>
      </c>
      <c r="I196" s="145"/>
      <c r="L196" s="140"/>
      <c r="M196" s="146"/>
      <c r="T196" s="147"/>
      <c r="AT196" s="142" t="s">
        <v>123</v>
      </c>
      <c r="AU196" s="142" t="s">
        <v>79</v>
      </c>
      <c r="AV196" s="12" t="s">
        <v>79</v>
      </c>
      <c r="AW196" s="12" t="s">
        <v>31</v>
      </c>
      <c r="AX196" s="12" t="s">
        <v>69</v>
      </c>
      <c r="AY196" s="142" t="s">
        <v>113</v>
      </c>
    </row>
    <row r="197" spans="2:65" s="13" customFormat="1" ht="11.25">
      <c r="B197" s="148"/>
      <c r="D197" s="141" t="s">
        <v>123</v>
      </c>
      <c r="E197" s="149" t="s">
        <v>19</v>
      </c>
      <c r="F197" s="150" t="s">
        <v>125</v>
      </c>
      <c r="H197" s="151">
        <v>1</v>
      </c>
      <c r="I197" s="152"/>
      <c r="L197" s="148"/>
      <c r="M197" s="153"/>
      <c r="T197" s="154"/>
      <c r="AT197" s="149" t="s">
        <v>123</v>
      </c>
      <c r="AU197" s="149" t="s">
        <v>79</v>
      </c>
      <c r="AV197" s="13" t="s">
        <v>126</v>
      </c>
      <c r="AW197" s="13" t="s">
        <v>31</v>
      </c>
      <c r="AX197" s="13" t="s">
        <v>77</v>
      </c>
      <c r="AY197" s="149" t="s">
        <v>113</v>
      </c>
    </row>
    <row r="198" spans="2:65" s="1" customFormat="1" ht="16.5" customHeight="1">
      <c r="B198" s="32"/>
      <c r="C198" s="155" t="s">
        <v>309</v>
      </c>
      <c r="D198" s="155" t="s">
        <v>127</v>
      </c>
      <c r="E198" s="156" t="s">
        <v>471</v>
      </c>
      <c r="F198" s="157" t="s">
        <v>472</v>
      </c>
      <c r="G198" s="158" t="s">
        <v>387</v>
      </c>
      <c r="H198" s="159">
        <v>1</v>
      </c>
      <c r="I198" s="160"/>
      <c r="J198" s="161">
        <f>ROUND(I198*H198,2)</f>
        <v>0</v>
      </c>
      <c r="K198" s="157" t="s">
        <v>120</v>
      </c>
      <c r="L198" s="162"/>
      <c r="M198" s="163" t="s">
        <v>19</v>
      </c>
      <c r="N198" s="164" t="s">
        <v>40</v>
      </c>
      <c r="P198" s="136">
        <f>O198*H198</f>
        <v>0</v>
      </c>
      <c r="Q198" s="136">
        <v>0</v>
      </c>
      <c r="R198" s="136">
        <f>Q198*H198</f>
        <v>0</v>
      </c>
      <c r="S198" s="136">
        <v>0</v>
      </c>
      <c r="T198" s="137">
        <f>S198*H198</f>
        <v>0</v>
      </c>
      <c r="AR198" s="138" t="s">
        <v>130</v>
      </c>
      <c r="AT198" s="138" t="s">
        <v>127</v>
      </c>
      <c r="AU198" s="138" t="s">
        <v>79</v>
      </c>
      <c r="AY198" s="17" t="s">
        <v>113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7" t="s">
        <v>77</v>
      </c>
      <c r="BK198" s="139">
        <f>ROUND(I198*H198,2)</f>
        <v>0</v>
      </c>
      <c r="BL198" s="17" t="s">
        <v>121</v>
      </c>
      <c r="BM198" s="138" t="s">
        <v>473</v>
      </c>
    </row>
    <row r="199" spans="2:65" s="12" customFormat="1" ht="11.25">
      <c r="B199" s="140"/>
      <c r="D199" s="141" t="s">
        <v>123</v>
      </c>
      <c r="E199" s="142" t="s">
        <v>19</v>
      </c>
      <c r="F199" s="143" t="s">
        <v>467</v>
      </c>
      <c r="H199" s="144">
        <v>1</v>
      </c>
      <c r="I199" s="145"/>
      <c r="L199" s="140"/>
      <c r="M199" s="146"/>
      <c r="T199" s="147"/>
      <c r="AT199" s="142" t="s">
        <v>123</v>
      </c>
      <c r="AU199" s="142" t="s">
        <v>79</v>
      </c>
      <c r="AV199" s="12" t="s">
        <v>79</v>
      </c>
      <c r="AW199" s="12" t="s">
        <v>31</v>
      </c>
      <c r="AX199" s="12" t="s">
        <v>69</v>
      </c>
      <c r="AY199" s="142" t="s">
        <v>113</v>
      </c>
    </row>
    <row r="200" spans="2:65" s="13" customFormat="1" ht="11.25">
      <c r="B200" s="148"/>
      <c r="D200" s="141" t="s">
        <v>123</v>
      </c>
      <c r="E200" s="149" t="s">
        <v>19</v>
      </c>
      <c r="F200" s="150" t="s">
        <v>125</v>
      </c>
      <c r="H200" s="151">
        <v>1</v>
      </c>
      <c r="I200" s="152"/>
      <c r="L200" s="148"/>
      <c r="M200" s="153"/>
      <c r="T200" s="154"/>
      <c r="AT200" s="149" t="s">
        <v>123</v>
      </c>
      <c r="AU200" s="149" t="s">
        <v>79</v>
      </c>
      <c r="AV200" s="13" t="s">
        <v>126</v>
      </c>
      <c r="AW200" s="13" t="s">
        <v>31</v>
      </c>
      <c r="AX200" s="13" t="s">
        <v>77</v>
      </c>
      <c r="AY200" s="149" t="s">
        <v>113</v>
      </c>
    </row>
    <row r="201" spans="2:65" s="1" customFormat="1" ht="16.5" customHeight="1">
      <c r="B201" s="32"/>
      <c r="C201" s="127" t="s">
        <v>314</v>
      </c>
      <c r="D201" s="127" t="s">
        <v>116</v>
      </c>
      <c r="E201" s="128" t="s">
        <v>474</v>
      </c>
      <c r="F201" s="129" t="s">
        <v>475</v>
      </c>
      <c r="G201" s="130" t="s">
        <v>387</v>
      </c>
      <c r="H201" s="131">
        <v>1</v>
      </c>
      <c r="I201" s="132"/>
      <c r="J201" s="133">
        <f>ROUND(I201*H201,2)</f>
        <v>0</v>
      </c>
      <c r="K201" s="129" t="s">
        <v>120</v>
      </c>
      <c r="L201" s="32"/>
      <c r="M201" s="134" t="s">
        <v>19</v>
      </c>
      <c r="N201" s="135" t="s">
        <v>40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121</v>
      </c>
      <c r="AT201" s="138" t="s">
        <v>116</v>
      </c>
      <c r="AU201" s="138" t="s">
        <v>79</v>
      </c>
      <c r="AY201" s="17" t="s">
        <v>113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7" t="s">
        <v>77</v>
      </c>
      <c r="BK201" s="139">
        <f>ROUND(I201*H201,2)</f>
        <v>0</v>
      </c>
      <c r="BL201" s="17" t="s">
        <v>121</v>
      </c>
      <c r="BM201" s="138" t="s">
        <v>476</v>
      </c>
    </row>
    <row r="202" spans="2:65" s="12" customFormat="1" ht="11.25">
      <c r="B202" s="140"/>
      <c r="D202" s="141" t="s">
        <v>123</v>
      </c>
      <c r="E202" s="142" t="s">
        <v>19</v>
      </c>
      <c r="F202" s="143" t="s">
        <v>477</v>
      </c>
      <c r="H202" s="144">
        <v>1</v>
      </c>
      <c r="I202" s="145"/>
      <c r="L202" s="140"/>
      <c r="M202" s="146"/>
      <c r="T202" s="147"/>
      <c r="AT202" s="142" t="s">
        <v>123</v>
      </c>
      <c r="AU202" s="142" t="s">
        <v>79</v>
      </c>
      <c r="AV202" s="12" t="s">
        <v>79</v>
      </c>
      <c r="AW202" s="12" t="s">
        <v>31</v>
      </c>
      <c r="AX202" s="12" t="s">
        <v>69</v>
      </c>
      <c r="AY202" s="142" t="s">
        <v>113</v>
      </c>
    </row>
    <row r="203" spans="2:65" s="13" customFormat="1" ht="11.25">
      <c r="B203" s="148"/>
      <c r="D203" s="141" t="s">
        <v>123</v>
      </c>
      <c r="E203" s="149" t="s">
        <v>19</v>
      </c>
      <c r="F203" s="150" t="s">
        <v>125</v>
      </c>
      <c r="H203" s="151">
        <v>1</v>
      </c>
      <c r="I203" s="152"/>
      <c r="L203" s="148"/>
      <c r="M203" s="153"/>
      <c r="T203" s="154"/>
      <c r="AT203" s="149" t="s">
        <v>123</v>
      </c>
      <c r="AU203" s="149" t="s">
        <v>79</v>
      </c>
      <c r="AV203" s="13" t="s">
        <v>126</v>
      </c>
      <c r="AW203" s="13" t="s">
        <v>31</v>
      </c>
      <c r="AX203" s="13" t="s">
        <v>77</v>
      </c>
      <c r="AY203" s="149" t="s">
        <v>113</v>
      </c>
    </row>
    <row r="204" spans="2:65" s="1" customFormat="1" ht="16.5" customHeight="1">
      <c r="B204" s="32"/>
      <c r="C204" s="155" t="s">
        <v>319</v>
      </c>
      <c r="D204" s="155" t="s">
        <v>127</v>
      </c>
      <c r="E204" s="156" t="s">
        <v>478</v>
      </c>
      <c r="F204" s="157" t="s">
        <v>479</v>
      </c>
      <c r="G204" s="158" t="s">
        <v>387</v>
      </c>
      <c r="H204" s="159">
        <v>1</v>
      </c>
      <c r="I204" s="160"/>
      <c r="J204" s="161">
        <f>ROUND(I204*H204,2)</f>
        <v>0</v>
      </c>
      <c r="K204" s="157" t="s">
        <v>120</v>
      </c>
      <c r="L204" s="162"/>
      <c r="M204" s="163" t="s">
        <v>19</v>
      </c>
      <c r="N204" s="164" t="s">
        <v>40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130</v>
      </c>
      <c r="AT204" s="138" t="s">
        <v>127</v>
      </c>
      <c r="AU204" s="138" t="s">
        <v>79</v>
      </c>
      <c r="AY204" s="17" t="s">
        <v>113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7" t="s">
        <v>77</v>
      </c>
      <c r="BK204" s="139">
        <f>ROUND(I204*H204,2)</f>
        <v>0</v>
      </c>
      <c r="BL204" s="17" t="s">
        <v>121</v>
      </c>
      <c r="BM204" s="138" t="s">
        <v>480</v>
      </c>
    </row>
    <row r="205" spans="2:65" s="12" customFormat="1" ht="11.25">
      <c r="B205" s="140"/>
      <c r="D205" s="141" t="s">
        <v>123</v>
      </c>
      <c r="E205" s="142" t="s">
        <v>19</v>
      </c>
      <c r="F205" s="143" t="s">
        <v>481</v>
      </c>
      <c r="H205" s="144">
        <v>1</v>
      </c>
      <c r="I205" s="145"/>
      <c r="L205" s="140"/>
      <c r="M205" s="146"/>
      <c r="T205" s="147"/>
      <c r="AT205" s="142" t="s">
        <v>123</v>
      </c>
      <c r="AU205" s="142" t="s">
        <v>79</v>
      </c>
      <c r="AV205" s="12" t="s">
        <v>79</v>
      </c>
      <c r="AW205" s="12" t="s">
        <v>31</v>
      </c>
      <c r="AX205" s="12" t="s">
        <v>69</v>
      </c>
      <c r="AY205" s="142" t="s">
        <v>113</v>
      </c>
    </row>
    <row r="206" spans="2:65" s="13" customFormat="1" ht="11.25">
      <c r="B206" s="148"/>
      <c r="D206" s="141" t="s">
        <v>123</v>
      </c>
      <c r="E206" s="149" t="s">
        <v>19</v>
      </c>
      <c r="F206" s="150" t="s">
        <v>125</v>
      </c>
      <c r="H206" s="151">
        <v>1</v>
      </c>
      <c r="I206" s="152"/>
      <c r="L206" s="148"/>
      <c r="M206" s="153"/>
      <c r="T206" s="154"/>
      <c r="AT206" s="149" t="s">
        <v>123</v>
      </c>
      <c r="AU206" s="149" t="s">
        <v>79</v>
      </c>
      <c r="AV206" s="13" t="s">
        <v>126</v>
      </c>
      <c r="AW206" s="13" t="s">
        <v>31</v>
      </c>
      <c r="AX206" s="13" t="s">
        <v>77</v>
      </c>
      <c r="AY206" s="149" t="s">
        <v>113</v>
      </c>
    </row>
    <row r="207" spans="2:65" s="1" customFormat="1" ht="37.9" customHeight="1">
      <c r="B207" s="32"/>
      <c r="C207" s="127" t="s">
        <v>324</v>
      </c>
      <c r="D207" s="127" t="s">
        <v>116</v>
      </c>
      <c r="E207" s="128" t="s">
        <v>482</v>
      </c>
      <c r="F207" s="129" t="s">
        <v>483</v>
      </c>
      <c r="G207" s="130" t="s">
        <v>387</v>
      </c>
      <c r="H207" s="131">
        <v>1</v>
      </c>
      <c r="I207" s="132"/>
      <c r="J207" s="133">
        <f>ROUND(I207*H207,2)</f>
        <v>0</v>
      </c>
      <c r="K207" s="129" t="s">
        <v>120</v>
      </c>
      <c r="L207" s="32"/>
      <c r="M207" s="134" t="s">
        <v>19</v>
      </c>
      <c r="N207" s="135" t="s">
        <v>40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121</v>
      </c>
      <c r="AT207" s="138" t="s">
        <v>116</v>
      </c>
      <c r="AU207" s="138" t="s">
        <v>79</v>
      </c>
      <c r="AY207" s="17" t="s">
        <v>113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7" t="s">
        <v>77</v>
      </c>
      <c r="BK207" s="139">
        <f>ROUND(I207*H207,2)</f>
        <v>0</v>
      </c>
      <c r="BL207" s="17" t="s">
        <v>121</v>
      </c>
      <c r="BM207" s="138" t="s">
        <v>484</v>
      </c>
    </row>
    <row r="208" spans="2:65" s="12" customFormat="1" ht="11.25">
      <c r="B208" s="140"/>
      <c r="D208" s="141" t="s">
        <v>123</v>
      </c>
      <c r="E208" s="142" t="s">
        <v>19</v>
      </c>
      <c r="F208" s="143" t="s">
        <v>485</v>
      </c>
      <c r="H208" s="144">
        <v>1</v>
      </c>
      <c r="I208" s="145"/>
      <c r="L208" s="140"/>
      <c r="M208" s="146"/>
      <c r="T208" s="147"/>
      <c r="AT208" s="142" t="s">
        <v>123</v>
      </c>
      <c r="AU208" s="142" t="s">
        <v>79</v>
      </c>
      <c r="AV208" s="12" t="s">
        <v>79</v>
      </c>
      <c r="AW208" s="12" t="s">
        <v>31</v>
      </c>
      <c r="AX208" s="12" t="s">
        <v>69</v>
      </c>
      <c r="AY208" s="142" t="s">
        <v>113</v>
      </c>
    </row>
    <row r="209" spans="2:65" s="13" customFormat="1" ht="11.25">
      <c r="B209" s="148"/>
      <c r="D209" s="141" t="s">
        <v>123</v>
      </c>
      <c r="E209" s="149" t="s">
        <v>19</v>
      </c>
      <c r="F209" s="150" t="s">
        <v>125</v>
      </c>
      <c r="H209" s="151">
        <v>1</v>
      </c>
      <c r="I209" s="152"/>
      <c r="L209" s="148"/>
      <c r="M209" s="153"/>
      <c r="T209" s="154"/>
      <c r="AT209" s="149" t="s">
        <v>123</v>
      </c>
      <c r="AU209" s="149" t="s">
        <v>79</v>
      </c>
      <c r="AV209" s="13" t="s">
        <v>126</v>
      </c>
      <c r="AW209" s="13" t="s">
        <v>31</v>
      </c>
      <c r="AX209" s="13" t="s">
        <v>77</v>
      </c>
      <c r="AY209" s="149" t="s">
        <v>113</v>
      </c>
    </row>
    <row r="210" spans="2:65" s="1" customFormat="1" ht="37.9" customHeight="1">
      <c r="B210" s="32"/>
      <c r="C210" s="155" t="s">
        <v>329</v>
      </c>
      <c r="D210" s="155" t="s">
        <v>127</v>
      </c>
      <c r="E210" s="156" t="s">
        <v>486</v>
      </c>
      <c r="F210" s="157" t="s">
        <v>487</v>
      </c>
      <c r="G210" s="158" t="s">
        <v>387</v>
      </c>
      <c r="H210" s="159">
        <v>1</v>
      </c>
      <c r="I210" s="160"/>
      <c r="J210" s="161">
        <f>ROUND(I210*H210,2)</f>
        <v>0</v>
      </c>
      <c r="K210" s="157" t="s">
        <v>120</v>
      </c>
      <c r="L210" s="162"/>
      <c r="M210" s="163" t="s">
        <v>19</v>
      </c>
      <c r="N210" s="164" t="s">
        <v>40</v>
      </c>
      <c r="P210" s="136">
        <f>O210*H210</f>
        <v>0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130</v>
      </c>
      <c r="AT210" s="138" t="s">
        <v>127</v>
      </c>
      <c r="AU210" s="138" t="s">
        <v>79</v>
      </c>
      <c r="AY210" s="17" t="s">
        <v>113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7" t="s">
        <v>77</v>
      </c>
      <c r="BK210" s="139">
        <f>ROUND(I210*H210,2)</f>
        <v>0</v>
      </c>
      <c r="BL210" s="17" t="s">
        <v>121</v>
      </c>
      <c r="BM210" s="138" t="s">
        <v>488</v>
      </c>
    </row>
    <row r="211" spans="2:65" s="12" customFormat="1" ht="11.25">
      <c r="B211" s="140"/>
      <c r="D211" s="141" t="s">
        <v>123</v>
      </c>
      <c r="E211" s="142" t="s">
        <v>19</v>
      </c>
      <c r="F211" s="143" t="s">
        <v>489</v>
      </c>
      <c r="H211" s="144">
        <v>1</v>
      </c>
      <c r="I211" s="145"/>
      <c r="L211" s="140"/>
      <c r="M211" s="146"/>
      <c r="T211" s="147"/>
      <c r="AT211" s="142" t="s">
        <v>123</v>
      </c>
      <c r="AU211" s="142" t="s">
        <v>79</v>
      </c>
      <c r="AV211" s="12" t="s">
        <v>79</v>
      </c>
      <c r="AW211" s="12" t="s">
        <v>31</v>
      </c>
      <c r="AX211" s="12" t="s">
        <v>69</v>
      </c>
      <c r="AY211" s="142" t="s">
        <v>113</v>
      </c>
    </row>
    <row r="212" spans="2:65" s="13" customFormat="1" ht="11.25">
      <c r="B212" s="148"/>
      <c r="D212" s="141" t="s">
        <v>123</v>
      </c>
      <c r="E212" s="149" t="s">
        <v>19</v>
      </c>
      <c r="F212" s="150" t="s">
        <v>125</v>
      </c>
      <c r="H212" s="151">
        <v>1</v>
      </c>
      <c r="I212" s="152"/>
      <c r="L212" s="148"/>
      <c r="M212" s="153"/>
      <c r="T212" s="154"/>
      <c r="AT212" s="149" t="s">
        <v>123</v>
      </c>
      <c r="AU212" s="149" t="s">
        <v>79</v>
      </c>
      <c r="AV212" s="13" t="s">
        <v>126</v>
      </c>
      <c r="AW212" s="13" t="s">
        <v>31</v>
      </c>
      <c r="AX212" s="13" t="s">
        <v>77</v>
      </c>
      <c r="AY212" s="149" t="s">
        <v>113</v>
      </c>
    </row>
    <row r="213" spans="2:65" s="1" customFormat="1" ht="24.2" customHeight="1">
      <c r="B213" s="32"/>
      <c r="C213" s="127" t="s">
        <v>334</v>
      </c>
      <c r="D213" s="127" t="s">
        <v>116</v>
      </c>
      <c r="E213" s="128" t="s">
        <v>490</v>
      </c>
      <c r="F213" s="129" t="s">
        <v>491</v>
      </c>
      <c r="G213" s="130" t="s">
        <v>387</v>
      </c>
      <c r="H213" s="131">
        <v>1</v>
      </c>
      <c r="I213" s="132"/>
      <c r="J213" s="133">
        <f>ROUND(I213*H213,2)</f>
        <v>0</v>
      </c>
      <c r="K213" s="129" t="s">
        <v>120</v>
      </c>
      <c r="L213" s="32"/>
      <c r="M213" s="134" t="s">
        <v>19</v>
      </c>
      <c r="N213" s="135" t="s">
        <v>40</v>
      </c>
      <c r="P213" s="136">
        <f>O213*H213</f>
        <v>0</v>
      </c>
      <c r="Q213" s="136">
        <v>0</v>
      </c>
      <c r="R213" s="136">
        <f>Q213*H213</f>
        <v>0</v>
      </c>
      <c r="S213" s="136">
        <v>0</v>
      </c>
      <c r="T213" s="137">
        <f>S213*H213</f>
        <v>0</v>
      </c>
      <c r="AR213" s="138" t="s">
        <v>121</v>
      </c>
      <c r="AT213" s="138" t="s">
        <v>116</v>
      </c>
      <c r="AU213" s="138" t="s">
        <v>79</v>
      </c>
      <c r="AY213" s="17" t="s">
        <v>113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7" t="s">
        <v>77</v>
      </c>
      <c r="BK213" s="139">
        <f>ROUND(I213*H213,2)</f>
        <v>0</v>
      </c>
      <c r="BL213" s="17" t="s">
        <v>121</v>
      </c>
      <c r="BM213" s="138" t="s">
        <v>492</v>
      </c>
    </row>
    <row r="214" spans="2:65" s="12" customFormat="1" ht="11.25">
      <c r="B214" s="140"/>
      <c r="D214" s="141" t="s">
        <v>123</v>
      </c>
      <c r="E214" s="142" t="s">
        <v>19</v>
      </c>
      <c r="F214" s="143" t="s">
        <v>493</v>
      </c>
      <c r="H214" s="144">
        <v>1</v>
      </c>
      <c r="I214" s="145"/>
      <c r="L214" s="140"/>
      <c r="M214" s="146"/>
      <c r="T214" s="147"/>
      <c r="AT214" s="142" t="s">
        <v>123</v>
      </c>
      <c r="AU214" s="142" t="s">
        <v>79</v>
      </c>
      <c r="AV214" s="12" t="s">
        <v>79</v>
      </c>
      <c r="AW214" s="12" t="s">
        <v>31</v>
      </c>
      <c r="AX214" s="12" t="s">
        <v>69</v>
      </c>
      <c r="AY214" s="142" t="s">
        <v>113</v>
      </c>
    </row>
    <row r="215" spans="2:65" s="13" customFormat="1" ht="11.25">
      <c r="B215" s="148"/>
      <c r="D215" s="141" t="s">
        <v>123</v>
      </c>
      <c r="E215" s="149" t="s">
        <v>19</v>
      </c>
      <c r="F215" s="150" t="s">
        <v>125</v>
      </c>
      <c r="H215" s="151">
        <v>1</v>
      </c>
      <c r="I215" s="152"/>
      <c r="L215" s="148"/>
      <c r="M215" s="153"/>
      <c r="T215" s="154"/>
      <c r="AT215" s="149" t="s">
        <v>123</v>
      </c>
      <c r="AU215" s="149" t="s">
        <v>79</v>
      </c>
      <c r="AV215" s="13" t="s">
        <v>126</v>
      </c>
      <c r="AW215" s="13" t="s">
        <v>31</v>
      </c>
      <c r="AX215" s="13" t="s">
        <v>77</v>
      </c>
      <c r="AY215" s="149" t="s">
        <v>113</v>
      </c>
    </row>
    <row r="216" spans="2:65" s="1" customFormat="1" ht="24.2" customHeight="1">
      <c r="B216" s="32"/>
      <c r="C216" s="155" t="s">
        <v>339</v>
      </c>
      <c r="D216" s="155" t="s">
        <v>127</v>
      </c>
      <c r="E216" s="156" t="s">
        <v>494</v>
      </c>
      <c r="F216" s="157" t="s">
        <v>495</v>
      </c>
      <c r="G216" s="158" t="s">
        <v>387</v>
      </c>
      <c r="H216" s="159">
        <v>1</v>
      </c>
      <c r="I216" s="160"/>
      <c r="J216" s="161">
        <f>ROUND(I216*H216,2)</f>
        <v>0</v>
      </c>
      <c r="K216" s="157" t="s">
        <v>120</v>
      </c>
      <c r="L216" s="162"/>
      <c r="M216" s="163" t="s">
        <v>19</v>
      </c>
      <c r="N216" s="164" t="s">
        <v>40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130</v>
      </c>
      <c r="AT216" s="138" t="s">
        <v>127</v>
      </c>
      <c r="AU216" s="138" t="s">
        <v>79</v>
      </c>
      <c r="AY216" s="17" t="s">
        <v>113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77</v>
      </c>
      <c r="BK216" s="139">
        <f>ROUND(I216*H216,2)</f>
        <v>0</v>
      </c>
      <c r="BL216" s="17" t="s">
        <v>121</v>
      </c>
      <c r="BM216" s="138" t="s">
        <v>496</v>
      </c>
    </row>
    <row r="217" spans="2:65" s="12" customFormat="1" ht="11.25">
      <c r="B217" s="140"/>
      <c r="D217" s="141" t="s">
        <v>123</v>
      </c>
      <c r="E217" s="142" t="s">
        <v>19</v>
      </c>
      <c r="F217" s="143" t="s">
        <v>497</v>
      </c>
      <c r="H217" s="144">
        <v>1</v>
      </c>
      <c r="I217" s="145"/>
      <c r="L217" s="140"/>
      <c r="M217" s="146"/>
      <c r="T217" s="147"/>
      <c r="AT217" s="142" t="s">
        <v>123</v>
      </c>
      <c r="AU217" s="142" t="s">
        <v>79</v>
      </c>
      <c r="AV217" s="12" t="s">
        <v>79</v>
      </c>
      <c r="AW217" s="12" t="s">
        <v>31</v>
      </c>
      <c r="AX217" s="12" t="s">
        <v>69</v>
      </c>
      <c r="AY217" s="142" t="s">
        <v>113</v>
      </c>
    </row>
    <row r="218" spans="2:65" s="13" customFormat="1" ht="11.25">
      <c r="B218" s="148"/>
      <c r="D218" s="141" t="s">
        <v>123</v>
      </c>
      <c r="E218" s="149" t="s">
        <v>19</v>
      </c>
      <c r="F218" s="150" t="s">
        <v>125</v>
      </c>
      <c r="H218" s="151">
        <v>1</v>
      </c>
      <c r="I218" s="152"/>
      <c r="L218" s="148"/>
      <c r="M218" s="153"/>
      <c r="T218" s="154"/>
      <c r="AT218" s="149" t="s">
        <v>123</v>
      </c>
      <c r="AU218" s="149" t="s">
        <v>79</v>
      </c>
      <c r="AV218" s="13" t="s">
        <v>126</v>
      </c>
      <c r="AW218" s="13" t="s">
        <v>31</v>
      </c>
      <c r="AX218" s="13" t="s">
        <v>77</v>
      </c>
      <c r="AY218" s="149" t="s">
        <v>113</v>
      </c>
    </row>
    <row r="219" spans="2:65" s="11" customFormat="1" ht="22.9" customHeight="1">
      <c r="B219" s="115"/>
      <c r="D219" s="116" t="s">
        <v>68</v>
      </c>
      <c r="E219" s="125" t="s">
        <v>172</v>
      </c>
      <c r="F219" s="125" t="s">
        <v>173</v>
      </c>
      <c r="I219" s="118"/>
      <c r="J219" s="126">
        <f>BK219</f>
        <v>0</v>
      </c>
      <c r="L219" s="115"/>
      <c r="M219" s="120"/>
      <c r="P219" s="121">
        <f>SUM(P220:P231)</f>
        <v>0</v>
      </c>
      <c r="R219" s="121">
        <f>SUM(R220:R231)</f>
        <v>0</v>
      </c>
      <c r="T219" s="122">
        <f>SUM(T220:T231)</f>
        <v>0</v>
      </c>
      <c r="AR219" s="116" t="s">
        <v>79</v>
      </c>
      <c r="AT219" s="123" t="s">
        <v>68</v>
      </c>
      <c r="AU219" s="123" t="s">
        <v>77</v>
      </c>
      <c r="AY219" s="116" t="s">
        <v>113</v>
      </c>
      <c r="BK219" s="124">
        <f>SUM(BK220:BK231)</f>
        <v>0</v>
      </c>
    </row>
    <row r="220" spans="2:65" s="1" customFormat="1" ht="16.5" customHeight="1">
      <c r="B220" s="32"/>
      <c r="C220" s="127" t="s">
        <v>344</v>
      </c>
      <c r="D220" s="127" t="s">
        <v>116</v>
      </c>
      <c r="E220" s="128" t="s">
        <v>175</v>
      </c>
      <c r="F220" s="129" t="s">
        <v>176</v>
      </c>
      <c r="G220" s="130" t="s">
        <v>119</v>
      </c>
      <c r="H220" s="131">
        <v>1</v>
      </c>
      <c r="I220" s="132"/>
      <c r="J220" s="133">
        <f>ROUND(I220*H220,2)</f>
        <v>0</v>
      </c>
      <c r="K220" s="129" t="s">
        <v>120</v>
      </c>
      <c r="L220" s="32"/>
      <c r="M220" s="134" t="s">
        <v>19</v>
      </c>
      <c r="N220" s="135" t="s">
        <v>40</v>
      </c>
      <c r="P220" s="136">
        <f>O220*H220</f>
        <v>0</v>
      </c>
      <c r="Q220" s="136">
        <v>0</v>
      </c>
      <c r="R220" s="136">
        <f>Q220*H220</f>
        <v>0</v>
      </c>
      <c r="S220" s="136">
        <v>0</v>
      </c>
      <c r="T220" s="137">
        <f>S220*H220</f>
        <v>0</v>
      </c>
      <c r="AR220" s="138" t="s">
        <v>121</v>
      </c>
      <c r="AT220" s="138" t="s">
        <v>116</v>
      </c>
      <c r="AU220" s="138" t="s">
        <v>79</v>
      </c>
      <c r="AY220" s="17" t="s">
        <v>113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77</v>
      </c>
      <c r="BK220" s="139">
        <f>ROUND(I220*H220,2)</f>
        <v>0</v>
      </c>
      <c r="BL220" s="17" t="s">
        <v>121</v>
      </c>
      <c r="BM220" s="138" t="s">
        <v>498</v>
      </c>
    </row>
    <row r="221" spans="2:65" s="12" customFormat="1" ht="11.25">
      <c r="B221" s="140"/>
      <c r="D221" s="141" t="s">
        <v>123</v>
      </c>
      <c r="E221" s="142" t="s">
        <v>19</v>
      </c>
      <c r="F221" s="143" t="s">
        <v>178</v>
      </c>
      <c r="H221" s="144">
        <v>1</v>
      </c>
      <c r="I221" s="145"/>
      <c r="L221" s="140"/>
      <c r="M221" s="146"/>
      <c r="T221" s="147"/>
      <c r="AT221" s="142" t="s">
        <v>123</v>
      </c>
      <c r="AU221" s="142" t="s">
        <v>79</v>
      </c>
      <c r="AV221" s="12" t="s">
        <v>79</v>
      </c>
      <c r="AW221" s="12" t="s">
        <v>31</v>
      </c>
      <c r="AX221" s="12" t="s">
        <v>69</v>
      </c>
      <c r="AY221" s="142" t="s">
        <v>113</v>
      </c>
    </row>
    <row r="222" spans="2:65" s="13" customFormat="1" ht="11.25">
      <c r="B222" s="148"/>
      <c r="D222" s="141" t="s">
        <v>123</v>
      </c>
      <c r="E222" s="149" t="s">
        <v>19</v>
      </c>
      <c r="F222" s="150" t="s">
        <v>125</v>
      </c>
      <c r="H222" s="151">
        <v>1</v>
      </c>
      <c r="I222" s="152"/>
      <c r="L222" s="148"/>
      <c r="M222" s="153"/>
      <c r="T222" s="154"/>
      <c r="AT222" s="149" t="s">
        <v>123</v>
      </c>
      <c r="AU222" s="149" t="s">
        <v>79</v>
      </c>
      <c r="AV222" s="13" t="s">
        <v>126</v>
      </c>
      <c r="AW222" s="13" t="s">
        <v>31</v>
      </c>
      <c r="AX222" s="13" t="s">
        <v>77</v>
      </c>
      <c r="AY222" s="149" t="s">
        <v>113</v>
      </c>
    </row>
    <row r="223" spans="2:65" s="1" customFormat="1" ht="16.5" customHeight="1">
      <c r="B223" s="32"/>
      <c r="C223" s="155" t="s">
        <v>499</v>
      </c>
      <c r="D223" s="155" t="s">
        <v>127</v>
      </c>
      <c r="E223" s="156" t="s">
        <v>179</v>
      </c>
      <c r="F223" s="157" t="s">
        <v>180</v>
      </c>
      <c r="G223" s="158" t="s">
        <v>119</v>
      </c>
      <c r="H223" s="159">
        <v>1</v>
      </c>
      <c r="I223" s="160"/>
      <c r="J223" s="161">
        <f>ROUND(I223*H223,2)</f>
        <v>0</v>
      </c>
      <c r="K223" s="157" t="s">
        <v>120</v>
      </c>
      <c r="L223" s="162"/>
      <c r="M223" s="163" t="s">
        <v>19</v>
      </c>
      <c r="N223" s="164" t="s">
        <v>40</v>
      </c>
      <c r="P223" s="136">
        <f>O223*H223</f>
        <v>0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AR223" s="138" t="s">
        <v>130</v>
      </c>
      <c r="AT223" s="138" t="s">
        <v>127</v>
      </c>
      <c r="AU223" s="138" t="s">
        <v>79</v>
      </c>
      <c r="AY223" s="17" t="s">
        <v>113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77</v>
      </c>
      <c r="BK223" s="139">
        <f>ROUND(I223*H223,2)</f>
        <v>0</v>
      </c>
      <c r="BL223" s="17" t="s">
        <v>121</v>
      </c>
      <c r="BM223" s="138" t="s">
        <v>500</v>
      </c>
    </row>
    <row r="224" spans="2:65" s="12" customFormat="1" ht="11.25">
      <c r="B224" s="140"/>
      <c r="D224" s="141" t="s">
        <v>123</v>
      </c>
      <c r="E224" s="142" t="s">
        <v>19</v>
      </c>
      <c r="F224" s="143" t="s">
        <v>182</v>
      </c>
      <c r="H224" s="144">
        <v>1</v>
      </c>
      <c r="I224" s="145"/>
      <c r="L224" s="140"/>
      <c r="M224" s="146"/>
      <c r="T224" s="147"/>
      <c r="AT224" s="142" t="s">
        <v>123</v>
      </c>
      <c r="AU224" s="142" t="s">
        <v>79</v>
      </c>
      <c r="AV224" s="12" t="s">
        <v>79</v>
      </c>
      <c r="AW224" s="12" t="s">
        <v>31</v>
      </c>
      <c r="AX224" s="12" t="s">
        <v>69</v>
      </c>
      <c r="AY224" s="142" t="s">
        <v>113</v>
      </c>
    </row>
    <row r="225" spans="2:65" s="13" customFormat="1" ht="11.25">
      <c r="B225" s="148"/>
      <c r="D225" s="141" t="s">
        <v>123</v>
      </c>
      <c r="E225" s="149" t="s">
        <v>19</v>
      </c>
      <c r="F225" s="150" t="s">
        <v>125</v>
      </c>
      <c r="H225" s="151">
        <v>1</v>
      </c>
      <c r="I225" s="152"/>
      <c r="L225" s="148"/>
      <c r="M225" s="153"/>
      <c r="T225" s="154"/>
      <c r="AT225" s="149" t="s">
        <v>123</v>
      </c>
      <c r="AU225" s="149" t="s">
        <v>79</v>
      </c>
      <c r="AV225" s="13" t="s">
        <v>126</v>
      </c>
      <c r="AW225" s="13" t="s">
        <v>31</v>
      </c>
      <c r="AX225" s="13" t="s">
        <v>77</v>
      </c>
      <c r="AY225" s="149" t="s">
        <v>113</v>
      </c>
    </row>
    <row r="226" spans="2:65" s="1" customFormat="1" ht="16.5" customHeight="1">
      <c r="B226" s="32"/>
      <c r="C226" s="127" t="s">
        <v>501</v>
      </c>
      <c r="D226" s="127" t="s">
        <v>116</v>
      </c>
      <c r="E226" s="128" t="s">
        <v>184</v>
      </c>
      <c r="F226" s="129" t="s">
        <v>185</v>
      </c>
      <c r="G226" s="130" t="s">
        <v>119</v>
      </c>
      <c r="H226" s="131">
        <v>1</v>
      </c>
      <c r="I226" s="132"/>
      <c r="J226" s="133">
        <f>ROUND(I226*H226,2)</f>
        <v>0</v>
      </c>
      <c r="K226" s="129" t="s">
        <v>120</v>
      </c>
      <c r="L226" s="32"/>
      <c r="M226" s="134" t="s">
        <v>19</v>
      </c>
      <c r="N226" s="135" t="s">
        <v>40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121</v>
      </c>
      <c r="AT226" s="138" t="s">
        <v>116</v>
      </c>
      <c r="AU226" s="138" t="s">
        <v>79</v>
      </c>
      <c r="AY226" s="17" t="s">
        <v>113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77</v>
      </c>
      <c r="BK226" s="139">
        <f>ROUND(I226*H226,2)</f>
        <v>0</v>
      </c>
      <c r="BL226" s="17" t="s">
        <v>121</v>
      </c>
      <c r="BM226" s="138" t="s">
        <v>502</v>
      </c>
    </row>
    <row r="227" spans="2:65" s="12" customFormat="1" ht="11.25">
      <c r="B227" s="140"/>
      <c r="D227" s="141" t="s">
        <v>123</v>
      </c>
      <c r="E227" s="142" t="s">
        <v>19</v>
      </c>
      <c r="F227" s="143" t="s">
        <v>187</v>
      </c>
      <c r="H227" s="144">
        <v>1</v>
      </c>
      <c r="I227" s="145"/>
      <c r="L227" s="140"/>
      <c r="M227" s="146"/>
      <c r="T227" s="147"/>
      <c r="AT227" s="142" t="s">
        <v>123</v>
      </c>
      <c r="AU227" s="142" t="s">
        <v>79</v>
      </c>
      <c r="AV227" s="12" t="s">
        <v>79</v>
      </c>
      <c r="AW227" s="12" t="s">
        <v>31</v>
      </c>
      <c r="AX227" s="12" t="s">
        <v>69</v>
      </c>
      <c r="AY227" s="142" t="s">
        <v>113</v>
      </c>
    </row>
    <row r="228" spans="2:65" s="13" customFormat="1" ht="11.25">
      <c r="B228" s="148"/>
      <c r="D228" s="141" t="s">
        <v>123</v>
      </c>
      <c r="E228" s="149" t="s">
        <v>19</v>
      </c>
      <c r="F228" s="150" t="s">
        <v>125</v>
      </c>
      <c r="H228" s="151">
        <v>1</v>
      </c>
      <c r="I228" s="152"/>
      <c r="L228" s="148"/>
      <c r="M228" s="153"/>
      <c r="T228" s="154"/>
      <c r="AT228" s="149" t="s">
        <v>123</v>
      </c>
      <c r="AU228" s="149" t="s">
        <v>79</v>
      </c>
      <c r="AV228" s="13" t="s">
        <v>126</v>
      </c>
      <c r="AW228" s="13" t="s">
        <v>31</v>
      </c>
      <c r="AX228" s="13" t="s">
        <v>77</v>
      </c>
      <c r="AY228" s="149" t="s">
        <v>113</v>
      </c>
    </row>
    <row r="229" spans="2:65" s="1" customFormat="1" ht="16.5" customHeight="1">
      <c r="B229" s="32"/>
      <c r="C229" s="155" t="s">
        <v>503</v>
      </c>
      <c r="D229" s="155" t="s">
        <v>127</v>
      </c>
      <c r="E229" s="156" t="s">
        <v>189</v>
      </c>
      <c r="F229" s="157" t="s">
        <v>190</v>
      </c>
      <c r="G229" s="158" t="s">
        <v>119</v>
      </c>
      <c r="H229" s="159">
        <v>1</v>
      </c>
      <c r="I229" s="160"/>
      <c r="J229" s="161">
        <f>ROUND(I229*H229,2)</f>
        <v>0</v>
      </c>
      <c r="K229" s="157" t="s">
        <v>120</v>
      </c>
      <c r="L229" s="162"/>
      <c r="M229" s="163" t="s">
        <v>19</v>
      </c>
      <c r="N229" s="164" t="s">
        <v>40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130</v>
      </c>
      <c r="AT229" s="138" t="s">
        <v>127</v>
      </c>
      <c r="AU229" s="138" t="s">
        <v>79</v>
      </c>
      <c r="AY229" s="17" t="s">
        <v>113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77</v>
      </c>
      <c r="BK229" s="139">
        <f>ROUND(I229*H229,2)</f>
        <v>0</v>
      </c>
      <c r="BL229" s="17" t="s">
        <v>121</v>
      </c>
      <c r="BM229" s="138" t="s">
        <v>504</v>
      </c>
    </row>
    <row r="230" spans="2:65" s="12" customFormat="1" ht="11.25">
      <c r="B230" s="140"/>
      <c r="D230" s="141" t="s">
        <v>123</v>
      </c>
      <c r="E230" s="142" t="s">
        <v>19</v>
      </c>
      <c r="F230" s="143" t="s">
        <v>192</v>
      </c>
      <c r="H230" s="144">
        <v>1</v>
      </c>
      <c r="I230" s="145"/>
      <c r="L230" s="140"/>
      <c r="M230" s="146"/>
      <c r="T230" s="147"/>
      <c r="AT230" s="142" t="s">
        <v>123</v>
      </c>
      <c r="AU230" s="142" t="s">
        <v>79</v>
      </c>
      <c r="AV230" s="12" t="s">
        <v>79</v>
      </c>
      <c r="AW230" s="12" t="s">
        <v>31</v>
      </c>
      <c r="AX230" s="12" t="s">
        <v>69</v>
      </c>
      <c r="AY230" s="142" t="s">
        <v>113</v>
      </c>
    </row>
    <row r="231" spans="2:65" s="13" customFormat="1" ht="11.25">
      <c r="B231" s="148"/>
      <c r="D231" s="141" t="s">
        <v>123</v>
      </c>
      <c r="E231" s="149" t="s">
        <v>19</v>
      </c>
      <c r="F231" s="150" t="s">
        <v>125</v>
      </c>
      <c r="H231" s="151">
        <v>1</v>
      </c>
      <c r="I231" s="152"/>
      <c r="L231" s="148"/>
      <c r="M231" s="153"/>
      <c r="T231" s="154"/>
      <c r="AT231" s="149" t="s">
        <v>123</v>
      </c>
      <c r="AU231" s="149" t="s">
        <v>79</v>
      </c>
      <c r="AV231" s="13" t="s">
        <v>126</v>
      </c>
      <c r="AW231" s="13" t="s">
        <v>31</v>
      </c>
      <c r="AX231" s="13" t="s">
        <v>77</v>
      </c>
      <c r="AY231" s="149" t="s">
        <v>113</v>
      </c>
    </row>
    <row r="232" spans="2:65" s="11" customFormat="1" ht="22.9" customHeight="1">
      <c r="B232" s="115"/>
      <c r="D232" s="116" t="s">
        <v>68</v>
      </c>
      <c r="E232" s="125" t="s">
        <v>193</v>
      </c>
      <c r="F232" s="125" t="s">
        <v>194</v>
      </c>
      <c r="I232" s="118"/>
      <c r="J232" s="126">
        <f>BK232</f>
        <v>0</v>
      </c>
      <c r="L232" s="115"/>
      <c r="M232" s="120"/>
      <c r="P232" s="121">
        <f>SUM(P233:P260)</f>
        <v>0</v>
      </c>
      <c r="R232" s="121">
        <f>SUM(R233:R260)</f>
        <v>0</v>
      </c>
      <c r="T232" s="122">
        <f>SUM(T233:T260)</f>
        <v>0</v>
      </c>
      <c r="AR232" s="116" t="s">
        <v>79</v>
      </c>
      <c r="AT232" s="123" t="s">
        <v>68</v>
      </c>
      <c r="AU232" s="123" t="s">
        <v>77</v>
      </c>
      <c r="AY232" s="116" t="s">
        <v>113</v>
      </c>
      <c r="BK232" s="124">
        <f>SUM(BK233:BK260)</f>
        <v>0</v>
      </c>
    </row>
    <row r="233" spans="2:65" s="1" customFormat="1" ht="16.5" customHeight="1">
      <c r="B233" s="32"/>
      <c r="C233" s="127" t="s">
        <v>505</v>
      </c>
      <c r="D233" s="127" t="s">
        <v>116</v>
      </c>
      <c r="E233" s="128" t="s">
        <v>196</v>
      </c>
      <c r="F233" s="129" t="s">
        <v>197</v>
      </c>
      <c r="G233" s="130" t="s">
        <v>198</v>
      </c>
      <c r="H233" s="131">
        <v>12</v>
      </c>
      <c r="I233" s="132"/>
      <c r="J233" s="133">
        <f>ROUND(I233*H233,2)</f>
        <v>0</v>
      </c>
      <c r="K233" s="129" t="s">
        <v>120</v>
      </c>
      <c r="L233" s="32"/>
      <c r="M233" s="134" t="s">
        <v>19</v>
      </c>
      <c r="N233" s="135" t="s">
        <v>40</v>
      </c>
      <c r="P233" s="136">
        <f>O233*H233</f>
        <v>0</v>
      </c>
      <c r="Q233" s="136">
        <v>0</v>
      </c>
      <c r="R233" s="136">
        <f>Q233*H233</f>
        <v>0</v>
      </c>
      <c r="S233" s="136">
        <v>0</v>
      </c>
      <c r="T233" s="137">
        <f>S233*H233</f>
        <v>0</v>
      </c>
      <c r="AR233" s="138" t="s">
        <v>121</v>
      </c>
      <c r="AT233" s="138" t="s">
        <v>116</v>
      </c>
      <c r="AU233" s="138" t="s">
        <v>79</v>
      </c>
      <c r="AY233" s="17" t="s">
        <v>113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7" t="s">
        <v>77</v>
      </c>
      <c r="BK233" s="139">
        <f>ROUND(I233*H233,2)</f>
        <v>0</v>
      </c>
      <c r="BL233" s="17" t="s">
        <v>121</v>
      </c>
      <c r="BM233" s="138" t="s">
        <v>506</v>
      </c>
    </row>
    <row r="234" spans="2:65" s="12" customFormat="1" ht="11.25">
      <c r="B234" s="140"/>
      <c r="D234" s="141" t="s">
        <v>123</v>
      </c>
      <c r="E234" s="142" t="s">
        <v>19</v>
      </c>
      <c r="F234" s="143" t="s">
        <v>210</v>
      </c>
      <c r="H234" s="144">
        <v>12</v>
      </c>
      <c r="I234" s="145"/>
      <c r="L234" s="140"/>
      <c r="M234" s="146"/>
      <c r="T234" s="147"/>
      <c r="AT234" s="142" t="s">
        <v>123</v>
      </c>
      <c r="AU234" s="142" t="s">
        <v>79</v>
      </c>
      <c r="AV234" s="12" t="s">
        <v>79</v>
      </c>
      <c r="AW234" s="12" t="s">
        <v>31</v>
      </c>
      <c r="AX234" s="12" t="s">
        <v>69</v>
      </c>
      <c r="AY234" s="142" t="s">
        <v>113</v>
      </c>
    </row>
    <row r="235" spans="2:65" s="13" customFormat="1" ht="11.25">
      <c r="B235" s="148"/>
      <c r="D235" s="141" t="s">
        <v>123</v>
      </c>
      <c r="E235" s="149" t="s">
        <v>19</v>
      </c>
      <c r="F235" s="150" t="s">
        <v>125</v>
      </c>
      <c r="H235" s="151">
        <v>12</v>
      </c>
      <c r="I235" s="152"/>
      <c r="L235" s="148"/>
      <c r="M235" s="153"/>
      <c r="T235" s="154"/>
      <c r="AT235" s="149" t="s">
        <v>123</v>
      </c>
      <c r="AU235" s="149" t="s">
        <v>79</v>
      </c>
      <c r="AV235" s="13" t="s">
        <v>126</v>
      </c>
      <c r="AW235" s="13" t="s">
        <v>31</v>
      </c>
      <c r="AX235" s="13" t="s">
        <v>77</v>
      </c>
      <c r="AY235" s="149" t="s">
        <v>113</v>
      </c>
    </row>
    <row r="236" spans="2:65" s="1" customFormat="1" ht="16.5" customHeight="1">
      <c r="B236" s="32"/>
      <c r="C236" s="155" t="s">
        <v>507</v>
      </c>
      <c r="D236" s="155" t="s">
        <v>127</v>
      </c>
      <c r="E236" s="156" t="s">
        <v>201</v>
      </c>
      <c r="F236" s="157" t="s">
        <v>202</v>
      </c>
      <c r="G236" s="158" t="s">
        <v>198</v>
      </c>
      <c r="H236" s="159">
        <v>12</v>
      </c>
      <c r="I236" s="160"/>
      <c r="J236" s="161">
        <f>ROUND(I236*H236,2)</f>
        <v>0</v>
      </c>
      <c r="K236" s="157" t="s">
        <v>120</v>
      </c>
      <c r="L236" s="162"/>
      <c r="M236" s="163" t="s">
        <v>19</v>
      </c>
      <c r="N236" s="164" t="s">
        <v>40</v>
      </c>
      <c r="P236" s="136">
        <f>O236*H236</f>
        <v>0</v>
      </c>
      <c r="Q236" s="136">
        <v>0</v>
      </c>
      <c r="R236" s="136">
        <f>Q236*H236</f>
        <v>0</v>
      </c>
      <c r="S236" s="136">
        <v>0</v>
      </c>
      <c r="T236" s="137">
        <f>S236*H236</f>
        <v>0</v>
      </c>
      <c r="AR236" s="138" t="s">
        <v>130</v>
      </c>
      <c r="AT236" s="138" t="s">
        <v>127</v>
      </c>
      <c r="AU236" s="138" t="s">
        <v>79</v>
      </c>
      <c r="AY236" s="17" t="s">
        <v>113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7" t="s">
        <v>77</v>
      </c>
      <c r="BK236" s="139">
        <f>ROUND(I236*H236,2)</f>
        <v>0</v>
      </c>
      <c r="BL236" s="17" t="s">
        <v>121</v>
      </c>
      <c r="BM236" s="138" t="s">
        <v>508</v>
      </c>
    </row>
    <row r="237" spans="2:65" s="12" customFormat="1" ht="11.25">
      <c r="B237" s="140"/>
      <c r="D237" s="141" t="s">
        <v>123</v>
      </c>
      <c r="E237" s="142" t="s">
        <v>19</v>
      </c>
      <c r="F237" s="143" t="s">
        <v>215</v>
      </c>
      <c r="H237" s="144">
        <v>12</v>
      </c>
      <c r="I237" s="145"/>
      <c r="L237" s="140"/>
      <c r="M237" s="146"/>
      <c r="T237" s="147"/>
      <c r="AT237" s="142" t="s">
        <v>123</v>
      </c>
      <c r="AU237" s="142" t="s">
        <v>79</v>
      </c>
      <c r="AV237" s="12" t="s">
        <v>79</v>
      </c>
      <c r="AW237" s="12" t="s">
        <v>31</v>
      </c>
      <c r="AX237" s="12" t="s">
        <v>69</v>
      </c>
      <c r="AY237" s="142" t="s">
        <v>113</v>
      </c>
    </row>
    <row r="238" spans="2:65" s="13" customFormat="1" ht="11.25">
      <c r="B238" s="148"/>
      <c r="D238" s="141" t="s">
        <v>123</v>
      </c>
      <c r="E238" s="149" t="s">
        <v>19</v>
      </c>
      <c r="F238" s="150" t="s">
        <v>125</v>
      </c>
      <c r="H238" s="151">
        <v>12</v>
      </c>
      <c r="I238" s="152"/>
      <c r="L238" s="148"/>
      <c r="M238" s="153"/>
      <c r="T238" s="154"/>
      <c r="AT238" s="149" t="s">
        <v>123</v>
      </c>
      <c r="AU238" s="149" t="s">
        <v>79</v>
      </c>
      <c r="AV238" s="13" t="s">
        <v>126</v>
      </c>
      <c r="AW238" s="13" t="s">
        <v>31</v>
      </c>
      <c r="AX238" s="13" t="s">
        <v>77</v>
      </c>
      <c r="AY238" s="149" t="s">
        <v>113</v>
      </c>
    </row>
    <row r="239" spans="2:65" s="14" customFormat="1" ht="22.5">
      <c r="B239" s="165"/>
      <c r="D239" s="141" t="s">
        <v>123</v>
      </c>
      <c r="E239" s="166" t="s">
        <v>19</v>
      </c>
      <c r="F239" s="167" t="s">
        <v>205</v>
      </c>
      <c r="H239" s="166" t="s">
        <v>19</v>
      </c>
      <c r="I239" s="168"/>
      <c r="L239" s="165"/>
      <c r="M239" s="169"/>
      <c r="T239" s="170"/>
      <c r="AT239" s="166" t="s">
        <v>123</v>
      </c>
      <c r="AU239" s="166" t="s">
        <v>79</v>
      </c>
      <c r="AV239" s="14" t="s">
        <v>77</v>
      </c>
      <c r="AW239" s="14" t="s">
        <v>31</v>
      </c>
      <c r="AX239" s="14" t="s">
        <v>69</v>
      </c>
      <c r="AY239" s="166" t="s">
        <v>113</v>
      </c>
    </row>
    <row r="240" spans="2:65" s="1" customFormat="1" ht="16.5" customHeight="1">
      <c r="B240" s="32"/>
      <c r="C240" s="127" t="s">
        <v>509</v>
      </c>
      <c r="D240" s="127" t="s">
        <v>116</v>
      </c>
      <c r="E240" s="128" t="s">
        <v>207</v>
      </c>
      <c r="F240" s="129" t="s">
        <v>208</v>
      </c>
      <c r="G240" s="130" t="s">
        <v>198</v>
      </c>
      <c r="H240" s="131">
        <v>8</v>
      </c>
      <c r="I240" s="132"/>
      <c r="J240" s="133">
        <f>ROUND(I240*H240,2)</f>
        <v>0</v>
      </c>
      <c r="K240" s="129" t="s">
        <v>120</v>
      </c>
      <c r="L240" s="32"/>
      <c r="M240" s="134" t="s">
        <v>19</v>
      </c>
      <c r="N240" s="135" t="s">
        <v>40</v>
      </c>
      <c r="P240" s="136">
        <f>O240*H240</f>
        <v>0</v>
      </c>
      <c r="Q240" s="136">
        <v>0</v>
      </c>
      <c r="R240" s="136">
        <f>Q240*H240</f>
        <v>0</v>
      </c>
      <c r="S240" s="136">
        <v>0</v>
      </c>
      <c r="T240" s="137">
        <f>S240*H240</f>
        <v>0</v>
      </c>
      <c r="AR240" s="138" t="s">
        <v>121</v>
      </c>
      <c r="AT240" s="138" t="s">
        <v>116</v>
      </c>
      <c r="AU240" s="138" t="s">
        <v>79</v>
      </c>
      <c r="AY240" s="17" t="s">
        <v>113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7" t="s">
        <v>77</v>
      </c>
      <c r="BK240" s="139">
        <f>ROUND(I240*H240,2)</f>
        <v>0</v>
      </c>
      <c r="BL240" s="17" t="s">
        <v>121</v>
      </c>
      <c r="BM240" s="138" t="s">
        <v>510</v>
      </c>
    </row>
    <row r="241" spans="2:65" s="12" customFormat="1" ht="11.25">
      <c r="B241" s="140"/>
      <c r="D241" s="141" t="s">
        <v>123</v>
      </c>
      <c r="E241" s="142" t="s">
        <v>19</v>
      </c>
      <c r="F241" s="143" t="s">
        <v>511</v>
      </c>
      <c r="H241" s="144">
        <v>8</v>
      </c>
      <c r="I241" s="145"/>
      <c r="L241" s="140"/>
      <c r="M241" s="146"/>
      <c r="T241" s="147"/>
      <c r="AT241" s="142" t="s">
        <v>123</v>
      </c>
      <c r="AU241" s="142" t="s">
        <v>79</v>
      </c>
      <c r="AV241" s="12" t="s">
        <v>79</v>
      </c>
      <c r="AW241" s="12" t="s">
        <v>31</v>
      </c>
      <c r="AX241" s="12" t="s">
        <v>69</v>
      </c>
      <c r="AY241" s="142" t="s">
        <v>113</v>
      </c>
    </row>
    <row r="242" spans="2:65" s="13" customFormat="1" ht="11.25">
      <c r="B242" s="148"/>
      <c r="D242" s="141" t="s">
        <v>123</v>
      </c>
      <c r="E242" s="149" t="s">
        <v>19</v>
      </c>
      <c r="F242" s="150" t="s">
        <v>125</v>
      </c>
      <c r="H242" s="151">
        <v>8</v>
      </c>
      <c r="I242" s="152"/>
      <c r="L242" s="148"/>
      <c r="M242" s="153"/>
      <c r="T242" s="154"/>
      <c r="AT242" s="149" t="s">
        <v>123</v>
      </c>
      <c r="AU242" s="149" t="s">
        <v>79</v>
      </c>
      <c r="AV242" s="13" t="s">
        <v>126</v>
      </c>
      <c r="AW242" s="13" t="s">
        <v>31</v>
      </c>
      <c r="AX242" s="13" t="s">
        <v>77</v>
      </c>
      <c r="AY242" s="149" t="s">
        <v>113</v>
      </c>
    </row>
    <row r="243" spans="2:65" s="1" customFormat="1" ht="16.5" customHeight="1">
      <c r="B243" s="32"/>
      <c r="C243" s="155" t="s">
        <v>512</v>
      </c>
      <c r="D243" s="155" t="s">
        <v>127</v>
      </c>
      <c r="E243" s="156" t="s">
        <v>212</v>
      </c>
      <c r="F243" s="157" t="s">
        <v>213</v>
      </c>
      <c r="G243" s="158" t="s">
        <v>198</v>
      </c>
      <c r="H243" s="159">
        <v>8</v>
      </c>
      <c r="I243" s="160"/>
      <c r="J243" s="161">
        <f>ROUND(I243*H243,2)</f>
        <v>0</v>
      </c>
      <c r="K243" s="157" t="s">
        <v>120</v>
      </c>
      <c r="L243" s="162"/>
      <c r="M243" s="163" t="s">
        <v>19</v>
      </c>
      <c r="N243" s="164" t="s">
        <v>40</v>
      </c>
      <c r="P243" s="136">
        <f>O243*H243</f>
        <v>0</v>
      </c>
      <c r="Q243" s="136">
        <v>0</v>
      </c>
      <c r="R243" s="136">
        <f>Q243*H243</f>
        <v>0</v>
      </c>
      <c r="S243" s="136">
        <v>0</v>
      </c>
      <c r="T243" s="137">
        <f>S243*H243</f>
        <v>0</v>
      </c>
      <c r="AR243" s="138" t="s">
        <v>130</v>
      </c>
      <c r="AT243" s="138" t="s">
        <v>127</v>
      </c>
      <c r="AU243" s="138" t="s">
        <v>79</v>
      </c>
      <c r="AY243" s="17" t="s">
        <v>113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7" t="s">
        <v>77</v>
      </c>
      <c r="BK243" s="139">
        <f>ROUND(I243*H243,2)</f>
        <v>0</v>
      </c>
      <c r="BL243" s="17" t="s">
        <v>121</v>
      </c>
      <c r="BM243" s="138" t="s">
        <v>513</v>
      </c>
    </row>
    <row r="244" spans="2:65" s="12" customFormat="1" ht="11.25">
      <c r="B244" s="140"/>
      <c r="D244" s="141" t="s">
        <v>123</v>
      </c>
      <c r="E244" s="142" t="s">
        <v>19</v>
      </c>
      <c r="F244" s="143" t="s">
        <v>514</v>
      </c>
      <c r="H244" s="144">
        <v>8</v>
      </c>
      <c r="I244" s="145"/>
      <c r="L244" s="140"/>
      <c r="M244" s="146"/>
      <c r="T244" s="147"/>
      <c r="AT244" s="142" t="s">
        <v>123</v>
      </c>
      <c r="AU244" s="142" t="s">
        <v>79</v>
      </c>
      <c r="AV244" s="12" t="s">
        <v>79</v>
      </c>
      <c r="AW244" s="12" t="s">
        <v>31</v>
      </c>
      <c r="AX244" s="12" t="s">
        <v>69</v>
      </c>
      <c r="AY244" s="142" t="s">
        <v>113</v>
      </c>
    </row>
    <row r="245" spans="2:65" s="13" customFormat="1" ht="11.25">
      <c r="B245" s="148"/>
      <c r="D245" s="141" t="s">
        <v>123</v>
      </c>
      <c r="E245" s="149" t="s">
        <v>19</v>
      </c>
      <c r="F245" s="150" t="s">
        <v>125</v>
      </c>
      <c r="H245" s="151">
        <v>8</v>
      </c>
      <c r="I245" s="152"/>
      <c r="L245" s="148"/>
      <c r="M245" s="153"/>
      <c r="T245" s="154"/>
      <c r="AT245" s="149" t="s">
        <v>123</v>
      </c>
      <c r="AU245" s="149" t="s">
        <v>79</v>
      </c>
      <c r="AV245" s="13" t="s">
        <v>126</v>
      </c>
      <c r="AW245" s="13" t="s">
        <v>31</v>
      </c>
      <c r="AX245" s="13" t="s">
        <v>77</v>
      </c>
      <c r="AY245" s="149" t="s">
        <v>113</v>
      </c>
    </row>
    <row r="246" spans="2:65" s="14" customFormat="1" ht="22.5">
      <c r="B246" s="165"/>
      <c r="D246" s="141" t="s">
        <v>123</v>
      </c>
      <c r="E246" s="166" t="s">
        <v>19</v>
      </c>
      <c r="F246" s="167" t="s">
        <v>205</v>
      </c>
      <c r="H246" s="166" t="s">
        <v>19</v>
      </c>
      <c r="I246" s="168"/>
      <c r="L246" s="165"/>
      <c r="M246" s="169"/>
      <c r="T246" s="170"/>
      <c r="AT246" s="166" t="s">
        <v>123</v>
      </c>
      <c r="AU246" s="166" t="s">
        <v>79</v>
      </c>
      <c r="AV246" s="14" t="s">
        <v>77</v>
      </c>
      <c r="AW246" s="14" t="s">
        <v>31</v>
      </c>
      <c r="AX246" s="14" t="s">
        <v>69</v>
      </c>
      <c r="AY246" s="166" t="s">
        <v>113</v>
      </c>
    </row>
    <row r="247" spans="2:65" s="1" customFormat="1" ht="16.5" customHeight="1">
      <c r="B247" s="32"/>
      <c r="C247" s="127" t="s">
        <v>515</v>
      </c>
      <c r="D247" s="127" t="s">
        <v>116</v>
      </c>
      <c r="E247" s="128" t="s">
        <v>516</v>
      </c>
      <c r="F247" s="129" t="s">
        <v>517</v>
      </c>
      <c r="G247" s="130" t="s">
        <v>198</v>
      </c>
      <c r="H247" s="131">
        <v>237</v>
      </c>
      <c r="I247" s="132"/>
      <c r="J247" s="133">
        <f>ROUND(I247*H247,2)</f>
        <v>0</v>
      </c>
      <c r="K247" s="129" t="s">
        <v>120</v>
      </c>
      <c r="L247" s="32"/>
      <c r="M247" s="134" t="s">
        <v>19</v>
      </c>
      <c r="N247" s="135" t="s">
        <v>40</v>
      </c>
      <c r="P247" s="136">
        <f>O247*H247</f>
        <v>0</v>
      </c>
      <c r="Q247" s="136">
        <v>0</v>
      </c>
      <c r="R247" s="136">
        <f>Q247*H247</f>
        <v>0</v>
      </c>
      <c r="S247" s="136">
        <v>0</v>
      </c>
      <c r="T247" s="137">
        <f>S247*H247</f>
        <v>0</v>
      </c>
      <c r="AR247" s="138" t="s">
        <v>121</v>
      </c>
      <c r="AT247" s="138" t="s">
        <v>116</v>
      </c>
      <c r="AU247" s="138" t="s">
        <v>79</v>
      </c>
      <c r="AY247" s="17" t="s">
        <v>113</v>
      </c>
      <c r="BE247" s="139">
        <f>IF(N247="základní",J247,0)</f>
        <v>0</v>
      </c>
      <c r="BF247" s="139">
        <f>IF(N247="snížená",J247,0)</f>
        <v>0</v>
      </c>
      <c r="BG247" s="139">
        <f>IF(N247="zákl. přenesená",J247,0)</f>
        <v>0</v>
      </c>
      <c r="BH247" s="139">
        <f>IF(N247="sníž. přenesená",J247,0)</f>
        <v>0</v>
      </c>
      <c r="BI247" s="139">
        <f>IF(N247="nulová",J247,0)</f>
        <v>0</v>
      </c>
      <c r="BJ247" s="17" t="s">
        <v>77</v>
      </c>
      <c r="BK247" s="139">
        <f>ROUND(I247*H247,2)</f>
        <v>0</v>
      </c>
      <c r="BL247" s="17" t="s">
        <v>121</v>
      </c>
      <c r="BM247" s="138" t="s">
        <v>518</v>
      </c>
    </row>
    <row r="248" spans="2:65" s="12" customFormat="1" ht="11.25">
      <c r="B248" s="140"/>
      <c r="D248" s="141" t="s">
        <v>123</v>
      </c>
      <c r="E248" s="142" t="s">
        <v>19</v>
      </c>
      <c r="F248" s="143" t="s">
        <v>519</v>
      </c>
      <c r="H248" s="144">
        <v>237</v>
      </c>
      <c r="I248" s="145"/>
      <c r="L248" s="140"/>
      <c r="M248" s="146"/>
      <c r="T248" s="147"/>
      <c r="AT248" s="142" t="s">
        <v>123</v>
      </c>
      <c r="AU248" s="142" t="s">
        <v>79</v>
      </c>
      <c r="AV248" s="12" t="s">
        <v>79</v>
      </c>
      <c r="AW248" s="12" t="s">
        <v>31</v>
      </c>
      <c r="AX248" s="12" t="s">
        <v>69</v>
      </c>
      <c r="AY248" s="142" t="s">
        <v>113</v>
      </c>
    </row>
    <row r="249" spans="2:65" s="13" customFormat="1" ht="11.25">
      <c r="B249" s="148"/>
      <c r="D249" s="141" t="s">
        <v>123</v>
      </c>
      <c r="E249" s="149" t="s">
        <v>19</v>
      </c>
      <c r="F249" s="150" t="s">
        <v>125</v>
      </c>
      <c r="H249" s="151">
        <v>237</v>
      </c>
      <c r="I249" s="152"/>
      <c r="L249" s="148"/>
      <c r="M249" s="153"/>
      <c r="T249" s="154"/>
      <c r="AT249" s="149" t="s">
        <v>123</v>
      </c>
      <c r="AU249" s="149" t="s">
        <v>79</v>
      </c>
      <c r="AV249" s="13" t="s">
        <v>126</v>
      </c>
      <c r="AW249" s="13" t="s">
        <v>31</v>
      </c>
      <c r="AX249" s="13" t="s">
        <v>77</v>
      </c>
      <c r="AY249" s="149" t="s">
        <v>113</v>
      </c>
    </row>
    <row r="250" spans="2:65" s="1" customFormat="1" ht="16.5" customHeight="1">
      <c r="B250" s="32"/>
      <c r="C250" s="155" t="s">
        <v>520</v>
      </c>
      <c r="D250" s="155" t="s">
        <v>127</v>
      </c>
      <c r="E250" s="156" t="s">
        <v>521</v>
      </c>
      <c r="F250" s="157" t="s">
        <v>522</v>
      </c>
      <c r="G250" s="158" t="s">
        <v>198</v>
      </c>
      <c r="H250" s="159">
        <v>237</v>
      </c>
      <c r="I250" s="160"/>
      <c r="J250" s="161">
        <f>ROUND(I250*H250,2)</f>
        <v>0</v>
      </c>
      <c r="K250" s="157" t="s">
        <v>120</v>
      </c>
      <c r="L250" s="162"/>
      <c r="M250" s="163" t="s">
        <v>19</v>
      </c>
      <c r="N250" s="164" t="s">
        <v>40</v>
      </c>
      <c r="P250" s="136">
        <f>O250*H250</f>
        <v>0</v>
      </c>
      <c r="Q250" s="136">
        <v>0</v>
      </c>
      <c r="R250" s="136">
        <f>Q250*H250</f>
        <v>0</v>
      </c>
      <c r="S250" s="136">
        <v>0</v>
      </c>
      <c r="T250" s="137">
        <f>S250*H250</f>
        <v>0</v>
      </c>
      <c r="AR250" s="138" t="s">
        <v>130</v>
      </c>
      <c r="AT250" s="138" t="s">
        <v>127</v>
      </c>
      <c r="AU250" s="138" t="s">
        <v>79</v>
      </c>
      <c r="AY250" s="17" t="s">
        <v>113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7" t="s">
        <v>77</v>
      </c>
      <c r="BK250" s="139">
        <f>ROUND(I250*H250,2)</f>
        <v>0</v>
      </c>
      <c r="BL250" s="17" t="s">
        <v>121</v>
      </c>
      <c r="BM250" s="138" t="s">
        <v>523</v>
      </c>
    </row>
    <row r="251" spans="2:65" s="12" customFormat="1" ht="11.25">
      <c r="B251" s="140"/>
      <c r="D251" s="141" t="s">
        <v>123</v>
      </c>
      <c r="E251" s="142" t="s">
        <v>19</v>
      </c>
      <c r="F251" s="143" t="s">
        <v>524</v>
      </c>
      <c r="H251" s="144">
        <v>237</v>
      </c>
      <c r="I251" s="145"/>
      <c r="L251" s="140"/>
      <c r="M251" s="146"/>
      <c r="T251" s="147"/>
      <c r="AT251" s="142" t="s">
        <v>123</v>
      </c>
      <c r="AU251" s="142" t="s">
        <v>79</v>
      </c>
      <c r="AV251" s="12" t="s">
        <v>79</v>
      </c>
      <c r="AW251" s="12" t="s">
        <v>31</v>
      </c>
      <c r="AX251" s="12" t="s">
        <v>69</v>
      </c>
      <c r="AY251" s="142" t="s">
        <v>113</v>
      </c>
    </row>
    <row r="252" spans="2:65" s="13" customFormat="1" ht="11.25">
      <c r="B252" s="148"/>
      <c r="D252" s="141" t="s">
        <v>123</v>
      </c>
      <c r="E252" s="149" t="s">
        <v>19</v>
      </c>
      <c r="F252" s="150" t="s">
        <v>125</v>
      </c>
      <c r="H252" s="151">
        <v>237</v>
      </c>
      <c r="I252" s="152"/>
      <c r="L252" s="148"/>
      <c r="M252" s="153"/>
      <c r="T252" s="154"/>
      <c r="AT252" s="149" t="s">
        <v>123</v>
      </c>
      <c r="AU252" s="149" t="s">
        <v>79</v>
      </c>
      <c r="AV252" s="13" t="s">
        <v>126</v>
      </c>
      <c r="AW252" s="13" t="s">
        <v>31</v>
      </c>
      <c r="AX252" s="13" t="s">
        <v>77</v>
      </c>
      <c r="AY252" s="149" t="s">
        <v>113</v>
      </c>
    </row>
    <row r="253" spans="2:65" s="14" customFormat="1" ht="22.5">
      <c r="B253" s="165"/>
      <c r="D253" s="141" t="s">
        <v>123</v>
      </c>
      <c r="E253" s="166" t="s">
        <v>19</v>
      </c>
      <c r="F253" s="167" t="s">
        <v>205</v>
      </c>
      <c r="H253" s="166" t="s">
        <v>19</v>
      </c>
      <c r="I253" s="168"/>
      <c r="L253" s="165"/>
      <c r="M253" s="169"/>
      <c r="T253" s="170"/>
      <c r="AT253" s="166" t="s">
        <v>123</v>
      </c>
      <c r="AU253" s="166" t="s">
        <v>79</v>
      </c>
      <c r="AV253" s="14" t="s">
        <v>77</v>
      </c>
      <c r="AW253" s="14" t="s">
        <v>31</v>
      </c>
      <c r="AX253" s="14" t="s">
        <v>69</v>
      </c>
      <c r="AY253" s="166" t="s">
        <v>113</v>
      </c>
    </row>
    <row r="254" spans="2:65" s="1" customFormat="1" ht="16.5" customHeight="1">
      <c r="B254" s="32"/>
      <c r="C254" s="127" t="s">
        <v>525</v>
      </c>
      <c r="D254" s="127" t="s">
        <v>116</v>
      </c>
      <c r="E254" s="128" t="s">
        <v>217</v>
      </c>
      <c r="F254" s="129" t="s">
        <v>218</v>
      </c>
      <c r="G254" s="130" t="s">
        <v>198</v>
      </c>
      <c r="H254" s="131">
        <v>60</v>
      </c>
      <c r="I254" s="132"/>
      <c r="J254" s="133">
        <f>ROUND(I254*H254,2)</f>
        <v>0</v>
      </c>
      <c r="K254" s="129" t="s">
        <v>120</v>
      </c>
      <c r="L254" s="32"/>
      <c r="M254" s="134" t="s">
        <v>19</v>
      </c>
      <c r="N254" s="135" t="s">
        <v>40</v>
      </c>
      <c r="P254" s="136">
        <f>O254*H254</f>
        <v>0</v>
      </c>
      <c r="Q254" s="136">
        <v>0</v>
      </c>
      <c r="R254" s="136">
        <f>Q254*H254</f>
        <v>0</v>
      </c>
      <c r="S254" s="136">
        <v>0</v>
      </c>
      <c r="T254" s="137">
        <f>S254*H254</f>
        <v>0</v>
      </c>
      <c r="AR254" s="138" t="s">
        <v>121</v>
      </c>
      <c r="AT254" s="138" t="s">
        <v>116</v>
      </c>
      <c r="AU254" s="138" t="s">
        <v>79</v>
      </c>
      <c r="AY254" s="17" t="s">
        <v>113</v>
      </c>
      <c r="BE254" s="139">
        <f>IF(N254="základní",J254,0)</f>
        <v>0</v>
      </c>
      <c r="BF254" s="139">
        <f>IF(N254="snížená",J254,0)</f>
        <v>0</v>
      </c>
      <c r="BG254" s="139">
        <f>IF(N254="zákl. přenesená",J254,0)</f>
        <v>0</v>
      </c>
      <c r="BH254" s="139">
        <f>IF(N254="sníž. přenesená",J254,0)</f>
        <v>0</v>
      </c>
      <c r="BI254" s="139">
        <f>IF(N254="nulová",J254,0)</f>
        <v>0</v>
      </c>
      <c r="BJ254" s="17" t="s">
        <v>77</v>
      </c>
      <c r="BK254" s="139">
        <f>ROUND(I254*H254,2)</f>
        <v>0</v>
      </c>
      <c r="BL254" s="17" t="s">
        <v>121</v>
      </c>
      <c r="BM254" s="138" t="s">
        <v>526</v>
      </c>
    </row>
    <row r="255" spans="2:65" s="12" customFormat="1" ht="11.25">
      <c r="B255" s="140"/>
      <c r="D255" s="141" t="s">
        <v>123</v>
      </c>
      <c r="E255" s="142" t="s">
        <v>19</v>
      </c>
      <c r="F255" s="143" t="s">
        <v>527</v>
      </c>
      <c r="H255" s="144">
        <v>60</v>
      </c>
      <c r="I255" s="145"/>
      <c r="L255" s="140"/>
      <c r="M255" s="146"/>
      <c r="T255" s="147"/>
      <c r="AT255" s="142" t="s">
        <v>123</v>
      </c>
      <c r="AU255" s="142" t="s">
        <v>79</v>
      </c>
      <c r="AV255" s="12" t="s">
        <v>79</v>
      </c>
      <c r="AW255" s="12" t="s">
        <v>31</v>
      </c>
      <c r="AX255" s="12" t="s">
        <v>69</v>
      </c>
      <c r="AY255" s="142" t="s">
        <v>113</v>
      </c>
    </row>
    <row r="256" spans="2:65" s="13" customFormat="1" ht="11.25">
      <c r="B256" s="148"/>
      <c r="D256" s="141" t="s">
        <v>123</v>
      </c>
      <c r="E256" s="149" t="s">
        <v>19</v>
      </c>
      <c r="F256" s="150" t="s">
        <v>125</v>
      </c>
      <c r="H256" s="151">
        <v>60</v>
      </c>
      <c r="I256" s="152"/>
      <c r="L256" s="148"/>
      <c r="M256" s="153"/>
      <c r="T256" s="154"/>
      <c r="AT256" s="149" t="s">
        <v>123</v>
      </c>
      <c r="AU256" s="149" t="s">
        <v>79</v>
      </c>
      <c r="AV256" s="13" t="s">
        <v>126</v>
      </c>
      <c r="AW256" s="13" t="s">
        <v>31</v>
      </c>
      <c r="AX256" s="13" t="s">
        <v>77</v>
      </c>
      <c r="AY256" s="149" t="s">
        <v>113</v>
      </c>
    </row>
    <row r="257" spans="2:65" s="1" customFormat="1" ht="16.5" customHeight="1">
      <c r="B257" s="32"/>
      <c r="C257" s="155" t="s">
        <v>528</v>
      </c>
      <c r="D257" s="155" t="s">
        <v>127</v>
      </c>
      <c r="E257" s="156" t="s">
        <v>222</v>
      </c>
      <c r="F257" s="157" t="s">
        <v>223</v>
      </c>
      <c r="G257" s="158" t="s">
        <v>198</v>
      </c>
      <c r="H257" s="159">
        <v>60</v>
      </c>
      <c r="I257" s="160"/>
      <c r="J257" s="161">
        <f>ROUND(I257*H257,2)</f>
        <v>0</v>
      </c>
      <c r="K257" s="157" t="s">
        <v>120</v>
      </c>
      <c r="L257" s="162"/>
      <c r="M257" s="163" t="s">
        <v>19</v>
      </c>
      <c r="N257" s="164" t="s">
        <v>40</v>
      </c>
      <c r="P257" s="136">
        <f>O257*H257</f>
        <v>0</v>
      </c>
      <c r="Q257" s="136">
        <v>0</v>
      </c>
      <c r="R257" s="136">
        <f>Q257*H257</f>
        <v>0</v>
      </c>
      <c r="S257" s="136">
        <v>0</v>
      </c>
      <c r="T257" s="137">
        <f>S257*H257</f>
        <v>0</v>
      </c>
      <c r="AR257" s="138" t="s">
        <v>130</v>
      </c>
      <c r="AT257" s="138" t="s">
        <v>127</v>
      </c>
      <c r="AU257" s="138" t="s">
        <v>79</v>
      </c>
      <c r="AY257" s="17" t="s">
        <v>113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7" t="s">
        <v>77</v>
      </c>
      <c r="BK257" s="139">
        <f>ROUND(I257*H257,2)</f>
        <v>0</v>
      </c>
      <c r="BL257" s="17" t="s">
        <v>121</v>
      </c>
      <c r="BM257" s="138" t="s">
        <v>529</v>
      </c>
    </row>
    <row r="258" spans="2:65" s="12" customFormat="1" ht="11.25">
      <c r="B258" s="140"/>
      <c r="D258" s="141" t="s">
        <v>123</v>
      </c>
      <c r="E258" s="142" t="s">
        <v>19</v>
      </c>
      <c r="F258" s="143" t="s">
        <v>530</v>
      </c>
      <c r="H258" s="144">
        <v>60</v>
      </c>
      <c r="I258" s="145"/>
      <c r="L258" s="140"/>
      <c r="M258" s="146"/>
      <c r="T258" s="147"/>
      <c r="AT258" s="142" t="s">
        <v>123</v>
      </c>
      <c r="AU258" s="142" t="s">
        <v>79</v>
      </c>
      <c r="AV258" s="12" t="s">
        <v>79</v>
      </c>
      <c r="AW258" s="12" t="s">
        <v>31</v>
      </c>
      <c r="AX258" s="12" t="s">
        <v>69</v>
      </c>
      <c r="AY258" s="142" t="s">
        <v>113</v>
      </c>
    </row>
    <row r="259" spans="2:65" s="13" customFormat="1" ht="11.25">
      <c r="B259" s="148"/>
      <c r="D259" s="141" t="s">
        <v>123</v>
      </c>
      <c r="E259" s="149" t="s">
        <v>19</v>
      </c>
      <c r="F259" s="150" t="s">
        <v>125</v>
      </c>
      <c r="H259" s="151">
        <v>60</v>
      </c>
      <c r="I259" s="152"/>
      <c r="L259" s="148"/>
      <c r="M259" s="153"/>
      <c r="T259" s="154"/>
      <c r="AT259" s="149" t="s">
        <v>123</v>
      </c>
      <c r="AU259" s="149" t="s">
        <v>79</v>
      </c>
      <c r="AV259" s="13" t="s">
        <v>126</v>
      </c>
      <c r="AW259" s="13" t="s">
        <v>31</v>
      </c>
      <c r="AX259" s="13" t="s">
        <v>77</v>
      </c>
      <c r="AY259" s="149" t="s">
        <v>113</v>
      </c>
    </row>
    <row r="260" spans="2:65" s="14" customFormat="1" ht="22.5">
      <c r="B260" s="165"/>
      <c r="D260" s="141" t="s">
        <v>123</v>
      </c>
      <c r="E260" s="166" t="s">
        <v>19</v>
      </c>
      <c r="F260" s="167" t="s">
        <v>205</v>
      </c>
      <c r="H260" s="166" t="s">
        <v>19</v>
      </c>
      <c r="I260" s="168"/>
      <c r="L260" s="165"/>
      <c r="M260" s="169"/>
      <c r="T260" s="170"/>
      <c r="AT260" s="166" t="s">
        <v>123</v>
      </c>
      <c r="AU260" s="166" t="s">
        <v>79</v>
      </c>
      <c r="AV260" s="14" t="s">
        <v>77</v>
      </c>
      <c r="AW260" s="14" t="s">
        <v>31</v>
      </c>
      <c r="AX260" s="14" t="s">
        <v>69</v>
      </c>
      <c r="AY260" s="166" t="s">
        <v>113</v>
      </c>
    </row>
    <row r="261" spans="2:65" s="11" customFormat="1" ht="22.9" customHeight="1">
      <c r="B261" s="115"/>
      <c r="D261" s="116" t="s">
        <v>68</v>
      </c>
      <c r="E261" s="125" t="s">
        <v>226</v>
      </c>
      <c r="F261" s="125" t="s">
        <v>227</v>
      </c>
      <c r="I261" s="118"/>
      <c r="J261" s="126">
        <f>BK261</f>
        <v>0</v>
      </c>
      <c r="L261" s="115"/>
      <c r="M261" s="120"/>
      <c r="P261" s="121">
        <f>SUM(P262:P289)</f>
        <v>0</v>
      </c>
      <c r="R261" s="121">
        <f>SUM(R262:R289)</f>
        <v>0</v>
      </c>
      <c r="T261" s="122">
        <f>SUM(T262:T289)</f>
        <v>0</v>
      </c>
      <c r="AR261" s="116" t="s">
        <v>79</v>
      </c>
      <c r="AT261" s="123" t="s">
        <v>68</v>
      </c>
      <c r="AU261" s="123" t="s">
        <v>77</v>
      </c>
      <c r="AY261" s="116" t="s">
        <v>113</v>
      </c>
      <c r="BK261" s="124">
        <f>SUM(BK262:BK289)</f>
        <v>0</v>
      </c>
    </row>
    <row r="262" spans="2:65" s="1" customFormat="1" ht="16.5" customHeight="1">
      <c r="B262" s="32"/>
      <c r="C262" s="127" t="s">
        <v>531</v>
      </c>
      <c r="D262" s="127" t="s">
        <v>116</v>
      </c>
      <c r="E262" s="128" t="s">
        <v>228</v>
      </c>
      <c r="F262" s="129" t="s">
        <v>229</v>
      </c>
      <c r="G262" s="130" t="s">
        <v>198</v>
      </c>
      <c r="H262" s="131">
        <v>12</v>
      </c>
      <c r="I262" s="132"/>
      <c r="J262" s="133">
        <f>ROUND(I262*H262,2)</f>
        <v>0</v>
      </c>
      <c r="K262" s="129" t="s">
        <v>120</v>
      </c>
      <c r="L262" s="32"/>
      <c r="M262" s="134" t="s">
        <v>19</v>
      </c>
      <c r="N262" s="135" t="s">
        <v>40</v>
      </c>
      <c r="P262" s="136">
        <f>O262*H262</f>
        <v>0</v>
      </c>
      <c r="Q262" s="136">
        <v>0</v>
      </c>
      <c r="R262" s="136">
        <f>Q262*H262</f>
        <v>0</v>
      </c>
      <c r="S262" s="136">
        <v>0</v>
      </c>
      <c r="T262" s="137">
        <f>S262*H262</f>
        <v>0</v>
      </c>
      <c r="AR262" s="138" t="s">
        <v>121</v>
      </c>
      <c r="AT262" s="138" t="s">
        <v>116</v>
      </c>
      <c r="AU262" s="138" t="s">
        <v>79</v>
      </c>
      <c r="AY262" s="17" t="s">
        <v>113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7" t="s">
        <v>77</v>
      </c>
      <c r="BK262" s="139">
        <f>ROUND(I262*H262,2)</f>
        <v>0</v>
      </c>
      <c r="BL262" s="17" t="s">
        <v>121</v>
      </c>
      <c r="BM262" s="138" t="s">
        <v>532</v>
      </c>
    </row>
    <row r="263" spans="2:65" s="12" customFormat="1" ht="11.25">
      <c r="B263" s="140"/>
      <c r="D263" s="141" t="s">
        <v>123</v>
      </c>
      <c r="E263" s="142" t="s">
        <v>19</v>
      </c>
      <c r="F263" s="143" t="s">
        <v>243</v>
      </c>
      <c r="H263" s="144">
        <v>12</v>
      </c>
      <c r="I263" s="145"/>
      <c r="L263" s="140"/>
      <c r="M263" s="146"/>
      <c r="T263" s="147"/>
      <c r="AT263" s="142" t="s">
        <v>123</v>
      </c>
      <c r="AU263" s="142" t="s">
        <v>79</v>
      </c>
      <c r="AV263" s="12" t="s">
        <v>79</v>
      </c>
      <c r="AW263" s="12" t="s">
        <v>31</v>
      </c>
      <c r="AX263" s="12" t="s">
        <v>69</v>
      </c>
      <c r="AY263" s="142" t="s">
        <v>113</v>
      </c>
    </row>
    <row r="264" spans="2:65" s="13" customFormat="1" ht="11.25">
      <c r="B264" s="148"/>
      <c r="D264" s="141" t="s">
        <v>123</v>
      </c>
      <c r="E264" s="149" t="s">
        <v>19</v>
      </c>
      <c r="F264" s="150" t="s">
        <v>125</v>
      </c>
      <c r="H264" s="151">
        <v>12</v>
      </c>
      <c r="I264" s="152"/>
      <c r="L264" s="148"/>
      <c r="M264" s="153"/>
      <c r="T264" s="154"/>
      <c r="AT264" s="149" t="s">
        <v>123</v>
      </c>
      <c r="AU264" s="149" t="s">
        <v>79</v>
      </c>
      <c r="AV264" s="13" t="s">
        <v>126</v>
      </c>
      <c r="AW264" s="13" t="s">
        <v>31</v>
      </c>
      <c r="AX264" s="13" t="s">
        <v>77</v>
      </c>
      <c r="AY264" s="149" t="s">
        <v>113</v>
      </c>
    </row>
    <row r="265" spans="2:65" s="1" customFormat="1" ht="16.5" customHeight="1">
      <c r="B265" s="32"/>
      <c r="C265" s="155" t="s">
        <v>533</v>
      </c>
      <c r="D265" s="155" t="s">
        <v>127</v>
      </c>
      <c r="E265" s="156" t="s">
        <v>233</v>
      </c>
      <c r="F265" s="157" t="s">
        <v>234</v>
      </c>
      <c r="G265" s="158" t="s">
        <v>198</v>
      </c>
      <c r="H265" s="159">
        <v>12</v>
      </c>
      <c r="I265" s="160"/>
      <c r="J265" s="161">
        <f>ROUND(I265*H265,2)</f>
        <v>0</v>
      </c>
      <c r="K265" s="157" t="s">
        <v>120</v>
      </c>
      <c r="L265" s="162"/>
      <c r="M265" s="163" t="s">
        <v>19</v>
      </c>
      <c r="N265" s="164" t="s">
        <v>40</v>
      </c>
      <c r="P265" s="136">
        <f>O265*H265</f>
        <v>0</v>
      </c>
      <c r="Q265" s="136">
        <v>0</v>
      </c>
      <c r="R265" s="136">
        <f>Q265*H265</f>
        <v>0</v>
      </c>
      <c r="S265" s="136">
        <v>0</v>
      </c>
      <c r="T265" s="137">
        <f>S265*H265</f>
        <v>0</v>
      </c>
      <c r="AR265" s="138" t="s">
        <v>130</v>
      </c>
      <c r="AT265" s="138" t="s">
        <v>127</v>
      </c>
      <c r="AU265" s="138" t="s">
        <v>79</v>
      </c>
      <c r="AY265" s="17" t="s">
        <v>113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7" t="s">
        <v>77</v>
      </c>
      <c r="BK265" s="139">
        <f>ROUND(I265*H265,2)</f>
        <v>0</v>
      </c>
      <c r="BL265" s="17" t="s">
        <v>121</v>
      </c>
      <c r="BM265" s="138" t="s">
        <v>534</v>
      </c>
    </row>
    <row r="266" spans="2:65" s="1" customFormat="1" ht="29.25">
      <c r="B266" s="32"/>
      <c r="D266" s="141" t="s">
        <v>236</v>
      </c>
      <c r="F266" s="171" t="s">
        <v>535</v>
      </c>
      <c r="I266" s="172"/>
      <c r="L266" s="32"/>
      <c r="M266" s="173"/>
      <c r="T266" s="53"/>
      <c r="AT266" s="17" t="s">
        <v>236</v>
      </c>
      <c r="AU266" s="17" t="s">
        <v>79</v>
      </c>
    </row>
    <row r="267" spans="2:65" s="12" customFormat="1" ht="11.25">
      <c r="B267" s="140"/>
      <c r="D267" s="141" t="s">
        <v>123</v>
      </c>
      <c r="E267" s="142" t="s">
        <v>19</v>
      </c>
      <c r="F267" s="143" t="s">
        <v>249</v>
      </c>
      <c r="H267" s="144">
        <v>12</v>
      </c>
      <c r="I267" s="145"/>
      <c r="L267" s="140"/>
      <c r="M267" s="146"/>
      <c r="T267" s="147"/>
      <c r="AT267" s="142" t="s">
        <v>123</v>
      </c>
      <c r="AU267" s="142" t="s">
        <v>79</v>
      </c>
      <c r="AV267" s="12" t="s">
        <v>79</v>
      </c>
      <c r="AW267" s="12" t="s">
        <v>31</v>
      </c>
      <c r="AX267" s="12" t="s">
        <v>69</v>
      </c>
      <c r="AY267" s="142" t="s">
        <v>113</v>
      </c>
    </row>
    <row r="268" spans="2:65" s="13" customFormat="1" ht="11.25">
      <c r="B268" s="148"/>
      <c r="D268" s="141" t="s">
        <v>123</v>
      </c>
      <c r="E268" s="149" t="s">
        <v>19</v>
      </c>
      <c r="F268" s="150" t="s">
        <v>125</v>
      </c>
      <c r="H268" s="151">
        <v>12</v>
      </c>
      <c r="I268" s="152"/>
      <c r="L268" s="148"/>
      <c r="M268" s="153"/>
      <c r="T268" s="154"/>
      <c r="AT268" s="149" t="s">
        <v>123</v>
      </c>
      <c r="AU268" s="149" t="s">
        <v>79</v>
      </c>
      <c r="AV268" s="13" t="s">
        <v>126</v>
      </c>
      <c r="AW268" s="13" t="s">
        <v>31</v>
      </c>
      <c r="AX268" s="13" t="s">
        <v>77</v>
      </c>
      <c r="AY268" s="149" t="s">
        <v>113</v>
      </c>
    </row>
    <row r="269" spans="2:65" s="1" customFormat="1" ht="16.5" customHeight="1">
      <c r="B269" s="32"/>
      <c r="C269" s="127" t="s">
        <v>536</v>
      </c>
      <c r="D269" s="127" t="s">
        <v>116</v>
      </c>
      <c r="E269" s="128" t="s">
        <v>240</v>
      </c>
      <c r="F269" s="129" t="s">
        <v>241</v>
      </c>
      <c r="G269" s="130" t="s">
        <v>198</v>
      </c>
      <c r="H269" s="131">
        <v>8</v>
      </c>
      <c r="I269" s="132"/>
      <c r="J269" s="133">
        <f>ROUND(I269*H269,2)</f>
        <v>0</v>
      </c>
      <c r="K269" s="129" t="s">
        <v>120</v>
      </c>
      <c r="L269" s="32"/>
      <c r="M269" s="134" t="s">
        <v>19</v>
      </c>
      <c r="N269" s="135" t="s">
        <v>40</v>
      </c>
      <c r="P269" s="136">
        <f>O269*H269</f>
        <v>0</v>
      </c>
      <c r="Q269" s="136">
        <v>0</v>
      </c>
      <c r="R269" s="136">
        <f>Q269*H269</f>
        <v>0</v>
      </c>
      <c r="S269" s="136">
        <v>0</v>
      </c>
      <c r="T269" s="137">
        <f>S269*H269</f>
        <v>0</v>
      </c>
      <c r="AR269" s="138" t="s">
        <v>121</v>
      </c>
      <c r="AT269" s="138" t="s">
        <v>116</v>
      </c>
      <c r="AU269" s="138" t="s">
        <v>79</v>
      </c>
      <c r="AY269" s="17" t="s">
        <v>113</v>
      </c>
      <c r="BE269" s="139">
        <f>IF(N269="základní",J269,0)</f>
        <v>0</v>
      </c>
      <c r="BF269" s="139">
        <f>IF(N269="snížená",J269,0)</f>
        <v>0</v>
      </c>
      <c r="BG269" s="139">
        <f>IF(N269="zákl. přenesená",J269,0)</f>
        <v>0</v>
      </c>
      <c r="BH269" s="139">
        <f>IF(N269="sníž. přenesená",J269,0)</f>
        <v>0</v>
      </c>
      <c r="BI269" s="139">
        <f>IF(N269="nulová",J269,0)</f>
        <v>0</v>
      </c>
      <c r="BJ269" s="17" t="s">
        <v>77</v>
      </c>
      <c r="BK269" s="139">
        <f>ROUND(I269*H269,2)</f>
        <v>0</v>
      </c>
      <c r="BL269" s="17" t="s">
        <v>121</v>
      </c>
      <c r="BM269" s="138" t="s">
        <v>537</v>
      </c>
    </row>
    <row r="270" spans="2:65" s="12" customFormat="1" ht="11.25">
      <c r="B270" s="140"/>
      <c r="D270" s="141" t="s">
        <v>123</v>
      </c>
      <c r="E270" s="142" t="s">
        <v>19</v>
      </c>
      <c r="F270" s="143" t="s">
        <v>538</v>
      </c>
      <c r="H270" s="144">
        <v>8</v>
      </c>
      <c r="I270" s="145"/>
      <c r="L270" s="140"/>
      <c r="M270" s="146"/>
      <c r="T270" s="147"/>
      <c r="AT270" s="142" t="s">
        <v>123</v>
      </c>
      <c r="AU270" s="142" t="s">
        <v>79</v>
      </c>
      <c r="AV270" s="12" t="s">
        <v>79</v>
      </c>
      <c r="AW270" s="12" t="s">
        <v>31</v>
      </c>
      <c r="AX270" s="12" t="s">
        <v>69</v>
      </c>
      <c r="AY270" s="142" t="s">
        <v>113</v>
      </c>
    </row>
    <row r="271" spans="2:65" s="13" customFormat="1" ht="11.25">
      <c r="B271" s="148"/>
      <c r="D271" s="141" t="s">
        <v>123</v>
      </c>
      <c r="E271" s="149" t="s">
        <v>19</v>
      </c>
      <c r="F271" s="150" t="s">
        <v>125</v>
      </c>
      <c r="H271" s="151">
        <v>8</v>
      </c>
      <c r="I271" s="152"/>
      <c r="L271" s="148"/>
      <c r="M271" s="153"/>
      <c r="T271" s="154"/>
      <c r="AT271" s="149" t="s">
        <v>123</v>
      </c>
      <c r="AU271" s="149" t="s">
        <v>79</v>
      </c>
      <c r="AV271" s="13" t="s">
        <v>126</v>
      </c>
      <c r="AW271" s="13" t="s">
        <v>31</v>
      </c>
      <c r="AX271" s="13" t="s">
        <v>77</v>
      </c>
      <c r="AY271" s="149" t="s">
        <v>113</v>
      </c>
    </row>
    <row r="272" spans="2:65" s="1" customFormat="1" ht="16.5" customHeight="1">
      <c r="B272" s="32"/>
      <c r="C272" s="155" t="s">
        <v>539</v>
      </c>
      <c r="D272" s="155" t="s">
        <v>127</v>
      </c>
      <c r="E272" s="156" t="s">
        <v>245</v>
      </c>
      <c r="F272" s="157" t="s">
        <v>246</v>
      </c>
      <c r="G272" s="158" t="s">
        <v>198</v>
      </c>
      <c r="H272" s="159">
        <v>8</v>
      </c>
      <c r="I272" s="160"/>
      <c r="J272" s="161">
        <f>ROUND(I272*H272,2)</f>
        <v>0</v>
      </c>
      <c r="K272" s="157" t="s">
        <v>120</v>
      </c>
      <c r="L272" s="162"/>
      <c r="M272" s="163" t="s">
        <v>19</v>
      </c>
      <c r="N272" s="164" t="s">
        <v>40</v>
      </c>
      <c r="P272" s="136">
        <f>O272*H272</f>
        <v>0</v>
      </c>
      <c r="Q272" s="136">
        <v>0</v>
      </c>
      <c r="R272" s="136">
        <f>Q272*H272</f>
        <v>0</v>
      </c>
      <c r="S272" s="136">
        <v>0</v>
      </c>
      <c r="T272" s="137">
        <f>S272*H272</f>
        <v>0</v>
      </c>
      <c r="AR272" s="138" t="s">
        <v>130</v>
      </c>
      <c r="AT272" s="138" t="s">
        <v>127</v>
      </c>
      <c r="AU272" s="138" t="s">
        <v>79</v>
      </c>
      <c r="AY272" s="17" t="s">
        <v>113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7" t="s">
        <v>77</v>
      </c>
      <c r="BK272" s="139">
        <f>ROUND(I272*H272,2)</f>
        <v>0</v>
      </c>
      <c r="BL272" s="17" t="s">
        <v>121</v>
      </c>
      <c r="BM272" s="138" t="s">
        <v>540</v>
      </c>
    </row>
    <row r="273" spans="2:65" s="1" customFormat="1" ht="19.5">
      <c r="B273" s="32"/>
      <c r="D273" s="141" t="s">
        <v>236</v>
      </c>
      <c r="F273" s="171" t="s">
        <v>541</v>
      </c>
      <c r="I273" s="172"/>
      <c r="L273" s="32"/>
      <c r="M273" s="173"/>
      <c r="T273" s="53"/>
      <c r="AT273" s="17" t="s">
        <v>236</v>
      </c>
      <c r="AU273" s="17" t="s">
        <v>79</v>
      </c>
    </row>
    <row r="274" spans="2:65" s="12" customFormat="1" ht="11.25">
      <c r="B274" s="140"/>
      <c r="D274" s="141" t="s">
        <v>123</v>
      </c>
      <c r="E274" s="142" t="s">
        <v>19</v>
      </c>
      <c r="F274" s="143" t="s">
        <v>542</v>
      </c>
      <c r="H274" s="144">
        <v>8</v>
      </c>
      <c r="I274" s="145"/>
      <c r="L274" s="140"/>
      <c r="M274" s="146"/>
      <c r="T274" s="147"/>
      <c r="AT274" s="142" t="s">
        <v>123</v>
      </c>
      <c r="AU274" s="142" t="s">
        <v>79</v>
      </c>
      <c r="AV274" s="12" t="s">
        <v>79</v>
      </c>
      <c r="AW274" s="12" t="s">
        <v>31</v>
      </c>
      <c r="AX274" s="12" t="s">
        <v>69</v>
      </c>
      <c r="AY274" s="142" t="s">
        <v>113</v>
      </c>
    </row>
    <row r="275" spans="2:65" s="13" customFormat="1" ht="11.25">
      <c r="B275" s="148"/>
      <c r="D275" s="141" t="s">
        <v>123</v>
      </c>
      <c r="E275" s="149" t="s">
        <v>19</v>
      </c>
      <c r="F275" s="150" t="s">
        <v>125</v>
      </c>
      <c r="H275" s="151">
        <v>8</v>
      </c>
      <c r="I275" s="152"/>
      <c r="L275" s="148"/>
      <c r="M275" s="153"/>
      <c r="T275" s="154"/>
      <c r="AT275" s="149" t="s">
        <v>123</v>
      </c>
      <c r="AU275" s="149" t="s">
        <v>79</v>
      </c>
      <c r="AV275" s="13" t="s">
        <v>126</v>
      </c>
      <c r="AW275" s="13" t="s">
        <v>31</v>
      </c>
      <c r="AX275" s="13" t="s">
        <v>77</v>
      </c>
      <c r="AY275" s="149" t="s">
        <v>113</v>
      </c>
    </row>
    <row r="276" spans="2:65" s="1" customFormat="1" ht="16.5" customHeight="1">
      <c r="B276" s="32"/>
      <c r="C276" s="127" t="s">
        <v>543</v>
      </c>
      <c r="D276" s="127" t="s">
        <v>116</v>
      </c>
      <c r="E276" s="128" t="s">
        <v>544</v>
      </c>
      <c r="F276" s="129" t="s">
        <v>545</v>
      </c>
      <c r="G276" s="130" t="s">
        <v>198</v>
      </c>
      <c r="H276" s="131">
        <v>237</v>
      </c>
      <c r="I276" s="132"/>
      <c r="J276" s="133">
        <f>ROUND(I276*H276,2)</f>
        <v>0</v>
      </c>
      <c r="K276" s="129" t="s">
        <v>120</v>
      </c>
      <c r="L276" s="32"/>
      <c r="M276" s="134" t="s">
        <v>19</v>
      </c>
      <c r="N276" s="135" t="s">
        <v>40</v>
      </c>
      <c r="P276" s="136">
        <f>O276*H276</f>
        <v>0</v>
      </c>
      <c r="Q276" s="136">
        <v>0</v>
      </c>
      <c r="R276" s="136">
        <f>Q276*H276</f>
        <v>0</v>
      </c>
      <c r="S276" s="136">
        <v>0</v>
      </c>
      <c r="T276" s="137">
        <f>S276*H276</f>
        <v>0</v>
      </c>
      <c r="AR276" s="138" t="s">
        <v>121</v>
      </c>
      <c r="AT276" s="138" t="s">
        <v>116</v>
      </c>
      <c r="AU276" s="138" t="s">
        <v>79</v>
      </c>
      <c r="AY276" s="17" t="s">
        <v>113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7" t="s">
        <v>77</v>
      </c>
      <c r="BK276" s="139">
        <f>ROUND(I276*H276,2)</f>
        <v>0</v>
      </c>
      <c r="BL276" s="17" t="s">
        <v>121</v>
      </c>
      <c r="BM276" s="138" t="s">
        <v>546</v>
      </c>
    </row>
    <row r="277" spans="2:65" s="12" customFormat="1" ht="11.25">
      <c r="B277" s="140"/>
      <c r="D277" s="141" t="s">
        <v>123</v>
      </c>
      <c r="E277" s="142" t="s">
        <v>19</v>
      </c>
      <c r="F277" s="143" t="s">
        <v>547</v>
      </c>
      <c r="H277" s="144">
        <v>237</v>
      </c>
      <c r="I277" s="145"/>
      <c r="L277" s="140"/>
      <c r="M277" s="146"/>
      <c r="T277" s="147"/>
      <c r="AT277" s="142" t="s">
        <v>123</v>
      </c>
      <c r="AU277" s="142" t="s">
        <v>79</v>
      </c>
      <c r="AV277" s="12" t="s">
        <v>79</v>
      </c>
      <c r="AW277" s="12" t="s">
        <v>31</v>
      </c>
      <c r="AX277" s="12" t="s">
        <v>69</v>
      </c>
      <c r="AY277" s="142" t="s">
        <v>113</v>
      </c>
    </row>
    <row r="278" spans="2:65" s="13" customFormat="1" ht="11.25">
      <c r="B278" s="148"/>
      <c r="D278" s="141" t="s">
        <v>123</v>
      </c>
      <c r="E278" s="149" t="s">
        <v>19</v>
      </c>
      <c r="F278" s="150" t="s">
        <v>125</v>
      </c>
      <c r="H278" s="151">
        <v>237</v>
      </c>
      <c r="I278" s="152"/>
      <c r="L278" s="148"/>
      <c r="M278" s="153"/>
      <c r="T278" s="154"/>
      <c r="AT278" s="149" t="s">
        <v>123</v>
      </c>
      <c r="AU278" s="149" t="s">
        <v>79</v>
      </c>
      <c r="AV278" s="13" t="s">
        <v>126</v>
      </c>
      <c r="AW278" s="13" t="s">
        <v>31</v>
      </c>
      <c r="AX278" s="13" t="s">
        <v>77</v>
      </c>
      <c r="AY278" s="149" t="s">
        <v>113</v>
      </c>
    </row>
    <row r="279" spans="2:65" s="1" customFormat="1" ht="16.5" customHeight="1">
      <c r="B279" s="32"/>
      <c r="C279" s="155" t="s">
        <v>548</v>
      </c>
      <c r="D279" s="155" t="s">
        <v>127</v>
      </c>
      <c r="E279" s="156" t="s">
        <v>549</v>
      </c>
      <c r="F279" s="157" t="s">
        <v>550</v>
      </c>
      <c r="G279" s="158" t="s">
        <v>198</v>
      </c>
      <c r="H279" s="159">
        <v>237</v>
      </c>
      <c r="I279" s="160"/>
      <c r="J279" s="161">
        <f>ROUND(I279*H279,2)</f>
        <v>0</v>
      </c>
      <c r="K279" s="157" t="s">
        <v>120</v>
      </c>
      <c r="L279" s="162"/>
      <c r="M279" s="163" t="s">
        <v>19</v>
      </c>
      <c r="N279" s="164" t="s">
        <v>40</v>
      </c>
      <c r="P279" s="136">
        <f>O279*H279</f>
        <v>0</v>
      </c>
      <c r="Q279" s="136">
        <v>0</v>
      </c>
      <c r="R279" s="136">
        <f>Q279*H279</f>
        <v>0</v>
      </c>
      <c r="S279" s="136">
        <v>0</v>
      </c>
      <c r="T279" s="137">
        <f>S279*H279</f>
        <v>0</v>
      </c>
      <c r="AR279" s="138" t="s">
        <v>130</v>
      </c>
      <c r="AT279" s="138" t="s">
        <v>127</v>
      </c>
      <c r="AU279" s="138" t="s">
        <v>79</v>
      </c>
      <c r="AY279" s="17" t="s">
        <v>113</v>
      </c>
      <c r="BE279" s="139">
        <f>IF(N279="základní",J279,0)</f>
        <v>0</v>
      </c>
      <c r="BF279" s="139">
        <f>IF(N279="snížená",J279,0)</f>
        <v>0</v>
      </c>
      <c r="BG279" s="139">
        <f>IF(N279="zákl. přenesená",J279,0)</f>
        <v>0</v>
      </c>
      <c r="BH279" s="139">
        <f>IF(N279="sníž. přenesená",J279,0)</f>
        <v>0</v>
      </c>
      <c r="BI279" s="139">
        <f>IF(N279="nulová",J279,0)</f>
        <v>0</v>
      </c>
      <c r="BJ279" s="17" t="s">
        <v>77</v>
      </c>
      <c r="BK279" s="139">
        <f>ROUND(I279*H279,2)</f>
        <v>0</v>
      </c>
      <c r="BL279" s="17" t="s">
        <v>121</v>
      </c>
      <c r="BM279" s="138" t="s">
        <v>551</v>
      </c>
    </row>
    <row r="280" spans="2:65" s="1" customFormat="1" ht="19.5">
      <c r="B280" s="32"/>
      <c r="D280" s="141" t="s">
        <v>236</v>
      </c>
      <c r="F280" s="171" t="s">
        <v>552</v>
      </c>
      <c r="I280" s="172"/>
      <c r="L280" s="32"/>
      <c r="M280" s="173"/>
      <c r="T280" s="53"/>
      <c r="AT280" s="17" t="s">
        <v>236</v>
      </c>
      <c r="AU280" s="17" t="s">
        <v>79</v>
      </c>
    </row>
    <row r="281" spans="2:65" s="12" customFormat="1" ht="11.25">
      <c r="B281" s="140"/>
      <c r="D281" s="141" t="s">
        <v>123</v>
      </c>
      <c r="E281" s="142" t="s">
        <v>19</v>
      </c>
      <c r="F281" s="143" t="s">
        <v>553</v>
      </c>
      <c r="H281" s="144">
        <v>237</v>
      </c>
      <c r="I281" s="145"/>
      <c r="L281" s="140"/>
      <c r="M281" s="146"/>
      <c r="T281" s="147"/>
      <c r="AT281" s="142" t="s">
        <v>123</v>
      </c>
      <c r="AU281" s="142" t="s">
        <v>79</v>
      </c>
      <c r="AV281" s="12" t="s">
        <v>79</v>
      </c>
      <c r="AW281" s="12" t="s">
        <v>31</v>
      </c>
      <c r="AX281" s="12" t="s">
        <v>69</v>
      </c>
      <c r="AY281" s="142" t="s">
        <v>113</v>
      </c>
    </row>
    <row r="282" spans="2:65" s="13" customFormat="1" ht="11.25">
      <c r="B282" s="148"/>
      <c r="D282" s="141" t="s">
        <v>123</v>
      </c>
      <c r="E282" s="149" t="s">
        <v>19</v>
      </c>
      <c r="F282" s="150" t="s">
        <v>125</v>
      </c>
      <c r="H282" s="151">
        <v>237</v>
      </c>
      <c r="I282" s="152"/>
      <c r="L282" s="148"/>
      <c r="M282" s="153"/>
      <c r="T282" s="154"/>
      <c r="AT282" s="149" t="s">
        <v>123</v>
      </c>
      <c r="AU282" s="149" t="s">
        <v>79</v>
      </c>
      <c r="AV282" s="13" t="s">
        <v>126</v>
      </c>
      <c r="AW282" s="13" t="s">
        <v>31</v>
      </c>
      <c r="AX282" s="13" t="s">
        <v>77</v>
      </c>
      <c r="AY282" s="149" t="s">
        <v>113</v>
      </c>
    </row>
    <row r="283" spans="2:65" s="1" customFormat="1" ht="16.5" customHeight="1">
      <c r="B283" s="32"/>
      <c r="C283" s="127" t="s">
        <v>554</v>
      </c>
      <c r="D283" s="127" t="s">
        <v>116</v>
      </c>
      <c r="E283" s="128" t="s">
        <v>251</v>
      </c>
      <c r="F283" s="129" t="s">
        <v>252</v>
      </c>
      <c r="G283" s="130" t="s">
        <v>198</v>
      </c>
      <c r="H283" s="131">
        <v>60</v>
      </c>
      <c r="I283" s="132"/>
      <c r="J283" s="133">
        <f>ROUND(I283*H283,2)</f>
        <v>0</v>
      </c>
      <c r="K283" s="129" t="s">
        <v>120</v>
      </c>
      <c r="L283" s="32"/>
      <c r="M283" s="134" t="s">
        <v>19</v>
      </c>
      <c r="N283" s="135" t="s">
        <v>40</v>
      </c>
      <c r="P283" s="136">
        <f>O283*H283</f>
        <v>0</v>
      </c>
      <c r="Q283" s="136">
        <v>0</v>
      </c>
      <c r="R283" s="136">
        <f>Q283*H283</f>
        <v>0</v>
      </c>
      <c r="S283" s="136">
        <v>0</v>
      </c>
      <c r="T283" s="137">
        <f>S283*H283</f>
        <v>0</v>
      </c>
      <c r="AR283" s="138" t="s">
        <v>121</v>
      </c>
      <c r="AT283" s="138" t="s">
        <v>116</v>
      </c>
      <c r="AU283" s="138" t="s">
        <v>79</v>
      </c>
      <c r="AY283" s="17" t="s">
        <v>113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77</v>
      </c>
      <c r="BK283" s="139">
        <f>ROUND(I283*H283,2)</f>
        <v>0</v>
      </c>
      <c r="BL283" s="17" t="s">
        <v>121</v>
      </c>
      <c r="BM283" s="138" t="s">
        <v>555</v>
      </c>
    </row>
    <row r="284" spans="2:65" s="12" customFormat="1" ht="11.25">
      <c r="B284" s="140"/>
      <c r="D284" s="141" t="s">
        <v>123</v>
      </c>
      <c r="E284" s="142" t="s">
        <v>19</v>
      </c>
      <c r="F284" s="143" t="s">
        <v>556</v>
      </c>
      <c r="H284" s="144">
        <v>60</v>
      </c>
      <c r="I284" s="145"/>
      <c r="L284" s="140"/>
      <c r="M284" s="146"/>
      <c r="T284" s="147"/>
      <c r="AT284" s="142" t="s">
        <v>123</v>
      </c>
      <c r="AU284" s="142" t="s">
        <v>79</v>
      </c>
      <c r="AV284" s="12" t="s">
        <v>79</v>
      </c>
      <c r="AW284" s="12" t="s">
        <v>31</v>
      </c>
      <c r="AX284" s="12" t="s">
        <v>69</v>
      </c>
      <c r="AY284" s="142" t="s">
        <v>113</v>
      </c>
    </row>
    <row r="285" spans="2:65" s="13" customFormat="1" ht="11.25">
      <c r="B285" s="148"/>
      <c r="D285" s="141" t="s">
        <v>123</v>
      </c>
      <c r="E285" s="149" t="s">
        <v>19</v>
      </c>
      <c r="F285" s="150" t="s">
        <v>125</v>
      </c>
      <c r="H285" s="151">
        <v>60</v>
      </c>
      <c r="I285" s="152"/>
      <c r="L285" s="148"/>
      <c r="M285" s="153"/>
      <c r="T285" s="154"/>
      <c r="AT285" s="149" t="s">
        <v>123</v>
      </c>
      <c r="AU285" s="149" t="s">
        <v>79</v>
      </c>
      <c r="AV285" s="13" t="s">
        <v>126</v>
      </c>
      <c r="AW285" s="13" t="s">
        <v>31</v>
      </c>
      <c r="AX285" s="13" t="s">
        <v>77</v>
      </c>
      <c r="AY285" s="149" t="s">
        <v>113</v>
      </c>
    </row>
    <row r="286" spans="2:65" s="1" customFormat="1" ht="16.5" customHeight="1">
      <c r="B286" s="32"/>
      <c r="C286" s="155" t="s">
        <v>557</v>
      </c>
      <c r="D286" s="155" t="s">
        <v>127</v>
      </c>
      <c r="E286" s="156" t="s">
        <v>256</v>
      </c>
      <c r="F286" s="157" t="s">
        <v>257</v>
      </c>
      <c r="G286" s="158" t="s">
        <v>198</v>
      </c>
      <c r="H286" s="159">
        <v>60</v>
      </c>
      <c r="I286" s="160"/>
      <c r="J286" s="161">
        <f>ROUND(I286*H286,2)</f>
        <v>0</v>
      </c>
      <c r="K286" s="157" t="s">
        <v>120</v>
      </c>
      <c r="L286" s="162"/>
      <c r="M286" s="163" t="s">
        <v>19</v>
      </c>
      <c r="N286" s="164" t="s">
        <v>40</v>
      </c>
      <c r="P286" s="136">
        <f>O286*H286</f>
        <v>0</v>
      </c>
      <c r="Q286" s="136">
        <v>0</v>
      </c>
      <c r="R286" s="136">
        <f>Q286*H286</f>
        <v>0</v>
      </c>
      <c r="S286" s="136">
        <v>0</v>
      </c>
      <c r="T286" s="137">
        <f>S286*H286</f>
        <v>0</v>
      </c>
      <c r="AR286" s="138" t="s">
        <v>130</v>
      </c>
      <c r="AT286" s="138" t="s">
        <v>127</v>
      </c>
      <c r="AU286" s="138" t="s">
        <v>79</v>
      </c>
      <c r="AY286" s="17" t="s">
        <v>113</v>
      </c>
      <c r="BE286" s="139">
        <f>IF(N286="základní",J286,0)</f>
        <v>0</v>
      </c>
      <c r="BF286" s="139">
        <f>IF(N286="snížená",J286,0)</f>
        <v>0</v>
      </c>
      <c r="BG286" s="139">
        <f>IF(N286="zákl. přenesená",J286,0)</f>
        <v>0</v>
      </c>
      <c r="BH286" s="139">
        <f>IF(N286="sníž. přenesená",J286,0)</f>
        <v>0</v>
      </c>
      <c r="BI286" s="139">
        <f>IF(N286="nulová",J286,0)</f>
        <v>0</v>
      </c>
      <c r="BJ286" s="17" t="s">
        <v>77</v>
      </c>
      <c r="BK286" s="139">
        <f>ROUND(I286*H286,2)</f>
        <v>0</v>
      </c>
      <c r="BL286" s="17" t="s">
        <v>121</v>
      </c>
      <c r="BM286" s="138" t="s">
        <v>558</v>
      </c>
    </row>
    <row r="287" spans="2:65" s="1" customFormat="1" ht="19.5">
      <c r="B287" s="32"/>
      <c r="D287" s="141" t="s">
        <v>236</v>
      </c>
      <c r="F287" s="171" t="s">
        <v>552</v>
      </c>
      <c r="I287" s="172"/>
      <c r="L287" s="32"/>
      <c r="M287" s="173"/>
      <c r="T287" s="53"/>
      <c r="AT287" s="17" t="s">
        <v>236</v>
      </c>
      <c r="AU287" s="17" t="s">
        <v>79</v>
      </c>
    </row>
    <row r="288" spans="2:65" s="12" customFormat="1" ht="11.25">
      <c r="B288" s="140"/>
      <c r="D288" s="141" t="s">
        <v>123</v>
      </c>
      <c r="E288" s="142" t="s">
        <v>19</v>
      </c>
      <c r="F288" s="143" t="s">
        <v>559</v>
      </c>
      <c r="H288" s="144">
        <v>60</v>
      </c>
      <c r="I288" s="145"/>
      <c r="L288" s="140"/>
      <c r="M288" s="146"/>
      <c r="T288" s="147"/>
      <c r="AT288" s="142" t="s">
        <v>123</v>
      </c>
      <c r="AU288" s="142" t="s">
        <v>79</v>
      </c>
      <c r="AV288" s="12" t="s">
        <v>79</v>
      </c>
      <c r="AW288" s="12" t="s">
        <v>31</v>
      </c>
      <c r="AX288" s="12" t="s">
        <v>69</v>
      </c>
      <c r="AY288" s="142" t="s">
        <v>113</v>
      </c>
    </row>
    <row r="289" spans="2:65" s="13" customFormat="1" ht="11.25">
      <c r="B289" s="148"/>
      <c r="D289" s="141" t="s">
        <v>123</v>
      </c>
      <c r="E289" s="149" t="s">
        <v>19</v>
      </c>
      <c r="F289" s="150" t="s">
        <v>125</v>
      </c>
      <c r="H289" s="151">
        <v>60</v>
      </c>
      <c r="I289" s="152"/>
      <c r="L289" s="148"/>
      <c r="M289" s="153"/>
      <c r="T289" s="154"/>
      <c r="AT289" s="149" t="s">
        <v>123</v>
      </c>
      <c r="AU289" s="149" t="s">
        <v>79</v>
      </c>
      <c r="AV289" s="13" t="s">
        <v>126</v>
      </c>
      <c r="AW289" s="13" t="s">
        <v>31</v>
      </c>
      <c r="AX289" s="13" t="s">
        <v>77</v>
      </c>
      <c r="AY289" s="149" t="s">
        <v>113</v>
      </c>
    </row>
    <row r="290" spans="2:65" s="11" customFormat="1" ht="22.9" customHeight="1">
      <c r="B290" s="115"/>
      <c r="D290" s="116" t="s">
        <v>68</v>
      </c>
      <c r="E290" s="125" t="s">
        <v>261</v>
      </c>
      <c r="F290" s="125" t="s">
        <v>262</v>
      </c>
      <c r="I290" s="118"/>
      <c r="J290" s="126">
        <f>BK290</f>
        <v>0</v>
      </c>
      <c r="L290" s="115"/>
      <c r="M290" s="120"/>
      <c r="P290" s="121">
        <f>SUM(P291:P308)</f>
        <v>0</v>
      </c>
      <c r="R290" s="121">
        <f>SUM(R291:R308)</f>
        <v>0</v>
      </c>
      <c r="T290" s="122">
        <f>SUM(T291:T308)</f>
        <v>0</v>
      </c>
      <c r="AR290" s="116" t="s">
        <v>79</v>
      </c>
      <c r="AT290" s="123" t="s">
        <v>68</v>
      </c>
      <c r="AU290" s="123" t="s">
        <v>77</v>
      </c>
      <c r="AY290" s="116" t="s">
        <v>113</v>
      </c>
      <c r="BK290" s="124">
        <f>SUM(BK291:BK308)</f>
        <v>0</v>
      </c>
    </row>
    <row r="291" spans="2:65" s="1" customFormat="1" ht="24.2" customHeight="1">
      <c r="B291" s="32"/>
      <c r="C291" s="127" t="s">
        <v>560</v>
      </c>
      <c r="D291" s="127" t="s">
        <v>116</v>
      </c>
      <c r="E291" s="128" t="s">
        <v>264</v>
      </c>
      <c r="F291" s="129" t="s">
        <v>265</v>
      </c>
      <c r="G291" s="130" t="s">
        <v>119</v>
      </c>
      <c r="H291" s="131">
        <v>1</v>
      </c>
      <c r="I291" s="132"/>
      <c r="J291" s="133">
        <f>ROUND(I291*H291,2)</f>
        <v>0</v>
      </c>
      <c r="K291" s="129" t="s">
        <v>120</v>
      </c>
      <c r="L291" s="32"/>
      <c r="M291" s="134" t="s">
        <v>19</v>
      </c>
      <c r="N291" s="135" t="s">
        <v>40</v>
      </c>
      <c r="P291" s="136">
        <f>O291*H291</f>
        <v>0</v>
      </c>
      <c r="Q291" s="136">
        <v>0</v>
      </c>
      <c r="R291" s="136">
        <f>Q291*H291</f>
        <v>0</v>
      </c>
      <c r="S291" s="136">
        <v>0</v>
      </c>
      <c r="T291" s="137">
        <f>S291*H291</f>
        <v>0</v>
      </c>
      <c r="AR291" s="138" t="s">
        <v>121</v>
      </c>
      <c r="AT291" s="138" t="s">
        <v>116</v>
      </c>
      <c r="AU291" s="138" t="s">
        <v>79</v>
      </c>
      <c r="AY291" s="17" t="s">
        <v>113</v>
      </c>
      <c r="BE291" s="139">
        <f>IF(N291="základní",J291,0)</f>
        <v>0</v>
      </c>
      <c r="BF291" s="139">
        <f>IF(N291="snížená",J291,0)</f>
        <v>0</v>
      </c>
      <c r="BG291" s="139">
        <f>IF(N291="zákl. přenesená",J291,0)</f>
        <v>0</v>
      </c>
      <c r="BH291" s="139">
        <f>IF(N291="sníž. přenesená",J291,0)</f>
        <v>0</v>
      </c>
      <c r="BI291" s="139">
        <f>IF(N291="nulová",J291,0)</f>
        <v>0</v>
      </c>
      <c r="BJ291" s="17" t="s">
        <v>77</v>
      </c>
      <c r="BK291" s="139">
        <f>ROUND(I291*H291,2)</f>
        <v>0</v>
      </c>
      <c r="BL291" s="17" t="s">
        <v>121</v>
      </c>
      <c r="BM291" s="138" t="s">
        <v>561</v>
      </c>
    </row>
    <row r="292" spans="2:65" s="12" customFormat="1" ht="11.25">
      <c r="B292" s="140"/>
      <c r="D292" s="141" t="s">
        <v>123</v>
      </c>
      <c r="E292" s="142" t="s">
        <v>19</v>
      </c>
      <c r="F292" s="143" t="s">
        <v>267</v>
      </c>
      <c r="H292" s="144">
        <v>1</v>
      </c>
      <c r="I292" s="145"/>
      <c r="L292" s="140"/>
      <c r="M292" s="146"/>
      <c r="T292" s="147"/>
      <c r="AT292" s="142" t="s">
        <v>123</v>
      </c>
      <c r="AU292" s="142" t="s">
        <v>79</v>
      </c>
      <c r="AV292" s="12" t="s">
        <v>79</v>
      </c>
      <c r="AW292" s="12" t="s">
        <v>31</v>
      </c>
      <c r="AX292" s="12" t="s">
        <v>69</v>
      </c>
      <c r="AY292" s="142" t="s">
        <v>113</v>
      </c>
    </row>
    <row r="293" spans="2:65" s="13" customFormat="1" ht="11.25">
      <c r="B293" s="148"/>
      <c r="D293" s="141" t="s">
        <v>123</v>
      </c>
      <c r="E293" s="149" t="s">
        <v>19</v>
      </c>
      <c r="F293" s="150" t="s">
        <v>125</v>
      </c>
      <c r="H293" s="151">
        <v>1</v>
      </c>
      <c r="I293" s="152"/>
      <c r="L293" s="148"/>
      <c r="M293" s="153"/>
      <c r="T293" s="154"/>
      <c r="AT293" s="149" t="s">
        <v>123</v>
      </c>
      <c r="AU293" s="149" t="s">
        <v>79</v>
      </c>
      <c r="AV293" s="13" t="s">
        <v>126</v>
      </c>
      <c r="AW293" s="13" t="s">
        <v>31</v>
      </c>
      <c r="AX293" s="13" t="s">
        <v>77</v>
      </c>
      <c r="AY293" s="149" t="s">
        <v>113</v>
      </c>
    </row>
    <row r="294" spans="2:65" s="1" customFormat="1" ht="24.2" customHeight="1">
      <c r="B294" s="32"/>
      <c r="C294" s="155" t="s">
        <v>562</v>
      </c>
      <c r="D294" s="155" t="s">
        <v>127</v>
      </c>
      <c r="E294" s="156" t="s">
        <v>269</v>
      </c>
      <c r="F294" s="157" t="s">
        <v>270</v>
      </c>
      <c r="G294" s="158" t="s">
        <v>119</v>
      </c>
      <c r="H294" s="159">
        <v>1</v>
      </c>
      <c r="I294" s="160"/>
      <c r="J294" s="161">
        <f>ROUND(I294*H294,2)</f>
        <v>0</v>
      </c>
      <c r="K294" s="157" t="s">
        <v>120</v>
      </c>
      <c r="L294" s="162"/>
      <c r="M294" s="163" t="s">
        <v>19</v>
      </c>
      <c r="N294" s="164" t="s">
        <v>40</v>
      </c>
      <c r="P294" s="136">
        <f>O294*H294</f>
        <v>0</v>
      </c>
      <c r="Q294" s="136">
        <v>0</v>
      </c>
      <c r="R294" s="136">
        <f>Q294*H294</f>
        <v>0</v>
      </c>
      <c r="S294" s="136">
        <v>0</v>
      </c>
      <c r="T294" s="137">
        <f>S294*H294</f>
        <v>0</v>
      </c>
      <c r="AR294" s="138" t="s">
        <v>130</v>
      </c>
      <c r="AT294" s="138" t="s">
        <v>127</v>
      </c>
      <c r="AU294" s="138" t="s">
        <v>79</v>
      </c>
      <c r="AY294" s="17" t="s">
        <v>113</v>
      </c>
      <c r="BE294" s="139">
        <f>IF(N294="základní",J294,0)</f>
        <v>0</v>
      </c>
      <c r="BF294" s="139">
        <f>IF(N294="snížená",J294,0)</f>
        <v>0</v>
      </c>
      <c r="BG294" s="139">
        <f>IF(N294="zákl. přenesená",J294,0)</f>
        <v>0</v>
      </c>
      <c r="BH294" s="139">
        <f>IF(N294="sníž. přenesená",J294,0)</f>
        <v>0</v>
      </c>
      <c r="BI294" s="139">
        <f>IF(N294="nulová",J294,0)</f>
        <v>0</v>
      </c>
      <c r="BJ294" s="17" t="s">
        <v>77</v>
      </c>
      <c r="BK294" s="139">
        <f>ROUND(I294*H294,2)</f>
        <v>0</v>
      </c>
      <c r="BL294" s="17" t="s">
        <v>121</v>
      </c>
      <c r="BM294" s="138" t="s">
        <v>563</v>
      </c>
    </row>
    <row r="295" spans="2:65" s="12" customFormat="1" ht="11.25">
      <c r="B295" s="140"/>
      <c r="D295" s="141" t="s">
        <v>123</v>
      </c>
      <c r="E295" s="142" t="s">
        <v>19</v>
      </c>
      <c r="F295" s="143" t="s">
        <v>272</v>
      </c>
      <c r="H295" s="144">
        <v>1</v>
      </c>
      <c r="I295" s="145"/>
      <c r="L295" s="140"/>
      <c r="M295" s="146"/>
      <c r="T295" s="147"/>
      <c r="AT295" s="142" t="s">
        <v>123</v>
      </c>
      <c r="AU295" s="142" t="s">
        <v>79</v>
      </c>
      <c r="AV295" s="12" t="s">
        <v>79</v>
      </c>
      <c r="AW295" s="12" t="s">
        <v>31</v>
      </c>
      <c r="AX295" s="12" t="s">
        <v>69</v>
      </c>
      <c r="AY295" s="142" t="s">
        <v>113</v>
      </c>
    </row>
    <row r="296" spans="2:65" s="13" customFormat="1" ht="11.25">
      <c r="B296" s="148"/>
      <c r="D296" s="141" t="s">
        <v>123</v>
      </c>
      <c r="E296" s="149" t="s">
        <v>19</v>
      </c>
      <c r="F296" s="150" t="s">
        <v>125</v>
      </c>
      <c r="H296" s="151">
        <v>1</v>
      </c>
      <c r="I296" s="152"/>
      <c r="L296" s="148"/>
      <c r="M296" s="153"/>
      <c r="T296" s="154"/>
      <c r="AT296" s="149" t="s">
        <v>123</v>
      </c>
      <c r="AU296" s="149" t="s">
        <v>79</v>
      </c>
      <c r="AV296" s="13" t="s">
        <v>126</v>
      </c>
      <c r="AW296" s="13" t="s">
        <v>31</v>
      </c>
      <c r="AX296" s="13" t="s">
        <v>77</v>
      </c>
      <c r="AY296" s="149" t="s">
        <v>113</v>
      </c>
    </row>
    <row r="297" spans="2:65" s="1" customFormat="1" ht="24.2" customHeight="1">
      <c r="B297" s="32"/>
      <c r="C297" s="127" t="s">
        <v>564</v>
      </c>
      <c r="D297" s="127" t="s">
        <v>116</v>
      </c>
      <c r="E297" s="128" t="s">
        <v>274</v>
      </c>
      <c r="F297" s="129" t="s">
        <v>275</v>
      </c>
      <c r="G297" s="130" t="s">
        <v>119</v>
      </c>
      <c r="H297" s="131">
        <v>1</v>
      </c>
      <c r="I297" s="132"/>
      <c r="J297" s="133">
        <f>ROUND(I297*H297,2)</f>
        <v>0</v>
      </c>
      <c r="K297" s="129" t="s">
        <v>120</v>
      </c>
      <c r="L297" s="32"/>
      <c r="M297" s="134" t="s">
        <v>19</v>
      </c>
      <c r="N297" s="135" t="s">
        <v>40</v>
      </c>
      <c r="P297" s="136">
        <f>O297*H297</f>
        <v>0</v>
      </c>
      <c r="Q297" s="136">
        <v>0</v>
      </c>
      <c r="R297" s="136">
        <f>Q297*H297</f>
        <v>0</v>
      </c>
      <c r="S297" s="136">
        <v>0</v>
      </c>
      <c r="T297" s="137">
        <f>S297*H297</f>
        <v>0</v>
      </c>
      <c r="AR297" s="138" t="s">
        <v>121</v>
      </c>
      <c r="AT297" s="138" t="s">
        <v>116</v>
      </c>
      <c r="AU297" s="138" t="s">
        <v>79</v>
      </c>
      <c r="AY297" s="17" t="s">
        <v>113</v>
      </c>
      <c r="BE297" s="139">
        <f>IF(N297="základní",J297,0)</f>
        <v>0</v>
      </c>
      <c r="BF297" s="139">
        <f>IF(N297="snížená",J297,0)</f>
        <v>0</v>
      </c>
      <c r="BG297" s="139">
        <f>IF(N297="zákl. přenesená",J297,0)</f>
        <v>0</v>
      </c>
      <c r="BH297" s="139">
        <f>IF(N297="sníž. přenesená",J297,0)</f>
        <v>0</v>
      </c>
      <c r="BI297" s="139">
        <f>IF(N297="nulová",J297,0)</f>
        <v>0</v>
      </c>
      <c r="BJ297" s="17" t="s">
        <v>77</v>
      </c>
      <c r="BK297" s="139">
        <f>ROUND(I297*H297,2)</f>
        <v>0</v>
      </c>
      <c r="BL297" s="17" t="s">
        <v>121</v>
      </c>
      <c r="BM297" s="138" t="s">
        <v>565</v>
      </c>
    </row>
    <row r="298" spans="2:65" s="12" customFormat="1" ht="11.25">
      <c r="B298" s="140"/>
      <c r="D298" s="141" t="s">
        <v>123</v>
      </c>
      <c r="E298" s="142" t="s">
        <v>19</v>
      </c>
      <c r="F298" s="143" t="s">
        <v>277</v>
      </c>
      <c r="H298" s="144">
        <v>1</v>
      </c>
      <c r="I298" s="145"/>
      <c r="L298" s="140"/>
      <c r="M298" s="146"/>
      <c r="T298" s="147"/>
      <c r="AT298" s="142" t="s">
        <v>123</v>
      </c>
      <c r="AU298" s="142" t="s">
        <v>79</v>
      </c>
      <c r="AV298" s="12" t="s">
        <v>79</v>
      </c>
      <c r="AW298" s="12" t="s">
        <v>31</v>
      </c>
      <c r="AX298" s="12" t="s">
        <v>69</v>
      </c>
      <c r="AY298" s="142" t="s">
        <v>113</v>
      </c>
    </row>
    <row r="299" spans="2:65" s="13" customFormat="1" ht="11.25">
      <c r="B299" s="148"/>
      <c r="D299" s="141" t="s">
        <v>123</v>
      </c>
      <c r="E299" s="149" t="s">
        <v>19</v>
      </c>
      <c r="F299" s="150" t="s">
        <v>125</v>
      </c>
      <c r="H299" s="151">
        <v>1</v>
      </c>
      <c r="I299" s="152"/>
      <c r="L299" s="148"/>
      <c r="M299" s="153"/>
      <c r="T299" s="154"/>
      <c r="AT299" s="149" t="s">
        <v>123</v>
      </c>
      <c r="AU299" s="149" t="s">
        <v>79</v>
      </c>
      <c r="AV299" s="13" t="s">
        <v>126</v>
      </c>
      <c r="AW299" s="13" t="s">
        <v>31</v>
      </c>
      <c r="AX299" s="13" t="s">
        <v>77</v>
      </c>
      <c r="AY299" s="149" t="s">
        <v>113</v>
      </c>
    </row>
    <row r="300" spans="2:65" s="1" customFormat="1" ht="24.2" customHeight="1">
      <c r="B300" s="32"/>
      <c r="C300" s="155" t="s">
        <v>566</v>
      </c>
      <c r="D300" s="155" t="s">
        <v>127</v>
      </c>
      <c r="E300" s="156" t="s">
        <v>279</v>
      </c>
      <c r="F300" s="157" t="s">
        <v>280</v>
      </c>
      <c r="G300" s="158" t="s">
        <v>119</v>
      </c>
      <c r="H300" s="159">
        <v>1</v>
      </c>
      <c r="I300" s="160"/>
      <c r="J300" s="161">
        <f>ROUND(I300*H300,2)</f>
        <v>0</v>
      </c>
      <c r="K300" s="157" t="s">
        <v>120</v>
      </c>
      <c r="L300" s="162"/>
      <c r="M300" s="163" t="s">
        <v>19</v>
      </c>
      <c r="N300" s="164" t="s">
        <v>40</v>
      </c>
      <c r="P300" s="136">
        <f>O300*H300</f>
        <v>0</v>
      </c>
      <c r="Q300" s="136">
        <v>0</v>
      </c>
      <c r="R300" s="136">
        <f>Q300*H300</f>
        <v>0</v>
      </c>
      <c r="S300" s="136">
        <v>0</v>
      </c>
      <c r="T300" s="137">
        <f>S300*H300</f>
        <v>0</v>
      </c>
      <c r="AR300" s="138" t="s">
        <v>130</v>
      </c>
      <c r="AT300" s="138" t="s">
        <v>127</v>
      </c>
      <c r="AU300" s="138" t="s">
        <v>79</v>
      </c>
      <c r="AY300" s="17" t="s">
        <v>113</v>
      </c>
      <c r="BE300" s="139">
        <f>IF(N300="základní",J300,0)</f>
        <v>0</v>
      </c>
      <c r="BF300" s="139">
        <f>IF(N300="snížená",J300,0)</f>
        <v>0</v>
      </c>
      <c r="BG300" s="139">
        <f>IF(N300="zákl. přenesená",J300,0)</f>
        <v>0</v>
      </c>
      <c r="BH300" s="139">
        <f>IF(N300="sníž. přenesená",J300,0)</f>
        <v>0</v>
      </c>
      <c r="BI300" s="139">
        <f>IF(N300="nulová",J300,0)</f>
        <v>0</v>
      </c>
      <c r="BJ300" s="17" t="s">
        <v>77</v>
      </c>
      <c r="BK300" s="139">
        <f>ROUND(I300*H300,2)</f>
        <v>0</v>
      </c>
      <c r="BL300" s="17" t="s">
        <v>121</v>
      </c>
      <c r="BM300" s="138" t="s">
        <v>567</v>
      </c>
    </row>
    <row r="301" spans="2:65" s="12" customFormat="1" ht="11.25">
      <c r="B301" s="140"/>
      <c r="D301" s="141" t="s">
        <v>123</v>
      </c>
      <c r="E301" s="142" t="s">
        <v>19</v>
      </c>
      <c r="F301" s="143" t="s">
        <v>282</v>
      </c>
      <c r="H301" s="144">
        <v>1</v>
      </c>
      <c r="I301" s="145"/>
      <c r="L301" s="140"/>
      <c r="M301" s="146"/>
      <c r="T301" s="147"/>
      <c r="AT301" s="142" t="s">
        <v>123</v>
      </c>
      <c r="AU301" s="142" t="s">
        <v>79</v>
      </c>
      <c r="AV301" s="12" t="s">
        <v>79</v>
      </c>
      <c r="AW301" s="12" t="s">
        <v>31</v>
      </c>
      <c r="AX301" s="12" t="s">
        <v>69</v>
      </c>
      <c r="AY301" s="142" t="s">
        <v>113</v>
      </c>
    </row>
    <row r="302" spans="2:65" s="13" customFormat="1" ht="11.25">
      <c r="B302" s="148"/>
      <c r="D302" s="141" t="s">
        <v>123</v>
      </c>
      <c r="E302" s="149" t="s">
        <v>19</v>
      </c>
      <c r="F302" s="150" t="s">
        <v>125</v>
      </c>
      <c r="H302" s="151">
        <v>1</v>
      </c>
      <c r="I302" s="152"/>
      <c r="L302" s="148"/>
      <c r="M302" s="153"/>
      <c r="T302" s="154"/>
      <c r="AT302" s="149" t="s">
        <v>123</v>
      </c>
      <c r="AU302" s="149" t="s">
        <v>79</v>
      </c>
      <c r="AV302" s="13" t="s">
        <v>126</v>
      </c>
      <c r="AW302" s="13" t="s">
        <v>31</v>
      </c>
      <c r="AX302" s="13" t="s">
        <v>77</v>
      </c>
      <c r="AY302" s="149" t="s">
        <v>113</v>
      </c>
    </row>
    <row r="303" spans="2:65" s="1" customFormat="1" ht="16.5" customHeight="1">
      <c r="B303" s="32"/>
      <c r="C303" s="127" t="s">
        <v>568</v>
      </c>
      <c r="D303" s="127" t="s">
        <v>116</v>
      </c>
      <c r="E303" s="128" t="s">
        <v>284</v>
      </c>
      <c r="F303" s="129" t="s">
        <v>285</v>
      </c>
      <c r="G303" s="130" t="s">
        <v>119</v>
      </c>
      <c r="H303" s="131">
        <v>1</v>
      </c>
      <c r="I303" s="132"/>
      <c r="J303" s="133">
        <f>ROUND(I303*H303,2)</f>
        <v>0</v>
      </c>
      <c r="K303" s="129" t="s">
        <v>120</v>
      </c>
      <c r="L303" s="32"/>
      <c r="M303" s="134" t="s">
        <v>19</v>
      </c>
      <c r="N303" s="135" t="s">
        <v>40</v>
      </c>
      <c r="P303" s="136">
        <f>O303*H303</f>
        <v>0</v>
      </c>
      <c r="Q303" s="136">
        <v>0</v>
      </c>
      <c r="R303" s="136">
        <f>Q303*H303</f>
        <v>0</v>
      </c>
      <c r="S303" s="136">
        <v>0</v>
      </c>
      <c r="T303" s="137">
        <f>S303*H303</f>
        <v>0</v>
      </c>
      <c r="AR303" s="138" t="s">
        <v>121</v>
      </c>
      <c r="AT303" s="138" t="s">
        <v>116</v>
      </c>
      <c r="AU303" s="138" t="s">
        <v>79</v>
      </c>
      <c r="AY303" s="17" t="s">
        <v>113</v>
      </c>
      <c r="BE303" s="139">
        <f>IF(N303="základní",J303,0)</f>
        <v>0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7" t="s">
        <v>77</v>
      </c>
      <c r="BK303" s="139">
        <f>ROUND(I303*H303,2)</f>
        <v>0</v>
      </c>
      <c r="BL303" s="17" t="s">
        <v>121</v>
      </c>
      <c r="BM303" s="138" t="s">
        <v>569</v>
      </c>
    </row>
    <row r="304" spans="2:65" s="12" customFormat="1" ht="11.25">
      <c r="B304" s="140"/>
      <c r="D304" s="141" t="s">
        <v>123</v>
      </c>
      <c r="E304" s="142" t="s">
        <v>19</v>
      </c>
      <c r="F304" s="143" t="s">
        <v>287</v>
      </c>
      <c r="H304" s="144">
        <v>1</v>
      </c>
      <c r="I304" s="145"/>
      <c r="L304" s="140"/>
      <c r="M304" s="146"/>
      <c r="T304" s="147"/>
      <c r="AT304" s="142" t="s">
        <v>123</v>
      </c>
      <c r="AU304" s="142" t="s">
        <v>79</v>
      </c>
      <c r="AV304" s="12" t="s">
        <v>79</v>
      </c>
      <c r="AW304" s="12" t="s">
        <v>31</v>
      </c>
      <c r="AX304" s="12" t="s">
        <v>69</v>
      </c>
      <c r="AY304" s="142" t="s">
        <v>113</v>
      </c>
    </row>
    <row r="305" spans="2:65" s="13" customFormat="1" ht="11.25">
      <c r="B305" s="148"/>
      <c r="D305" s="141" t="s">
        <v>123</v>
      </c>
      <c r="E305" s="149" t="s">
        <v>19</v>
      </c>
      <c r="F305" s="150" t="s">
        <v>125</v>
      </c>
      <c r="H305" s="151">
        <v>1</v>
      </c>
      <c r="I305" s="152"/>
      <c r="L305" s="148"/>
      <c r="M305" s="153"/>
      <c r="T305" s="154"/>
      <c r="AT305" s="149" t="s">
        <v>123</v>
      </c>
      <c r="AU305" s="149" t="s">
        <v>79</v>
      </c>
      <c r="AV305" s="13" t="s">
        <v>126</v>
      </c>
      <c r="AW305" s="13" t="s">
        <v>31</v>
      </c>
      <c r="AX305" s="13" t="s">
        <v>77</v>
      </c>
      <c r="AY305" s="149" t="s">
        <v>113</v>
      </c>
    </row>
    <row r="306" spans="2:65" s="1" customFormat="1" ht="16.5" customHeight="1">
      <c r="B306" s="32"/>
      <c r="C306" s="155" t="s">
        <v>570</v>
      </c>
      <c r="D306" s="155" t="s">
        <v>127</v>
      </c>
      <c r="E306" s="156" t="s">
        <v>288</v>
      </c>
      <c r="F306" s="157" t="s">
        <v>289</v>
      </c>
      <c r="G306" s="158" t="s">
        <v>119</v>
      </c>
      <c r="H306" s="159">
        <v>1</v>
      </c>
      <c r="I306" s="160"/>
      <c r="J306" s="161">
        <f>ROUND(I306*H306,2)</f>
        <v>0</v>
      </c>
      <c r="K306" s="157" t="s">
        <v>120</v>
      </c>
      <c r="L306" s="162"/>
      <c r="M306" s="163" t="s">
        <v>19</v>
      </c>
      <c r="N306" s="164" t="s">
        <v>40</v>
      </c>
      <c r="P306" s="136">
        <f>O306*H306</f>
        <v>0</v>
      </c>
      <c r="Q306" s="136">
        <v>0</v>
      </c>
      <c r="R306" s="136">
        <f>Q306*H306</f>
        <v>0</v>
      </c>
      <c r="S306" s="136">
        <v>0</v>
      </c>
      <c r="T306" s="137">
        <f>S306*H306</f>
        <v>0</v>
      </c>
      <c r="AR306" s="138" t="s">
        <v>130</v>
      </c>
      <c r="AT306" s="138" t="s">
        <v>127</v>
      </c>
      <c r="AU306" s="138" t="s">
        <v>79</v>
      </c>
      <c r="AY306" s="17" t="s">
        <v>113</v>
      </c>
      <c r="BE306" s="139">
        <f>IF(N306="základní",J306,0)</f>
        <v>0</v>
      </c>
      <c r="BF306" s="139">
        <f>IF(N306="snížená",J306,0)</f>
        <v>0</v>
      </c>
      <c r="BG306" s="139">
        <f>IF(N306="zákl. přenesená",J306,0)</f>
        <v>0</v>
      </c>
      <c r="BH306" s="139">
        <f>IF(N306="sníž. přenesená",J306,0)</f>
        <v>0</v>
      </c>
      <c r="BI306" s="139">
        <f>IF(N306="nulová",J306,0)</f>
        <v>0</v>
      </c>
      <c r="BJ306" s="17" t="s">
        <v>77</v>
      </c>
      <c r="BK306" s="139">
        <f>ROUND(I306*H306,2)</f>
        <v>0</v>
      </c>
      <c r="BL306" s="17" t="s">
        <v>121</v>
      </c>
      <c r="BM306" s="138" t="s">
        <v>571</v>
      </c>
    </row>
    <row r="307" spans="2:65" s="12" customFormat="1" ht="11.25">
      <c r="B307" s="140"/>
      <c r="D307" s="141" t="s">
        <v>123</v>
      </c>
      <c r="E307" s="142" t="s">
        <v>19</v>
      </c>
      <c r="F307" s="143" t="s">
        <v>291</v>
      </c>
      <c r="H307" s="144">
        <v>1</v>
      </c>
      <c r="I307" s="145"/>
      <c r="L307" s="140"/>
      <c r="M307" s="146"/>
      <c r="T307" s="147"/>
      <c r="AT307" s="142" t="s">
        <v>123</v>
      </c>
      <c r="AU307" s="142" t="s">
        <v>79</v>
      </c>
      <c r="AV307" s="12" t="s">
        <v>79</v>
      </c>
      <c r="AW307" s="12" t="s">
        <v>31</v>
      </c>
      <c r="AX307" s="12" t="s">
        <v>69</v>
      </c>
      <c r="AY307" s="142" t="s">
        <v>113</v>
      </c>
    </row>
    <row r="308" spans="2:65" s="13" customFormat="1" ht="11.25">
      <c r="B308" s="148"/>
      <c r="D308" s="141" t="s">
        <v>123</v>
      </c>
      <c r="E308" s="149" t="s">
        <v>19</v>
      </c>
      <c r="F308" s="150" t="s">
        <v>125</v>
      </c>
      <c r="H308" s="151">
        <v>1</v>
      </c>
      <c r="I308" s="152"/>
      <c r="L308" s="148"/>
      <c r="M308" s="153"/>
      <c r="T308" s="154"/>
      <c r="AT308" s="149" t="s">
        <v>123</v>
      </c>
      <c r="AU308" s="149" t="s">
        <v>79</v>
      </c>
      <c r="AV308" s="13" t="s">
        <v>126</v>
      </c>
      <c r="AW308" s="13" t="s">
        <v>31</v>
      </c>
      <c r="AX308" s="13" t="s">
        <v>77</v>
      </c>
      <c r="AY308" s="149" t="s">
        <v>113</v>
      </c>
    </row>
    <row r="309" spans="2:65" s="11" customFormat="1" ht="22.9" customHeight="1">
      <c r="B309" s="115"/>
      <c r="D309" s="116" t="s">
        <v>68</v>
      </c>
      <c r="E309" s="125" t="s">
        <v>292</v>
      </c>
      <c r="F309" s="125" t="s">
        <v>293</v>
      </c>
      <c r="I309" s="118"/>
      <c r="J309" s="126">
        <f>BK309</f>
        <v>0</v>
      </c>
      <c r="L309" s="115"/>
      <c r="M309" s="120"/>
      <c r="P309" s="121">
        <f>SUM(P310:P345)</f>
        <v>0</v>
      </c>
      <c r="R309" s="121">
        <f>SUM(R310:R345)</f>
        <v>0</v>
      </c>
      <c r="T309" s="122">
        <f>SUM(T310:T345)</f>
        <v>0</v>
      </c>
      <c r="AR309" s="116" t="s">
        <v>79</v>
      </c>
      <c r="AT309" s="123" t="s">
        <v>68</v>
      </c>
      <c r="AU309" s="123" t="s">
        <v>77</v>
      </c>
      <c r="AY309" s="116" t="s">
        <v>113</v>
      </c>
      <c r="BK309" s="124">
        <f>SUM(BK310:BK345)</f>
        <v>0</v>
      </c>
    </row>
    <row r="310" spans="2:65" s="1" customFormat="1" ht="16.5" customHeight="1">
      <c r="B310" s="32"/>
      <c r="C310" s="127" t="s">
        <v>572</v>
      </c>
      <c r="D310" s="127" t="s">
        <v>116</v>
      </c>
      <c r="E310" s="128" t="s">
        <v>573</v>
      </c>
      <c r="F310" s="129" t="s">
        <v>574</v>
      </c>
      <c r="G310" s="130" t="s">
        <v>119</v>
      </c>
      <c r="H310" s="131">
        <v>1</v>
      </c>
      <c r="I310" s="132"/>
      <c r="J310" s="133">
        <f>ROUND(I310*H310,2)</f>
        <v>0</v>
      </c>
      <c r="K310" s="129" t="s">
        <v>120</v>
      </c>
      <c r="L310" s="32"/>
      <c r="M310" s="134" t="s">
        <v>19</v>
      </c>
      <c r="N310" s="135" t="s">
        <v>40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121</v>
      </c>
      <c r="AT310" s="138" t="s">
        <v>116</v>
      </c>
      <c r="AU310" s="138" t="s">
        <v>79</v>
      </c>
      <c r="AY310" s="17" t="s">
        <v>113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7" t="s">
        <v>77</v>
      </c>
      <c r="BK310" s="139">
        <f>ROUND(I310*H310,2)</f>
        <v>0</v>
      </c>
      <c r="BL310" s="17" t="s">
        <v>121</v>
      </c>
      <c r="BM310" s="138" t="s">
        <v>575</v>
      </c>
    </row>
    <row r="311" spans="2:65" s="12" customFormat="1" ht="11.25">
      <c r="B311" s="140"/>
      <c r="D311" s="141" t="s">
        <v>123</v>
      </c>
      <c r="E311" s="142" t="s">
        <v>19</v>
      </c>
      <c r="F311" s="143" t="s">
        <v>576</v>
      </c>
      <c r="H311" s="144">
        <v>1</v>
      </c>
      <c r="I311" s="145"/>
      <c r="L311" s="140"/>
      <c r="M311" s="146"/>
      <c r="T311" s="147"/>
      <c r="AT311" s="142" t="s">
        <v>123</v>
      </c>
      <c r="AU311" s="142" t="s">
        <v>79</v>
      </c>
      <c r="AV311" s="12" t="s">
        <v>79</v>
      </c>
      <c r="AW311" s="12" t="s">
        <v>31</v>
      </c>
      <c r="AX311" s="12" t="s">
        <v>69</v>
      </c>
      <c r="AY311" s="142" t="s">
        <v>113</v>
      </c>
    </row>
    <row r="312" spans="2:65" s="13" customFormat="1" ht="11.25">
      <c r="B312" s="148"/>
      <c r="D312" s="141" t="s">
        <v>123</v>
      </c>
      <c r="E312" s="149" t="s">
        <v>19</v>
      </c>
      <c r="F312" s="150" t="s">
        <v>125</v>
      </c>
      <c r="H312" s="151">
        <v>1</v>
      </c>
      <c r="I312" s="152"/>
      <c r="L312" s="148"/>
      <c r="M312" s="153"/>
      <c r="T312" s="154"/>
      <c r="AT312" s="149" t="s">
        <v>123</v>
      </c>
      <c r="AU312" s="149" t="s">
        <v>79</v>
      </c>
      <c r="AV312" s="13" t="s">
        <v>126</v>
      </c>
      <c r="AW312" s="13" t="s">
        <v>31</v>
      </c>
      <c r="AX312" s="13" t="s">
        <v>77</v>
      </c>
      <c r="AY312" s="149" t="s">
        <v>113</v>
      </c>
    </row>
    <row r="313" spans="2:65" s="1" customFormat="1" ht="16.5" customHeight="1">
      <c r="B313" s="32"/>
      <c r="C313" s="127" t="s">
        <v>577</v>
      </c>
      <c r="D313" s="127" t="s">
        <v>116</v>
      </c>
      <c r="E313" s="128" t="s">
        <v>295</v>
      </c>
      <c r="F313" s="129" t="s">
        <v>296</v>
      </c>
      <c r="G313" s="130" t="s">
        <v>119</v>
      </c>
      <c r="H313" s="131">
        <v>1</v>
      </c>
      <c r="I313" s="132"/>
      <c r="J313" s="133">
        <f>ROUND(I313*H313,2)</f>
        <v>0</v>
      </c>
      <c r="K313" s="129" t="s">
        <v>120</v>
      </c>
      <c r="L313" s="32"/>
      <c r="M313" s="134" t="s">
        <v>19</v>
      </c>
      <c r="N313" s="135" t="s">
        <v>40</v>
      </c>
      <c r="P313" s="136">
        <f>O313*H313</f>
        <v>0</v>
      </c>
      <c r="Q313" s="136">
        <v>0</v>
      </c>
      <c r="R313" s="136">
        <f>Q313*H313</f>
        <v>0</v>
      </c>
      <c r="S313" s="136">
        <v>0</v>
      </c>
      <c r="T313" s="137">
        <f>S313*H313</f>
        <v>0</v>
      </c>
      <c r="AR313" s="138" t="s">
        <v>121</v>
      </c>
      <c r="AT313" s="138" t="s">
        <v>116</v>
      </c>
      <c r="AU313" s="138" t="s">
        <v>79</v>
      </c>
      <c r="AY313" s="17" t="s">
        <v>113</v>
      </c>
      <c r="BE313" s="139">
        <f>IF(N313="základní",J313,0)</f>
        <v>0</v>
      </c>
      <c r="BF313" s="139">
        <f>IF(N313="snížená",J313,0)</f>
        <v>0</v>
      </c>
      <c r="BG313" s="139">
        <f>IF(N313="zákl. přenesená",J313,0)</f>
        <v>0</v>
      </c>
      <c r="BH313" s="139">
        <f>IF(N313="sníž. přenesená",J313,0)</f>
        <v>0</v>
      </c>
      <c r="BI313" s="139">
        <f>IF(N313="nulová",J313,0)</f>
        <v>0</v>
      </c>
      <c r="BJ313" s="17" t="s">
        <v>77</v>
      </c>
      <c r="BK313" s="139">
        <f>ROUND(I313*H313,2)</f>
        <v>0</v>
      </c>
      <c r="BL313" s="17" t="s">
        <v>121</v>
      </c>
      <c r="BM313" s="138" t="s">
        <v>578</v>
      </c>
    </row>
    <row r="314" spans="2:65" s="12" customFormat="1" ht="11.25">
      <c r="B314" s="140"/>
      <c r="D314" s="141" t="s">
        <v>123</v>
      </c>
      <c r="E314" s="142" t="s">
        <v>19</v>
      </c>
      <c r="F314" s="143" t="s">
        <v>298</v>
      </c>
      <c r="H314" s="144">
        <v>1</v>
      </c>
      <c r="I314" s="145"/>
      <c r="L314" s="140"/>
      <c r="M314" s="146"/>
      <c r="T314" s="147"/>
      <c r="AT314" s="142" t="s">
        <v>123</v>
      </c>
      <c r="AU314" s="142" t="s">
        <v>79</v>
      </c>
      <c r="AV314" s="12" t="s">
        <v>79</v>
      </c>
      <c r="AW314" s="12" t="s">
        <v>31</v>
      </c>
      <c r="AX314" s="12" t="s">
        <v>69</v>
      </c>
      <c r="AY314" s="142" t="s">
        <v>113</v>
      </c>
    </row>
    <row r="315" spans="2:65" s="13" customFormat="1" ht="11.25">
      <c r="B315" s="148"/>
      <c r="D315" s="141" t="s">
        <v>123</v>
      </c>
      <c r="E315" s="149" t="s">
        <v>19</v>
      </c>
      <c r="F315" s="150" t="s">
        <v>125</v>
      </c>
      <c r="H315" s="151">
        <v>1</v>
      </c>
      <c r="I315" s="152"/>
      <c r="L315" s="148"/>
      <c r="M315" s="153"/>
      <c r="T315" s="154"/>
      <c r="AT315" s="149" t="s">
        <v>123</v>
      </c>
      <c r="AU315" s="149" t="s">
        <v>79</v>
      </c>
      <c r="AV315" s="13" t="s">
        <v>126</v>
      </c>
      <c r="AW315" s="13" t="s">
        <v>31</v>
      </c>
      <c r="AX315" s="13" t="s">
        <v>77</v>
      </c>
      <c r="AY315" s="149" t="s">
        <v>113</v>
      </c>
    </row>
    <row r="316" spans="2:65" s="1" customFormat="1" ht="16.5" customHeight="1">
      <c r="B316" s="32"/>
      <c r="C316" s="127" t="s">
        <v>579</v>
      </c>
      <c r="D316" s="127" t="s">
        <v>116</v>
      </c>
      <c r="E316" s="128" t="s">
        <v>300</v>
      </c>
      <c r="F316" s="129" t="s">
        <v>301</v>
      </c>
      <c r="G316" s="130" t="s">
        <v>119</v>
      </c>
      <c r="H316" s="131">
        <v>1</v>
      </c>
      <c r="I316" s="132"/>
      <c r="J316" s="133">
        <f>ROUND(I316*H316,2)</f>
        <v>0</v>
      </c>
      <c r="K316" s="129" t="s">
        <v>120</v>
      </c>
      <c r="L316" s="32"/>
      <c r="M316" s="134" t="s">
        <v>19</v>
      </c>
      <c r="N316" s="135" t="s">
        <v>40</v>
      </c>
      <c r="P316" s="136">
        <f>O316*H316</f>
        <v>0</v>
      </c>
      <c r="Q316" s="136">
        <v>0</v>
      </c>
      <c r="R316" s="136">
        <f>Q316*H316</f>
        <v>0</v>
      </c>
      <c r="S316" s="136">
        <v>0</v>
      </c>
      <c r="T316" s="137">
        <f>S316*H316</f>
        <v>0</v>
      </c>
      <c r="AR316" s="138" t="s">
        <v>121</v>
      </c>
      <c r="AT316" s="138" t="s">
        <v>116</v>
      </c>
      <c r="AU316" s="138" t="s">
        <v>79</v>
      </c>
      <c r="AY316" s="17" t="s">
        <v>113</v>
      </c>
      <c r="BE316" s="139">
        <f>IF(N316="základní",J316,0)</f>
        <v>0</v>
      </c>
      <c r="BF316" s="139">
        <f>IF(N316="snížená",J316,0)</f>
        <v>0</v>
      </c>
      <c r="BG316" s="139">
        <f>IF(N316="zákl. přenesená",J316,0)</f>
        <v>0</v>
      </c>
      <c r="BH316" s="139">
        <f>IF(N316="sníž. přenesená",J316,0)</f>
        <v>0</v>
      </c>
      <c r="BI316" s="139">
        <f>IF(N316="nulová",J316,0)</f>
        <v>0</v>
      </c>
      <c r="BJ316" s="17" t="s">
        <v>77</v>
      </c>
      <c r="BK316" s="139">
        <f>ROUND(I316*H316,2)</f>
        <v>0</v>
      </c>
      <c r="BL316" s="17" t="s">
        <v>121</v>
      </c>
      <c r="BM316" s="138" t="s">
        <v>580</v>
      </c>
    </row>
    <row r="317" spans="2:65" s="12" customFormat="1" ht="11.25">
      <c r="B317" s="140"/>
      <c r="D317" s="141" t="s">
        <v>123</v>
      </c>
      <c r="E317" s="142" t="s">
        <v>19</v>
      </c>
      <c r="F317" s="143" t="s">
        <v>303</v>
      </c>
      <c r="H317" s="144">
        <v>1</v>
      </c>
      <c r="I317" s="145"/>
      <c r="L317" s="140"/>
      <c r="M317" s="146"/>
      <c r="T317" s="147"/>
      <c r="AT317" s="142" t="s">
        <v>123</v>
      </c>
      <c r="AU317" s="142" t="s">
        <v>79</v>
      </c>
      <c r="AV317" s="12" t="s">
        <v>79</v>
      </c>
      <c r="AW317" s="12" t="s">
        <v>31</v>
      </c>
      <c r="AX317" s="12" t="s">
        <v>69</v>
      </c>
      <c r="AY317" s="142" t="s">
        <v>113</v>
      </c>
    </row>
    <row r="318" spans="2:65" s="13" customFormat="1" ht="11.25">
      <c r="B318" s="148"/>
      <c r="D318" s="141" t="s">
        <v>123</v>
      </c>
      <c r="E318" s="149" t="s">
        <v>19</v>
      </c>
      <c r="F318" s="150" t="s">
        <v>125</v>
      </c>
      <c r="H318" s="151">
        <v>1</v>
      </c>
      <c r="I318" s="152"/>
      <c r="L318" s="148"/>
      <c r="M318" s="153"/>
      <c r="T318" s="154"/>
      <c r="AT318" s="149" t="s">
        <v>123</v>
      </c>
      <c r="AU318" s="149" t="s">
        <v>79</v>
      </c>
      <c r="AV318" s="13" t="s">
        <v>126</v>
      </c>
      <c r="AW318" s="13" t="s">
        <v>31</v>
      </c>
      <c r="AX318" s="13" t="s">
        <v>77</v>
      </c>
      <c r="AY318" s="149" t="s">
        <v>113</v>
      </c>
    </row>
    <row r="319" spans="2:65" s="1" customFormat="1" ht="16.5" customHeight="1">
      <c r="B319" s="32"/>
      <c r="C319" s="127" t="s">
        <v>581</v>
      </c>
      <c r="D319" s="127" t="s">
        <v>116</v>
      </c>
      <c r="E319" s="128" t="s">
        <v>305</v>
      </c>
      <c r="F319" s="129" t="s">
        <v>306</v>
      </c>
      <c r="G319" s="130" t="s">
        <v>119</v>
      </c>
      <c r="H319" s="131">
        <v>1</v>
      </c>
      <c r="I319" s="132"/>
      <c r="J319" s="133">
        <f>ROUND(I319*H319,2)</f>
        <v>0</v>
      </c>
      <c r="K319" s="129" t="s">
        <v>120</v>
      </c>
      <c r="L319" s="32"/>
      <c r="M319" s="134" t="s">
        <v>19</v>
      </c>
      <c r="N319" s="135" t="s">
        <v>40</v>
      </c>
      <c r="P319" s="136">
        <f>O319*H319</f>
        <v>0</v>
      </c>
      <c r="Q319" s="136">
        <v>0</v>
      </c>
      <c r="R319" s="136">
        <f>Q319*H319</f>
        <v>0</v>
      </c>
      <c r="S319" s="136">
        <v>0</v>
      </c>
      <c r="T319" s="137">
        <f>S319*H319</f>
        <v>0</v>
      </c>
      <c r="AR319" s="138" t="s">
        <v>121</v>
      </c>
      <c r="AT319" s="138" t="s">
        <v>116</v>
      </c>
      <c r="AU319" s="138" t="s">
        <v>79</v>
      </c>
      <c r="AY319" s="17" t="s">
        <v>113</v>
      </c>
      <c r="BE319" s="139">
        <f>IF(N319="základní",J319,0)</f>
        <v>0</v>
      </c>
      <c r="BF319" s="139">
        <f>IF(N319="snížená",J319,0)</f>
        <v>0</v>
      </c>
      <c r="BG319" s="139">
        <f>IF(N319="zákl. přenesená",J319,0)</f>
        <v>0</v>
      </c>
      <c r="BH319" s="139">
        <f>IF(N319="sníž. přenesená",J319,0)</f>
        <v>0</v>
      </c>
      <c r="BI319" s="139">
        <f>IF(N319="nulová",J319,0)</f>
        <v>0</v>
      </c>
      <c r="BJ319" s="17" t="s">
        <v>77</v>
      </c>
      <c r="BK319" s="139">
        <f>ROUND(I319*H319,2)</f>
        <v>0</v>
      </c>
      <c r="BL319" s="17" t="s">
        <v>121</v>
      </c>
      <c r="BM319" s="138" t="s">
        <v>582</v>
      </c>
    </row>
    <row r="320" spans="2:65" s="12" customFormat="1" ht="11.25">
      <c r="B320" s="140"/>
      <c r="D320" s="141" t="s">
        <v>123</v>
      </c>
      <c r="E320" s="142" t="s">
        <v>19</v>
      </c>
      <c r="F320" s="143" t="s">
        <v>308</v>
      </c>
      <c r="H320" s="144">
        <v>1</v>
      </c>
      <c r="I320" s="145"/>
      <c r="L320" s="140"/>
      <c r="M320" s="146"/>
      <c r="T320" s="147"/>
      <c r="AT320" s="142" t="s">
        <v>123</v>
      </c>
      <c r="AU320" s="142" t="s">
        <v>79</v>
      </c>
      <c r="AV320" s="12" t="s">
        <v>79</v>
      </c>
      <c r="AW320" s="12" t="s">
        <v>31</v>
      </c>
      <c r="AX320" s="12" t="s">
        <v>69</v>
      </c>
      <c r="AY320" s="142" t="s">
        <v>113</v>
      </c>
    </row>
    <row r="321" spans="2:65" s="13" customFormat="1" ht="11.25">
      <c r="B321" s="148"/>
      <c r="D321" s="141" t="s">
        <v>123</v>
      </c>
      <c r="E321" s="149" t="s">
        <v>19</v>
      </c>
      <c r="F321" s="150" t="s">
        <v>125</v>
      </c>
      <c r="H321" s="151">
        <v>1</v>
      </c>
      <c r="I321" s="152"/>
      <c r="L321" s="148"/>
      <c r="M321" s="153"/>
      <c r="T321" s="154"/>
      <c r="AT321" s="149" t="s">
        <v>123</v>
      </c>
      <c r="AU321" s="149" t="s">
        <v>79</v>
      </c>
      <c r="AV321" s="13" t="s">
        <v>126</v>
      </c>
      <c r="AW321" s="13" t="s">
        <v>31</v>
      </c>
      <c r="AX321" s="13" t="s">
        <v>77</v>
      </c>
      <c r="AY321" s="149" t="s">
        <v>113</v>
      </c>
    </row>
    <row r="322" spans="2:65" s="1" customFormat="1" ht="16.5" customHeight="1">
      <c r="B322" s="32"/>
      <c r="C322" s="127" t="s">
        <v>583</v>
      </c>
      <c r="D322" s="127" t="s">
        <v>116</v>
      </c>
      <c r="E322" s="128" t="s">
        <v>310</v>
      </c>
      <c r="F322" s="129" t="s">
        <v>311</v>
      </c>
      <c r="G322" s="130" t="s">
        <v>119</v>
      </c>
      <c r="H322" s="131">
        <v>1</v>
      </c>
      <c r="I322" s="132"/>
      <c r="J322" s="133">
        <f>ROUND(I322*H322,2)</f>
        <v>0</v>
      </c>
      <c r="K322" s="129" t="s">
        <v>120</v>
      </c>
      <c r="L322" s="32"/>
      <c r="M322" s="134" t="s">
        <v>19</v>
      </c>
      <c r="N322" s="135" t="s">
        <v>40</v>
      </c>
      <c r="P322" s="136">
        <f>O322*H322</f>
        <v>0</v>
      </c>
      <c r="Q322" s="136">
        <v>0</v>
      </c>
      <c r="R322" s="136">
        <f>Q322*H322</f>
        <v>0</v>
      </c>
      <c r="S322" s="136">
        <v>0</v>
      </c>
      <c r="T322" s="137">
        <f>S322*H322</f>
        <v>0</v>
      </c>
      <c r="AR322" s="138" t="s">
        <v>121</v>
      </c>
      <c r="AT322" s="138" t="s">
        <v>116</v>
      </c>
      <c r="AU322" s="138" t="s">
        <v>79</v>
      </c>
      <c r="AY322" s="17" t="s">
        <v>113</v>
      </c>
      <c r="BE322" s="139">
        <f>IF(N322="základní",J322,0)</f>
        <v>0</v>
      </c>
      <c r="BF322" s="139">
        <f>IF(N322="snížená",J322,0)</f>
        <v>0</v>
      </c>
      <c r="BG322" s="139">
        <f>IF(N322="zákl. přenesená",J322,0)</f>
        <v>0</v>
      </c>
      <c r="BH322" s="139">
        <f>IF(N322="sníž. přenesená",J322,0)</f>
        <v>0</v>
      </c>
      <c r="BI322" s="139">
        <f>IF(N322="nulová",J322,0)</f>
        <v>0</v>
      </c>
      <c r="BJ322" s="17" t="s">
        <v>77</v>
      </c>
      <c r="BK322" s="139">
        <f>ROUND(I322*H322,2)</f>
        <v>0</v>
      </c>
      <c r="BL322" s="17" t="s">
        <v>121</v>
      </c>
      <c r="BM322" s="138" t="s">
        <v>584</v>
      </c>
    </row>
    <row r="323" spans="2:65" s="12" customFormat="1" ht="11.25">
      <c r="B323" s="140"/>
      <c r="D323" s="141" t="s">
        <v>123</v>
      </c>
      <c r="E323" s="142" t="s">
        <v>19</v>
      </c>
      <c r="F323" s="143" t="s">
        <v>313</v>
      </c>
      <c r="H323" s="144">
        <v>1</v>
      </c>
      <c r="I323" s="145"/>
      <c r="L323" s="140"/>
      <c r="M323" s="146"/>
      <c r="T323" s="147"/>
      <c r="AT323" s="142" t="s">
        <v>123</v>
      </c>
      <c r="AU323" s="142" t="s">
        <v>79</v>
      </c>
      <c r="AV323" s="12" t="s">
        <v>79</v>
      </c>
      <c r="AW323" s="12" t="s">
        <v>31</v>
      </c>
      <c r="AX323" s="12" t="s">
        <v>69</v>
      </c>
      <c r="AY323" s="142" t="s">
        <v>113</v>
      </c>
    </row>
    <row r="324" spans="2:65" s="13" customFormat="1" ht="11.25">
      <c r="B324" s="148"/>
      <c r="D324" s="141" t="s">
        <v>123</v>
      </c>
      <c r="E324" s="149" t="s">
        <v>19</v>
      </c>
      <c r="F324" s="150" t="s">
        <v>125</v>
      </c>
      <c r="H324" s="151">
        <v>1</v>
      </c>
      <c r="I324" s="152"/>
      <c r="L324" s="148"/>
      <c r="M324" s="153"/>
      <c r="T324" s="154"/>
      <c r="AT324" s="149" t="s">
        <v>123</v>
      </c>
      <c r="AU324" s="149" t="s">
        <v>79</v>
      </c>
      <c r="AV324" s="13" t="s">
        <v>126</v>
      </c>
      <c r="AW324" s="13" t="s">
        <v>31</v>
      </c>
      <c r="AX324" s="13" t="s">
        <v>77</v>
      </c>
      <c r="AY324" s="149" t="s">
        <v>113</v>
      </c>
    </row>
    <row r="325" spans="2:65" s="1" customFormat="1" ht="16.5" customHeight="1">
      <c r="B325" s="32"/>
      <c r="C325" s="127" t="s">
        <v>585</v>
      </c>
      <c r="D325" s="127" t="s">
        <v>116</v>
      </c>
      <c r="E325" s="128" t="s">
        <v>315</v>
      </c>
      <c r="F325" s="129" t="s">
        <v>316</v>
      </c>
      <c r="G325" s="130" t="s">
        <v>119</v>
      </c>
      <c r="H325" s="131">
        <v>1</v>
      </c>
      <c r="I325" s="132"/>
      <c r="J325" s="133">
        <f>ROUND(I325*H325,2)</f>
        <v>0</v>
      </c>
      <c r="K325" s="129" t="s">
        <v>120</v>
      </c>
      <c r="L325" s="32"/>
      <c r="M325" s="134" t="s">
        <v>19</v>
      </c>
      <c r="N325" s="135" t="s">
        <v>40</v>
      </c>
      <c r="P325" s="136">
        <f>O325*H325</f>
        <v>0</v>
      </c>
      <c r="Q325" s="136">
        <v>0</v>
      </c>
      <c r="R325" s="136">
        <f>Q325*H325</f>
        <v>0</v>
      </c>
      <c r="S325" s="136">
        <v>0</v>
      </c>
      <c r="T325" s="137">
        <f>S325*H325</f>
        <v>0</v>
      </c>
      <c r="AR325" s="138" t="s">
        <v>121</v>
      </c>
      <c r="AT325" s="138" t="s">
        <v>116</v>
      </c>
      <c r="AU325" s="138" t="s">
        <v>79</v>
      </c>
      <c r="AY325" s="17" t="s">
        <v>113</v>
      </c>
      <c r="BE325" s="139">
        <f>IF(N325="základní",J325,0)</f>
        <v>0</v>
      </c>
      <c r="BF325" s="139">
        <f>IF(N325="snížená",J325,0)</f>
        <v>0</v>
      </c>
      <c r="BG325" s="139">
        <f>IF(N325="zákl. přenesená",J325,0)</f>
        <v>0</v>
      </c>
      <c r="BH325" s="139">
        <f>IF(N325="sníž. přenesená",J325,0)</f>
        <v>0</v>
      </c>
      <c r="BI325" s="139">
        <f>IF(N325="nulová",J325,0)</f>
        <v>0</v>
      </c>
      <c r="BJ325" s="17" t="s">
        <v>77</v>
      </c>
      <c r="BK325" s="139">
        <f>ROUND(I325*H325,2)</f>
        <v>0</v>
      </c>
      <c r="BL325" s="17" t="s">
        <v>121</v>
      </c>
      <c r="BM325" s="138" t="s">
        <v>586</v>
      </c>
    </row>
    <row r="326" spans="2:65" s="12" customFormat="1" ht="11.25">
      <c r="B326" s="140"/>
      <c r="D326" s="141" t="s">
        <v>123</v>
      </c>
      <c r="E326" s="142" t="s">
        <v>19</v>
      </c>
      <c r="F326" s="143" t="s">
        <v>318</v>
      </c>
      <c r="H326" s="144">
        <v>1</v>
      </c>
      <c r="I326" s="145"/>
      <c r="L326" s="140"/>
      <c r="M326" s="146"/>
      <c r="T326" s="147"/>
      <c r="AT326" s="142" t="s">
        <v>123</v>
      </c>
      <c r="AU326" s="142" t="s">
        <v>79</v>
      </c>
      <c r="AV326" s="12" t="s">
        <v>79</v>
      </c>
      <c r="AW326" s="12" t="s">
        <v>31</v>
      </c>
      <c r="AX326" s="12" t="s">
        <v>69</v>
      </c>
      <c r="AY326" s="142" t="s">
        <v>113</v>
      </c>
    </row>
    <row r="327" spans="2:65" s="13" customFormat="1" ht="11.25">
      <c r="B327" s="148"/>
      <c r="D327" s="141" t="s">
        <v>123</v>
      </c>
      <c r="E327" s="149" t="s">
        <v>19</v>
      </c>
      <c r="F327" s="150" t="s">
        <v>125</v>
      </c>
      <c r="H327" s="151">
        <v>1</v>
      </c>
      <c r="I327" s="152"/>
      <c r="L327" s="148"/>
      <c r="M327" s="153"/>
      <c r="T327" s="154"/>
      <c r="AT327" s="149" t="s">
        <v>123</v>
      </c>
      <c r="AU327" s="149" t="s">
        <v>79</v>
      </c>
      <c r="AV327" s="13" t="s">
        <v>126</v>
      </c>
      <c r="AW327" s="13" t="s">
        <v>31</v>
      </c>
      <c r="AX327" s="13" t="s">
        <v>77</v>
      </c>
      <c r="AY327" s="149" t="s">
        <v>113</v>
      </c>
    </row>
    <row r="328" spans="2:65" s="1" customFormat="1" ht="16.5" customHeight="1">
      <c r="B328" s="32"/>
      <c r="C328" s="127" t="s">
        <v>587</v>
      </c>
      <c r="D328" s="127" t="s">
        <v>116</v>
      </c>
      <c r="E328" s="128" t="s">
        <v>320</v>
      </c>
      <c r="F328" s="129" t="s">
        <v>321</v>
      </c>
      <c r="G328" s="130" t="s">
        <v>119</v>
      </c>
      <c r="H328" s="131">
        <v>1</v>
      </c>
      <c r="I328" s="132"/>
      <c r="J328" s="133">
        <f>ROUND(I328*H328,2)</f>
        <v>0</v>
      </c>
      <c r="K328" s="129" t="s">
        <v>120</v>
      </c>
      <c r="L328" s="32"/>
      <c r="M328" s="134" t="s">
        <v>19</v>
      </c>
      <c r="N328" s="135" t="s">
        <v>40</v>
      </c>
      <c r="P328" s="136">
        <f>O328*H328</f>
        <v>0</v>
      </c>
      <c r="Q328" s="136">
        <v>0</v>
      </c>
      <c r="R328" s="136">
        <f>Q328*H328</f>
        <v>0</v>
      </c>
      <c r="S328" s="136">
        <v>0</v>
      </c>
      <c r="T328" s="137">
        <f>S328*H328</f>
        <v>0</v>
      </c>
      <c r="AR328" s="138" t="s">
        <v>121</v>
      </c>
      <c r="AT328" s="138" t="s">
        <v>116</v>
      </c>
      <c r="AU328" s="138" t="s">
        <v>79</v>
      </c>
      <c r="AY328" s="17" t="s">
        <v>113</v>
      </c>
      <c r="BE328" s="139">
        <f>IF(N328="základní",J328,0)</f>
        <v>0</v>
      </c>
      <c r="BF328" s="139">
        <f>IF(N328="snížená",J328,0)</f>
        <v>0</v>
      </c>
      <c r="BG328" s="139">
        <f>IF(N328="zákl. přenesená",J328,0)</f>
        <v>0</v>
      </c>
      <c r="BH328" s="139">
        <f>IF(N328="sníž. přenesená",J328,0)</f>
        <v>0</v>
      </c>
      <c r="BI328" s="139">
        <f>IF(N328="nulová",J328,0)</f>
        <v>0</v>
      </c>
      <c r="BJ328" s="17" t="s">
        <v>77</v>
      </c>
      <c r="BK328" s="139">
        <f>ROUND(I328*H328,2)</f>
        <v>0</v>
      </c>
      <c r="BL328" s="17" t="s">
        <v>121</v>
      </c>
      <c r="BM328" s="138" t="s">
        <v>588</v>
      </c>
    </row>
    <row r="329" spans="2:65" s="12" customFormat="1" ht="11.25">
      <c r="B329" s="140"/>
      <c r="D329" s="141" t="s">
        <v>123</v>
      </c>
      <c r="E329" s="142" t="s">
        <v>19</v>
      </c>
      <c r="F329" s="143" t="s">
        <v>323</v>
      </c>
      <c r="H329" s="144">
        <v>1</v>
      </c>
      <c r="I329" s="145"/>
      <c r="L329" s="140"/>
      <c r="M329" s="146"/>
      <c r="T329" s="147"/>
      <c r="AT329" s="142" t="s">
        <v>123</v>
      </c>
      <c r="AU329" s="142" t="s">
        <v>79</v>
      </c>
      <c r="AV329" s="12" t="s">
        <v>79</v>
      </c>
      <c r="AW329" s="12" t="s">
        <v>31</v>
      </c>
      <c r="AX329" s="12" t="s">
        <v>69</v>
      </c>
      <c r="AY329" s="142" t="s">
        <v>113</v>
      </c>
    </row>
    <row r="330" spans="2:65" s="13" customFormat="1" ht="11.25">
      <c r="B330" s="148"/>
      <c r="D330" s="141" t="s">
        <v>123</v>
      </c>
      <c r="E330" s="149" t="s">
        <v>19</v>
      </c>
      <c r="F330" s="150" t="s">
        <v>125</v>
      </c>
      <c r="H330" s="151">
        <v>1</v>
      </c>
      <c r="I330" s="152"/>
      <c r="L330" s="148"/>
      <c r="M330" s="153"/>
      <c r="T330" s="154"/>
      <c r="AT330" s="149" t="s">
        <v>123</v>
      </c>
      <c r="AU330" s="149" t="s">
        <v>79</v>
      </c>
      <c r="AV330" s="13" t="s">
        <v>126</v>
      </c>
      <c r="AW330" s="13" t="s">
        <v>31</v>
      </c>
      <c r="AX330" s="13" t="s">
        <v>77</v>
      </c>
      <c r="AY330" s="149" t="s">
        <v>113</v>
      </c>
    </row>
    <row r="331" spans="2:65" s="1" customFormat="1" ht="16.5" customHeight="1">
      <c r="B331" s="32"/>
      <c r="C331" s="127" t="s">
        <v>589</v>
      </c>
      <c r="D331" s="127" t="s">
        <v>116</v>
      </c>
      <c r="E331" s="128" t="s">
        <v>325</v>
      </c>
      <c r="F331" s="129" t="s">
        <v>326</v>
      </c>
      <c r="G331" s="130" t="s">
        <v>119</v>
      </c>
      <c r="H331" s="131">
        <v>1</v>
      </c>
      <c r="I331" s="132"/>
      <c r="J331" s="133">
        <f>ROUND(I331*H331,2)</f>
        <v>0</v>
      </c>
      <c r="K331" s="129" t="s">
        <v>120</v>
      </c>
      <c r="L331" s="32"/>
      <c r="M331" s="134" t="s">
        <v>19</v>
      </c>
      <c r="N331" s="135" t="s">
        <v>40</v>
      </c>
      <c r="P331" s="136">
        <f>O331*H331</f>
        <v>0</v>
      </c>
      <c r="Q331" s="136">
        <v>0</v>
      </c>
      <c r="R331" s="136">
        <f>Q331*H331</f>
        <v>0</v>
      </c>
      <c r="S331" s="136">
        <v>0</v>
      </c>
      <c r="T331" s="137">
        <f>S331*H331</f>
        <v>0</v>
      </c>
      <c r="AR331" s="138" t="s">
        <v>121</v>
      </c>
      <c r="AT331" s="138" t="s">
        <v>116</v>
      </c>
      <c r="AU331" s="138" t="s">
        <v>79</v>
      </c>
      <c r="AY331" s="17" t="s">
        <v>113</v>
      </c>
      <c r="BE331" s="139">
        <f>IF(N331="základní",J331,0)</f>
        <v>0</v>
      </c>
      <c r="BF331" s="139">
        <f>IF(N331="snížená",J331,0)</f>
        <v>0</v>
      </c>
      <c r="BG331" s="139">
        <f>IF(N331="zákl. přenesená",J331,0)</f>
        <v>0</v>
      </c>
      <c r="BH331" s="139">
        <f>IF(N331="sníž. přenesená",J331,0)</f>
        <v>0</v>
      </c>
      <c r="BI331" s="139">
        <f>IF(N331="nulová",J331,0)</f>
        <v>0</v>
      </c>
      <c r="BJ331" s="17" t="s">
        <v>77</v>
      </c>
      <c r="BK331" s="139">
        <f>ROUND(I331*H331,2)</f>
        <v>0</v>
      </c>
      <c r="BL331" s="17" t="s">
        <v>121</v>
      </c>
      <c r="BM331" s="138" t="s">
        <v>590</v>
      </c>
    </row>
    <row r="332" spans="2:65" s="12" customFormat="1" ht="11.25">
      <c r="B332" s="140"/>
      <c r="D332" s="141" t="s">
        <v>123</v>
      </c>
      <c r="E332" s="142" t="s">
        <v>19</v>
      </c>
      <c r="F332" s="143" t="s">
        <v>328</v>
      </c>
      <c r="H332" s="144">
        <v>1</v>
      </c>
      <c r="I332" s="145"/>
      <c r="L332" s="140"/>
      <c r="M332" s="146"/>
      <c r="T332" s="147"/>
      <c r="AT332" s="142" t="s">
        <v>123</v>
      </c>
      <c r="AU332" s="142" t="s">
        <v>79</v>
      </c>
      <c r="AV332" s="12" t="s">
        <v>79</v>
      </c>
      <c r="AW332" s="12" t="s">
        <v>31</v>
      </c>
      <c r="AX332" s="12" t="s">
        <v>69</v>
      </c>
      <c r="AY332" s="142" t="s">
        <v>113</v>
      </c>
    </row>
    <row r="333" spans="2:65" s="13" customFormat="1" ht="11.25">
      <c r="B333" s="148"/>
      <c r="D333" s="141" t="s">
        <v>123</v>
      </c>
      <c r="E333" s="149" t="s">
        <v>19</v>
      </c>
      <c r="F333" s="150" t="s">
        <v>125</v>
      </c>
      <c r="H333" s="151">
        <v>1</v>
      </c>
      <c r="I333" s="152"/>
      <c r="L333" s="148"/>
      <c r="M333" s="153"/>
      <c r="T333" s="154"/>
      <c r="AT333" s="149" t="s">
        <v>123</v>
      </c>
      <c r="AU333" s="149" t="s">
        <v>79</v>
      </c>
      <c r="AV333" s="13" t="s">
        <v>126</v>
      </c>
      <c r="AW333" s="13" t="s">
        <v>31</v>
      </c>
      <c r="AX333" s="13" t="s">
        <v>77</v>
      </c>
      <c r="AY333" s="149" t="s">
        <v>113</v>
      </c>
    </row>
    <row r="334" spans="2:65" s="1" customFormat="1" ht="16.5" customHeight="1">
      <c r="B334" s="32"/>
      <c r="C334" s="127" t="s">
        <v>591</v>
      </c>
      <c r="D334" s="127" t="s">
        <v>116</v>
      </c>
      <c r="E334" s="128" t="s">
        <v>330</v>
      </c>
      <c r="F334" s="129" t="s">
        <v>331</v>
      </c>
      <c r="G334" s="130" t="s">
        <v>119</v>
      </c>
      <c r="H334" s="131">
        <v>1</v>
      </c>
      <c r="I334" s="132"/>
      <c r="J334" s="133">
        <f>ROUND(I334*H334,2)</f>
        <v>0</v>
      </c>
      <c r="K334" s="129" t="s">
        <v>120</v>
      </c>
      <c r="L334" s="32"/>
      <c r="M334" s="134" t="s">
        <v>19</v>
      </c>
      <c r="N334" s="135" t="s">
        <v>40</v>
      </c>
      <c r="P334" s="136">
        <f>O334*H334</f>
        <v>0</v>
      </c>
      <c r="Q334" s="136">
        <v>0</v>
      </c>
      <c r="R334" s="136">
        <f>Q334*H334</f>
        <v>0</v>
      </c>
      <c r="S334" s="136">
        <v>0</v>
      </c>
      <c r="T334" s="137">
        <f>S334*H334</f>
        <v>0</v>
      </c>
      <c r="AR334" s="138" t="s">
        <v>121</v>
      </c>
      <c r="AT334" s="138" t="s">
        <v>116</v>
      </c>
      <c r="AU334" s="138" t="s">
        <v>79</v>
      </c>
      <c r="AY334" s="17" t="s">
        <v>113</v>
      </c>
      <c r="BE334" s="139">
        <f>IF(N334="základní",J334,0)</f>
        <v>0</v>
      </c>
      <c r="BF334" s="139">
        <f>IF(N334="snížená",J334,0)</f>
        <v>0</v>
      </c>
      <c r="BG334" s="139">
        <f>IF(N334="zákl. přenesená",J334,0)</f>
        <v>0</v>
      </c>
      <c r="BH334" s="139">
        <f>IF(N334="sníž. přenesená",J334,0)</f>
        <v>0</v>
      </c>
      <c r="BI334" s="139">
        <f>IF(N334="nulová",J334,0)</f>
        <v>0</v>
      </c>
      <c r="BJ334" s="17" t="s">
        <v>77</v>
      </c>
      <c r="BK334" s="139">
        <f>ROUND(I334*H334,2)</f>
        <v>0</v>
      </c>
      <c r="BL334" s="17" t="s">
        <v>121</v>
      </c>
      <c r="BM334" s="138" t="s">
        <v>592</v>
      </c>
    </row>
    <row r="335" spans="2:65" s="12" customFormat="1" ht="11.25">
      <c r="B335" s="140"/>
      <c r="D335" s="141" t="s">
        <v>123</v>
      </c>
      <c r="E335" s="142" t="s">
        <v>19</v>
      </c>
      <c r="F335" s="143" t="s">
        <v>333</v>
      </c>
      <c r="H335" s="144">
        <v>1</v>
      </c>
      <c r="I335" s="145"/>
      <c r="L335" s="140"/>
      <c r="M335" s="146"/>
      <c r="T335" s="147"/>
      <c r="AT335" s="142" t="s">
        <v>123</v>
      </c>
      <c r="AU335" s="142" t="s">
        <v>79</v>
      </c>
      <c r="AV335" s="12" t="s">
        <v>79</v>
      </c>
      <c r="AW335" s="12" t="s">
        <v>31</v>
      </c>
      <c r="AX335" s="12" t="s">
        <v>69</v>
      </c>
      <c r="AY335" s="142" t="s">
        <v>113</v>
      </c>
    </row>
    <row r="336" spans="2:65" s="13" customFormat="1" ht="11.25">
      <c r="B336" s="148"/>
      <c r="D336" s="141" t="s">
        <v>123</v>
      </c>
      <c r="E336" s="149" t="s">
        <v>19</v>
      </c>
      <c r="F336" s="150" t="s">
        <v>125</v>
      </c>
      <c r="H336" s="151">
        <v>1</v>
      </c>
      <c r="I336" s="152"/>
      <c r="L336" s="148"/>
      <c r="M336" s="153"/>
      <c r="T336" s="154"/>
      <c r="AT336" s="149" t="s">
        <v>123</v>
      </c>
      <c r="AU336" s="149" t="s">
        <v>79</v>
      </c>
      <c r="AV336" s="13" t="s">
        <v>126</v>
      </c>
      <c r="AW336" s="13" t="s">
        <v>31</v>
      </c>
      <c r="AX336" s="13" t="s">
        <v>77</v>
      </c>
      <c r="AY336" s="149" t="s">
        <v>113</v>
      </c>
    </row>
    <row r="337" spans="2:65" s="1" customFormat="1" ht="16.5" customHeight="1">
      <c r="B337" s="32"/>
      <c r="C337" s="127" t="s">
        <v>593</v>
      </c>
      <c r="D337" s="127" t="s">
        <v>116</v>
      </c>
      <c r="E337" s="128" t="s">
        <v>335</v>
      </c>
      <c r="F337" s="129" t="s">
        <v>336</v>
      </c>
      <c r="G337" s="130" t="s">
        <v>119</v>
      </c>
      <c r="H337" s="131">
        <v>1</v>
      </c>
      <c r="I337" s="132"/>
      <c r="J337" s="133">
        <f>ROUND(I337*H337,2)</f>
        <v>0</v>
      </c>
      <c r="K337" s="129" t="s">
        <v>120</v>
      </c>
      <c r="L337" s="32"/>
      <c r="M337" s="134" t="s">
        <v>19</v>
      </c>
      <c r="N337" s="135" t="s">
        <v>40</v>
      </c>
      <c r="P337" s="136">
        <f>O337*H337</f>
        <v>0</v>
      </c>
      <c r="Q337" s="136">
        <v>0</v>
      </c>
      <c r="R337" s="136">
        <f>Q337*H337</f>
        <v>0</v>
      </c>
      <c r="S337" s="136">
        <v>0</v>
      </c>
      <c r="T337" s="137">
        <f>S337*H337</f>
        <v>0</v>
      </c>
      <c r="AR337" s="138" t="s">
        <v>121</v>
      </c>
      <c r="AT337" s="138" t="s">
        <v>116</v>
      </c>
      <c r="AU337" s="138" t="s">
        <v>79</v>
      </c>
      <c r="AY337" s="17" t="s">
        <v>113</v>
      </c>
      <c r="BE337" s="139">
        <f>IF(N337="základní",J337,0)</f>
        <v>0</v>
      </c>
      <c r="BF337" s="139">
        <f>IF(N337="snížená",J337,0)</f>
        <v>0</v>
      </c>
      <c r="BG337" s="139">
        <f>IF(N337="zákl. přenesená",J337,0)</f>
        <v>0</v>
      </c>
      <c r="BH337" s="139">
        <f>IF(N337="sníž. přenesená",J337,0)</f>
        <v>0</v>
      </c>
      <c r="BI337" s="139">
        <f>IF(N337="nulová",J337,0)</f>
        <v>0</v>
      </c>
      <c r="BJ337" s="17" t="s">
        <v>77</v>
      </c>
      <c r="BK337" s="139">
        <f>ROUND(I337*H337,2)</f>
        <v>0</v>
      </c>
      <c r="BL337" s="17" t="s">
        <v>121</v>
      </c>
      <c r="BM337" s="138" t="s">
        <v>594</v>
      </c>
    </row>
    <row r="338" spans="2:65" s="12" customFormat="1" ht="11.25">
      <c r="B338" s="140"/>
      <c r="D338" s="141" t="s">
        <v>123</v>
      </c>
      <c r="E338" s="142" t="s">
        <v>19</v>
      </c>
      <c r="F338" s="143" t="s">
        <v>338</v>
      </c>
      <c r="H338" s="144">
        <v>1</v>
      </c>
      <c r="I338" s="145"/>
      <c r="L338" s="140"/>
      <c r="M338" s="146"/>
      <c r="T338" s="147"/>
      <c r="AT338" s="142" t="s">
        <v>123</v>
      </c>
      <c r="AU338" s="142" t="s">
        <v>79</v>
      </c>
      <c r="AV338" s="12" t="s">
        <v>79</v>
      </c>
      <c r="AW338" s="12" t="s">
        <v>31</v>
      </c>
      <c r="AX338" s="12" t="s">
        <v>69</v>
      </c>
      <c r="AY338" s="142" t="s">
        <v>113</v>
      </c>
    </row>
    <row r="339" spans="2:65" s="13" customFormat="1" ht="11.25">
      <c r="B339" s="148"/>
      <c r="D339" s="141" t="s">
        <v>123</v>
      </c>
      <c r="E339" s="149" t="s">
        <v>19</v>
      </c>
      <c r="F339" s="150" t="s">
        <v>125</v>
      </c>
      <c r="H339" s="151">
        <v>1</v>
      </c>
      <c r="I339" s="152"/>
      <c r="L339" s="148"/>
      <c r="M339" s="153"/>
      <c r="T339" s="154"/>
      <c r="AT339" s="149" t="s">
        <v>123</v>
      </c>
      <c r="AU339" s="149" t="s">
        <v>79</v>
      </c>
      <c r="AV339" s="13" t="s">
        <v>126</v>
      </c>
      <c r="AW339" s="13" t="s">
        <v>31</v>
      </c>
      <c r="AX339" s="13" t="s">
        <v>77</v>
      </c>
      <c r="AY339" s="149" t="s">
        <v>113</v>
      </c>
    </row>
    <row r="340" spans="2:65" s="1" customFormat="1" ht="16.5" customHeight="1">
      <c r="B340" s="32"/>
      <c r="C340" s="127" t="s">
        <v>595</v>
      </c>
      <c r="D340" s="127" t="s">
        <v>116</v>
      </c>
      <c r="E340" s="128" t="s">
        <v>340</v>
      </c>
      <c r="F340" s="129" t="s">
        <v>341</v>
      </c>
      <c r="G340" s="130" t="s">
        <v>119</v>
      </c>
      <c r="H340" s="131">
        <v>1</v>
      </c>
      <c r="I340" s="132"/>
      <c r="J340" s="133">
        <f>ROUND(I340*H340,2)</f>
        <v>0</v>
      </c>
      <c r="K340" s="129" t="s">
        <v>120</v>
      </c>
      <c r="L340" s="32"/>
      <c r="M340" s="134" t="s">
        <v>19</v>
      </c>
      <c r="N340" s="135" t="s">
        <v>40</v>
      </c>
      <c r="P340" s="136">
        <f>O340*H340</f>
        <v>0</v>
      </c>
      <c r="Q340" s="136">
        <v>0</v>
      </c>
      <c r="R340" s="136">
        <f>Q340*H340</f>
        <v>0</v>
      </c>
      <c r="S340" s="136">
        <v>0</v>
      </c>
      <c r="T340" s="137">
        <f>S340*H340</f>
        <v>0</v>
      </c>
      <c r="AR340" s="138" t="s">
        <v>121</v>
      </c>
      <c r="AT340" s="138" t="s">
        <v>116</v>
      </c>
      <c r="AU340" s="138" t="s">
        <v>79</v>
      </c>
      <c r="AY340" s="17" t="s">
        <v>113</v>
      </c>
      <c r="BE340" s="139">
        <f>IF(N340="základní",J340,0)</f>
        <v>0</v>
      </c>
      <c r="BF340" s="139">
        <f>IF(N340="snížená",J340,0)</f>
        <v>0</v>
      </c>
      <c r="BG340" s="139">
        <f>IF(N340="zákl. přenesená",J340,0)</f>
        <v>0</v>
      </c>
      <c r="BH340" s="139">
        <f>IF(N340="sníž. přenesená",J340,0)</f>
        <v>0</v>
      </c>
      <c r="BI340" s="139">
        <f>IF(N340="nulová",J340,0)</f>
        <v>0</v>
      </c>
      <c r="BJ340" s="17" t="s">
        <v>77</v>
      </c>
      <c r="BK340" s="139">
        <f>ROUND(I340*H340,2)</f>
        <v>0</v>
      </c>
      <c r="BL340" s="17" t="s">
        <v>121</v>
      </c>
      <c r="BM340" s="138" t="s">
        <v>596</v>
      </c>
    </row>
    <row r="341" spans="2:65" s="12" customFormat="1" ht="11.25">
      <c r="B341" s="140"/>
      <c r="D341" s="141" t="s">
        <v>123</v>
      </c>
      <c r="E341" s="142" t="s">
        <v>19</v>
      </c>
      <c r="F341" s="143" t="s">
        <v>343</v>
      </c>
      <c r="H341" s="144">
        <v>1</v>
      </c>
      <c r="I341" s="145"/>
      <c r="L341" s="140"/>
      <c r="M341" s="146"/>
      <c r="T341" s="147"/>
      <c r="AT341" s="142" t="s">
        <v>123</v>
      </c>
      <c r="AU341" s="142" t="s">
        <v>79</v>
      </c>
      <c r="AV341" s="12" t="s">
        <v>79</v>
      </c>
      <c r="AW341" s="12" t="s">
        <v>31</v>
      </c>
      <c r="AX341" s="12" t="s">
        <v>69</v>
      </c>
      <c r="AY341" s="142" t="s">
        <v>113</v>
      </c>
    </row>
    <row r="342" spans="2:65" s="13" customFormat="1" ht="11.25">
      <c r="B342" s="148"/>
      <c r="D342" s="141" t="s">
        <v>123</v>
      </c>
      <c r="E342" s="149" t="s">
        <v>19</v>
      </c>
      <c r="F342" s="150" t="s">
        <v>125</v>
      </c>
      <c r="H342" s="151">
        <v>1</v>
      </c>
      <c r="I342" s="152"/>
      <c r="L342" s="148"/>
      <c r="M342" s="153"/>
      <c r="T342" s="154"/>
      <c r="AT342" s="149" t="s">
        <v>123</v>
      </c>
      <c r="AU342" s="149" t="s">
        <v>79</v>
      </c>
      <c r="AV342" s="13" t="s">
        <v>126</v>
      </c>
      <c r="AW342" s="13" t="s">
        <v>31</v>
      </c>
      <c r="AX342" s="13" t="s">
        <v>77</v>
      </c>
      <c r="AY342" s="149" t="s">
        <v>113</v>
      </c>
    </row>
    <row r="343" spans="2:65" s="1" customFormat="1" ht="16.5" customHeight="1">
      <c r="B343" s="32"/>
      <c r="C343" s="127" t="s">
        <v>597</v>
      </c>
      <c r="D343" s="127" t="s">
        <v>116</v>
      </c>
      <c r="E343" s="128" t="s">
        <v>345</v>
      </c>
      <c r="F343" s="129" t="s">
        <v>346</v>
      </c>
      <c r="G343" s="130" t="s">
        <v>119</v>
      </c>
      <c r="H343" s="131">
        <v>1</v>
      </c>
      <c r="I343" s="132"/>
      <c r="J343" s="133">
        <f>ROUND(I343*H343,2)</f>
        <v>0</v>
      </c>
      <c r="K343" s="129" t="s">
        <v>120</v>
      </c>
      <c r="L343" s="32"/>
      <c r="M343" s="134" t="s">
        <v>19</v>
      </c>
      <c r="N343" s="135" t="s">
        <v>40</v>
      </c>
      <c r="P343" s="136">
        <f>O343*H343</f>
        <v>0</v>
      </c>
      <c r="Q343" s="136">
        <v>0</v>
      </c>
      <c r="R343" s="136">
        <f>Q343*H343</f>
        <v>0</v>
      </c>
      <c r="S343" s="136">
        <v>0</v>
      </c>
      <c r="T343" s="137">
        <f>S343*H343</f>
        <v>0</v>
      </c>
      <c r="AR343" s="138" t="s">
        <v>121</v>
      </c>
      <c r="AT343" s="138" t="s">
        <v>116</v>
      </c>
      <c r="AU343" s="138" t="s">
        <v>79</v>
      </c>
      <c r="AY343" s="17" t="s">
        <v>113</v>
      </c>
      <c r="BE343" s="139">
        <f>IF(N343="základní",J343,0)</f>
        <v>0</v>
      </c>
      <c r="BF343" s="139">
        <f>IF(N343="snížená",J343,0)</f>
        <v>0</v>
      </c>
      <c r="BG343" s="139">
        <f>IF(N343="zákl. přenesená",J343,0)</f>
        <v>0</v>
      </c>
      <c r="BH343" s="139">
        <f>IF(N343="sníž. přenesená",J343,0)</f>
        <v>0</v>
      </c>
      <c r="BI343" s="139">
        <f>IF(N343="nulová",J343,0)</f>
        <v>0</v>
      </c>
      <c r="BJ343" s="17" t="s">
        <v>77</v>
      </c>
      <c r="BK343" s="139">
        <f>ROUND(I343*H343,2)</f>
        <v>0</v>
      </c>
      <c r="BL343" s="17" t="s">
        <v>121</v>
      </c>
      <c r="BM343" s="138" t="s">
        <v>598</v>
      </c>
    </row>
    <row r="344" spans="2:65" s="12" customFormat="1" ht="11.25">
      <c r="B344" s="140"/>
      <c r="D344" s="141" t="s">
        <v>123</v>
      </c>
      <c r="E344" s="142" t="s">
        <v>19</v>
      </c>
      <c r="F344" s="143" t="s">
        <v>348</v>
      </c>
      <c r="H344" s="144">
        <v>1</v>
      </c>
      <c r="I344" s="145"/>
      <c r="L344" s="140"/>
      <c r="M344" s="146"/>
      <c r="T344" s="147"/>
      <c r="AT344" s="142" t="s">
        <v>123</v>
      </c>
      <c r="AU344" s="142" t="s">
        <v>79</v>
      </c>
      <c r="AV344" s="12" t="s">
        <v>79</v>
      </c>
      <c r="AW344" s="12" t="s">
        <v>31</v>
      </c>
      <c r="AX344" s="12" t="s">
        <v>69</v>
      </c>
      <c r="AY344" s="142" t="s">
        <v>113</v>
      </c>
    </row>
    <row r="345" spans="2:65" s="13" customFormat="1" ht="11.25">
      <c r="B345" s="148"/>
      <c r="D345" s="141" t="s">
        <v>123</v>
      </c>
      <c r="E345" s="149" t="s">
        <v>19</v>
      </c>
      <c r="F345" s="150" t="s">
        <v>125</v>
      </c>
      <c r="H345" s="151">
        <v>1</v>
      </c>
      <c r="I345" s="152"/>
      <c r="L345" s="148"/>
      <c r="M345" s="174"/>
      <c r="N345" s="175"/>
      <c r="O345" s="175"/>
      <c r="P345" s="175"/>
      <c r="Q345" s="175"/>
      <c r="R345" s="175"/>
      <c r="S345" s="175"/>
      <c r="T345" s="176"/>
      <c r="AT345" s="149" t="s">
        <v>123</v>
      </c>
      <c r="AU345" s="149" t="s">
        <v>79</v>
      </c>
      <c r="AV345" s="13" t="s">
        <v>126</v>
      </c>
      <c r="AW345" s="13" t="s">
        <v>31</v>
      </c>
      <c r="AX345" s="13" t="s">
        <v>77</v>
      </c>
      <c r="AY345" s="149" t="s">
        <v>113</v>
      </c>
    </row>
    <row r="346" spans="2:65" s="1" customFormat="1" ht="6.95" customHeight="1">
      <c r="B346" s="41"/>
      <c r="C346" s="42"/>
      <c r="D346" s="42"/>
      <c r="E346" s="42"/>
      <c r="F346" s="42"/>
      <c r="G346" s="42"/>
      <c r="H346" s="42"/>
      <c r="I346" s="42"/>
      <c r="J346" s="42"/>
      <c r="K346" s="42"/>
      <c r="L346" s="32"/>
    </row>
  </sheetData>
  <sheetProtection algorithmName="SHA-512" hashValue="jy0L4i2ibc9ikGla29CdITlETHpV4CL1boE7f0o4Gg+kIKqT2nIQWeHgk0NwxvemQmQJwqrS0hP4fOTn+HiJIw==" saltValue="qsCqvtfRg1x9w0mkr9ALKWO0z8G8GsUVjX15dFDAj5E9R/Vu6niFg8TRS0yWyfnq2y5yOjrm6G3MXEOnFaWw9Q==" spinCount="100000" sheet="1" objects="1" scenarios="1" formatColumns="0" formatRows="0" autoFilter="0"/>
  <autoFilter ref="C87:K345" xr:uid="{00000000-0009-0000-0000-000002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77" customWidth="1"/>
    <col min="2" max="2" width="1.6640625" style="177" customWidth="1"/>
    <col min="3" max="4" width="5" style="177" customWidth="1"/>
    <col min="5" max="5" width="11.6640625" style="177" customWidth="1"/>
    <col min="6" max="6" width="9.1640625" style="177" customWidth="1"/>
    <col min="7" max="7" width="5" style="177" customWidth="1"/>
    <col min="8" max="8" width="77.83203125" style="177" customWidth="1"/>
    <col min="9" max="10" width="20" style="177" customWidth="1"/>
    <col min="11" max="11" width="1.6640625" style="177" customWidth="1"/>
  </cols>
  <sheetData>
    <row r="1" spans="2:11" customFormat="1" ht="37.5" customHeight="1"/>
    <row r="2" spans="2:11" customFormat="1" ht="7.5" customHeight="1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>
      <c r="B3" s="181"/>
      <c r="C3" s="305" t="s">
        <v>599</v>
      </c>
      <c r="D3" s="305"/>
      <c r="E3" s="305"/>
      <c r="F3" s="305"/>
      <c r="G3" s="305"/>
      <c r="H3" s="305"/>
      <c r="I3" s="305"/>
      <c r="J3" s="305"/>
      <c r="K3" s="182"/>
    </row>
    <row r="4" spans="2:11" customFormat="1" ht="25.5" customHeight="1">
      <c r="B4" s="183"/>
      <c r="C4" s="304" t="s">
        <v>600</v>
      </c>
      <c r="D4" s="304"/>
      <c r="E4" s="304"/>
      <c r="F4" s="304"/>
      <c r="G4" s="304"/>
      <c r="H4" s="304"/>
      <c r="I4" s="304"/>
      <c r="J4" s="304"/>
      <c r="K4" s="184"/>
    </row>
    <row r="5" spans="2:11" customFormat="1" ht="5.25" customHeight="1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>
      <c r="B6" s="183"/>
      <c r="C6" s="303" t="s">
        <v>601</v>
      </c>
      <c r="D6" s="303"/>
      <c r="E6" s="303"/>
      <c r="F6" s="303"/>
      <c r="G6" s="303"/>
      <c r="H6" s="303"/>
      <c r="I6" s="303"/>
      <c r="J6" s="303"/>
      <c r="K6" s="184"/>
    </row>
    <row r="7" spans="2:11" customFormat="1" ht="15" customHeight="1">
      <c r="B7" s="187"/>
      <c r="C7" s="303" t="s">
        <v>602</v>
      </c>
      <c r="D7" s="303"/>
      <c r="E7" s="303"/>
      <c r="F7" s="303"/>
      <c r="G7" s="303"/>
      <c r="H7" s="303"/>
      <c r="I7" s="303"/>
      <c r="J7" s="303"/>
      <c r="K7" s="184"/>
    </row>
    <row r="8" spans="2:11" customFormat="1" ht="12.75" customHeight="1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>
      <c r="B9" s="187"/>
      <c r="C9" s="303" t="s">
        <v>603</v>
      </c>
      <c r="D9" s="303"/>
      <c r="E9" s="303"/>
      <c r="F9" s="303"/>
      <c r="G9" s="303"/>
      <c r="H9" s="303"/>
      <c r="I9" s="303"/>
      <c r="J9" s="303"/>
      <c r="K9" s="184"/>
    </row>
    <row r="10" spans="2:11" customFormat="1" ht="15" customHeight="1">
      <c r="B10" s="187"/>
      <c r="C10" s="186"/>
      <c r="D10" s="303" t="s">
        <v>604</v>
      </c>
      <c r="E10" s="303"/>
      <c r="F10" s="303"/>
      <c r="G10" s="303"/>
      <c r="H10" s="303"/>
      <c r="I10" s="303"/>
      <c r="J10" s="303"/>
      <c r="K10" s="184"/>
    </row>
    <row r="11" spans="2:11" customFormat="1" ht="15" customHeight="1">
      <c r="B11" s="187"/>
      <c r="C11" s="188"/>
      <c r="D11" s="303" t="s">
        <v>605</v>
      </c>
      <c r="E11" s="303"/>
      <c r="F11" s="303"/>
      <c r="G11" s="303"/>
      <c r="H11" s="303"/>
      <c r="I11" s="303"/>
      <c r="J11" s="303"/>
      <c r="K11" s="184"/>
    </row>
    <row r="12" spans="2:11" customFormat="1" ht="15" customHeight="1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>
      <c r="B13" s="187"/>
      <c r="C13" s="188"/>
      <c r="D13" s="189" t="s">
        <v>606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>
      <c r="B15" s="187"/>
      <c r="C15" s="188"/>
      <c r="D15" s="303" t="s">
        <v>607</v>
      </c>
      <c r="E15" s="303"/>
      <c r="F15" s="303"/>
      <c r="G15" s="303"/>
      <c r="H15" s="303"/>
      <c r="I15" s="303"/>
      <c r="J15" s="303"/>
      <c r="K15" s="184"/>
    </row>
    <row r="16" spans="2:11" customFormat="1" ht="15" customHeight="1">
      <c r="B16" s="187"/>
      <c r="C16" s="188"/>
      <c r="D16" s="303" t="s">
        <v>608</v>
      </c>
      <c r="E16" s="303"/>
      <c r="F16" s="303"/>
      <c r="G16" s="303"/>
      <c r="H16" s="303"/>
      <c r="I16" s="303"/>
      <c r="J16" s="303"/>
      <c r="K16" s="184"/>
    </row>
    <row r="17" spans="2:11" customFormat="1" ht="15" customHeight="1">
      <c r="B17" s="187"/>
      <c r="C17" s="188"/>
      <c r="D17" s="303" t="s">
        <v>609</v>
      </c>
      <c r="E17" s="303"/>
      <c r="F17" s="303"/>
      <c r="G17" s="303"/>
      <c r="H17" s="303"/>
      <c r="I17" s="303"/>
      <c r="J17" s="303"/>
      <c r="K17" s="184"/>
    </row>
    <row r="18" spans="2:11" customFormat="1" ht="15" customHeight="1">
      <c r="B18" s="187"/>
      <c r="C18" s="188"/>
      <c r="D18" s="188"/>
      <c r="E18" s="190" t="s">
        <v>76</v>
      </c>
      <c r="F18" s="303" t="s">
        <v>610</v>
      </c>
      <c r="G18" s="303"/>
      <c r="H18" s="303"/>
      <c r="I18" s="303"/>
      <c r="J18" s="303"/>
      <c r="K18" s="184"/>
    </row>
    <row r="19" spans="2:11" customFormat="1" ht="15" customHeight="1">
      <c r="B19" s="187"/>
      <c r="C19" s="188"/>
      <c r="D19" s="188"/>
      <c r="E19" s="190" t="s">
        <v>611</v>
      </c>
      <c r="F19" s="303" t="s">
        <v>612</v>
      </c>
      <c r="G19" s="303"/>
      <c r="H19" s="303"/>
      <c r="I19" s="303"/>
      <c r="J19" s="303"/>
      <c r="K19" s="184"/>
    </row>
    <row r="20" spans="2:11" customFormat="1" ht="15" customHeight="1">
      <c r="B20" s="187"/>
      <c r="C20" s="188"/>
      <c r="D20" s="188"/>
      <c r="E20" s="190" t="s">
        <v>613</v>
      </c>
      <c r="F20" s="303" t="s">
        <v>614</v>
      </c>
      <c r="G20" s="303"/>
      <c r="H20" s="303"/>
      <c r="I20" s="303"/>
      <c r="J20" s="303"/>
      <c r="K20" s="184"/>
    </row>
    <row r="21" spans="2:11" customFormat="1" ht="15" customHeight="1">
      <c r="B21" s="187"/>
      <c r="C21" s="188"/>
      <c r="D21" s="188"/>
      <c r="E21" s="190" t="s">
        <v>615</v>
      </c>
      <c r="F21" s="303" t="s">
        <v>616</v>
      </c>
      <c r="G21" s="303"/>
      <c r="H21" s="303"/>
      <c r="I21" s="303"/>
      <c r="J21" s="303"/>
      <c r="K21" s="184"/>
    </row>
    <row r="22" spans="2:11" customFormat="1" ht="15" customHeight="1">
      <c r="B22" s="187"/>
      <c r="C22" s="188"/>
      <c r="D22" s="188"/>
      <c r="E22" s="190" t="s">
        <v>617</v>
      </c>
      <c r="F22" s="303" t="s">
        <v>293</v>
      </c>
      <c r="G22" s="303"/>
      <c r="H22" s="303"/>
      <c r="I22" s="303"/>
      <c r="J22" s="303"/>
      <c r="K22" s="184"/>
    </row>
    <row r="23" spans="2:11" customFormat="1" ht="15" customHeight="1">
      <c r="B23" s="187"/>
      <c r="C23" s="188"/>
      <c r="D23" s="188"/>
      <c r="E23" s="190" t="s">
        <v>618</v>
      </c>
      <c r="F23" s="303" t="s">
        <v>619</v>
      </c>
      <c r="G23" s="303"/>
      <c r="H23" s="303"/>
      <c r="I23" s="303"/>
      <c r="J23" s="303"/>
      <c r="K23" s="184"/>
    </row>
    <row r="24" spans="2:11" customFormat="1" ht="12.75" customHeight="1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>
      <c r="B25" s="187"/>
      <c r="C25" s="303" t="s">
        <v>620</v>
      </c>
      <c r="D25" s="303"/>
      <c r="E25" s="303"/>
      <c r="F25" s="303"/>
      <c r="G25" s="303"/>
      <c r="H25" s="303"/>
      <c r="I25" s="303"/>
      <c r="J25" s="303"/>
      <c r="K25" s="184"/>
    </row>
    <row r="26" spans="2:11" customFormat="1" ht="15" customHeight="1">
      <c r="B26" s="187"/>
      <c r="C26" s="303" t="s">
        <v>621</v>
      </c>
      <c r="D26" s="303"/>
      <c r="E26" s="303"/>
      <c r="F26" s="303"/>
      <c r="G26" s="303"/>
      <c r="H26" s="303"/>
      <c r="I26" s="303"/>
      <c r="J26" s="303"/>
      <c r="K26" s="184"/>
    </row>
    <row r="27" spans="2:11" customFormat="1" ht="15" customHeight="1">
      <c r="B27" s="187"/>
      <c r="C27" s="186"/>
      <c r="D27" s="303" t="s">
        <v>622</v>
      </c>
      <c r="E27" s="303"/>
      <c r="F27" s="303"/>
      <c r="G27" s="303"/>
      <c r="H27" s="303"/>
      <c r="I27" s="303"/>
      <c r="J27" s="303"/>
      <c r="K27" s="184"/>
    </row>
    <row r="28" spans="2:11" customFormat="1" ht="15" customHeight="1">
      <c r="B28" s="187"/>
      <c r="C28" s="188"/>
      <c r="D28" s="303" t="s">
        <v>623</v>
      </c>
      <c r="E28" s="303"/>
      <c r="F28" s="303"/>
      <c r="G28" s="303"/>
      <c r="H28" s="303"/>
      <c r="I28" s="303"/>
      <c r="J28" s="303"/>
      <c r="K28" s="184"/>
    </row>
    <row r="29" spans="2:11" customFormat="1" ht="12.75" customHeight="1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>
      <c r="B30" s="187"/>
      <c r="C30" s="188"/>
      <c r="D30" s="303" t="s">
        <v>624</v>
      </c>
      <c r="E30" s="303"/>
      <c r="F30" s="303"/>
      <c r="G30" s="303"/>
      <c r="H30" s="303"/>
      <c r="I30" s="303"/>
      <c r="J30" s="303"/>
      <c r="K30" s="184"/>
    </row>
    <row r="31" spans="2:11" customFormat="1" ht="15" customHeight="1">
      <c r="B31" s="187"/>
      <c r="C31" s="188"/>
      <c r="D31" s="303" t="s">
        <v>625</v>
      </c>
      <c r="E31" s="303"/>
      <c r="F31" s="303"/>
      <c r="G31" s="303"/>
      <c r="H31" s="303"/>
      <c r="I31" s="303"/>
      <c r="J31" s="303"/>
      <c r="K31" s="184"/>
    </row>
    <row r="32" spans="2:11" customFormat="1" ht="12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>
      <c r="B33" s="187"/>
      <c r="C33" s="188"/>
      <c r="D33" s="303" t="s">
        <v>626</v>
      </c>
      <c r="E33" s="303"/>
      <c r="F33" s="303"/>
      <c r="G33" s="303"/>
      <c r="H33" s="303"/>
      <c r="I33" s="303"/>
      <c r="J33" s="303"/>
      <c r="K33" s="184"/>
    </row>
    <row r="34" spans="2:11" customFormat="1" ht="15" customHeight="1">
      <c r="B34" s="187"/>
      <c r="C34" s="188"/>
      <c r="D34" s="303" t="s">
        <v>627</v>
      </c>
      <c r="E34" s="303"/>
      <c r="F34" s="303"/>
      <c r="G34" s="303"/>
      <c r="H34" s="303"/>
      <c r="I34" s="303"/>
      <c r="J34" s="303"/>
      <c r="K34" s="184"/>
    </row>
    <row r="35" spans="2:11" customFormat="1" ht="15" customHeight="1">
      <c r="B35" s="187"/>
      <c r="C35" s="188"/>
      <c r="D35" s="303" t="s">
        <v>628</v>
      </c>
      <c r="E35" s="303"/>
      <c r="F35" s="303"/>
      <c r="G35" s="303"/>
      <c r="H35" s="303"/>
      <c r="I35" s="303"/>
      <c r="J35" s="303"/>
      <c r="K35" s="184"/>
    </row>
    <row r="36" spans="2:11" customFormat="1" ht="15" customHeight="1">
      <c r="B36" s="187"/>
      <c r="C36" s="188"/>
      <c r="D36" s="186"/>
      <c r="E36" s="189" t="s">
        <v>99</v>
      </c>
      <c r="F36" s="186"/>
      <c r="G36" s="303" t="s">
        <v>629</v>
      </c>
      <c r="H36" s="303"/>
      <c r="I36" s="303"/>
      <c r="J36" s="303"/>
      <c r="K36" s="184"/>
    </row>
    <row r="37" spans="2:11" customFormat="1" ht="30.75" customHeight="1">
      <c r="B37" s="187"/>
      <c r="C37" s="188"/>
      <c r="D37" s="186"/>
      <c r="E37" s="189" t="s">
        <v>630</v>
      </c>
      <c r="F37" s="186"/>
      <c r="G37" s="303" t="s">
        <v>631</v>
      </c>
      <c r="H37" s="303"/>
      <c r="I37" s="303"/>
      <c r="J37" s="303"/>
      <c r="K37" s="184"/>
    </row>
    <row r="38" spans="2:11" customFormat="1" ht="15" customHeight="1">
      <c r="B38" s="187"/>
      <c r="C38" s="188"/>
      <c r="D38" s="186"/>
      <c r="E38" s="189" t="s">
        <v>50</v>
      </c>
      <c r="F38" s="186"/>
      <c r="G38" s="303" t="s">
        <v>632</v>
      </c>
      <c r="H38" s="303"/>
      <c r="I38" s="303"/>
      <c r="J38" s="303"/>
      <c r="K38" s="184"/>
    </row>
    <row r="39" spans="2:11" customFormat="1" ht="15" customHeight="1">
      <c r="B39" s="187"/>
      <c r="C39" s="188"/>
      <c r="D39" s="186"/>
      <c r="E39" s="189" t="s">
        <v>51</v>
      </c>
      <c r="F39" s="186"/>
      <c r="G39" s="303" t="s">
        <v>633</v>
      </c>
      <c r="H39" s="303"/>
      <c r="I39" s="303"/>
      <c r="J39" s="303"/>
      <c r="K39" s="184"/>
    </row>
    <row r="40" spans="2:11" customFormat="1" ht="15" customHeight="1">
      <c r="B40" s="187"/>
      <c r="C40" s="188"/>
      <c r="D40" s="186"/>
      <c r="E40" s="189" t="s">
        <v>100</v>
      </c>
      <c r="F40" s="186"/>
      <c r="G40" s="303" t="s">
        <v>634</v>
      </c>
      <c r="H40" s="303"/>
      <c r="I40" s="303"/>
      <c r="J40" s="303"/>
      <c r="K40" s="184"/>
    </row>
    <row r="41" spans="2:11" customFormat="1" ht="15" customHeight="1">
      <c r="B41" s="187"/>
      <c r="C41" s="188"/>
      <c r="D41" s="186"/>
      <c r="E41" s="189" t="s">
        <v>101</v>
      </c>
      <c r="F41" s="186"/>
      <c r="G41" s="303" t="s">
        <v>635</v>
      </c>
      <c r="H41" s="303"/>
      <c r="I41" s="303"/>
      <c r="J41" s="303"/>
      <c r="K41" s="184"/>
    </row>
    <row r="42" spans="2:11" customFormat="1" ht="15" customHeight="1">
      <c r="B42" s="187"/>
      <c r="C42" s="188"/>
      <c r="D42" s="186"/>
      <c r="E42" s="189" t="s">
        <v>636</v>
      </c>
      <c r="F42" s="186"/>
      <c r="G42" s="303" t="s">
        <v>637</v>
      </c>
      <c r="H42" s="303"/>
      <c r="I42" s="303"/>
      <c r="J42" s="303"/>
      <c r="K42" s="184"/>
    </row>
    <row r="43" spans="2:11" customFormat="1" ht="15" customHeight="1">
      <c r="B43" s="187"/>
      <c r="C43" s="188"/>
      <c r="D43" s="186"/>
      <c r="E43" s="189"/>
      <c r="F43" s="186"/>
      <c r="G43" s="303" t="s">
        <v>638</v>
      </c>
      <c r="H43" s="303"/>
      <c r="I43" s="303"/>
      <c r="J43" s="303"/>
      <c r="K43" s="184"/>
    </row>
    <row r="44" spans="2:11" customFormat="1" ht="15" customHeight="1">
      <c r="B44" s="187"/>
      <c r="C44" s="188"/>
      <c r="D44" s="186"/>
      <c r="E44" s="189" t="s">
        <v>639</v>
      </c>
      <c r="F44" s="186"/>
      <c r="G44" s="303" t="s">
        <v>640</v>
      </c>
      <c r="H44" s="303"/>
      <c r="I44" s="303"/>
      <c r="J44" s="303"/>
      <c r="K44" s="184"/>
    </row>
    <row r="45" spans="2:11" customFormat="1" ht="15" customHeight="1">
      <c r="B45" s="187"/>
      <c r="C45" s="188"/>
      <c r="D45" s="186"/>
      <c r="E45" s="189" t="s">
        <v>103</v>
      </c>
      <c r="F45" s="186"/>
      <c r="G45" s="303" t="s">
        <v>641</v>
      </c>
      <c r="H45" s="303"/>
      <c r="I45" s="303"/>
      <c r="J45" s="303"/>
      <c r="K45" s="184"/>
    </row>
    <row r="46" spans="2:11" customFormat="1" ht="12.75" customHeight="1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>
      <c r="B47" s="187"/>
      <c r="C47" s="188"/>
      <c r="D47" s="303" t="s">
        <v>642</v>
      </c>
      <c r="E47" s="303"/>
      <c r="F47" s="303"/>
      <c r="G47" s="303"/>
      <c r="H47" s="303"/>
      <c r="I47" s="303"/>
      <c r="J47" s="303"/>
      <c r="K47" s="184"/>
    </row>
    <row r="48" spans="2:11" customFormat="1" ht="15" customHeight="1">
      <c r="B48" s="187"/>
      <c r="C48" s="188"/>
      <c r="D48" s="188"/>
      <c r="E48" s="303" t="s">
        <v>643</v>
      </c>
      <c r="F48" s="303"/>
      <c r="G48" s="303"/>
      <c r="H48" s="303"/>
      <c r="I48" s="303"/>
      <c r="J48" s="303"/>
      <c r="K48" s="184"/>
    </row>
    <row r="49" spans="2:11" customFormat="1" ht="15" customHeight="1">
      <c r="B49" s="187"/>
      <c r="C49" s="188"/>
      <c r="D49" s="188"/>
      <c r="E49" s="303" t="s">
        <v>644</v>
      </c>
      <c r="F49" s="303"/>
      <c r="G49" s="303"/>
      <c r="H49" s="303"/>
      <c r="I49" s="303"/>
      <c r="J49" s="303"/>
      <c r="K49" s="184"/>
    </row>
    <row r="50" spans="2:11" customFormat="1" ht="15" customHeight="1">
      <c r="B50" s="187"/>
      <c r="C50" s="188"/>
      <c r="D50" s="188"/>
      <c r="E50" s="303" t="s">
        <v>645</v>
      </c>
      <c r="F50" s="303"/>
      <c r="G50" s="303"/>
      <c r="H50" s="303"/>
      <c r="I50" s="303"/>
      <c r="J50" s="303"/>
      <c r="K50" s="184"/>
    </row>
    <row r="51" spans="2:11" customFormat="1" ht="15" customHeight="1">
      <c r="B51" s="187"/>
      <c r="C51" s="188"/>
      <c r="D51" s="303" t="s">
        <v>646</v>
      </c>
      <c r="E51" s="303"/>
      <c r="F51" s="303"/>
      <c r="G51" s="303"/>
      <c r="H51" s="303"/>
      <c r="I51" s="303"/>
      <c r="J51" s="303"/>
      <c r="K51" s="184"/>
    </row>
    <row r="52" spans="2:11" customFormat="1" ht="25.5" customHeight="1">
      <c r="B52" s="183"/>
      <c r="C52" s="304" t="s">
        <v>647</v>
      </c>
      <c r="D52" s="304"/>
      <c r="E52" s="304"/>
      <c r="F52" s="304"/>
      <c r="G52" s="304"/>
      <c r="H52" s="304"/>
      <c r="I52" s="304"/>
      <c r="J52" s="304"/>
      <c r="K52" s="184"/>
    </row>
    <row r="53" spans="2:11" customFormat="1" ht="5.25" customHeight="1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>
      <c r="B54" s="183"/>
      <c r="C54" s="303" t="s">
        <v>648</v>
      </c>
      <c r="D54" s="303"/>
      <c r="E54" s="303"/>
      <c r="F54" s="303"/>
      <c r="G54" s="303"/>
      <c r="H54" s="303"/>
      <c r="I54" s="303"/>
      <c r="J54" s="303"/>
      <c r="K54" s="184"/>
    </row>
    <row r="55" spans="2:11" customFormat="1" ht="15" customHeight="1">
      <c r="B55" s="183"/>
      <c r="C55" s="303" t="s">
        <v>649</v>
      </c>
      <c r="D55" s="303"/>
      <c r="E55" s="303"/>
      <c r="F55" s="303"/>
      <c r="G55" s="303"/>
      <c r="H55" s="303"/>
      <c r="I55" s="303"/>
      <c r="J55" s="303"/>
      <c r="K55" s="184"/>
    </row>
    <row r="56" spans="2:11" customFormat="1" ht="12.75" customHeight="1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>
      <c r="B57" s="183"/>
      <c r="C57" s="303" t="s">
        <v>650</v>
      </c>
      <c r="D57" s="303"/>
      <c r="E57" s="303"/>
      <c r="F57" s="303"/>
      <c r="G57" s="303"/>
      <c r="H57" s="303"/>
      <c r="I57" s="303"/>
      <c r="J57" s="303"/>
      <c r="K57" s="184"/>
    </row>
    <row r="58" spans="2:11" customFormat="1" ht="15" customHeight="1">
      <c r="B58" s="183"/>
      <c r="C58" s="188"/>
      <c r="D58" s="303" t="s">
        <v>651</v>
      </c>
      <c r="E58" s="303"/>
      <c r="F58" s="303"/>
      <c r="G58" s="303"/>
      <c r="H58" s="303"/>
      <c r="I58" s="303"/>
      <c r="J58" s="303"/>
      <c r="K58" s="184"/>
    </row>
    <row r="59" spans="2:11" customFormat="1" ht="15" customHeight="1">
      <c r="B59" s="183"/>
      <c r="C59" s="188"/>
      <c r="D59" s="303" t="s">
        <v>652</v>
      </c>
      <c r="E59" s="303"/>
      <c r="F59" s="303"/>
      <c r="G59" s="303"/>
      <c r="H59" s="303"/>
      <c r="I59" s="303"/>
      <c r="J59" s="303"/>
      <c r="K59" s="184"/>
    </row>
    <row r="60" spans="2:11" customFormat="1" ht="15" customHeight="1">
      <c r="B60" s="183"/>
      <c r="C60" s="188"/>
      <c r="D60" s="303" t="s">
        <v>653</v>
      </c>
      <c r="E60" s="303"/>
      <c r="F60" s="303"/>
      <c r="G60" s="303"/>
      <c r="H60" s="303"/>
      <c r="I60" s="303"/>
      <c r="J60" s="303"/>
      <c r="K60" s="184"/>
    </row>
    <row r="61" spans="2:11" customFormat="1" ht="15" customHeight="1">
      <c r="B61" s="183"/>
      <c r="C61" s="188"/>
      <c r="D61" s="303" t="s">
        <v>654</v>
      </c>
      <c r="E61" s="303"/>
      <c r="F61" s="303"/>
      <c r="G61" s="303"/>
      <c r="H61" s="303"/>
      <c r="I61" s="303"/>
      <c r="J61" s="303"/>
      <c r="K61" s="184"/>
    </row>
    <row r="62" spans="2:11" customFormat="1" ht="15" customHeight="1">
      <c r="B62" s="183"/>
      <c r="C62" s="188"/>
      <c r="D62" s="306" t="s">
        <v>655</v>
      </c>
      <c r="E62" s="306"/>
      <c r="F62" s="306"/>
      <c r="G62" s="306"/>
      <c r="H62" s="306"/>
      <c r="I62" s="306"/>
      <c r="J62" s="306"/>
      <c r="K62" s="184"/>
    </row>
    <row r="63" spans="2:11" customFormat="1" ht="15" customHeight="1">
      <c r="B63" s="183"/>
      <c r="C63" s="188"/>
      <c r="D63" s="303" t="s">
        <v>656</v>
      </c>
      <c r="E63" s="303"/>
      <c r="F63" s="303"/>
      <c r="G63" s="303"/>
      <c r="H63" s="303"/>
      <c r="I63" s="303"/>
      <c r="J63" s="303"/>
      <c r="K63" s="184"/>
    </row>
    <row r="64" spans="2:11" customFormat="1" ht="12.75" customHeight="1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>
      <c r="B65" s="183"/>
      <c r="C65" s="188"/>
      <c r="D65" s="303" t="s">
        <v>657</v>
      </c>
      <c r="E65" s="303"/>
      <c r="F65" s="303"/>
      <c r="G65" s="303"/>
      <c r="H65" s="303"/>
      <c r="I65" s="303"/>
      <c r="J65" s="303"/>
      <c r="K65" s="184"/>
    </row>
    <row r="66" spans="2:11" customFormat="1" ht="15" customHeight="1">
      <c r="B66" s="183"/>
      <c r="C66" s="188"/>
      <c r="D66" s="306" t="s">
        <v>658</v>
      </c>
      <c r="E66" s="306"/>
      <c r="F66" s="306"/>
      <c r="G66" s="306"/>
      <c r="H66" s="306"/>
      <c r="I66" s="306"/>
      <c r="J66" s="306"/>
      <c r="K66" s="184"/>
    </row>
    <row r="67" spans="2:11" customFormat="1" ht="15" customHeight="1">
      <c r="B67" s="183"/>
      <c r="C67" s="188"/>
      <c r="D67" s="303" t="s">
        <v>659</v>
      </c>
      <c r="E67" s="303"/>
      <c r="F67" s="303"/>
      <c r="G67" s="303"/>
      <c r="H67" s="303"/>
      <c r="I67" s="303"/>
      <c r="J67" s="303"/>
      <c r="K67" s="184"/>
    </row>
    <row r="68" spans="2:11" customFormat="1" ht="15" customHeight="1">
      <c r="B68" s="183"/>
      <c r="C68" s="188"/>
      <c r="D68" s="303" t="s">
        <v>660</v>
      </c>
      <c r="E68" s="303"/>
      <c r="F68" s="303"/>
      <c r="G68" s="303"/>
      <c r="H68" s="303"/>
      <c r="I68" s="303"/>
      <c r="J68" s="303"/>
      <c r="K68" s="184"/>
    </row>
    <row r="69" spans="2:11" customFormat="1" ht="15" customHeight="1">
      <c r="B69" s="183"/>
      <c r="C69" s="188"/>
      <c r="D69" s="303" t="s">
        <v>661</v>
      </c>
      <c r="E69" s="303"/>
      <c r="F69" s="303"/>
      <c r="G69" s="303"/>
      <c r="H69" s="303"/>
      <c r="I69" s="303"/>
      <c r="J69" s="303"/>
      <c r="K69" s="184"/>
    </row>
    <row r="70" spans="2:11" customFormat="1" ht="15" customHeight="1">
      <c r="B70" s="183"/>
      <c r="C70" s="188"/>
      <c r="D70" s="303" t="s">
        <v>662</v>
      </c>
      <c r="E70" s="303"/>
      <c r="F70" s="303"/>
      <c r="G70" s="303"/>
      <c r="H70" s="303"/>
      <c r="I70" s="303"/>
      <c r="J70" s="303"/>
      <c r="K70" s="184"/>
    </row>
    <row r="71" spans="2:11" customFormat="1" ht="12.75" customHeight="1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>
      <c r="B75" s="200"/>
      <c r="C75" s="307" t="s">
        <v>663</v>
      </c>
      <c r="D75" s="307"/>
      <c r="E75" s="307"/>
      <c r="F75" s="307"/>
      <c r="G75" s="307"/>
      <c r="H75" s="307"/>
      <c r="I75" s="307"/>
      <c r="J75" s="307"/>
      <c r="K75" s="201"/>
    </row>
    <row r="76" spans="2:11" customFormat="1" ht="17.25" customHeight="1">
      <c r="B76" s="200"/>
      <c r="C76" s="202" t="s">
        <v>664</v>
      </c>
      <c r="D76" s="202"/>
      <c r="E76" s="202"/>
      <c r="F76" s="202" t="s">
        <v>665</v>
      </c>
      <c r="G76" s="203"/>
      <c r="H76" s="202" t="s">
        <v>51</v>
      </c>
      <c r="I76" s="202" t="s">
        <v>54</v>
      </c>
      <c r="J76" s="202" t="s">
        <v>666</v>
      </c>
      <c r="K76" s="201"/>
    </row>
    <row r="77" spans="2:11" customFormat="1" ht="17.25" customHeight="1">
      <c r="B77" s="200"/>
      <c r="C77" s="204" t="s">
        <v>667</v>
      </c>
      <c r="D77" s="204"/>
      <c r="E77" s="204"/>
      <c r="F77" s="205" t="s">
        <v>668</v>
      </c>
      <c r="G77" s="206"/>
      <c r="H77" s="204"/>
      <c r="I77" s="204"/>
      <c r="J77" s="204" t="s">
        <v>669</v>
      </c>
      <c r="K77" s="201"/>
    </row>
    <row r="78" spans="2:11" customFormat="1" ht="5.25" customHeight="1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>
      <c r="B79" s="200"/>
      <c r="C79" s="189" t="s">
        <v>50</v>
      </c>
      <c r="D79" s="209"/>
      <c r="E79" s="209"/>
      <c r="F79" s="210" t="s">
        <v>670</v>
      </c>
      <c r="G79" s="211"/>
      <c r="H79" s="189" t="s">
        <v>671</v>
      </c>
      <c r="I79" s="189" t="s">
        <v>672</v>
      </c>
      <c r="J79" s="189">
        <v>20</v>
      </c>
      <c r="K79" s="201"/>
    </row>
    <row r="80" spans="2:11" customFormat="1" ht="15" customHeight="1">
      <c r="B80" s="200"/>
      <c r="C80" s="189" t="s">
        <v>673</v>
      </c>
      <c r="D80" s="189"/>
      <c r="E80" s="189"/>
      <c r="F80" s="210" t="s">
        <v>670</v>
      </c>
      <c r="G80" s="211"/>
      <c r="H80" s="189" t="s">
        <v>674</v>
      </c>
      <c r="I80" s="189" t="s">
        <v>672</v>
      </c>
      <c r="J80" s="189">
        <v>120</v>
      </c>
      <c r="K80" s="201"/>
    </row>
    <row r="81" spans="2:11" customFormat="1" ht="15" customHeight="1">
      <c r="B81" s="212"/>
      <c r="C81" s="189" t="s">
        <v>675</v>
      </c>
      <c r="D81" s="189"/>
      <c r="E81" s="189"/>
      <c r="F81" s="210" t="s">
        <v>676</v>
      </c>
      <c r="G81" s="211"/>
      <c r="H81" s="189" t="s">
        <v>677</v>
      </c>
      <c r="I81" s="189" t="s">
        <v>672</v>
      </c>
      <c r="J81" s="189">
        <v>50</v>
      </c>
      <c r="K81" s="201"/>
    </row>
    <row r="82" spans="2:11" customFormat="1" ht="15" customHeight="1">
      <c r="B82" s="212"/>
      <c r="C82" s="189" t="s">
        <v>678</v>
      </c>
      <c r="D82" s="189"/>
      <c r="E82" s="189"/>
      <c r="F82" s="210" t="s">
        <v>670</v>
      </c>
      <c r="G82" s="211"/>
      <c r="H82" s="189" t="s">
        <v>679</v>
      </c>
      <c r="I82" s="189" t="s">
        <v>680</v>
      </c>
      <c r="J82" s="189"/>
      <c r="K82" s="201"/>
    </row>
    <row r="83" spans="2:11" customFormat="1" ht="15" customHeight="1">
      <c r="B83" s="212"/>
      <c r="C83" s="189" t="s">
        <v>681</v>
      </c>
      <c r="D83" s="189"/>
      <c r="E83" s="189"/>
      <c r="F83" s="210" t="s">
        <v>676</v>
      </c>
      <c r="G83" s="189"/>
      <c r="H83" s="189" t="s">
        <v>682</v>
      </c>
      <c r="I83" s="189" t="s">
        <v>672</v>
      </c>
      <c r="J83" s="189">
        <v>15</v>
      </c>
      <c r="K83" s="201"/>
    </row>
    <row r="84" spans="2:11" customFormat="1" ht="15" customHeight="1">
      <c r="B84" s="212"/>
      <c r="C84" s="189" t="s">
        <v>683</v>
      </c>
      <c r="D84" s="189"/>
      <c r="E84" s="189"/>
      <c r="F84" s="210" t="s">
        <v>676</v>
      </c>
      <c r="G84" s="189"/>
      <c r="H84" s="189" t="s">
        <v>684</v>
      </c>
      <c r="I84" s="189" t="s">
        <v>672</v>
      </c>
      <c r="J84" s="189">
        <v>15</v>
      </c>
      <c r="K84" s="201"/>
    </row>
    <row r="85" spans="2:11" customFormat="1" ht="15" customHeight="1">
      <c r="B85" s="212"/>
      <c r="C85" s="189" t="s">
        <v>685</v>
      </c>
      <c r="D85" s="189"/>
      <c r="E85" s="189"/>
      <c r="F85" s="210" t="s">
        <v>676</v>
      </c>
      <c r="G85" s="189"/>
      <c r="H85" s="189" t="s">
        <v>686</v>
      </c>
      <c r="I85" s="189" t="s">
        <v>672</v>
      </c>
      <c r="J85" s="189">
        <v>20</v>
      </c>
      <c r="K85" s="201"/>
    </row>
    <row r="86" spans="2:11" customFormat="1" ht="15" customHeight="1">
      <c r="B86" s="212"/>
      <c r="C86" s="189" t="s">
        <v>687</v>
      </c>
      <c r="D86" s="189"/>
      <c r="E86" s="189"/>
      <c r="F86" s="210" t="s">
        <v>676</v>
      </c>
      <c r="G86" s="189"/>
      <c r="H86" s="189" t="s">
        <v>688</v>
      </c>
      <c r="I86" s="189" t="s">
        <v>672</v>
      </c>
      <c r="J86" s="189">
        <v>20</v>
      </c>
      <c r="K86" s="201"/>
    </row>
    <row r="87" spans="2:11" customFormat="1" ht="15" customHeight="1">
      <c r="B87" s="212"/>
      <c r="C87" s="189" t="s">
        <v>689</v>
      </c>
      <c r="D87" s="189"/>
      <c r="E87" s="189"/>
      <c r="F87" s="210" t="s">
        <v>676</v>
      </c>
      <c r="G87" s="211"/>
      <c r="H87" s="189" t="s">
        <v>690</v>
      </c>
      <c r="I87" s="189" t="s">
        <v>672</v>
      </c>
      <c r="J87" s="189">
        <v>50</v>
      </c>
      <c r="K87" s="201"/>
    </row>
    <row r="88" spans="2:11" customFormat="1" ht="15" customHeight="1">
      <c r="B88" s="212"/>
      <c r="C88" s="189" t="s">
        <v>691</v>
      </c>
      <c r="D88" s="189"/>
      <c r="E88" s="189"/>
      <c r="F88" s="210" t="s">
        <v>676</v>
      </c>
      <c r="G88" s="211"/>
      <c r="H88" s="189" t="s">
        <v>692</v>
      </c>
      <c r="I88" s="189" t="s">
        <v>672</v>
      </c>
      <c r="J88" s="189">
        <v>20</v>
      </c>
      <c r="K88" s="201"/>
    </row>
    <row r="89" spans="2:11" customFormat="1" ht="15" customHeight="1">
      <c r="B89" s="212"/>
      <c r="C89" s="189" t="s">
        <v>693</v>
      </c>
      <c r="D89" s="189"/>
      <c r="E89" s="189"/>
      <c r="F89" s="210" t="s">
        <v>676</v>
      </c>
      <c r="G89" s="211"/>
      <c r="H89" s="189" t="s">
        <v>694</v>
      </c>
      <c r="I89" s="189" t="s">
        <v>672</v>
      </c>
      <c r="J89" s="189">
        <v>20</v>
      </c>
      <c r="K89" s="201"/>
    </row>
    <row r="90" spans="2:11" customFormat="1" ht="15" customHeight="1">
      <c r="B90" s="212"/>
      <c r="C90" s="189" t="s">
        <v>695</v>
      </c>
      <c r="D90" s="189"/>
      <c r="E90" s="189"/>
      <c r="F90" s="210" t="s">
        <v>676</v>
      </c>
      <c r="G90" s="211"/>
      <c r="H90" s="189" t="s">
        <v>696</v>
      </c>
      <c r="I90" s="189" t="s">
        <v>672</v>
      </c>
      <c r="J90" s="189">
        <v>50</v>
      </c>
      <c r="K90" s="201"/>
    </row>
    <row r="91" spans="2:11" customFormat="1" ht="15" customHeight="1">
      <c r="B91" s="212"/>
      <c r="C91" s="189" t="s">
        <v>697</v>
      </c>
      <c r="D91" s="189"/>
      <c r="E91" s="189"/>
      <c r="F91" s="210" t="s">
        <v>676</v>
      </c>
      <c r="G91" s="211"/>
      <c r="H91" s="189" t="s">
        <v>697</v>
      </c>
      <c r="I91" s="189" t="s">
        <v>672</v>
      </c>
      <c r="J91" s="189">
        <v>50</v>
      </c>
      <c r="K91" s="201"/>
    </row>
    <row r="92" spans="2:11" customFormat="1" ht="15" customHeight="1">
      <c r="B92" s="212"/>
      <c r="C92" s="189" t="s">
        <v>698</v>
      </c>
      <c r="D92" s="189"/>
      <c r="E92" s="189"/>
      <c r="F92" s="210" t="s">
        <v>676</v>
      </c>
      <c r="G92" s="211"/>
      <c r="H92" s="189" t="s">
        <v>699</v>
      </c>
      <c r="I92" s="189" t="s">
        <v>672</v>
      </c>
      <c r="J92" s="189">
        <v>255</v>
      </c>
      <c r="K92" s="201"/>
    </row>
    <row r="93" spans="2:11" customFormat="1" ht="15" customHeight="1">
      <c r="B93" s="212"/>
      <c r="C93" s="189" t="s">
        <v>700</v>
      </c>
      <c r="D93" s="189"/>
      <c r="E93" s="189"/>
      <c r="F93" s="210" t="s">
        <v>670</v>
      </c>
      <c r="G93" s="211"/>
      <c r="H93" s="189" t="s">
        <v>701</v>
      </c>
      <c r="I93" s="189" t="s">
        <v>702</v>
      </c>
      <c r="J93" s="189"/>
      <c r="K93" s="201"/>
    </row>
    <row r="94" spans="2:11" customFormat="1" ht="15" customHeight="1">
      <c r="B94" s="212"/>
      <c r="C94" s="189" t="s">
        <v>703</v>
      </c>
      <c r="D94" s="189"/>
      <c r="E94" s="189"/>
      <c r="F94" s="210" t="s">
        <v>670</v>
      </c>
      <c r="G94" s="211"/>
      <c r="H94" s="189" t="s">
        <v>704</v>
      </c>
      <c r="I94" s="189" t="s">
        <v>705</v>
      </c>
      <c r="J94" s="189"/>
      <c r="K94" s="201"/>
    </row>
    <row r="95" spans="2:11" customFormat="1" ht="15" customHeight="1">
      <c r="B95" s="212"/>
      <c r="C95" s="189" t="s">
        <v>706</v>
      </c>
      <c r="D95" s="189"/>
      <c r="E95" s="189"/>
      <c r="F95" s="210" t="s">
        <v>670</v>
      </c>
      <c r="G95" s="211"/>
      <c r="H95" s="189" t="s">
        <v>706</v>
      </c>
      <c r="I95" s="189" t="s">
        <v>705</v>
      </c>
      <c r="J95" s="189"/>
      <c r="K95" s="201"/>
    </row>
    <row r="96" spans="2:11" customFormat="1" ht="15" customHeight="1">
      <c r="B96" s="212"/>
      <c r="C96" s="189" t="s">
        <v>35</v>
      </c>
      <c r="D96" s="189"/>
      <c r="E96" s="189"/>
      <c r="F96" s="210" t="s">
        <v>670</v>
      </c>
      <c r="G96" s="211"/>
      <c r="H96" s="189" t="s">
        <v>707</v>
      </c>
      <c r="I96" s="189" t="s">
        <v>705</v>
      </c>
      <c r="J96" s="189"/>
      <c r="K96" s="201"/>
    </row>
    <row r="97" spans="2:11" customFormat="1" ht="15" customHeight="1">
      <c r="B97" s="212"/>
      <c r="C97" s="189" t="s">
        <v>45</v>
      </c>
      <c r="D97" s="189"/>
      <c r="E97" s="189"/>
      <c r="F97" s="210" t="s">
        <v>670</v>
      </c>
      <c r="G97" s="211"/>
      <c r="H97" s="189" t="s">
        <v>708</v>
      </c>
      <c r="I97" s="189" t="s">
        <v>705</v>
      </c>
      <c r="J97" s="189"/>
      <c r="K97" s="201"/>
    </row>
    <row r="98" spans="2:11" customFormat="1" ht="15" customHeight="1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>
      <c r="B102" s="200"/>
      <c r="C102" s="307" t="s">
        <v>709</v>
      </c>
      <c r="D102" s="307"/>
      <c r="E102" s="307"/>
      <c r="F102" s="307"/>
      <c r="G102" s="307"/>
      <c r="H102" s="307"/>
      <c r="I102" s="307"/>
      <c r="J102" s="307"/>
      <c r="K102" s="201"/>
    </row>
    <row r="103" spans="2:11" customFormat="1" ht="17.25" customHeight="1">
      <c r="B103" s="200"/>
      <c r="C103" s="202" t="s">
        <v>664</v>
      </c>
      <c r="D103" s="202"/>
      <c r="E103" s="202"/>
      <c r="F103" s="202" t="s">
        <v>665</v>
      </c>
      <c r="G103" s="203"/>
      <c r="H103" s="202" t="s">
        <v>51</v>
      </c>
      <c r="I103" s="202" t="s">
        <v>54</v>
      </c>
      <c r="J103" s="202" t="s">
        <v>666</v>
      </c>
      <c r="K103" s="201"/>
    </row>
    <row r="104" spans="2:11" customFormat="1" ht="17.25" customHeight="1">
      <c r="B104" s="200"/>
      <c r="C104" s="204" t="s">
        <v>667</v>
      </c>
      <c r="D104" s="204"/>
      <c r="E104" s="204"/>
      <c r="F104" s="205" t="s">
        <v>668</v>
      </c>
      <c r="G104" s="206"/>
      <c r="H104" s="204"/>
      <c r="I104" s="204"/>
      <c r="J104" s="204" t="s">
        <v>669</v>
      </c>
      <c r="K104" s="201"/>
    </row>
    <row r="105" spans="2:11" customFormat="1" ht="5.25" customHeight="1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>
      <c r="B106" s="200"/>
      <c r="C106" s="189" t="s">
        <v>50</v>
      </c>
      <c r="D106" s="209"/>
      <c r="E106" s="209"/>
      <c r="F106" s="210" t="s">
        <v>670</v>
      </c>
      <c r="G106" s="189"/>
      <c r="H106" s="189" t="s">
        <v>710</v>
      </c>
      <c r="I106" s="189" t="s">
        <v>672</v>
      </c>
      <c r="J106" s="189">
        <v>20</v>
      </c>
      <c r="K106" s="201"/>
    </row>
    <row r="107" spans="2:11" customFormat="1" ht="15" customHeight="1">
      <c r="B107" s="200"/>
      <c r="C107" s="189" t="s">
        <v>673</v>
      </c>
      <c r="D107" s="189"/>
      <c r="E107" s="189"/>
      <c r="F107" s="210" t="s">
        <v>670</v>
      </c>
      <c r="G107" s="189"/>
      <c r="H107" s="189" t="s">
        <v>710</v>
      </c>
      <c r="I107" s="189" t="s">
        <v>672</v>
      </c>
      <c r="J107" s="189">
        <v>120</v>
      </c>
      <c r="K107" s="201"/>
    </row>
    <row r="108" spans="2:11" customFormat="1" ht="15" customHeight="1">
      <c r="B108" s="212"/>
      <c r="C108" s="189" t="s">
        <v>675</v>
      </c>
      <c r="D108" s="189"/>
      <c r="E108" s="189"/>
      <c r="F108" s="210" t="s">
        <v>676</v>
      </c>
      <c r="G108" s="189"/>
      <c r="H108" s="189" t="s">
        <v>710</v>
      </c>
      <c r="I108" s="189" t="s">
        <v>672</v>
      </c>
      <c r="J108" s="189">
        <v>50</v>
      </c>
      <c r="K108" s="201"/>
    </row>
    <row r="109" spans="2:11" customFormat="1" ht="15" customHeight="1">
      <c r="B109" s="212"/>
      <c r="C109" s="189" t="s">
        <v>678</v>
      </c>
      <c r="D109" s="189"/>
      <c r="E109" s="189"/>
      <c r="F109" s="210" t="s">
        <v>670</v>
      </c>
      <c r="G109" s="189"/>
      <c r="H109" s="189" t="s">
        <v>710</v>
      </c>
      <c r="I109" s="189" t="s">
        <v>680</v>
      </c>
      <c r="J109" s="189"/>
      <c r="K109" s="201"/>
    </row>
    <row r="110" spans="2:11" customFormat="1" ht="15" customHeight="1">
      <c r="B110" s="212"/>
      <c r="C110" s="189" t="s">
        <v>689</v>
      </c>
      <c r="D110" s="189"/>
      <c r="E110" s="189"/>
      <c r="F110" s="210" t="s">
        <v>676</v>
      </c>
      <c r="G110" s="189"/>
      <c r="H110" s="189" t="s">
        <v>710</v>
      </c>
      <c r="I110" s="189" t="s">
        <v>672</v>
      </c>
      <c r="J110" s="189">
        <v>50</v>
      </c>
      <c r="K110" s="201"/>
    </row>
    <row r="111" spans="2:11" customFormat="1" ht="15" customHeight="1">
      <c r="B111" s="212"/>
      <c r="C111" s="189" t="s">
        <v>697</v>
      </c>
      <c r="D111" s="189"/>
      <c r="E111" s="189"/>
      <c r="F111" s="210" t="s">
        <v>676</v>
      </c>
      <c r="G111" s="189"/>
      <c r="H111" s="189" t="s">
        <v>710</v>
      </c>
      <c r="I111" s="189" t="s">
        <v>672</v>
      </c>
      <c r="J111" s="189">
        <v>50</v>
      </c>
      <c r="K111" s="201"/>
    </row>
    <row r="112" spans="2:11" customFormat="1" ht="15" customHeight="1">
      <c r="B112" s="212"/>
      <c r="C112" s="189" t="s">
        <v>695</v>
      </c>
      <c r="D112" s="189"/>
      <c r="E112" s="189"/>
      <c r="F112" s="210" t="s">
        <v>676</v>
      </c>
      <c r="G112" s="189"/>
      <c r="H112" s="189" t="s">
        <v>710</v>
      </c>
      <c r="I112" s="189" t="s">
        <v>672</v>
      </c>
      <c r="J112" s="189">
        <v>50</v>
      </c>
      <c r="K112" s="201"/>
    </row>
    <row r="113" spans="2:11" customFormat="1" ht="15" customHeight="1">
      <c r="B113" s="212"/>
      <c r="C113" s="189" t="s">
        <v>50</v>
      </c>
      <c r="D113" s="189"/>
      <c r="E113" s="189"/>
      <c r="F113" s="210" t="s">
        <v>670</v>
      </c>
      <c r="G113" s="189"/>
      <c r="H113" s="189" t="s">
        <v>711</v>
      </c>
      <c r="I113" s="189" t="s">
        <v>672</v>
      </c>
      <c r="J113" s="189">
        <v>20</v>
      </c>
      <c r="K113" s="201"/>
    </row>
    <row r="114" spans="2:11" customFormat="1" ht="15" customHeight="1">
      <c r="B114" s="212"/>
      <c r="C114" s="189" t="s">
        <v>712</v>
      </c>
      <c r="D114" s="189"/>
      <c r="E114" s="189"/>
      <c r="F114" s="210" t="s">
        <v>670</v>
      </c>
      <c r="G114" s="189"/>
      <c r="H114" s="189" t="s">
        <v>713</v>
      </c>
      <c r="I114" s="189" t="s">
        <v>672</v>
      </c>
      <c r="J114" s="189">
        <v>120</v>
      </c>
      <c r="K114" s="201"/>
    </row>
    <row r="115" spans="2:11" customFormat="1" ht="15" customHeight="1">
      <c r="B115" s="212"/>
      <c r="C115" s="189" t="s">
        <v>35</v>
      </c>
      <c r="D115" s="189"/>
      <c r="E115" s="189"/>
      <c r="F115" s="210" t="s">
        <v>670</v>
      </c>
      <c r="G115" s="189"/>
      <c r="H115" s="189" t="s">
        <v>714</v>
      </c>
      <c r="I115" s="189" t="s">
        <v>705</v>
      </c>
      <c r="J115" s="189"/>
      <c r="K115" s="201"/>
    </row>
    <row r="116" spans="2:11" customFormat="1" ht="15" customHeight="1">
      <c r="B116" s="212"/>
      <c r="C116" s="189" t="s">
        <v>45</v>
      </c>
      <c r="D116" s="189"/>
      <c r="E116" s="189"/>
      <c r="F116" s="210" t="s">
        <v>670</v>
      </c>
      <c r="G116" s="189"/>
      <c r="H116" s="189" t="s">
        <v>715</v>
      </c>
      <c r="I116" s="189" t="s">
        <v>705</v>
      </c>
      <c r="J116" s="189"/>
      <c r="K116" s="201"/>
    </row>
    <row r="117" spans="2:11" customFormat="1" ht="15" customHeight="1">
      <c r="B117" s="212"/>
      <c r="C117" s="189" t="s">
        <v>54</v>
      </c>
      <c r="D117" s="189"/>
      <c r="E117" s="189"/>
      <c r="F117" s="210" t="s">
        <v>670</v>
      </c>
      <c r="G117" s="189"/>
      <c r="H117" s="189" t="s">
        <v>716</v>
      </c>
      <c r="I117" s="189" t="s">
        <v>717</v>
      </c>
      <c r="J117" s="189"/>
      <c r="K117" s="201"/>
    </row>
    <row r="118" spans="2:11" customFormat="1" ht="15" customHeight="1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>
      <c r="B122" s="226"/>
      <c r="C122" s="305" t="s">
        <v>718</v>
      </c>
      <c r="D122" s="305"/>
      <c r="E122" s="305"/>
      <c r="F122" s="305"/>
      <c r="G122" s="305"/>
      <c r="H122" s="305"/>
      <c r="I122" s="305"/>
      <c r="J122" s="305"/>
      <c r="K122" s="227"/>
    </row>
    <row r="123" spans="2:11" customFormat="1" ht="17.25" customHeight="1">
      <c r="B123" s="228"/>
      <c r="C123" s="202" t="s">
        <v>664</v>
      </c>
      <c r="D123" s="202"/>
      <c r="E123" s="202"/>
      <c r="F123" s="202" t="s">
        <v>665</v>
      </c>
      <c r="G123" s="203"/>
      <c r="H123" s="202" t="s">
        <v>51</v>
      </c>
      <c r="I123" s="202" t="s">
        <v>54</v>
      </c>
      <c r="J123" s="202" t="s">
        <v>666</v>
      </c>
      <c r="K123" s="229"/>
    </row>
    <row r="124" spans="2:11" customFormat="1" ht="17.25" customHeight="1">
      <c r="B124" s="228"/>
      <c r="C124" s="204" t="s">
        <v>667</v>
      </c>
      <c r="D124" s="204"/>
      <c r="E124" s="204"/>
      <c r="F124" s="205" t="s">
        <v>668</v>
      </c>
      <c r="G124" s="206"/>
      <c r="H124" s="204"/>
      <c r="I124" s="204"/>
      <c r="J124" s="204" t="s">
        <v>669</v>
      </c>
      <c r="K124" s="229"/>
    </row>
    <row r="125" spans="2:11" customFormat="1" ht="5.25" customHeight="1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>
      <c r="B126" s="230"/>
      <c r="C126" s="189" t="s">
        <v>673</v>
      </c>
      <c r="D126" s="209"/>
      <c r="E126" s="209"/>
      <c r="F126" s="210" t="s">
        <v>670</v>
      </c>
      <c r="G126" s="189"/>
      <c r="H126" s="189" t="s">
        <v>710</v>
      </c>
      <c r="I126" s="189" t="s">
        <v>672</v>
      </c>
      <c r="J126" s="189">
        <v>120</v>
      </c>
      <c r="K126" s="233"/>
    </row>
    <row r="127" spans="2:11" customFormat="1" ht="15" customHeight="1">
      <c r="B127" s="230"/>
      <c r="C127" s="189" t="s">
        <v>719</v>
      </c>
      <c r="D127" s="189"/>
      <c r="E127" s="189"/>
      <c r="F127" s="210" t="s">
        <v>670</v>
      </c>
      <c r="G127" s="189"/>
      <c r="H127" s="189" t="s">
        <v>720</v>
      </c>
      <c r="I127" s="189" t="s">
        <v>672</v>
      </c>
      <c r="J127" s="189" t="s">
        <v>721</v>
      </c>
      <c r="K127" s="233"/>
    </row>
    <row r="128" spans="2:11" customFormat="1" ht="15" customHeight="1">
      <c r="B128" s="230"/>
      <c r="C128" s="189" t="s">
        <v>618</v>
      </c>
      <c r="D128" s="189"/>
      <c r="E128" s="189"/>
      <c r="F128" s="210" t="s">
        <v>670</v>
      </c>
      <c r="G128" s="189"/>
      <c r="H128" s="189" t="s">
        <v>722</v>
      </c>
      <c r="I128" s="189" t="s">
        <v>672</v>
      </c>
      <c r="J128" s="189" t="s">
        <v>721</v>
      </c>
      <c r="K128" s="233"/>
    </row>
    <row r="129" spans="2:11" customFormat="1" ht="15" customHeight="1">
      <c r="B129" s="230"/>
      <c r="C129" s="189" t="s">
        <v>681</v>
      </c>
      <c r="D129" s="189"/>
      <c r="E129" s="189"/>
      <c r="F129" s="210" t="s">
        <v>676</v>
      </c>
      <c r="G129" s="189"/>
      <c r="H129" s="189" t="s">
        <v>682</v>
      </c>
      <c r="I129" s="189" t="s">
        <v>672</v>
      </c>
      <c r="J129" s="189">
        <v>15</v>
      </c>
      <c r="K129" s="233"/>
    </row>
    <row r="130" spans="2:11" customFormat="1" ht="15" customHeight="1">
      <c r="B130" s="230"/>
      <c r="C130" s="189" t="s">
        <v>683</v>
      </c>
      <c r="D130" s="189"/>
      <c r="E130" s="189"/>
      <c r="F130" s="210" t="s">
        <v>676</v>
      </c>
      <c r="G130" s="189"/>
      <c r="H130" s="189" t="s">
        <v>684</v>
      </c>
      <c r="I130" s="189" t="s">
        <v>672</v>
      </c>
      <c r="J130" s="189">
        <v>15</v>
      </c>
      <c r="K130" s="233"/>
    </row>
    <row r="131" spans="2:11" customFormat="1" ht="15" customHeight="1">
      <c r="B131" s="230"/>
      <c r="C131" s="189" t="s">
        <v>685</v>
      </c>
      <c r="D131" s="189"/>
      <c r="E131" s="189"/>
      <c r="F131" s="210" t="s">
        <v>676</v>
      </c>
      <c r="G131" s="189"/>
      <c r="H131" s="189" t="s">
        <v>686</v>
      </c>
      <c r="I131" s="189" t="s">
        <v>672</v>
      </c>
      <c r="J131" s="189">
        <v>20</v>
      </c>
      <c r="K131" s="233"/>
    </row>
    <row r="132" spans="2:11" customFormat="1" ht="15" customHeight="1">
      <c r="B132" s="230"/>
      <c r="C132" s="189" t="s">
        <v>687</v>
      </c>
      <c r="D132" s="189"/>
      <c r="E132" s="189"/>
      <c r="F132" s="210" t="s">
        <v>676</v>
      </c>
      <c r="G132" s="189"/>
      <c r="H132" s="189" t="s">
        <v>688</v>
      </c>
      <c r="I132" s="189" t="s">
        <v>672</v>
      </c>
      <c r="J132" s="189">
        <v>20</v>
      </c>
      <c r="K132" s="233"/>
    </row>
    <row r="133" spans="2:11" customFormat="1" ht="15" customHeight="1">
      <c r="B133" s="230"/>
      <c r="C133" s="189" t="s">
        <v>675</v>
      </c>
      <c r="D133" s="189"/>
      <c r="E133" s="189"/>
      <c r="F133" s="210" t="s">
        <v>676</v>
      </c>
      <c r="G133" s="189"/>
      <c r="H133" s="189" t="s">
        <v>710</v>
      </c>
      <c r="I133" s="189" t="s">
        <v>672</v>
      </c>
      <c r="J133" s="189">
        <v>50</v>
      </c>
      <c r="K133" s="233"/>
    </row>
    <row r="134" spans="2:11" customFormat="1" ht="15" customHeight="1">
      <c r="B134" s="230"/>
      <c r="C134" s="189" t="s">
        <v>689</v>
      </c>
      <c r="D134" s="189"/>
      <c r="E134" s="189"/>
      <c r="F134" s="210" t="s">
        <v>676</v>
      </c>
      <c r="G134" s="189"/>
      <c r="H134" s="189" t="s">
        <v>710</v>
      </c>
      <c r="I134" s="189" t="s">
        <v>672</v>
      </c>
      <c r="J134" s="189">
        <v>50</v>
      </c>
      <c r="K134" s="233"/>
    </row>
    <row r="135" spans="2:11" customFormat="1" ht="15" customHeight="1">
      <c r="B135" s="230"/>
      <c r="C135" s="189" t="s">
        <v>695</v>
      </c>
      <c r="D135" s="189"/>
      <c r="E135" s="189"/>
      <c r="F135" s="210" t="s">
        <v>676</v>
      </c>
      <c r="G135" s="189"/>
      <c r="H135" s="189" t="s">
        <v>710</v>
      </c>
      <c r="I135" s="189" t="s">
        <v>672</v>
      </c>
      <c r="J135" s="189">
        <v>50</v>
      </c>
      <c r="K135" s="233"/>
    </row>
    <row r="136" spans="2:11" customFormat="1" ht="15" customHeight="1">
      <c r="B136" s="230"/>
      <c r="C136" s="189" t="s">
        <v>697</v>
      </c>
      <c r="D136" s="189"/>
      <c r="E136" s="189"/>
      <c r="F136" s="210" t="s">
        <v>676</v>
      </c>
      <c r="G136" s="189"/>
      <c r="H136" s="189" t="s">
        <v>710</v>
      </c>
      <c r="I136" s="189" t="s">
        <v>672</v>
      </c>
      <c r="J136" s="189">
        <v>50</v>
      </c>
      <c r="K136" s="233"/>
    </row>
    <row r="137" spans="2:11" customFormat="1" ht="15" customHeight="1">
      <c r="B137" s="230"/>
      <c r="C137" s="189" t="s">
        <v>698</v>
      </c>
      <c r="D137" s="189"/>
      <c r="E137" s="189"/>
      <c r="F137" s="210" t="s">
        <v>676</v>
      </c>
      <c r="G137" s="189"/>
      <c r="H137" s="189" t="s">
        <v>723</v>
      </c>
      <c r="I137" s="189" t="s">
        <v>672</v>
      </c>
      <c r="J137" s="189">
        <v>255</v>
      </c>
      <c r="K137" s="233"/>
    </row>
    <row r="138" spans="2:11" customFormat="1" ht="15" customHeight="1">
      <c r="B138" s="230"/>
      <c r="C138" s="189" t="s">
        <v>700</v>
      </c>
      <c r="D138" s="189"/>
      <c r="E138" s="189"/>
      <c r="F138" s="210" t="s">
        <v>670</v>
      </c>
      <c r="G138" s="189"/>
      <c r="H138" s="189" t="s">
        <v>724</v>
      </c>
      <c r="I138" s="189" t="s">
        <v>702</v>
      </c>
      <c r="J138" s="189"/>
      <c r="K138" s="233"/>
    </row>
    <row r="139" spans="2:11" customFormat="1" ht="15" customHeight="1">
      <c r="B139" s="230"/>
      <c r="C139" s="189" t="s">
        <v>703</v>
      </c>
      <c r="D139" s="189"/>
      <c r="E139" s="189"/>
      <c r="F139" s="210" t="s">
        <v>670</v>
      </c>
      <c r="G139" s="189"/>
      <c r="H139" s="189" t="s">
        <v>725</v>
      </c>
      <c r="I139" s="189" t="s">
        <v>705</v>
      </c>
      <c r="J139" s="189"/>
      <c r="K139" s="233"/>
    </row>
    <row r="140" spans="2:11" customFormat="1" ht="15" customHeight="1">
      <c r="B140" s="230"/>
      <c r="C140" s="189" t="s">
        <v>706</v>
      </c>
      <c r="D140" s="189"/>
      <c r="E140" s="189"/>
      <c r="F140" s="210" t="s">
        <v>670</v>
      </c>
      <c r="G140" s="189"/>
      <c r="H140" s="189" t="s">
        <v>706</v>
      </c>
      <c r="I140" s="189" t="s">
        <v>705</v>
      </c>
      <c r="J140" s="189"/>
      <c r="K140" s="233"/>
    </row>
    <row r="141" spans="2:11" customFormat="1" ht="15" customHeight="1">
      <c r="B141" s="230"/>
      <c r="C141" s="189" t="s">
        <v>35</v>
      </c>
      <c r="D141" s="189"/>
      <c r="E141" s="189"/>
      <c r="F141" s="210" t="s">
        <v>670</v>
      </c>
      <c r="G141" s="189"/>
      <c r="H141" s="189" t="s">
        <v>726</v>
      </c>
      <c r="I141" s="189" t="s">
        <v>705</v>
      </c>
      <c r="J141" s="189"/>
      <c r="K141" s="233"/>
    </row>
    <row r="142" spans="2:11" customFormat="1" ht="15" customHeight="1">
      <c r="B142" s="230"/>
      <c r="C142" s="189" t="s">
        <v>727</v>
      </c>
      <c r="D142" s="189"/>
      <c r="E142" s="189"/>
      <c r="F142" s="210" t="s">
        <v>670</v>
      </c>
      <c r="G142" s="189"/>
      <c r="H142" s="189" t="s">
        <v>728</v>
      </c>
      <c r="I142" s="189" t="s">
        <v>705</v>
      </c>
      <c r="J142" s="189"/>
      <c r="K142" s="233"/>
    </row>
    <row r="143" spans="2:11" customFormat="1" ht="15" customHeight="1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>
      <c r="B147" s="200"/>
      <c r="C147" s="307" t="s">
        <v>729</v>
      </c>
      <c r="D147" s="307"/>
      <c r="E147" s="307"/>
      <c r="F147" s="307"/>
      <c r="G147" s="307"/>
      <c r="H147" s="307"/>
      <c r="I147" s="307"/>
      <c r="J147" s="307"/>
      <c r="K147" s="201"/>
    </row>
    <row r="148" spans="2:11" customFormat="1" ht="17.25" customHeight="1">
      <c r="B148" s="200"/>
      <c r="C148" s="202" t="s">
        <v>664</v>
      </c>
      <c r="D148" s="202"/>
      <c r="E148" s="202"/>
      <c r="F148" s="202" t="s">
        <v>665</v>
      </c>
      <c r="G148" s="203"/>
      <c r="H148" s="202" t="s">
        <v>51</v>
      </c>
      <c r="I148" s="202" t="s">
        <v>54</v>
      </c>
      <c r="J148" s="202" t="s">
        <v>666</v>
      </c>
      <c r="K148" s="201"/>
    </row>
    <row r="149" spans="2:11" customFormat="1" ht="17.25" customHeight="1">
      <c r="B149" s="200"/>
      <c r="C149" s="204" t="s">
        <v>667</v>
      </c>
      <c r="D149" s="204"/>
      <c r="E149" s="204"/>
      <c r="F149" s="205" t="s">
        <v>668</v>
      </c>
      <c r="G149" s="206"/>
      <c r="H149" s="204"/>
      <c r="I149" s="204"/>
      <c r="J149" s="204" t="s">
        <v>669</v>
      </c>
      <c r="K149" s="201"/>
    </row>
    <row r="150" spans="2:11" customFormat="1" ht="5.25" customHeight="1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>
      <c r="B151" s="212"/>
      <c r="C151" s="237" t="s">
        <v>673</v>
      </c>
      <c r="D151" s="189"/>
      <c r="E151" s="189"/>
      <c r="F151" s="238" t="s">
        <v>670</v>
      </c>
      <c r="G151" s="189"/>
      <c r="H151" s="237" t="s">
        <v>710</v>
      </c>
      <c r="I151" s="237" t="s">
        <v>672</v>
      </c>
      <c r="J151" s="237">
        <v>120</v>
      </c>
      <c r="K151" s="233"/>
    </row>
    <row r="152" spans="2:11" customFormat="1" ht="15" customHeight="1">
      <c r="B152" s="212"/>
      <c r="C152" s="237" t="s">
        <v>719</v>
      </c>
      <c r="D152" s="189"/>
      <c r="E152" s="189"/>
      <c r="F152" s="238" t="s">
        <v>670</v>
      </c>
      <c r="G152" s="189"/>
      <c r="H152" s="237" t="s">
        <v>730</v>
      </c>
      <c r="I152" s="237" t="s">
        <v>672</v>
      </c>
      <c r="J152" s="237" t="s">
        <v>721</v>
      </c>
      <c r="K152" s="233"/>
    </row>
    <row r="153" spans="2:11" customFormat="1" ht="15" customHeight="1">
      <c r="B153" s="212"/>
      <c r="C153" s="237" t="s">
        <v>618</v>
      </c>
      <c r="D153" s="189"/>
      <c r="E153" s="189"/>
      <c r="F153" s="238" t="s">
        <v>670</v>
      </c>
      <c r="G153" s="189"/>
      <c r="H153" s="237" t="s">
        <v>731</v>
      </c>
      <c r="I153" s="237" t="s">
        <v>672</v>
      </c>
      <c r="J153" s="237" t="s">
        <v>721</v>
      </c>
      <c r="K153" s="233"/>
    </row>
    <row r="154" spans="2:11" customFormat="1" ht="15" customHeight="1">
      <c r="B154" s="212"/>
      <c r="C154" s="237" t="s">
        <v>675</v>
      </c>
      <c r="D154" s="189"/>
      <c r="E154" s="189"/>
      <c r="F154" s="238" t="s">
        <v>676</v>
      </c>
      <c r="G154" s="189"/>
      <c r="H154" s="237" t="s">
        <v>710</v>
      </c>
      <c r="I154" s="237" t="s">
        <v>672</v>
      </c>
      <c r="J154" s="237">
        <v>50</v>
      </c>
      <c r="K154" s="233"/>
    </row>
    <row r="155" spans="2:11" customFormat="1" ht="15" customHeight="1">
      <c r="B155" s="212"/>
      <c r="C155" s="237" t="s">
        <v>678</v>
      </c>
      <c r="D155" s="189"/>
      <c r="E155" s="189"/>
      <c r="F155" s="238" t="s">
        <v>670</v>
      </c>
      <c r="G155" s="189"/>
      <c r="H155" s="237" t="s">
        <v>710</v>
      </c>
      <c r="I155" s="237" t="s">
        <v>680</v>
      </c>
      <c r="J155" s="237"/>
      <c r="K155" s="233"/>
    </row>
    <row r="156" spans="2:11" customFormat="1" ht="15" customHeight="1">
      <c r="B156" s="212"/>
      <c r="C156" s="237" t="s">
        <v>689</v>
      </c>
      <c r="D156" s="189"/>
      <c r="E156" s="189"/>
      <c r="F156" s="238" t="s">
        <v>676</v>
      </c>
      <c r="G156" s="189"/>
      <c r="H156" s="237" t="s">
        <v>710</v>
      </c>
      <c r="I156" s="237" t="s">
        <v>672</v>
      </c>
      <c r="J156" s="237">
        <v>50</v>
      </c>
      <c r="K156" s="233"/>
    </row>
    <row r="157" spans="2:11" customFormat="1" ht="15" customHeight="1">
      <c r="B157" s="212"/>
      <c r="C157" s="237" t="s">
        <v>697</v>
      </c>
      <c r="D157" s="189"/>
      <c r="E157" s="189"/>
      <c r="F157" s="238" t="s">
        <v>676</v>
      </c>
      <c r="G157" s="189"/>
      <c r="H157" s="237" t="s">
        <v>710</v>
      </c>
      <c r="I157" s="237" t="s">
        <v>672</v>
      </c>
      <c r="J157" s="237">
        <v>50</v>
      </c>
      <c r="K157" s="233"/>
    </row>
    <row r="158" spans="2:11" customFormat="1" ht="15" customHeight="1">
      <c r="B158" s="212"/>
      <c r="C158" s="237" t="s">
        <v>695</v>
      </c>
      <c r="D158" s="189"/>
      <c r="E158" s="189"/>
      <c r="F158" s="238" t="s">
        <v>676</v>
      </c>
      <c r="G158" s="189"/>
      <c r="H158" s="237" t="s">
        <v>710</v>
      </c>
      <c r="I158" s="237" t="s">
        <v>672</v>
      </c>
      <c r="J158" s="237">
        <v>50</v>
      </c>
      <c r="K158" s="233"/>
    </row>
    <row r="159" spans="2:11" customFormat="1" ht="15" customHeight="1">
      <c r="B159" s="212"/>
      <c r="C159" s="237" t="s">
        <v>88</v>
      </c>
      <c r="D159" s="189"/>
      <c r="E159" s="189"/>
      <c r="F159" s="238" t="s">
        <v>670</v>
      </c>
      <c r="G159" s="189"/>
      <c r="H159" s="237" t="s">
        <v>732</v>
      </c>
      <c r="I159" s="237" t="s">
        <v>672</v>
      </c>
      <c r="J159" s="237" t="s">
        <v>733</v>
      </c>
      <c r="K159" s="233"/>
    </row>
    <row r="160" spans="2:11" customFormat="1" ht="15" customHeight="1">
      <c r="B160" s="212"/>
      <c r="C160" s="237" t="s">
        <v>734</v>
      </c>
      <c r="D160" s="189"/>
      <c r="E160" s="189"/>
      <c r="F160" s="238" t="s">
        <v>670</v>
      </c>
      <c r="G160" s="189"/>
      <c r="H160" s="237" t="s">
        <v>735</v>
      </c>
      <c r="I160" s="237" t="s">
        <v>705</v>
      </c>
      <c r="J160" s="237"/>
      <c r="K160" s="233"/>
    </row>
    <row r="161" spans="2:11" customFormat="1" ht="15" customHeight="1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>
      <c r="B165" s="181"/>
      <c r="C165" s="305" t="s">
        <v>736</v>
      </c>
      <c r="D165" s="305"/>
      <c r="E165" s="305"/>
      <c r="F165" s="305"/>
      <c r="G165" s="305"/>
      <c r="H165" s="305"/>
      <c r="I165" s="305"/>
      <c r="J165" s="305"/>
      <c r="K165" s="182"/>
    </row>
    <row r="166" spans="2:11" customFormat="1" ht="17.25" customHeight="1">
      <c r="B166" s="181"/>
      <c r="C166" s="202" t="s">
        <v>664</v>
      </c>
      <c r="D166" s="202"/>
      <c r="E166" s="202"/>
      <c r="F166" s="202" t="s">
        <v>665</v>
      </c>
      <c r="G166" s="242"/>
      <c r="H166" s="243" t="s">
        <v>51</v>
      </c>
      <c r="I166" s="243" t="s">
        <v>54</v>
      </c>
      <c r="J166" s="202" t="s">
        <v>666</v>
      </c>
      <c r="K166" s="182"/>
    </row>
    <row r="167" spans="2:11" customFormat="1" ht="17.25" customHeight="1">
      <c r="B167" s="183"/>
      <c r="C167" s="204" t="s">
        <v>667</v>
      </c>
      <c r="D167" s="204"/>
      <c r="E167" s="204"/>
      <c r="F167" s="205" t="s">
        <v>668</v>
      </c>
      <c r="G167" s="244"/>
      <c r="H167" s="245"/>
      <c r="I167" s="245"/>
      <c r="J167" s="204" t="s">
        <v>669</v>
      </c>
      <c r="K167" s="184"/>
    </row>
    <row r="168" spans="2:11" customFormat="1" ht="5.25" customHeight="1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>
      <c r="B169" s="212"/>
      <c r="C169" s="189" t="s">
        <v>673</v>
      </c>
      <c r="D169" s="189"/>
      <c r="E169" s="189"/>
      <c r="F169" s="210" t="s">
        <v>670</v>
      </c>
      <c r="G169" s="189"/>
      <c r="H169" s="189" t="s">
        <v>710</v>
      </c>
      <c r="I169" s="189" t="s">
        <v>672</v>
      </c>
      <c r="J169" s="189">
        <v>120</v>
      </c>
      <c r="K169" s="233"/>
    </row>
    <row r="170" spans="2:11" customFormat="1" ht="15" customHeight="1">
      <c r="B170" s="212"/>
      <c r="C170" s="189" t="s">
        <v>719</v>
      </c>
      <c r="D170" s="189"/>
      <c r="E170" s="189"/>
      <c r="F170" s="210" t="s">
        <v>670</v>
      </c>
      <c r="G170" s="189"/>
      <c r="H170" s="189" t="s">
        <v>720</v>
      </c>
      <c r="I170" s="189" t="s">
        <v>672</v>
      </c>
      <c r="J170" s="189" t="s">
        <v>721</v>
      </c>
      <c r="K170" s="233"/>
    </row>
    <row r="171" spans="2:11" customFormat="1" ht="15" customHeight="1">
      <c r="B171" s="212"/>
      <c r="C171" s="189" t="s">
        <v>618</v>
      </c>
      <c r="D171" s="189"/>
      <c r="E171" s="189"/>
      <c r="F171" s="210" t="s">
        <v>670</v>
      </c>
      <c r="G171" s="189"/>
      <c r="H171" s="189" t="s">
        <v>737</v>
      </c>
      <c r="I171" s="189" t="s">
        <v>672</v>
      </c>
      <c r="J171" s="189" t="s">
        <v>721</v>
      </c>
      <c r="K171" s="233"/>
    </row>
    <row r="172" spans="2:11" customFormat="1" ht="15" customHeight="1">
      <c r="B172" s="212"/>
      <c r="C172" s="189" t="s">
        <v>675</v>
      </c>
      <c r="D172" s="189"/>
      <c r="E172" s="189"/>
      <c r="F172" s="210" t="s">
        <v>676</v>
      </c>
      <c r="G172" s="189"/>
      <c r="H172" s="189" t="s">
        <v>737</v>
      </c>
      <c r="I172" s="189" t="s">
        <v>672</v>
      </c>
      <c r="J172" s="189">
        <v>50</v>
      </c>
      <c r="K172" s="233"/>
    </row>
    <row r="173" spans="2:11" customFormat="1" ht="15" customHeight="1">
      <c r="B173" s="212"/>
      <c r="C173" s="189" t="s">
        <v>678</v>
      </c>
      <c r="D173" s="189"/>
      <c r="E173" s="189"/>
      <c r="F173" s="210" t="s">
        <v>670</v>
      </c>
      <c r="G173" s="189"/>
      <c r="H173" s="189" t="s">
        <v>737</v>
      </c>
      <c r="I173" s="189" t="s">
        <v>680</v>
      </c>
      <c r="J173" s="189"/>
      <c r="K173" s="233"/>
    </row>
    <row r="174" spans="2:11" customFormat="1" ht="15" customHeight="1">
      <c r="B174" s="212"/>
      <c r="C174" s="189" t="s">
        <v>689</v>
      </c>
      <c r="D174" s="189"/>
      <c r="E174" s="189"/>
      <c r="F174" s="210" t="s">
        <v>676</v>
      </c>
      <c r="G174" s="189"/>
      <c r="H174" s="189" t="s">
        <v>737</v>
      </c>
      <c r="I174" s="189" t="s">
        <v>672</v>
      </c>
      <c r="J174" s="189">
        <v>50</v>
      </c>
      <c r="K174" s="233"/>
    </row>
    <row r="175" spans="2:11" customFormat="1" ht="15" customHeight="1">
      <c r="B175" s="212"/>
      <c r="C175" s="189" t="s">
        <v>697</v>
      </c>
      <c r="D175" s="189"/>
      <c r="E175" s="189"/>
      <c r="F175" s="210" t="s">
        <v>676</v>
      </c>
      <c r="G175" s="189"/>
      <c r="H175" s="189" t="s">
        <v>737</v>
      </c>
      <c r="I175" s="189" t="s">
        <v>672</v>
      </c>
      <c r="J175" s="189">
        <v>50</v>
      </c>
      <c r="K175" s="233"/>
    </row>
    <row r="176" spans="2:11" customFormat="1" ht="15" customHeight="1">
      <c r="B176" s="212"/>
      <c r="C176" s="189" t="s">
        <v>695</v>
      </c>
      <c r="D176" s="189"/>
      <c r="E176" s="189"/>
      <c r="F176" s="210" t="s">
        <v>676</v>
      </c>
      <c r="G176" s="189"/>
      <c r="H176" s="189" t="s">
        <v>737</v>
      </c>
      <c r="I176" s="189" t="s">
        <v>672</v>
      </c>
      <c r="J176" s="189">
        <v>50</v>
      </c>
      <c r="K176" s="233"/>
    </row>
    <row r="177" spans="2:11" customFormat="1" ht="15" customHeight="1">
      <c r="B177" s="212"/>
      <c r="C177" s="189" t="s">
        <v>99</v>
      </c>
      <c r="D177" s="189"/>
      <c r="E177" s="189"/>
      <c r="F177" s="210" t="s">
        <v>670</v>
      </c>
      <c r="G177" s="189"/>
      <c r="H177" s="189" t="s">
        <v>738</v>
      </c>
      <c r="I177" s="189" t="s">
        <v>739</v>
      </c>
      <c r="J177" s="189"/>
      <c r="K177" s="233"/>
    </row>
    <row r="178" spans="2:11" customFormat="1" ht="15" customHeight="1">
      <c r="B178" s="212"/>
      <c r="C178" s="189" t="s">
        <v>54</v>
      </c>
      <c r="D178" s="189"/>
      <c r="E178" s="189"/>
      <c r="F178" s="210" t="s">
        <v>670</v>
      </c>
      <c r="G178" s="189"/>
      <c r="H178" s="189" t="s">
        <v>740</v>
      </c>
      <c r="I178" s="189" t="s">
        <v>741</v>
      </c>
      <c r="J178" s="189">
        <v>1</v>
      </c>
      <c r="K178" s="233"/>
    </row>
    <row r="179" spans="2:11" customFormat="1" ht="15" customHeight="1">
      <c r="B179" s="212"/>
      <c r="C179" s="189" t="s">
        <v>50</v>
      </c>
      <c r="D179" s="189"/>
      <c r="E179" s="189"/>
      <c r="F179" s="210" t="s">
        <v>670</v>
      </c>
      <c r="G179" s="189"/>
      <c r="H179" s="189" t="s">
        <v>742</v>
      </c>
      <c r="I179" s="189" t="s">
        <v>672</v>
      </c>
      <c r="J179" s="189">
        <v>20</v>
      </c>
      <c r="K179" s="233"/>
    </row>
    <row r="180" spans="2:11" customFormat="1" ht="15" customHeight="1">
      <c r="B180" s="212"/>
      <c r="C180" s="189" t="s">
        <v>51</v>
      </c>
      <c r="D180" s="189"/>
      <c r="E180" s="189"/>
      <c r="F180" s="210" t="s">
        <v>670</v>
      </c>
      <c r="G180" s="189"/>
      <c r="H180" s="189" t="s">
        <v>743</v>
      </c>
      <c r="I180" s="189" t="s">
        <v>672</v>
      </c>
      <c r="J180" s="189">
        <v>255</v>
      </c>
      <c r="K180" s="233"/>
    </row>
    <row r="181" spans="2:11" customFormat="1" ht="15" customHeight="1">
      <c r="B181" s="212"/>
      <c r="C181" s="189" t="s">
        <v>100</v>
      </c>
      <c r="D181" s="189"/>
      <c r="E181" s="189"/>
      <c r="F181" s="210" t="s">
        <v>670</v>
      </c>
      <c r="G181" s="189"/>
      <c r="H181" s="189" t="s">
        <v>634</v>
      </c>
      <c r="I181" s="189" t="s">
        <v>672</v>
      </c>
      <c r="J181" s="189">
        <v>10</v>
      </c>
      <c r="K181" s="233"/>
    </row>
    <row r="182" spans="2:11" customFormat="1" ht="15" customHeight="1">
      <c r="B182" s="212"/>
      <c r="C182" s="189" t="s">
        <v>101</v>
      </c>
      <c r="D182" s="189"/>
      <c r="E182" s="189"/>
      <c r="F182" s="210" t="s">
        <v>670</v>
      </c>
      <c r="G182" s="189"/>
      <c r="H182" s="189" t="s">
        <v>744</v>
      </c>
      <c r="I182" s="189" t="s">
        <v>705</v>
      </c>
      <c r="J182" s="189"/>
      <c r="K182" s="233"/>
    </row>
    <row r="183" spans="2:11" customFormat="1" ht="15" customHeight="1">
      <c r="B183" s="212"/>
      <c r="C183" s="189" t="s">
        <v>745</v>
      </c>
      <c r="D183" s="189"/>
      <c r="E183" s="189"/>
      <c r="F183" s="210" t="s">
        <v>670</v>
      </c>
      <c r="G183" s="189"/>
      <c r="H183" s="189" t="s">
        <v>746</v>
      </c>
      <c r="I183" s="189" t="s">
        <v>705</v>
      </c>
      <c r="J183" s="189"/>
      <c r="K183" s="233"/>
    </row>
    <row r="184" spans="2:11" customFormat="1" ht="15" customHeight="1">
      <c r="B184" s="212"/>
      <c r="C184" s="189" t="s">
        <v>734</v>
      </c>
      <c r="D184" s="189"/>
      <c r="E184" s="189"/>
      <c r="F184" s="210" t="s">
        <v>670</v>
      </c>
      <c r="G184" s="189"/>
      <c r="H184" s="189" t="s">
        <v>747</v>
      </c>
      <c r="I184" s="189" t="s">
        <v>705</v>
      </c>
      <c r="J184" s="189"/>
      <c r="K184" s="233"/>
    </row>
    <row r="185" spans="2:11" customFormat="1" ht="15" customHeight="1">
      <c r="B185" s="212"/>
      <c r="C185" s="189" t="s">
        <v>103</v>
      </c>
      <c r="D185" s="189"/>
      <c r="E185" s="189"/>
      <c r="F185" s="210" t="s">
        <v>676</v>
      </c>
      <c r="G185" s="189"/>
      <c r="H185" s="189" t="s">
        <v>748</v>
      </c>
      <c r="I185" s="189" t="s">
        <v>672</v>
      </c>
      <c r="J185" s="189">
        <v>50</v>
      </c>
      <c r="K185" s="233"/>
    </row>
    <row r="186" spans="2:11" customFormat="1" ht="15" customHeight="1">
      <c r="B186" s="212"/>
      <c r="C186" s="189" t="s">
        <v>749</v>
      </c>
      <c r="D186" s="189"/>
      <c r="E186" s="189"/>
      <c r="F186" s="210" t="s">
        <v>676</v>
      </c>
      <c r="G186" s="189"/>
      <c r="H186" s="189" t="s">
        <v>750</v>
      </c>
      <c r="I186" s="189" t="s">
        <v>751</v>
      </c>
      <c r="J186" s="189"/>
      <c r="K186" s="233"/>
    </row>
    <row r="187" spans="2:11" customFormat="1" ht="15" customHeight="1">
      <c r="B187" s="212"/>
      <c r="C187" s="189" t="s">
        <v>752</v>
      </c>
      <c r="D187" s="189"/>
      <c r="E187" s="189"/>
      <c r="F187" s="210" t="s">
        <v>676</v>
      </c>
      <c r="G187" s="189"/>
      <c r="H187" s="189" t="s">
        <v>753</v>
      </c>
      <c r="I187" s="189" t="s">
        <v>751</v>
      </c>
      <c r="J187" s="189"/>
      <c r="K187" s="233"/>
    </row>
    <row r="188" spans="2:11" customFormat="1" ht="15" customHeight="1">
      <c r="B188" s="212"/>
      <c r="C188" s="189" t="s">
        <v>754</v>
      </c>
      <c r="D188" s="189"/>
      <c r="E188" s="189"/>
      <c r="F188" s="210" t="s">
        <v>676</v>
      </c>
      <c r="G188" s="189"/>
      <c r="H188" s="189" t="s">
        <v>755</v>
      </c>
      <c r="I188" s="189" t="s">
        <v>751</v>
      </c>
      <c r="J188" s="189"/>
      <c r="K188" s="233"/>
    </row>
    <row r="189" spans="2:11" customFormat="1" ht="15" customHeight="1">
      <c r="B189" s="212"/>
      <c r="C189" s="246" t="s">
        <v>756</v>
      </c>
      <c r="D189" s="189"/>
      <c r="E189" s="189"/>
      <c r="F189" s="210" t="s">
        <v>676</v>
      </c>
      <c r="G189" s="189"/>
      <c r="H189" s="189" t="s">
        <v>757</v>
      </c>
      <c r="I189" s="189" t="s">
        <v>758</v>
      </c>
      <c r="J189" s="247" t="s">
        <v>759</v>
      </c>
      <c r="K189" s="233"/>
    </row>
    <row r="190" spans="2:11" customFormat="1" ht="15" customHeight="1">
      <c r="B190" s="248"/>
      <c r="C190" s="249" t="s">
        <v>760</v>
      </c>
      <c r="D190" s="250"/>
      <c r="E190" s="250"/>
      <c r="F190" s="251" t="s">
        <v>676</v>
      </c>
      <c r="G190" s="250"/>
      <c r="H190" s="250" t="s">
        <v>761</v>
      </c>
      <c r="I190" s="250" t="s">
        <v>758</v>
      </c>
      <c r="J190" s="252" t="s">
        <v>759</v>
      </c>
      <c r="K190" s="253"/>
    </row>
    <row r="191" spans="2:11" customFormat="1" ht="15" customHeight="1">
      <c r="B191" s="212"/>
      <c r="C191" s="246" t="s">
        <v>39</v>
      </c>
      <c r="D191" s="189"/>
      <c r="E191" s="189"/>
      <c r="F191" s="210" t="s">
        <v>670</v>
      </c>
      <c r="G191" s="189"/>
      <c r="H191" s="186" t="s">
        <v>762</v>
      </c>
      <c r="I191" s="189" t="s">
        <v>763</v>
      </c>
      <c r="J191" s="189"/>
      <c r="K191" s="233"/>
    </row>
    <row r="192" spans="2:11" customFormat="1" ht="15" customHeight="1">
      <c r="B192" s="212"/>
      <c r="C192" s="246" t="s">
        <v>764</v>
      </c>
      <c r="D192" s="189"/>
      <c r="E192" s="189"/>
      <c r="F192" s="210" t="s">
        <v>670</v>
      </c>
      <c r="G192" s="189"/>
      <c r="H192" s="189" t="s">
        <v>765</v>
      </c>
      <c r="I192" s="189" t="s">
        <v>705</v>
      </c>
      <c r="J192" s="189"/>
      <c r="K192" s="233"/>
    </row>
    <row r="193" spans="2:11" customFormat="1" ht="15" customHeight="1">
      <c r="B193" s="212"/>
      <c r="C193" s="246" t="s">
        <v>766</v>
      </c>
      <c r="D193" s="189"/>
      <c r="E193" s="189"/>
      <c r="F193" s="210" t="s">
        <v>670</v>
      </c>
      <c r="G193" s="189"/>
      <c r="H193" s="189" t="s">
        <v>767</v>
      </c>
      <c r="I193" s="189" t="s">
        <v>705</v>
      </c>
      <c r="J193" s="189"/>
      <c r="K193" s="233"/>
    </row>
    <row r="194" spans="2:11" customFormat="1" ht="15" customHeight="1">
      <c r="B194" s="212"/>
      <c r="C194" s="246" t="s">
        <v>768</v>
      </c>
      <c r="D194" s="189"/>
      <c r="E194" s="189"/>
      <c r="F194" s="210" t="s">
        <v>676</v>
      </c>
      <c r="G194" s="189"/>
      <c r="H194" s="189" t="s">
        <v>769</v>
      </c>
      <c r="I194" s="189" t="s">
        <v>705</v>
      </c>
      <c r="J194" s="189"/>
      <c r="K194" s="233"/>
    </row>
    <row r="195" spans="2:11" customFormat="1" ht="15" customHeight="1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3.5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1">
      <c r="B200" s="181"/>
      <c r="C200" s="305" t="s">
        <v>770</v>
      </c>
      <c r="D200" s="305"/>
      <c r="E200" s="305"/>
      <c r="F200" s="305"/>
      <c r="G200" s="305"/>
      <c r="H200" s="305"/>
      <c r="I200" s="305"/>
      <c r="J200" s="305"/>
      <c r="K200" s="182"/>
    </row>
    <row r="201" spans="2:11" customFormat="1" ht="25.5" customHeight="1">
      <c r="B201" s="181"/>
      <c r="C201" s="255" t="s">
        <v>771</v>
      </c>
      <c r="D201" s="255"/>
      <c r="E201" s="255"/>
      <c r="F201" s="255" t="s">
        <v>772</v>
      </c>
      <c r="G201" s="256"/>
      <c r="H201" s="308" t="s">
        <v>773</v>
      </c>
      <c r="I201" s="308"/>
      <c r="J201" s="308"/>
      <c r="K201" s="182"/>
    </row>
    <row r="202" spans="2:11" customFormat="1" ht="5.25" customHeight="1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>
      <c r="B203" s="212"/>
      <c r="C203" s="189" t="s">
        <v>763</v>
      </c>
      <c r="D203" s="189"/>
      <c r="E203" s="189"/>
      <c r="F203" s="210" t="s">
        <v>40</v>
      </c>
      <c r="G203" s="189"/>
      <c r="H203" s="309" t="s">
        <v>774</v>
      </c>
      <c r="I203" s="309"/>
      <c r="J203" s="309"/>
      <c r="K203" s="233"/>
    </row>
    <row r="204" spans="2:11" customFormat="1" ht="15" customHeight="1">
      <c r="B204" s="212"/>
      <c r="C204" s="189"/>
      <c r="D204" s="189"/>
      <c r="E204" s="189"/>
      <c r="F204" s="210" t="s">
        <v>41</v>
      </c>
      <c r="G204" s="189"/>
      <c r="H204" s="309" t="s">
        <v>775</v>
      </c>
      <c r="I204" s="309"/>
      <c r="J204" s="309"/>
      <c r="K204" s="233"/>
    </row>
    <row r="205" spans="2:11" customFormat="1" ht="15" customHeight="1">
      <c r="B205" s="212"/>
      <c r="C205" s="189"/>
      <c r="D205" s="189"/>
      <c r="E205" s="189"/>
      <c r="F205" s="210" t="s">
        <v>44</v>
      </c>
      <c r="G205" s="189"/>
      <c r="H205" s="309" t="s">
        <v>776</v>
      </c>
      <c r="I205" s="309"/>
      <c r="J205" s="309"/>
      <c r="K205" s="233"/>
    </row>
    <row r="206" spans="2:11" customFormat="1" ht="15" customHeight="1">
      <c r="B206" s="212"/>
      <c r="C206" s="189"/>
      <c r="D206" s="189"/>
      <c r="E206" s="189"/>
      <c r="F206" s="210" t="s">
        <v>42</v>
      </c>
      <c r="G206" s="189"/>
      <c r="H206" s="309" t="s">
        <v>777</v>
      </c>
      <c r="I206" s="309"/>
      <c r="J206" s="309"/>
      <c r="K206" s="233"/>
    </row>
    <row r="207" spans="2:11" customFormat="1" ht="15" customHeight="1">
      <c r="B207" s="212"/>
      <c r="C207" s="189"/>
      <c r="D207" s="189"/>
      <c r="E207" s="189"/>
      <c r="F207" s="210" t="s">
        <v>43</v>
      </c>
      <c r="G207" s="189"/>
      <c r="H207" s="309" t="s">
        <v>778</v>
      </c>
      <c r="I207" s="309"/>
      <c r="J207" s="309"/>
      <c r="K207" s="233"/>
    </row>
    <row r="208" spans="2:11" customFormat="1" ht="15" customHeight="1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>
      <c r="B209" s="212"/>
      <c r="C209" s="189" t="s">
        <v>717</v>
      </c>
      <c r="D209" s="189"/>
      <c r="E209" s="189"/>
      <c r="F209" s="210" t="s">
        <v>76</v>
      </c>
      <c r="G209" s="189"/>
      <c r="H209" s="309" t="s">
        <v>779</v>
      </c>
      <c r="I209" s="309"/>
      <c r="J209" s="309"/>
      <c r="K209" s="233"/>
    </row>
    <row r="210" spans="2:11" customFormat="1" ht="15" customHeight="1">
      <c r="B210" s="212"/>
      <c r="C210" s="189"/>
      <c r="D210" s="189"/>
      <c r="E210" s="189"/>
      <c r="F210" s="210" t="s">
        <v>613</v>
      </c>
      <c r="G210" s="189"/>
      <c r="H210" s="309" t="s">
        <v>614</v>
      </c>
      <c r="I210" s="309"/>
      <c r="J210" s="309"/>
      <c r="K210" s="233"/>
    </row>
    <row r="211" spans="2:11" customFormat="1" ht="15" customHeight="1">
      <c r="B211" s="212"/>
      <c r="C211" s="189"/>
      <c r="D211" s="189"/>
      <c r="E211" s="189"/>
      <c r="F211" s="210" t="s">
        <v>611</v>
      </c>
      <c r="G211" s="189"/>
      <c r="H211" s="309" t="s">
        <v>780</v>
      </c>
      <c r="I211" s="309"/>
      <c r="J211" s="309"/>
      <c r="K211" s="233"/>
    </row>
    <row r="212" spans="2:11" customFormat="1" ht="15" customHeight="1">
      <c r="B212" s="257"/>
      <c r="C212" s="189"/>
      <c r="D212" s="189"/>
      <c r="E212" s="189"/>
      <c r="F212" s="210" t="s">
        <v>615</v>
      </c>
      <c r="G212" s="246"/>
      <c r="H212" s="310" t="s">
        <v>616</v>
      </c>
      <c r="I212" s="310"/>
      <c r="J212" s="310"/>
      <c r="K212" s="258"/>
    </row>
    <row r="213" spans="2:11" customFormat="1" ht="15" customHeight="1">
      <c r="B213" s="257"/>
      <c r="C213" s="189"/>
      <c r="D213" s="189"/>
      <c r="E213" s="189"/>
      <c r="F213" s="210" t="s">
        <v>617</v>
      </c>
      <c r="G213" s="246"/>
      <c r="H213" s="310" t="s">
        <v>781</v>
      </c>
      <c r="I213" s="310"/>
      <c r="J213" s="310"/>
      <c r="K213" s="258"/>
    </row>
    <row r="214" spans="2:11" customFormat="1" ht="15" customHeight="1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>
      <c r="B215" s="257"/>
      <c r="C215" s="189" t="s">
        <v>741</v>
      </c>
      <c r="D215" s="189"/>
      <c r="E215" s="189"/>
      <c r="F215" s="210">
        <v>1</v>
      </c>
      <c r="G215" s="246"/>
      <c r="H215" s="310" t="s">
        <v>782</v>
      </c>
      <c r="I215" s="310"/>
      <c r="J215" s="310"/>
      <c r="K215" s="258"/>
    </row>
    <row r="216" spans="2:11" customFormat="1" ht="15" customHeight="1">
      <c r="B216" s="257"/>
      <c r="C216" s="189"/>
      <c r="D216" s="189"/>
      <c r="E216" s="189"/>
      <c r="F216" s="210">
        <v>2</v>
      </c>
      <c r="G216" s="246"/>
      <c r="H216" s="310" t="s">
        <v>783</v>
      </c>
      <c r="I216" s="310"/>
      <c r="J216" s="310"/>
      <c r="K216" s="258"/>
    </row>
    <row r="217" spans="2:11" customFormat="1" ht="15" customHeight="1">
      <c r="B217" s="257"/>
      <c r="C217" s="189"/>
      <c r="D217" s="189"/>
      <c r="E217" s="189"/>
      <c r="F217" s="210">
        <v>3</v>
      </c>
      <c r="G217" s="246"/>
      <c r="H217" s="310" t="s">
        <v>784</v>
      </c>
      <c r="I217" s="310"/>
      <c r="J217" s="310"/>
      <c r="K217" s="258"/>
    </row>
    <row r="218" spans="2:11" customFormat="1" ht="15" customHeight="1">
      <c r="B218" s="257"/>
      <c r="C218" s="189"/>
      <c r="D218" s="189"/>
      <c r="E218" s="189"/>
      <c r="F218" s="210">
        <v>4</v>
      </c>
      <c r="G218" s="246"/>
      <c r="H218" s="310" t="s">
        <v>785</v>
      </c>
      <c r="I218" s="310"/>
      <c r="J218" s="310"/>
      <c r="K218" s="258"/>
    </row>
    <row r="219" spans="2:11" customFormat="1" ht="12.75" customHeight="1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D.1.4.4.-1 - ÚPRAVA VYTÁP...</vt:lpstr>
      <vt:lpstr>D.1.4.4.-2 - ÚPRAVA VYTÁP...</vt:lpstr>
      <vt:lpstr>Pokyny pro vyplnění</vt:lpstr>
      <vt:lpstr>'D.1.4.4.-1 - ÚPRAVA VYTÁP...'!Názvy_tisku</vt:lpstr>
      <vt:lpstr>'D.1.4.4.-2 - ÚPRAVA VYTÁP...'!Názvy_tisku</vt:lpstr>
      <vt:lpstr>'Rekapitulace stavby'!Názvy_tisku</vt:lpstr>
      <vt:lpstr>'D.1.4.4.-1 - ÚPRAVA VYTÁP...'!Oblast_tisku</vt:lpstr>
      <vt:lpstr>'D.1.4.4.-2 - ÚPRAVA VYTÁP...'!Oblast_tisku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Kurečka Petr</dc:creator>
  <cp:lastModifiedBy>Kurečka Petr</cp:lastModifiedBy>
  <dcterms:created xsi:type="dcterms:W3CDTF">2025-05-29T05:59:02Z</dcterms:created>
  <dcterms:modified xsi:type="dcterms:W3CDTF">2025-05-29T06:01:51Z</dcterms:modified>
</cp:coreProperties>
</file>